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ata\AppNotes\xapp1276\"/>
    </mc:Choice>
  </mc:AlternateContent>
  <bookViews>
    <workbookView xWindow="0" yWindow="0" windowWidth="24915" windowHeight="11355"/>
  </bookViews>
  <sheets>
    <sheet name="PICXO" sheetId="1" r:id="rId1"/>
    <sheet name="FRACXO_US" sheetId="6" r:id="rId2"/>
    <sheet name="Sheet4" sheetId="4" r:id="rId3"/>
    <sheet name="Sheet2" sheetId="2" r:id="rId4"/>
    <sheet name="Sheet3" sheetId="3" r:id="rId5"/>
  </sheets>
  <definedNames>
    <definedName name="bitrate" localSheetId="1">FRACXO_US!$B$4</definedName>
    <definedName name="bitrate">PICXO!$B$4</definedName>
    <definedName name="bitwidth" localSheetId="1">FRACXO_US!$B$7</definedName>
    <definedName name="bitwidth">PICXO!$B$6</definedName>
    <definedName name="CEdsp" localSheetId="1">FRACXO_US!$B$33</definedName>
    <definedName name="CEdsp">PICXO!$B$30</definedName>
    <definedName name="CEdsp2">Sheet2!$I$1</definedName>
    <definedName name="CEpi" localSheetId="1">FRACXO_US!$B$32</definedName>
    <definedName name="CEpi">PICXO!$B$29</definedName>
    <definedName name="db_attenuation" localSheetId="1">FRACXO_US!$B$16</definedName>
    <definedName name="db_attenuation">PICXO!$B$15</definedName>
    <definedName name="Freq" localSheetId="1">FRACXO_US!$M$2:$M$612</definedName>
    <definedName name="Freq">PICXO!$M$2:$M$612</definedName>
    <definedName name="freq_list">Sheet2!$A$2:$A$612</definedName>
    <definedName name="G1_" localSheetId="1">FRACXO_US!$B$14</definedName>
    <definedName name="G1_">PICXO!$B$13</definedName>
    <definedName name="G2_" localSheetId="1">FRACXO_US!$B$15</definedName>
    <definedName name="G2_">PICXO!$B$14</definedName>
    <definedName name="gg1_" localSheetId="1">FRACXO_US!$B$34</definedName>
    <definedName name="gg1_">PICXO!$B$31</definedName>
    <definedName name="gg2_" localSheetId="1">FRACXO_US!$B$35</definedName>
    <definedName name="gg2_">PICXO!$B$32</definedName>
    <definedName name="gpd" localSheetId="1">FRACXO_US!$B$36</definedName>
    <definedName name="gpd">PICXO!$B$33</definedName>
    <definedName name="gpi" localSheetId="1">FRACXO_US!$B$37</definedName>
    <definedName name="gpi">PICXO!$B$34</definedName>
    <definedName name="Graph_Step_Size" localSheetId="1">FRACXO_US!$B$28</definedName>
    <definedName name="Graph_Step_Size">PICXO!$B$25</definedName>
    <definedName name="GTX" localSheetId="1">FRACXO_US!$A$10:$A$44</definedName>
    <definedName name="GTX">PICXO!$A$8:$A$43</definedName>
    <definedName name="H_f__linear">Sheet2!$G$2:$G$257</definedName>
    <definedName name="HZ_list">Sheet2!$B$2:$B$612</definedName>
    <definedName name="Log_Mag" localSheetId="1">FRACXO_US!$T$2:$T$612</definedName>
    <definedName name="Log_Mag">PICXO!$T$2:$T$612</definedName>
    <definedName name="offset" localSheetId="1">FRACXO_US!$B$18</definedName>
    <definedName name="offset">PICXO!$B$16</definedName>
    <definedName name="offset_Hz" localSheetId="1">FRACXO_US!$B$25</definedName>
    <definedName name="offset_Hz">PICXO!$B$22</definedName>
    <definedName name="offset_in" localSheetId="1">FRACXO_US!$B$18</definedName>
    <definedName name="offset_in">PICXO!$B$16</definedName>
    <definedName name="PI_Update_Clock" localSheetId="1">FRACXO_US!$B$10</definedName>
    <definedName name="PI_Update_Clock">PICXO!$B$8</definedName>
    <definedName name="PLL" localSheetId="1">FRACXO_US!#REF!</definedName>
    <definedName name="PLL">PICXO!#REF!</definedName>
    <definedName name="R_div" localSheetId="1">FRACXO_US!$B$13</definedName>
    <definedName name="R_div">PICXO!$B$11</definedName>
    <definedName name="step" localSheetId="1">FRACXO_US!#REF!</definedName>
    <definedName name="step">PICXO!$B$12</definedName>
    <definedName name="TC" localSheetId="1">FRACXO_US!$B$11</definedName>
    <definedName name="TC">PICXO!$B$9</definedName>
    <definedName name="Transceiver_Type" localSheetId="1">FRACXO_US!$B$3</definedName>
    <definedName name="Transceiver_Type">PICXO!$B$3</definedName>
    <definedName name="TXOUT_DIV" localSheetId="1">FRACXO_US!$B$6</definedName>
    <definedName name="TXOUT_DIV">PICXO!$B$5</definedName>
    <definedName name="userclk" localSheetId="1">FRACXO_US!$B$9</definedName>
    <definedName name="userclk">PICXO!$B$7</definedName>
    <definedName name="V" localSheetId="1">FRACXO_US!$B$12</definedName>
    <definedName name="V">PICXO!$B$10</definedName>
    <definedName name="VCO_native_rate" localSheetId="1">FRACXO_US!#REF!</definedName>
    <definedName name="VCO_native_rate">PICXO!#REF!</definedName>
  </definedNames>
  <calcPr calcId="152511"/>
</workbook>
</file>

<file path=xl/calcChain.xml><?xml version="1.0" encoding="utf-8"?>
<calcChain xmlns="http://schemas.openxmlformats.org/spreadsheetml/2006/main">
  <c r="B36" i="6" l="1"/>
  <c r="B34" i="6"/>
  <c r="B35" i="6"/>
  <c r="B37" i="6"/>
  <c r="A30" i="6"/>
  <c r="A29" i="6"/>
  <c r="B8" i="6"/>
  <c r="B23" i="6"/>
  <c r="B24" i="6" s="1"/>
  <c r="B25" i="6" s="1"/>
  <c r="C17" i="6" l="1"/>
  <c r="C11" i="6"/>
  <c r="B33" i="1" l="1"/>
  <c r="C15" i="6"/>
  <c r="C14" i="6"/>
  <c r="C13" i="6"/>
  <c r="C12" i="6"/>
  <c r="A10" i="6"/>
  <c r="B9" i="6"/>
  <c r="L3" i="6"/>
  <c r="L4" i="6" s="1"/>
  <c r="M4" i="6" s="1"/>
  <c r="M2" i="6"/>
  <c r="B32" i="6" l="1"/>
  <c r="B10" i="6"/>
  <c r="M3" i="6"/>
  <c r="L5" i="6"/>
  <c r="B21" i="6"/>
  <c r="B40" i="6" s="1"/>
  <c r="B16" i="1"/>
  <c r="A8" i="1"/>
  <c r="B39" i="6" l="1"/>
  <c r="B33" i="6"/>
  <c r="B26" i="6"/>
  <c r="L6" i="6"/>
  <c r="M5" i="6"/>
  <c r="B32" i="1"/>
  <c r="B31" i="1"/>
  <c r="N3" i="6" l="1"/>
  <c r="O3" i="6" s="1"/>
  <c r="P3" i="6" s="1"/>
  <c r="N5" i="6"/>
  <c r="O5" i="6" s="1"/>
  <c r="P5" i="6" s="1"/>
  <c r="M6" i="6"/>
  <c r="N6" i="6" s="1"/>
  <c r="O6" i="6" s="1"/>
  <c r="Q6" i="6" s="1"/>
  <c r="L7" i="6"/>
  <c r="N4" i="6"/>
  <c r="O4" i="6" s="1"/>
  <c r="Q4" i="6" s="1"/>
  <c r="N2" i="6"/>
  <c r="O2" i="6" s="1"/>
  <c r="A12" i="1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1" i="4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D2" i="2"/>
  <c r="A1" i="2"/>
  <c r="Q3" i="6" l="1"/>
  <c r="R3" i="6" s="1"/>
  <c r="S3" i="6" s="1"/>
  <c r="Q5" i="6"/>
  <c r="R5" i="6" s="1"/>
  <c r="S5" i="6" s="1"/>
  <c r="P2" i="6"/>
  <c r="P4" i="6"/>
  <c r="R4" i="6" s="1"/>
  <c r="S4" i="6" s="1"/>
  <c r="Q2" i="6"/>
  <c r="M7" i="6"/>
  <c r="N7" i="6" s="1"/>
  <c r="O7" i="6" s="1"/>
  <c r="L8" i="6"/>
  <c r="P6" i="6"/>
  <c r="R6" i="6" s="1"/>
  <c r="S6" i="6" s="1"/>
  <c r="C259" i="2"/>
  <c r="C11" i="1"/>
  <c r="C10" i="1"/>
  <c r="B7" i="1"/>
  <c r="C12" i="1"/>
  <c r="C14" i="1"/>
  <c r="C13" i="1"/>
  <c r="C9" i="1"/>
  <c r="A27" i="1"/>
  <c r="A26" i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U4" i="6" l="1"/>
  <c r="T4" i="6"/>
  <c r="W4" i="6"/>
  <c r="X4" i="6" s="1"/>
  <c r="U6" i="6"/>
  <c r="T6" i="6"/>
  <c r="P7" i="6"/>
  <c r="Q7" i="6"/>
  <c r="T5" i="6"/>
  <c r="U5" i="6"/>
  <c r="W5" i="6"/>
  <c r="X5" i="6" s="1"/>
  <c r="W6" i="6"/>
  <c r="X6" i="6" s="1"/>
  <c r="R2" i="6"/>
  <c r="S2" i="6" s="1"/>
  <c r="L9" i="6"/>
  <c r="M8" i="6"/>
  <c r="N8" i="6" s="1"/>
  <c r="O8" i="6" s="1"/>
  <c r="U3" i="6"/>
  <c r="T3" i="6"/>
  <c r="W3" i="6"/>
  <c r="X3" i="6" s="1"/>
  <c r="B8" i="1"/>
  <c r="B29" i="1"/>
  <c r="B34" i="1" s="1"/>
  <c r="L21" i="1"/>
  <c r="M21" i="1" s="1"/>
  <c r="B19" i="1"/>
  <c r="C260" i="2"/>
  <c r="M2" i="1"/>
  <c r="A2" i="2" s="1"/>
  <c r="M4" i="1"/>
  <c r="A4" i="2" s="1"/>
  <c r="M3" i="1"/>
  <c r="A3" i="2" s="1"/>
  <c r="R7" i="6" l="1"/>
  <c r="S7" i="6" s="1"/>
  <c r="P8" i="6"/>
  <c r="Q8" i="6"/>
  <c r="M9" i="6"/>
  <c r="N9" i="6" s="1"/>
  <c r="O9" i="6" s="1"/>
  <c r="L10" i="6"/>
  <c r="U2" i="6"/>
  <c r="T2" i="6"/>
  <c r="W2" i="6"/>
  <c r="X2" i="6" s="1"/>
  <c r="B37" i="1"/>
  <c r="B36" i="1"/>
  <c r="B22" i="1"/>
  <c r="B23" i="1" s="1"/>
  <c r="L22" i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B30" i="1"/>
  <c r="C261" i="2"/>
  <c r="M6" i="1"/>
  <c r="R8" i="6" l="1"/>
  <c r="S8" i="6" s="1"/>
  <c r="W8" i="6" s="1"/>
  <c r="X8" i="6" s="1"/>
  <c r="L11" i="6"/>
  <c r="M10" i="6"/>
  <c r="N10" i="6" s="1"/>
  <c r="O10" i="6" s="1"/>
  <c r="P9" i="6"/>
  <c r="Q9" i="6"/>
  <c r="U7" i="6"/>
  <c r="T7" i="6"/>
  <c r="W7" i="6"/>
  <c r="X7" i="6" s="1"/>
  <c r="N4" i="1"/>
  <c r="O4" i="1" s="1"/>
  <c r="P4" i="1" s="1"/>
  <c r="M199" i="1"/>
  <c r="A199" i="2" s="1"/>
  <c r="L200" i="1"/>
  <c r="N21" i="1"/>
  <c r="O21" i="1" s="1"/>
  <c r="N2" i="1"/>
  <c r="O2" i="1" s="1"/>
  <c r="I1" i="2"/>
  <c r="D67" i="2" s="1"/>
  <c r="N3" i="1"/>
  <c r="O3" i="1" s="1"/>
  <c r="P3" i="1" s="1"/>
  <c r="C262" i="2"/>
  <c r="N6" i="1"/>
  <c r="O6" i="1" s="1"/>
  <c r="A6" i="2"/>
  <c r="M5" i="1"/>
  <c r="U8" i="6" l="1"/>
  <c r="T8" i="6"/>
  <c r="R9" i="6"/>
  <c r="S9" i="6" s="1"/>
  <c r="P10" i="6"/>
  <c r="Q10" i="6"/>
  <c r="L12" i="6"/>
  <c r="M11" i="6"/>
  <c r="N11" i="6" s="1"/>
  <c r="O11" i="6" s="1"/>
  <c r="N199" i="1"/>
  <c r="O199" i="1" s="1"/>
  <c r="P199" i="1" s="1"/>
  <c r="Q4" i="1"/>
  <c r="R4" i="1" s="1"/>
  <c r="S4" i="1" s="1"/>
  <c r="B4" i="2" s="1"/>
  <c r="Q2" i="1"/>
  <c r="Q21" i="1"/>
  <c r="P21" i="1"/>
  <c r="M200" i="1"/>
  <c r="L201" i="1"/>
  <c r="D218" i="2"/>
  <c r="D205" i="2"/>
  <c r="D15" i="2"/>
  <c r="D90" i="2"/>
  <c r="D69" i="2"/>
  <c r="D98" i="2"/>
  <c r="P2" i="1"/>
  <c r="D208" i="2"/>
  <c r="D77" i="2"/>
  <c r="D201" i="2"/>
  <c r="D229" i="2"/>
  <c r="D7" i="2"/>
  <c r="D105" i="2"/>
  <c r="D192" i="2"/>
  <c r="D56" i="2"/>
  <c r="D258" i="2"/>
  <c r="D240" i="2"/>
  <c r="D92" i="2"/>
  <c r="D5" i="2"/>
  <c r="D134" i="2"/>
  <c r="D197" i="2"/>
  <c r="D89" i="2"/>
  <c r="D47" i="2"/>
  <c r="D26" i="2"/>
  <c r="D21" i="2"/>
  <c r="D251" i="2"/>
  <c r="D140" i="2"/>
  <c r="D119" i="2"/>
  <c r="D154" i="2"/>
  <c r="D177" i="2"/>
  <c r="Q3" i="1"/>
  <c r="R3" i="1" s="1"/>
  <c r="S3" i="1" s="1"/>
  <c r="B3" i="2" s="1"/>
  <c r="D261" i="2"/>
  <c r="D37" i="2"/>
  <c r="D16" i="2"/>
  <c r="D157" i="2"/>
  <c r="D176" i="2"/>
  <c r="D108" i="2"/>
  <c r="D195" i="2"/>
  <c r="D61" i="2"/>
  <c r="D186" i="2"/>
  <c r="D259" i="2"/>
  <c r="D260" i="2"/>
  <c r="D122" i="2"/>
  <c r="D144" i="2"/>
  <c r="D120" i="2"/>
  <c r="D116" i="2"/>
  <c r="D6" i="2"/>
  <c r="D14" i="2"/>
  <c r="D181" i="2"/>
  <c r="D152" i="2"/>
  <c r="D76" i="2"/>
  <c r="D62" i="2"/>
  <c r="D59" i="2"/>
  <c r="D234" i="2"/>
  <c r="D194" i="2"/>
  <c r="D227" i="2"/>
  <c r="D63" i="2"/>
  <c r="D30" i="2"/>
  <c r="D128" i="2"/>
  <c r="D178" i="2"/>
  <c r="D147" i="2"/>
  <c r="D41" i="2"/>
  <c r="D142" i="2"/>
  <c r="D247" i="2"/>
  <c r="D13" i="2"/>
  <c r="D180" i="2"/>
  <c r="D136" i="2"/>
  <c r="D71" i="2"/>
  <c r="D118" i="2"/>
  <c r="D115" i="2"/>
  <c r="D149" i="2"/>
  <c r="D121" i="2"/>
  <c r="D163" i="2"/>
  <c r="D233" i="2"/>
  <c r="D94" i="2"/>
  <c r="D213" i="2"/>
  <c r="D130" i="2"/>
  <c r="D25" i="2"/>
  <c r="D87" i="2"/>
  <c r="D11" i="2"/>
  <c r="D236" i="2"/>
  <c r="D239" i="2"/>
  <c r="D169" i="2"/>
  <c r="D125" i="2"/>
  <c r="D60" i="2"/>
  <c r="D110" i="2"/>
  <c r="D107" i="2"/>
  <c r="D64" i="2"/>
  <c r="D200" i="2"/>
  <c r="D12" i="2"/>
  <c r="D104" i="2"/>
  <c r="D91" i="2"/>
  <c r="D137" i="2"/>
  <c r="D86" i="2"/>
  <c r="D202" i="2"/>
  <c r="D88" i="2"/>
  <c r="D112" i="2"/>
  <c r="D133" i="2"/>
  <c r="D165" i="2"/>
  <c r="D57" i="2"/>
  <c r="D242" i="2"/>
  <c r="D198" i="2"/>
  <c r="D10" i="2"/>
  <c r="D20" i="2"/>
  <c r="D232" i="2"/>
  <c r="D167" i="2"/>
  <c r="D190" i="2"/>
  <c r="D187" i="2"/>
  <c r="D244" i="2"/>
  <c r="D166" i="2"/>
  <c r="D53" i="2"/>
  <c r="D189" i="2"/>
  <c r="D155" i="2"/>
  <c r="D52" i="2"/>
  <c r="D22" i="2"/>
  <c r="D117" i="2"/>
  <c r="D253" i="2"/>
  <c r="D34" i="2"/>
  <c r="D170" i="2"/>
  <c r="D9" i="2"/>
  <c r="D109" i="2"/>
  <c r="D207" i="2"/>
  <c r="D241" i="2"/>
  <c r="D246" i="2"/>
  <c r="D243" i="2"/>
  <c r="D159" i="2"/>
  <c r="D38" i="2"/>
  <c r="D224" i="2"/>
  <c r="D79" i="2"/>
  <c r="D219" i="2"/>
  <c r="D223" i="2"/>
  <c r="D150" i="2"/>
  <c r="D141" i="2"/>
  <c r="D17" i="2"/>
  <c r="D196" i="2"/>
  <c r="D160" i="2"/>
  <c r="D225" i="2"/>
  <c r="D66" i="2"/>
  <c r="D164" i="2"/>
  <c r="D231" i="2"/>
  <c r="D238" i="2"/>
  <c r="D235" i="2"/>
  <c r="D73" i="2"/>
  <c r="D102" i="2"/>
  <c r="D216" i="2"/>
  <c r="D209" i="2"/>
  <c r="D42" i="2"/>
  <c r="D36" i="2"/>
  <c r="D211" i="2"/>
  <c r="D212" i="2"/>
  <c r="D206" i="2"/>
  <c r="D80" i="2"/>
  <c r="D48" i="2"/>
  <c r="D101" i="2"/>
  <c r="D31" i="2"/>
  <c r="D45" i="2"/>
  <c r="D131" i="2"/>
  <c r="D96" i="2"/>
  <c r="D191" i="2"/>
  <c r="D249" i="2"/>
  <c r="D252" i="2"/>
  <c r="D254" i="2"/>
  <c r="D215" i="2"/>
  <c r="D114" i="2"/>
  <c r="D99" i="2"/>
  <c r="D185" i="2"/>
  <c r="D39" i="2"/>
  <c r="D237" i="2"/>
  <c r="D175" i="2"/>
  <c r="D214" i="2"/>
  <c r="D100" i="2"/>
  <c r="D103" i="2"/>
  <c r="D97" i="2"/>
  <c r="D256" i="2"/>
  <c r="D95" i="2"/>
  <c r="D50" i="2"/>
  <c r="D257" i="2"/>
  <c r="D54" i="2"/>
  <c r="D51" i="2"/>
  <c r="D33" i="2"/>
  <c r="D3" i="2"/>
  <c r="D72" i="2"/>
  <c r="D146" i="2"/>
  <c r="D193" i="2"/>
  <c r="D222" i="2"/>
  <c r="D132" i="2"/>
  <c r="D4" i="2"/>
  <c r="D179" i="2"/>
  <c r="D230" i="2"/>
  <c r="D124" i="2"/>
  <c r="D93" i="2"/>
  <c r="D127" i="2"/>
  <c r="D55" i="2"/>
  <c r="D84" i="2"/>
  <c r="D226" i="2"/>
  <c r="D43" i="2"/>
  <c r="D24" i="2"/>
  <c r="D148" i="2"/>
  <c r="D143" i="2"/>
  <c r="D161" i="2"/>
  <c r="D65" i="2"/>
  <c r="D217" i="2"/>
  <c r="D182" i="2"/>
  <c r="D18" i="2"/>
  <c r="D32" i="2"/>
  <c r="D23" i="2"/>
  <c r="D174" i="2"/>
  <c r="D138" i="2"/>
  <c r="D19" i="2"/>
  <c r="D250" i="2"/>
  <c r="D70" i="2"/>
  <c r="D81" i="2"/>
  <c r="D220" i="2"/>
  <c r="D184" i="2"/>
  <c r="D75" i="2"/>
  <c r="D221" i="2"/>
  <c r="D248" i="2"/>
  <c r="D204" i="2"/>
  <c r="D27" i="2"/>
  <c r="D199" i="2"/>
  <c r="D168" i="2"/>
  <c r="D74" i="2"/>
  <c r="D255" i="2"/>
  <c r="D145" i="2"/>
  <c r="D171" i="2"/>
  <c r="D49" i="2"/>
  <c r="D173" i="2"/>
  <c r="D8" i="2"/>
  <c r="D129" i="2"/>
  <c r="D58" i="2"/>
  <c r="D139" i="2"/>
  <c r="D126" i="2"/>
  <c r="D111" i="2"/>
  <c r="D28" i="2"/>
  <c r="D85" i="2"/>
  <c r="D156" i="2"/>
  <c r="D29" i="2"/>
  <c r="D172" i="2"/>
  <c r="D183" i="2"/>
  <c r="D83" i="2"/>
  <c r="D78" i="2"/>
  <c r="D245" i="2"/>
  <c r="D40" i="2"/>
  <c r="D46" i="2"/>
  <c r="D153" i="2"/>
  <c r="D35" i="2"/>
  <c r="D158" i="2"/>
  <c r="D113" i="2"/>
  <c r="D82" i="2"/>
  <c r="D106" i="2"/>
  <c r="D123" i="2"/>
  <c r="D162" i="2"/>
  <c r="D44" i="2"/>
  <c r="D135" i="2"/>
  <c r="D151" i="2"/>
  <c r="D203" i="2"/>
  <c r="D210" i="2"/>
  <c r="D228" i="2"/>
  <c r="D68" i="2"/>
  <c r="D188" i="2"/>
  <c r="C263" i="2"/>
  <c r="D262" i="2"/>
  <c r="N5" i="1"/>
  <c r="O5" i="1" s="1"/>
  <c r="A5" i="2"/>
  <c r="P6" i="1"/>
  <c r="Q6" i="1"/>
  <c r="M7" i="1"/>
  <c r="M8" i="1"/>
  <c r="R10" i="6" l="1"/>
  <c r="S10" i="6" s="1"/>
  <c r="M12" i="6"/>
  <c r="N12" i="6" s="1"/>
  <c r="O12" i="6" s="1"/>
  <c r="L13" i="6"/>
  <c r="U9" i="6"/>
  <c r="T9" i="6"/>
  <c r="W9" i="6"/>
  <c r="X9" i="6" s="1"/>
  <c r="P11" i="6"/>
  <c r="Q11" i="6"/>
  <c r="Q199" i="1"/>
  <c r="R199" i="1" s="1"/>
  <c r="S199" i="1" s="1"/>
  <c r="B199" i="2" s="1"/>
  <c r="R2" i="1"/>
  <c r="S2" i="1" s="1"/>
  <c r="B2" i="2" s="1"/>
  <c r="A200" i="2"/>
  <c r="N200" i="1"/>
  <c r="O200" i="1" s="1"/>
  <c r="R21" i="1"/>
  <c r="S21" i="1" s="1"/>
  <c r="M201" i="1"/>
  <c r="L202" i="1"/>
  <c r="C264" i="2"/>
  <c r="D263" i="2"/>
  <c r="N7" i="1"/>
  <c r="O7" i="1" s="1"/>
  <c r="A7" i="2"/>
  <c r="N8" i="1"/>
  <c r="O8" i="1" s="1"/>
  <c r="A8" i="2"/>
  <c r="W3" i="1"/>
  <c r="X3" i="1" s="1"/>
  <c r="W4" i="1"/>
  <c r="X4" i="1" s="1"/>
  <c r="R6" i="1"/>
  <c r="S6" i="1" s="1"/>
  <c r="B6" i="2" s="1"/>
  <c r="T4" i="1"/>
  <c r="U4" i="1"/>
  <c r="U3" i="1"/>
  <c r="T3" i="1"/>
  <c r="P5" i="1"/>
  <c r="Q5" i="1"/>
  <c r="M9" i="1"/>
  <c r="R11" i="6" l="1"/>
  <c r="S11" i="6" s="1"/>
  <c r="U11" i="6" s="1"/>
  <c r="M13" i="6"/>
  <c r="N13" i="6" s="1"/>
  <c r="O13" i="6" s="1"/>
  <c r="L14" i="6"/>
  <c r="P12" i="6"/>
  <c r="Q12" i="6"/>
  <c r="U10" i="6"/>
  <c r="T10" i="6"/>
  <c r="W10" i="6"/>
  <c r="X10" i="6" s="1"/>
  <c r="W199" i="1"/>
  <c r="X199" i="1" s="1"/>
  <c r="U199" i="1"/>
  <c r="T199" i="1"/>
  <c r="U2" i="1"/>
  <c r="T2" i="1"/>
  <c r="W2" i="1"/>
  <c r="X2" i="1" s="1"/>
  <c r="P200" i="1"/>
  <c r="Q200" i="1"/>
  <c r="A201" i="2"/>
  <c r="N201" i="1"/>
  <c r="O201" i="1" s="1"/>
  <c r="T21" i="1"/>
  <c r="U21" i="1"/>
  <c r="W21" i="1"/>
  <c r="X21" i="1" s="1"/>
  <c r="M202" i="1"/>
  <c r="L203" i="1"/>
  <c r="C265" i="2"/>
  <c r="D264" i="2"/>
  <c r="W6" i="1"/>
  <c r="X6" i="1" s="1"/>
  <c r="N9" i="1"/>
  <c r="O9" i="1" s="1"/>
  <c r="A9" i="2"/>
  <c r="T6" i="1"/>
  <c r="U6" i="1"/>
  <c r="R5" i="1"/>
  <c r="S5" i="1" s="1"/>
  <c r="B5" i="2" s="1"/>
  <c r="P7" i="1"/>
  <c r="Q7" i="1"/>
  <c r="P8" i="1"/>
  <c r="Q8" i="1"/>
  <c r="M10" i="1"/>
  <c r="W11" i="6" l="1"/>
  <c r="X11" i="6" s="1"/>
  <c r="T11" i="6"/>
  <c r="R12" i="6"/>
  <c r="S12" i="6" s="1"/>
  <c r="W12" i="6" s="1"/>
  <c r="X12" i="6" s="1"/>
  <c r="L15" i="6"/>
  <c r="M14" i="6"/>
  <c r="N14" i="6" s="1"/>
  <c r="O14" i="6" s="1"/>
  <c r="P13" i="6"/>
  <c r="Q13" i="6"/>
  <c r="R200" i="1"/>
  <c r="S200" i="1" s="1"/>
  <c r="T200" i="1" s="1"/>
  <c r="A202" i="2"/>
  <c r="N202" i="1"/>
  <c r="O202" i="1" s="1"/>
  <c r="P201" i="1"/>
  <c r="Q201" i="1"/>
  <c r="M203" i="1"/>
  <c r="L204" i="1"/>
  <c r="C266" i="2"/>
  <c r="D265" i="2"/>
  <c r="N10" i="1"/>
  <c r="O10" i="1" s="1"/>
  <c r="A10" i="2"/>
  <c r="W5" i="1"/>
  <c r="X5" i="1" s="1"/>
  <c r="T5" i="1"/>
  <c r="U5" i="1"/>
  <c r="R7" i="1"/>
  <c r="S7" i="1" s="1"/>
  <c r="B7" i="2" s="1"/>
  <c r="R8" i="1"/>
  <c r="S8" i="1" s="1"/>
  <c r="B8" i="2" s="1"/>
  <c r="P9" i="1"/>
  <c r="Q9" i="1"/>
  <c r="M11" i="1"/>
  <c r="U12" i="6" l="1"/>
  <c r="T12" i="6"/>
  <c r="R13" i="6"/>
  <c r="S13" i="6" s="1"/>
  <c r="P14" i="6"/>
  <c r="Q14" i="6"/>
  <c r="M15" i="6"/>
  <c r="N15" i="6" s="1"/>
  <c r="O15" i="6" s="1"/>
  <c r="L16" i="6"/>
  <c r="W200" i="1"/>
  <c r="X200" i="1" s="1"/>
  <c r="U200" i="1"/>
  <c r="B200" i="2"/>
  <c r="R201" i="1"/>
  <c r="S201" i="1" s="1"/>
  <c r="U201" i="1" s="1"/>
  <c r="L205" i="1"/>
  <c r="M204" i="1"/>
  <c r="N203" i="1"/>
  <c r="O203" i="1" s="1"/>
  <c r="A203" i="2"/>
  <c r="Q202" i="1"/>
  <c r="P202" i="1"/>
  <c r="C267" i="2"/>
  <c r="D266" i="2"/>
  <c r="W7" i="1"/>
  <c r="X7" i="1" s="1"/>
  <c r="W8" i="1"/>
  <c r="X8" i="1" s="1"/>
  <c r="N11" i="1"/>
  <c r="O11" i="1" s="1"/>
  <c r="A11" i="2"/>
  <c r="T8" i="1"/>
  <c r="U8" i="1"/>
  <c r="T7" i="1"/>
  <c r="U7" i="1"/>
  <c r="R9" i="1"/>
  <c r="S9" i="1" s="1"/>
  <c r="B9" i="2" s="1"/>
  <c r="P10" i="1"/>
  <c r="Q10" i="1"/>
  <c r="M12" i="1"/>
  <c r="L17" i="6" l="1"/>
  <c r="M16" i="6"/>
  <c r="N16" i="6" s="1"/>
  <c r="O16" i="6" s="1"/>
  <c r="R14" i="6"/>
  <c r="S14" i="6" s="1"/>
  <c r="P15" i="6"/>
  <c r="Q15" i="6"/>
  <c r="U13" i="6"/>
  <c r="T13" i="6"/>
  <c r="W13" i="6"/>
  <c r="X13" i="6" s="1"/>
  <c r="T201" i="1"/>
  <c r="W201" i="1"/>
  <c r="X201" i="1" s="1"/>
  <c r="B201" i="2"/>
  <c r="M205" i="1"/>
  <c r="L206" i="1"/>
  <c r="Q203" i="1"/>
  <c r="P203" i="1"/>
  <c r="R202" i="1"/>
  <c r="S202" i="1" s="1"/>
  <c r="N204" i="1"/>
  <c r="O204" i="1" s="1"/>
  <c r="A204" i="2"/>
  <c r="C268" i="2"/>
  <c r="D267" i="2"/>
  <c r="N12" i="1"/>
  <c r="O12" i="1" s="1"/>
  <c r="A12" i="2"/>
  <c r="W9" i="1"/>
  <c r="X9" i="1" s="1"/>
  <c r="T9" i="1"/>
  <c r="U9" i="1"/>
  <c r="R10" i="1"/>
  <c r="S10" i="1" s="1"/>
  <c r="B10" i="2" s="1"/>
  <c r="P11" i="1"/>
  <c r="Q11" i="1"/>
  <c r="M13" i="1"/>
  <c r="R15" i="6" l="1"/>
  <c r="S15" i="6" s="1"/>
  <c r="U14" i="6"/>
  <c r="T14" i="6"/>
  <c r="W14" i="6"/>
  <c r="X14" i="6" s="1"/>
  <c r="P16" i="6"/>
  <c r="Q16" i="6"/>
  <c r="L18" i="6"/>
  <c r="M17" i="6"/>
  <c r="N17" i="6" s="1"/>
  <c r="O17" i="6" s="1"/>
  <c r="R203" i="1"/>
  <c r="S203" i="1" s="1"/>
  <c r="B203" i="2" s="1"/>
  <c r="P204" i="1"/>
  <c r="Q204" i="1"/>
  <c r="L207" i="1"/>
  <c r="M206" i="1"/>
  <c r="B202" i="2"/>
  <c r="T202" i="1"/>
  <c r="W202" i="1"/>
  <c r="X202" i="1" s="1"/>
  <c r="U202" i="1"/>
  <c r="N205" i="1"/>
  <c r="O205" i="1" s="1"/>
  <c r="A205" i="2"/>
  <c r="C269" i="2"/>
  <c r="D268" i="2"/>
  <c r="W10" i="1"/>
  <c r="X10" i="1" s="1"/>
  <c r="N13" i="1"/>
  <c r="O13" i="1" s="1"/>
  <c r="A13" i="2"/>
  <c r="T10" i="1"/>
  <c r="U10" i="1"/>
  <c r="R11" i="1"/>
  <c r="S11" i="1" s="1"/>
  <c r="B11" i="2" s="1"/>
  <c r="P12" i="1"/>
  <c r="Q12" i="1"/>
  <c r="M14" i="1"/>
  <c r="R16" i="6" l="1"/>
  <c r="S16" i="6" s="1"/>
  <c r="W16" i="6" s="1"/>
  <c r="X16" i="6" s="1"/>
  <c r="M18" i="6"/>
  <c r="N18" i="6" s="1"/>
  <c r="O18" i="6" s="1"/>
  <c r="L19" i="6"/>
  <c r="P17" i="6"/>
  <c r="Q17" i="6"/>
  <c r="T15" i="6"/>
  <c r="U15" i="6"/>
  <c r="W15" i="6"/>
  <c r="X15" i="6" s="1"/>
  <c r="U203" i="1"/>
  <c r="T203" i="1"/>
  <c r="R204" i="1"/>
  <c r="S204" i="1" s="1"/>
  <c r="W204" i="1" s="1"/>
  <c r="X204" i="1" s="1"/>
  <c r="W203" i="1"/>
  <c r="X203" i="1" s="1"/>
  <c r="L208" i="1"/>
  <c r="M207" i="1"/>
  <c r="P205" i="1"/>
  <c r="Q205" i="1"/>
  <c r="N206" i="1"/>
  <c r="O206" i="1" s="1"/>
  <c r="A206" i="2"/>
  <c r="C270" i="2"/>
  <c r="D269" i="2"/>
  <c r="W11" i="1"/>
  <c r="X11" i="1" s="1"/>
  <c r="N14" i="1"/>
  <c r="O14" i="1" s="1"/>
  <c r="A14" i="2"/>
  <c r="T11" i="1"/>
  <c r="U11" i="1"/>
  <c r="R12" i="1"/>
  <c r="S12" i="1" s="1"/>
  <c r="B12" i="2" s="1"/>
  <c r="P13" i="1"/>
  <c r="Q13" i="1"/>
  <c r="M15" i="1"/>
  <c r="U16" i="6" l="1"/>
  <c r="T16" i="6"/>
  <c r="L20" i="6"/>
  <c r="M19" i="6"/>
  <c r="N19" i="6" s="1"/>
  <c r="O19" i="6" s="1"/>
  <c r="P18" i="6"/>
  <c r="Q18" i="6"/>
  <c r="R17" i="6"/>
  <c r="S17" i="6" s="1"/>
  <c r="B204" i="2"/>
  <c r="U204" i="1"/>
  <c r="T204" i="1"/>
  <c r="R205" i="1"/>
  <c r="S205" i="1" s="1"/>
  <c r="T205" i="1" s="1"/>
  <c r="Q206" i="1"/>
  <c r="P206" i="1"/>
  <c r="N207" i="1"/>
  <c r="O207" i="1" s="1"/>
  <c r="A207" i="2"/>
  <c r="M208" i="1"/>
  <c r="L209" i="1"/>
  <c r="C271" i="2"/>
  <c r="D270" i="2"/>
  <c r="W12" i="1"/>
  <c r="X12" i="1" s="1"/>
  <c r="N15" i="1"/>
  <c r="O15" i="1" s="1"/>
  <c r="A15" i="2"/>
  <c r="T12" i="1"/>
  <c r="U12" i="1"/>
  <c r="P14" i="1"/>
  <c r="Q14" i="1"/>
  <c r="R13" i="1"/>
  <c r="S13" i="1" s="1"/>
  <c r="B13" i="2" s="1"/>
  <c r="M16" i="1"/>
  <c r="T17" i="6" l="1"/>
  <c r="U17" i="6"/>
  <c r="W17" i="6"/>
  <c r="X17" i="6" s="1"/>
  <c r="R18" i="6"/>
  <c r="S18" i="6" s="1"/>
  <c r="P19" i="6"/>
  <c r="Q19" i="6"/>
  <c r="L21" i="6"/>
  <c r="M20" i="6"/>
  <c r="N20" i="6" s="1"/>
  <c r="O20" i="6" s="1"/>
  <c r="U205" i="1"/>
  <c r="W205" i="1"/>
  <c r="X205" i="1" s="1"/>
  <c r="B205" i="2"/>
  <c r="R206" i="1"/>
  <c r="S206" i="1" s="1"/>
  <c r="W206" i="1" s="1"/>
  <c r="X206" i="1" s="1"/>
  <c r="L210" i="1"/>
  <c r="M209" i="1"/>
  <c r="P207" i="1"/>
  <c r="Q207" i="1"/>
  <c r="N208" i="1"/>
  <c r="O208" i="1" s="1"/>
  <c r="A208" i="2"/>
  <c r="C272" i="2"/>
  <c r="D271" i="2"/>
  <c r="W13" i="1"/>
  <c r="X13" i="1" s="1"/>
  <c r="N16" i="1"/>
  <c r="O16" i="1" s="1"/>
  <c r="A16" i="2"/>
  <c r="T13" i="1"/>
  <c r="U13" i="1"/>
  <c r="R14" i="1"/>
  <c r="S14" i="1" s="1"/>
  <c r="B14" i="2" s="1"/>
  <c r="P15" i="1"/>
  <c r="Q15" i="1"/>
  <c r="M17" i="1"/>
  <c r="U18" i="6" l="1"/>
  <c r="T18" i="6"/>
  <c r="W18" i="6"/>
  <c r="X18" i="6" s="1"/>
  <c r="R19" i="6"/>
  <c r="S19" i="6" s="1"/>
  <c r="L22" i="6"/>
  <c r="M21" i="6"/>
  <c r="N21" i="6" s="1"/>
  <c r="O21" i="6" s="1"/>
  <c r="P20" i="6"/>
  <c r="Q20" i="6"/>
  <c r="U206" i="1"/>
  <c r="B206" i="2"/>
  <c r="T206" i="1"/>
  <c r="R207" i="1"/>
  <c r="S207" i="1" s="1"/>
  <c r="W207" i="1" s="1"/>
  <c r="X207" i="1" s="1"/>
  <c r="N209" i="1"/>
  <c r="O209" i="1" s="1"/>
  <c r="A209" i="2"/>
  <c r="Q208" i="1"/>
  <c r="P208" i="1"/>
  <c r="M210" i="1"/>
  <c r="L211" i="1"/>
  <c r="C273" i="2"/>
  <c r="D272" i="2"/>
  <c r="W14" i="1"/>
  <c r="X14" i="1" s="1"/>
  <c r="N17" i="1"/>
  <c r="O17" i="1" s="1"/>
  <c r="A17" i="2"/>
  <c r="T14" i="1"/>
  <c r="U14" i="1"/>
  <c r="R15" i="1"/>
  <c r="S15" i="1" s="1"/>
  <c r="B15" i="2" s="1"/>
  <c r="P16" i="1"/>
  <c r="Q16" i="1"/>
  <c r="M18" i="1"/>
  <c r="R20" i="6" l="1"/>
  <c r="S20" i="6" s="1"/>
  <c r="W20" i="6" s="1"/>
  <c r="X20" i="6" s="1"/>
  <c r="P21" i="6"/>
  <c r="Q21" i="6"/>
  <c r="T19" i="6"/>
  <c r="U19" i="6"/>
  <c r="W19" i="6"/>
  <c r="X19" i="6" s="1"/>
  <c r="M22" i="6"/>
  <c r="N22" i="6" s="1"/>
  <c r="O22" i="6" s="1"/>
  <c r="L23" i="6"/>
  <c r="R208" i="1"/>
  <c r="S208" i="1" s="1"/>
  <c r="B208" i="2" s="1"/>
  <c r="T207" i="1"/>
  <c r="B207" i="2"/>
  <c r="U207" i="1"/>
  <c r="L212" i="1"/>
  <c r="M211" i="1"/>
  <c r="N210" i="1"/>
  <c r="O210" i="1" s="1"/>
  <c r="A210" i="2"/>
  <c r="P209" i="1"/>
  <c r="Q209" i="1"/>
  <c r="C274" i="2"/>
  <c r="D273" i="2"/>
  <c r="W15" i="1"/>
  <c r="X15" i="1" s="1"/>
  <c r="N18" i="1"/>
  <c r="O18" i="1" s="1"/>
  <c r="A18" i="2"/>
  <c r="T15" i="1"/>
  <c r="U15" i="1"/>
  <c r="R16" i="1"/>
  <c r="S16" i="1" s="1"/>
  <c r="B16" i="2" s="1"/>
  <c r="P17" i="1"/>
  <c r="Q17" i="1"/>
  <c r="M19" i="1"/>
  <c r="T20" i="6" l="1"/>
  <c r="U20" i="6"/>
  <c r="R21" i="6"/>
  <c r="S21" i="6" s="1"/>
  <c r="W21" i="6" s="1"/>
  <c r="X21" i="6" s="1"/>
  <c r="M23" i="6"/>
  <c r="N23" i="6" s="1"/>
  <c r="O23" i="6" s="1"/>
  <c r="L24" i="6"/>
  <c r="P22" i="6"/>
  <c r="Q22" i="6"/>
  <c r="W208" i="1"/>
  <c r="X208" i="1" s="1"/>
  <c r="U208" i="1"/>
  <c r="T208" i="1"/>
  <c r="P210" i="1"/>
  <c r="Q210" i="1"/>
  <c r="R209" i="1"/>
  <c r="S209" i="1" s="1"/>
  <c r="N211" i="1"/>
  <c r="O211" i="1" s="1"/>
  <c r="A211" i="2"/>
  <c r="L213" i="1"/>
  <c r="M212" i="1"/>
  <c r="C275" i="2"/>
  <c r="D274" i="2"/>
  <c r="N19" i="1"/>
  <c r="O19" i="1" s="1"/>
  <c r="A19" i="2"/>
  <c r="W16" i="1"/>
  <c r="X16" i="1" s="1"/>
  <c r="T16" i="1"/>
  <c r="U16" i="1"/>
  <c r="R17" i="1"/>
  <c r="S17" i="1" s="1"/>
  <c r="B17" i="2" s="1"/>
  <c r="P18" i="1"/>
  <c r="Q18" i="1"/>
  <c r="M20" i="1"/>
  <c r="R22" i="6" l="1"/>
  <c r="S22" i="6" s="1"/>
  <c r="U22" i="6" s="1"/>
  <c r="U21" i="6"/>
  <c r="T21" i="6"/>
  <c r="L25" i="6"/>
  <c r="M24" i="6"/>
  <c r="N24" i="6" s="1"/>
  <c r="O24" i="6" s="1"/>
  <c r="P23" i="6"/>
  <c r="Q23" i="6"/>
  <c r="R210" i="1"/>
  <c r="S210" i="1" s="1"/>
  <c r="W210" i="1" s="1"/>
  <c r="X210" i="1" s="1"/>
  <c r="A212" i="2"/>
  <c r="N212" i="1"/>
  <c r="O212" i="1" s="1"/>
  <c r="B209" i="2"/>
  <c r="W209" i="1"/>
  <c r="X209" i="1" s="1"/>
  <c r="T209" i="1"/>
  <c r="U209" i="1"/>
  <c r="M213" i="1"/>
  <c r="L214" i="1"/>
  <c r="P211" i="1"/>
  <c r="Q211" i="1"/>
  <c r="C276" i="2"/>
  <c r="D275" i="2"/>
  <c r="W17" i="1"/>
  <c r="X17" i="1" s="1"/>
  <c r="N20" i="1"/>
  <c r="O20" i="1" s="1"/>
  <c r="A20" i="2"/>
  <c r="T17" i="1"/>
  <c r="U17" i="1"/>
  <c r="R18" i="1"/>
  <c r="S18" i="1" s="1"/>
  <c r="B18" i="2" s="1"/>
  <c r="P19" i="1"/>
  <c r="Q19" i="1"/>
  <c r="W22" i="6" l="1"/>
  <c r="X22" i="6" s="1"/>
  <c r="T22" i="6"/>
  <c r="R23" i="6"/>
  <c r="S23" i="6" s="1"/>
  <c r="P24" i="6"/>
  <c r="Q24" i="6"/>
  <c r="M25" i="6"/>
  <c r="N25" i="6" s="1"/>
  <c r="O25" i="6" s="1"/>
  <c r="L26" i="6"/>
  <c r="T210" i="1"/>
  <c r="U210" i="1"/>
  <c r="B210" i="2"/>
  <c r="N213" i="1"/>
  <c r="O213" i="1" s="1"/>
  <c r="A213" i="2"/>
  <c r="M214" i="1"/>
  <c r="L215" i="1"/>
  <c r="P212" i="1"/>
  <c r="Q212" i="1"/>
  <c r="R211" i="1"/>
  <c r="S211" i="1" s="1"/>
  <c r="C277" i="2"/>
  <c r="D276" i="2"/>
  <c r="W18" i="1"/>
  <c r="X18" i="1" s="1"/>
  <c r="A21" i="2"/>
  <c r="T18" i="1"/>
  <c r="U18" i="1"/>
  <c r="R19" i="1"/>
  <c r="S19" i="1" s="1"/>
  <c r="B19" i="2" s="1"/>
  <c r="P20" i="1"/>
  <c r="Q20" i="1"/>
  <c r="M22" i="1"/>
  <c r="R24" i="6" l="1"/>
  <c r="S24" i="6" s="1"/>
  <c r="T24" i="6" s="1"/>
  <c r="P25" i="6"/>
  <c r="Q25" i="6"/>
  <c r="L27" i="6"/>
  <c r="M26" i="6"/>
  <c r="N26" i="6" s="1"/>
  <c r="O26" i="6" s="1"/>
  <c r="U23" i="6"/>
  <c r="T23" i="6"/>
  <c r="W23" i="6"/>
  <c r="X23" i="6" s="1"/>
  <c r="R212" i="1"/>
  <c r="S212" i="1" s="1"/>
  <c r="B212" i="2" s="1"/>
  <c r="L216" i="1"/>
  <c r="M215" i="1"/>
  <c r="B211" i="2"/>
  <c r="W211" i="1"/>
  <c r="X211" i="1" s="1"/>
  <c r="T211" i="1"/>
  <c r="U211" i="1"/>
  <c r="A214" i="2"/>
  <c r="N214" i="1"/>
  <c r="O214" i="1" s="1"/>
  <c r="Q213" i="1"/>
  <c r="P213" i="1"/>
  <c r="C278" i="2"/>
  <c r="D277" i="2"/>
  <c r="W19" i="1"/>
  <c r="X19" i="1" s="1"/>
  <c r="N22" i="1"/>
  <c r="O22" i="1" s="1"/>
  <c r="A22" i="2"/>
  <c r="T19" i="1"/>
  <c r="U19" i="1"/>
  <c r="R20" i="1"/>
  <c r="S20" i="1" s="1"/>
  <c r="B20" i="2" s="1"/>
  <c r="M23" i="1"/>
  <c r="R25" i="6" l="1"/>
  <c r="S25" i="6" s="1"/>
  <c r="U25" i="6" s="1"/>
  <c r="W24" i="6"/>
  <c r="X24" i="6" s="1"/>
  <c r="U24" i="6"/>
  <c r="P26" i="6"/>
  <c r="Q26" i="6"/>
  <c r="M27" i="6"/>
  <c r="N27" i="6" s="1"/>
  <c r="O27" i="6" s="1"/>
  <c r="L28" i="6"/>
  <c r="R213" i="1"/>
  <c r="S213" i="1" s="1"/>
  <c r="B213" i="2" s="1"/>
  <c r="T212" i="1"/>
  <c r="U212" i="1"/>
  <c r="W212" i="1"/>
  <c r="X212" i="1" s="1"/>
  <c r="P214" i="1"/>
  <c r="Q214" i="1"/>
  <c r="N215" i="1"/>
  <c r="O215" i="1" s="1"/>
  <c r="A215" i="2"/>
  <c r="L217" i="1"/>
  <c r="M216" i="1"/>
  <c r="C279" i="2"/>
  <c r="D278" i="2"/>
  <c r="W20" i="1"/>
  <c r="X20" i="1" s="1"/>
  <c r="N23" i="1"/>
  <c r="O23" i="1" s="1"/>
  <c r="A23" i="2"/>
  <c r="T20" i="1"/>
  <c r="U20" i="1"/>
  <c r="B21" i="2"/>
  <c r="P22" i="1"/>
  <c r="Q22" i="1"/>
  <c r="M24" i="1"/>
  <c r="W25" i="6" l="1"/>
  <c r="X25" i="6" s="1"/>
  <c r="T25" i="6"/>
  <c r="R26" i="6"/>
  <c r="S26" i="6" s="1"/>
  <c r="T26" i="6" s="1"/>
  <c r="P27" i="6"/>
  <c r="Q27" i="6"/>
  <c r="M28" i="6"/>
  <c r="N28" i="6" s="1"/>
  <c r="O28" i="6" s="1"/>
  <c r="L29" i="6"/>
  <c r="U213" i="1"/>
  <c r="W213" i="1"/>
  <c r="X213" i="1" s="1"/>
  <c r="T213" i="1"/>
  <c r="A216" i="2"/>
  <c r="N216" i="1"/>
  <c r="O216" i="1" s="1"/>
  <c r="P215" i="1"/>
  <c r="Q215" i="1"/>
  <c r="M217" i="1"/>
  <c r="L218" i="1"/>
  <c r="R214" i="1"/>
  <c r="S214" i="1" s="1"/>
  <c r="C280" i="2"/>
  <c r="D279" i="2"/>
  <c r="N24" i="1"/>
  <c r="O24" i="1" s="1"/>
  <c r="A24" i="2"/>
  <c r="R22" i="1"/>
  <c r="S22" i="1" s="1"/>
  <c r="B22" i="2" s="1"/>
  <c r="P23" i="1"/>
  <c r="Q23" i="1"/>
  <c r="M25" i="1"/>
  <c r="W26" i="6" l="1"/>
  <c r="X26" i="6" s="1"/>
  <c r="U26" i="6"/>
  <c r="R27" i="6"/>
  <c r="S27" i="6" s="1"/>
  <c r="U27" i="6" s="1"/>
  <c r="L30" i="6"/>
  <c r="M29" i="6"/>
  <c r="N29" i="6" s="1"/>
  <c r="O29" i="6" s="1"/>
  <c r="P28" i="6"/>
  <c r="Q28" i="6"/>
  <c r="R215" i="1"/>
  <c r="S215" i="1" s="1"/>
  <c r="B215" i="2" s="1"/>
  <c r="M218" i="1"/>
  <c r="L219" i="1"/>
  <c r="P216" i="1"/>
  <c r="Q216" i="1"/>
  <c r="B214" i="2"/>
  <c r="U214" i="1"/>
  <c r="T214" i="1"/>
  <c r="W214" i="1"/>
  <c r="X214" i="1" s="1"/>
  <c r="A217" i="2"/>
  <c r="N217" i="1"/>
  <c r="O217" i="1" s="1"/>
  <c r="C281" i="2"/>
  <c r="D280" i="2"/>
  <c r="W22" i="1"/>
  <c r="X22" i="1" s="1"/>
  <c r="N25" i="1"/>
  <c r="O25" i="1" s="1"/>
  <c r="A25" i="2"/>
  <c r="T22" i="1"/>
  <c r="U22" i="1"/>
  <c r="R23" i="1"/>
  <c r="S23" i="1" s="1"/>
  <c r="B23" i="2" s="1"/>
  <c r="P24" i="1"/>
  <c r="Q24" i="1"/>
  <c r="M26" i="1"/>
  <c r="W27" i="6" l="1"/>
  <c r="X27" i="6" s="1"/>
  <c r="T27" i="6"/>
  <c r="R28" i="6"/>
  <c r="S28" i="6" s="1"/>
  <c r="P29" i="6"/>
  <c r="Q29" i="6"/>
  <c r="M30" i="6"/>
  <c r="N30" i="6" s="1"/>
  <c r="O30" i="6" s="1"/>
  <c r="L31" i="6"/>
  <c r="T215" i="1"/>
  <c r="W215" i="1"/>
  <c r="X215" i="1" s="1"/>
  <c r="U215" i="1"/>
  <c r="R216" i="1"/>
  <c r="S216" i="1" s="1"/>
  <c r="B216" i="2" s="1"/>
  <c r="Q217" i="1"/>
  <c r="P217" i="1"/>
  <c r="M219" i="1"/>
  <c r="L220" i="1"/>
  <c r="N218" i="1"/>
  <c r="O218" i="1" s="1"/>
  <c r="A218" i="2"/>
  <c r="C282" i="2"/>
  <c r="D281" i="2"/>
  <c r="W23" i="1"/>
  <c r="X23" i="1" s="1"/>
  <c r="N26" i="1"/>
  <c r="O26" i="1" s="1"/>
  <c r="A26" i="2"/>
  <c r="T23" i="1"/>
  <c r="U23" i="1"/>
  <c r="R24" i="1"/>
  <c r="S24" i="1" s="1"/>
  <c r="B24" i="2" s="1"/>
  <c r="P25" i="1"/>
  <c r="Q25" i="1"/>
  <c r="M27" i="1"/>
  <c r="R29" i="6" l="1"/>
  <c r="S29" i="6" s="1"/>
  <c r="T29" i="6" s="1"/>
  <c r="L32" i="6"/>
  <c r="M31" i="6"/>
  <c r="N31" i="6" s="1"/>
  <c r="O31" i="6" s="1"/>
  <c r="P30" i="6"/>
  <c r="Q30" i="6"/>
  <c r="U28" i="6"/>
  <c r="T28" i="6"/>
  <c r="W28" i="6"/>
  <c r="X28" i="6" s="1"/>
  <c r="T216" i="1"/>
  <c r="W216" i="1"/>
  <c r="X216" i="1" s="1"/>
  <c r="U216" i="1"/>
  <c r="R217" i="1"/>
  <c r="S217" i="1" s="1"/>
  <c r="W217" i="1" s="1"/>
  <c r="X217" i="1" s="1"/>
  <c r="Q218" i="1"/>
  <c r="P218" i="1"/>
  <c r="M220" i="1"/>
  <c r="L221" i="1"/>
  <c r="N219" i="1"/>
  <c r="O219" i="1" s="1"/>
  <c r="A219" i="2"/>
  <c r="C283" i="2"/>
  <c r="D282" i="2"/>
  <c r="W24" i="1"/>
  <c r="X24" i="1" s="1"/>
  <c r="N27" i="1"/>
  <c r="O27" i="1" s="1"/>
  <c r="A27" i="2"/>
  <c r="T24" i="1"/>
  <c r="U24" i="1"/>
  <c r="R25" i="1"/>
  <c r="S25" i="1" s="1"/>
  <c r="B25" i="2" s="1"/>
  <c r="P26" i="1"/>
  <c r="Q26" i="1"/>
  <c r="M28" i="1"/>
  <c r="W29" i="6" l="1"/>
  <c r="X29" i="6" s="1"/>
  <c r="U29" i="6"/>
  <c r="R30" i="6"/>
  <c r="S30" i="6" s="1"/>
  <c r="P31" i="6"/>
  <c r="Q31" i="6"/>
  <c r="L33" i="6"/>
  <c r="M32" i="6"/>
  <c r="N32" i="6" s="1"/>
  <c r="O32" i="6" s="1"/>
  <c r="B217" i="2"/>
  <c r="U217" i="1"/>
  <c r="T217" i="1"/>
  <c r="R218" i="1"/>
  <c r="S218" i="1" s="1"/>
  <c r="T218" i="1" s="1"/>
  <c r="M221" i="1"/>
  <c r="L222" i="1"/>
  <c r="N220" i="1"/>
  <c r="O220" i="1" s="1"/>
  <c r="A220" i="2"/>
  <c r="Q219" i="1"/>
  <c r="P219" i="1"/>
  <c r="C284" i="2"/>
  <c r="D283" i="2"/>
  <c r="W25" i="1"/>
  <c r="X25" i="1" s="1"/>
  <c r="N28" i="1"/>
  <c r="O28" i="1" s="1"/>
  <c r="A28" i="2"/>
  <c r="T25" i="1"/>
  <c r="U25" i="1"/>
  <c r="R26" i="1"/>
  <c r="S26" i="1" s="1"/>
  <c r="B26" i="2" s="1"/>
  <c r="P27" i="1"/>
  <c r="Q27" i="1"/>
  <c r="M29" i="1"/>
  <c r="P32" i="6" l="1"/>
  <c r="Q32" i="6"/>
  <c r="R31" i="6"/>
  <c r="S31" i="6" s="1"/>
  <c r="M33" i="6"/>
  <c r="N33" i="6" s="1"/>
  <c r="O33" i="6" s="1"/>
  <c r="L34" i="6"/>
  <c r="T30" i="6"/>
  <c r="U30" i="6"/>
  <c r="W30" i="6"/>
  <c r="X30" i="6" s="1"/>
  <c r="W218" i="1"/>
  <c r="X218" i="1" s="1"/>
  <c r="U218" i="1"/>
  <c r="B218" i="2"/>
  <c r="R219" i="1"/>
  <c r="S219" i="1" s="1"/>
  <c r="U219" i="1" s="1"/>
  <c r="L223" i="1"/>
  <c r="M222" i="1"/>
  <c r="Q220" i="1"/>
  <c r="P220" i="1"/>
  <c r="A221" i="2"/>
  <c r="N221" i="1"/>
  <c r="O221" i="1" s="1"/>
  <c r="C285" i="2"/>
  <c r="D284" i="2"/>
  <c r="W26" i="1"/>
  <c r="X26" i="1" s="1"/>
  <c r="N29" i="1"/>
  <c r="O29" i="1" s="1"/>
  <c r="A29" i="2"/>
  <c r="T26" i="1"/>
  <c r="U26" i="1"/>
  <c r="R27" i="1"/>
  <c r="S27" i="1" s="1"/>
  <c r="B27" i="2" s="1"/>
  <c r="P28" i="1"/>
  <c r="Q28" i="1"/>
  <c r="M30" i="1"/>
  <c r="R32" i="6" l="1"/>
  <c r="S32" i="6" s="1"/>
  <c r="W32" i="6" s="1"/>
  <c r="X32" i="6" s="1"/>
  <c r="M34" i="6"/>
  <c r="N34" i="6" s="1"/>
  <c r="O34" i="6" s="1"/>
  <c r="L35" i="6"/>
  <c r="T31" i="6"/>
  <c r="U31" i="6"/>
  <c r="W31" i="6"/>
  <c r="X31" i="6" s="1"/>
  <c r="P33" i="6"/>
  <c r="Q33" i="6"/>
  <c r="W219" i="1"/>
  <c r="X219" i="1" s="1"/>
  <c r="T219" i="1"/>
  <c r="B219" i="2"/>
  <c r="R220" i="1"/>
  <c r="S220" i="1" s="1"/>
  <c r="U220" i="1" s="1"/>
  <c r="Q221" i="1"/>
  <c r="P221" i="1"/>
  <c r="N222" i="1"/>
  <c r="O222" i="1" s="1"/>
  <c r="A222" i="2"/>
  <c r="L224" i="1"/>
  <c r="M223" i="1"/>
  <c r="C286" i="2"/>
  <c r="D285" i="2"/>
  <c r="N30" i="1"/>
  <c r="O30" i="1" s="1"/>
  <c r="A30" i="2"/>
  <c r="W27" i="1"/>
  <c r="X27" i="1" s="1"/>
  <c r="T27" i="1"/>
  <c r="U27" i="1"/>
  <c r="R28" i="1"/>
  <c r="S28" i="1" s="1"/>
  <c r="B28" i="2" s="1"/>
  <c r="P29" i="1"/>
  <c r="Q29" i="1"/>
  <c r="M31" i="1"/>
  <c r="T32" i="6" l="1"/>
  <c r="U32" i="6"/>
  <c r="R33" i="6"/>
  <c r="S33" i="6" s="1"/>
  <c r="W33" i="6" s="1"/>
  <c r="X33" i="6" s="1"/>
  <c r="M35" i="6"/>
  <c r="N35" i="6" s="1"/>
  <c r="O35" i="6" s="1"/>
  <c r="L36" i="6"/>
  <c r="P34" i="6"/>
  <c r="Q34" i="6"/>
  <c r="T220" i="1"/>
  <c r="W220" i="1"/>
  <c r="X220" i="1" s="1"/>
  <c r="B220" i="2"/>
  <c r="R221" i="1"/>
  <c r="S221" i="1" s="1"/>
  <c r="T221" i="1" s="1"/>
  <c r="P222" i="1"/>
  <c r="Q222" i="1"/>
  <c r="N223" i="1"/>
  <c r="O223" i="1" s="1"/>
  <c r="A223" i="2"/>
  <c r="M224" i="1"/>
  <c r="L225" i="1"/>
  <c r="C287" i="2"/>
  <c r="D286" i="2"/>
  <c r="W28" i="1"/>
  <c r="X28" i="1" s="1"/>
  <c r="N31" i="1"/>
  <c r="O31" i="1" s="1"/>
  <c r="A31" i="2"/>
  <c r="T28" i="1"/>
  <c r="U28" i="1"/>
  <c r="R29" i="1"/>
  <c r="S29" i="1" s="1"/>
  <c r="B29" i="2" s="1"/>
  <c r="P30" i="1"/>
  <c r="Q30" i="1"/>
  <c r="M32" i="1"/>
  <c r="T33" i="6" l="1"/>
  <c r="U33" i="6"/>
  <c r="R34" i="6"/>
  <c r="S34" i="6" s="1"/>
  <c r="W34" i="6" s="1"/>
  <c r="X34" i="6" s="1"/>
  <c r="L37" i="6"/>
  <c r="M36" i="6"/>
  <c r="N36" i="6" s="1"/>
  <c r="O36" i="6" s="1"/>
  <c r="P35" i="6"/>
  <c r="Q35" i="6"/>
  <c r="W221" i="1"/>
  <c r="X221" i="1" s="1"/>
  <c r="B221" i="2"/>
  <c r="U221" i="1"/>
  <c r="R222" i="1"/>
  <c r="S222" i="1" s="1"/>
  <c r="T222" i="1" s="1"/>
  <c r="M225" i="1"/>
  <c r="L226" i="1"/>
  <c r="P223" i="1"/>
  <c r="Q223" i="1"/>
  <c r="N224" i="1"/>
  <c r="O224" i="1" s="1"/>
  <c r="A224" i="2"/>
  <c r="C288" i="2"/>
  <c r="D287" i="2"/>
  <c r="W29" i="1"/>
  <c r="X29" i="1" s="1"/>
  <c r="N32" i="1"/>
  <c r="O32" i="1" s="1"/>
  <c r="A32" i="2"/>
  <c r="T29" i="1"/>
  <c r="U29" i="1"/>
  <c r="R30" i="1"/>
  <c r="S30" i="1" s="1"/>
  <c r="B30" i="2" s="1"/>
  <c r="P31" i="1"/>
  <c r="Q31" i="1"/>
  <c r="M33" i="1"/>
  <c r="T34" i="6" l="1"/>
  <c r="U34" i="6"/>
  <c r="R35" i="6"/>
  <c r="S35" i="6" s="1"/>
  <c r="W35" i="6" s="1"/>
  <c r="X35" i="6" s="1"/>
  <c r="P36" i="6"/>
  <c r="Q36" i="6"/>
  <c r="M37" i="6"/>
  <c r="N37" i="6" s="1"/>
  <c r="O37" i="6" s="1"/>
  <c r="L38" i="6"/>
  <c r="U222" i="1"/>
  <c r="B222" i="2"/>
  <c r="W222" i="1"/>
  <c r="X222" i="1" s="1"/>
  <c r="R223" i="1"/>
  <c r="S223" i="1" s="1"/>
  <c r="B223" i="2" s="1"/>
  <c r="M226" i="1"/>
  <c r="L227" i="1"/>
  <c r="P224" i="1"/>
  <c r="Q224" i="1"/>
  <c r="N225" i="1"/>
  <c r="O225" i="1" s="1"/>
  <c r="A225" i="2"/>
  <c r="C289" i="2"/>
  <c r="D288" i="2"/>
  <c r="N33" i="1"/>
  <c r="O33" i="1" s="1"/>
  <c r="A33" i="2"/>
  <c r="W30" i="1"/>
  <c r="X30" i="1" s="1"/>
  <c r="T30" i="1"/>
  <c r="U30" i="1"/>
  <c r="R31" i="1"/>
  <c r="S31" i="1" s="1"/>
  <c r="B31" i="2" s="1"/>
  <c r="P32" i="1"/>
  <c r="Q32" i="1"/>
  <c r="M34" i="1"/>
  <c r="R36" i="6" l="1"/>
  <c r="S36" i="6" s="1"/>
  <c r="W36" i="6" s="1"/>
  <c r="X36" i="6" s="1"/>
  <c r="U35" i="6"/>
  <c r="T35" i="6"/>
  <c r="P37" i="6"/>
  <c r="Q37" i="6"/>
  <c r="M38" i="6"/>
  <c r="N38" i="6" s="1"/>
  <c r="O38" i="6" s="1"/>
  <c r="L39" i="6"/>
  <c r="U223" i="1"/>
  <c r="W223" i="1"/>
  <c r="X223" i="1" s="1"/>
  <c r="T223" i="1"/>
  <c r="R224" i="1"/>
  <c r="S224" i="1" s="1"/>
  <c r="U224" i="1" s="1"/>
  <c r="M227" i="1"/>
  <c r="L228" i="1"/>
  <c r="Q225" i="1"/>
  <c r="P225" i="1"/>
  <c r="A226" i="2"/>
  <c r="N226" i="1"/>
  <c r="O226" i="1" s="1"/>
  <c r="C290" i="2"/>
  <c r="D289" i="2"/>
  <c r="W31" i="1"/>
  <c r="X31" i="1" s="1"/>
  <c r="N34" i="1"/>
  <c r="O34" i="1" s="1"/>
  <c r="A34" i="2"/>
  <c r="T31" i="1"/>
  <c r="U31" i="1"/>
  <c r="R32" i="1"/>
  <c r="S32" i="1" s="1"/>
  <c r="B32" i="2" s="1"/>
  <c r="P33" i="1"/>
  <c r="Q33" i="1"/>
  <c r="M35" i="1"/>
  <c r="T36" i="6" l="1"/>
  <c r="U36" i="6"/>
  <c r="R37" i="6"/>
  <c r="S37" i="6" s="1"/>
  <c r="U37" i="6" s="1"/>
  <c r="M39" i="6"/>
  <c r="N39" i="6" s="1"/>
  <c r="O39" i="6" s="1"/>
  <c r="L40" i="6"/>
  <c r="P38" i="6"/>
  <c r="Q38" i="6"/>
  <c r="B224" i="2"/>
  <c r="W224" i="1"/>
  <c r="X224" i="1" s="1"/>
  <c r="T224" i="1"/>
  <c r="R225" i="1"/>
  <c r="S225" i="1" s="1"/>
  <c r="B225" i="2" s="1"/>
  <c r="Q226" i="1"/>
  <c r="P226" i="1"/>
  <c r="M228" i="1"/>
  <c r="L229" i="1"/>
  <c r="N227" i="1"/>
  <c r="O227" i="1" s="1"/>
  <c r="A227" i="2"/>
  <c r="C291" i="2"/>
  <c r="D290" i="2"/>
  <c r="W32" i="1"/>
  <c r="X32" i="1" s="1"/>
  <c r="N35" i="1"/>
  <c r="O35" i="1" s="1"/>
  <c r="A35" i="2"/>
  <c r="T32" i="1"/>
  <c r="U32" i="1"/>
  <c r="R33" i="1"/>
  <c r="S33" i="1" s="1"/>
  <c r="B33" i="2" s="1"/>
  <c r="P34" i="1"/>
  <c r="Q34" i="1"/>
  <c r="M36" i="1"/>
  <c r="W37" i="6" l="1"/>
  <c r="X37" i="6" s="1"/>
  <c r="T37" i="6"/>
  <c r="R38" i="6"/>
  <c r="S38" i="6" s="1"/>
  <c r="M40" i="6"/>
  <c r="N40" i="6" s="1"/>
  <c r="O40" i="6" s="1"/>
  <c r="L41" i="6"/>
  <c r="P39" i="6"/>
  <c r="Q39" i="6"/>
  <c r="W225" i="1"/>
  <c r="X225" i="1" s="1"/>
  <c r="R226" i="1"/>
  <c r="S226" i="1" s="1"/>
  <c r="T226" i="1" s="1"/>
  <c r="U225" i="1"/>
  <c r="T225" i="1"/>
  <c r="L230" i="1"/>
  <c r="M229" i="1"/>
  <c r="N228" i="1"/>
  <c r="O228" i="1" s="1"/>
  <c r="A228" i="2"/>
  <c r="Q227" i="1"/>
  <c r="P227" i="1"/>
  <c r="C292" i="2"/>
  <c r="D291" i="2"/>
  <c r="W33" i="1"/>
  <c r="X33" i="1" s="1"/>
  <c r="N36" i="1"/>
  <c r="O36" i="1" s="1"/>
  <c r="A36" i="2"/>
  <c r="T33" i="1"/>
  <c r="U33" i="1"/>
  <c r="R34" i="1"/>
  <c r="S34" i="1" s="1"/>
  <c r="B34" i="2" s="1"/>
  <c r="P35" i="1"/>
  <c r="Q35" i="1"/>
  <c r="M37" i="1"/>
  <c r="R39" i="6" l="1"/>
  <c r="S39" i="6" s="1"/>
  <c r="M41" i="6"/>
  <c r="N41" i="6" s="1"/>
  <c r="O41" i="6" s="1"/>
  <c r="L42" i="6"/>
  <c r="P40" i="6"/>
  <c r="Q40" i="6"/>
  <c r="U38" i="6"/>
  <c r="T38" i="6"/>
  <c r="W38" i="6"/>
  <c r="X38" i="6" s="1"/>
  <c r="W226" i="1"/>
  <c r="X226" i="1" s="1"/>
  <c r="B226" i="2"/>
  <c r="U226" i="1"/>
  <c r="R227" i="1"/>
  <c r="S227" i="1" s="1"/>
  <c r="T227" i="1" s="1"/>
  <c r="P228" i="1"/>
  <c r="Q228" i="1"/>
  <c r="N229" i="1"/>
  <c r="O229" i="1" s="1"/>
  <c r="A229" i="2"/>
  <c r="M230" i="1"/>
  <c r="L231" i="1"/>
  <c r="C293" i="2"/>
  <c r="D292" i="2"/>
  <c r="W34" i="1"/>
  <c r="X34" i="1" s="1"/>
  <c r="N37" i="1"/>
  <c r="O37" i="1" s="1"/>
  <c r="A37" i="2"/>
  <c r="T34" i="1"/>
  <c r="U34" i="1"/>
  <c r="R35" i="1"/>
  <c r="S35" i="1" s="1"/>
  <c r="B35" i="2" s="1"/>
  <c r="P36" i="1"/>
  <c r="Q36" i="1"/>
  <c r="M38" i="1"/>
  <c r="R40" i="6" l="1"/>
  <c r="S40" i="6" s="1"/>
  <c r="M42" i="6"/>
  <c r="N42" i="6" s="1"/>
  <c r="O42" i="6" s="1"/>
  <c r="L43" i="6"/>
  <c r="P41" i="6"/>
  <c r="Q41" i="6"/>
  <c r="U39" i="6"/>
  <c r="T39" i="6"/>
  <c r="W39" i="6"/>
  <c r="X39" i="6" s="1"/>
  <c r="U227" i="1"/>
  <c r="B227" i="2"/>
  <c r="W227" i="1"/>
  <c r="X227" i="1" s="1"/>
  <c r="Q229" i="1"/>
  <c r="P229" i="1"/>
  <c r="M231" i="1"/>
  <c r="L232" i="1"/>
  <c r="R228" i="1"/>
  <c r="S228" i="1" s="1"/>
  <c r="N230" i="1"/>
  <c r="O230" i="1" s="1"/>
  <c r="A230" i="2"/>
  <c r="C294" i="2"/>
  <c r="D293" i="2"/>
  <c r="W35" i="1"/>
  <c r="X35" i="1" s="1"/>
  <c r="N38" i="1"/>
  <c r="O38" i="1" s="1"/>
  <c r="A38" i="2"/>
  <c r="T35" i="1"/>
  <c r="U35" i="1"/>
  <c r="R36" i="1"/>
  <c r="S36" i="1" s="1"/>
  <c r="B36" i="2" s="1"/>
  <c r="P37" i="1"/>
  <c r="Q37" i="1"/>
  <c r="M39" i="1"/>
  <c r="R41" i="6" l="1"/>
  <c r="S41" i="6" s="1"/>
  <c r="U41" i="6" s="1"/>
  <c r="M43" i="6"/>
  <c r="N43" i="6" s="1"/>
  <c r="O43" i="6" s="1"/>
  <c r="L44" i="6"/>
  <c r="P42" i="6"/>
  <c r="Q42" i="6"/>
  <c r="U40" i="6"/>
  <c r="T40" i="6"/>
  <c r="W40" i="6"/>
  <c r="X40" i="6" s="1"/>
  <c r="R229" i="1"/>
  <c r="S229" i="1" s="1"/>
  <c r="W229" i="1" s="1"/>
  <c r="X229" i="1" s="1"/>
  <c r="B228" i="2"/>
  <c r="W228" i="1"/>
  <c r="X228" i="1" s="1"/>
  <c r="U228" i="1"/>
  <c r="T228" i="1"/>
  <c r="N231" i="1"/>
  <c r="O231" i="1" s="1"/>
  <c r="A231" i="2"/>
  <c r="P230" i="1"/>
  <c r="Q230" i="1"/>
  <c r="M232" i="1"/>
  <c r="L233" i="1"/>
  <c r="C295" i="2"/>
  <c r="D294" i="2"/>
  <c r="W36" i="1"/>
  <c r="X36" i="1" s="1"/>
  <c r="N39" i="1"/>
  <c r="O39" i="1" s="1"/>
  <c r="A39" i="2"/>
  <c r="T36" i="1"/>
  <c r="U36" i="1"/>
  <c r="R37" i="1"/>
  <c r="S37" i="1" s="1"/>
  <c r="B37" i="2" s="1"/>
  <c r="P38" i="1"/>
  <c r="Q38" i="1"/>
  <c r="M40" i="1"/>
  <c r="W41" i="6" l="1"/>
  <c r="X41" i="6" s="1"/>
  <c r="T41" i="6"/>
  <c r="M44" i="6"/>
  <c r="N44" i="6" s="1"/>
  <c r="O44" i="6" s="1"/>
  <c r="L45" i="6"/>
  <c r="R42" i="6"/>
  <c r="S42" i="6" s="1"/>
  <c r="P43" i="6"/>
  <c r="Q43" i="6"/>
  <c r="U229" i="1"/>
  <c r="T229" i="1"/>
  <c r="B229" i="2"/>
  <c r="R230" i="1"/>
  <c r="S230" i="1" s="1"/>
  <c r="W230" i="1" s="1"/>
  <c r="X230" i="1" s="1"/>
  <c r="N232" i="1"/>
  <c r="O232" i="1" s="1"/>
  <c r="A232" i="2"/>
  <c r="M233" i="1"/>
  <c r="L234" i="1"/>
  <c r="Q231" i="1"/>
  <c r="P231" i="1"/>
  <c r="C296" i="2"/>
  <c r="D295" i="2"/>
  <c r="W37" i="1"/>
  <c r="X37" i="1" s="1"/>
  <c r="N40" i="1"/>
  <c r="O40" i="1" s="1"/>
  <c r="A40" i="2"/>
  <c r="T37" i="1"/>
  <c r="U37" i="1"/>
  <c r="R38" i="1"/>
  <c r="S38" i="1" s="1"/>
  <c r="B38" i="2" s="1"/>
  <c r="P39" i="1"/>
  <c r="Q39" i="1"/>
  <c r="M41" i="1"/>
  <c r="R43" i="6" l="1"/>
  <c r="S43" i="6" s="1"/>
  <c r="U42" i="6"/>
  <c r="T42" i="6"/>
  <c r="W42" i="6"/>
  <c r="X42" i="6" s="1"/>
  <c r="M45" i="6"/>
  <c r="N45" i="6" s="1"/>
  <c r="O45" i="6" s="1"/>
  <c r="L46" i="6"/>
  <c r="P44" i="6"/>
  <c r="Q44" i="6"/>
  <c r="T230" i="1"/>
  <c r="U230" i="1"/>
  <c r="B230" i="2"/>
  <c r="R231" i="1"/>
  <c r="S231" i="1" s="1"/>
  <c r="T231" i="1" s="1"/>
  <c r="M234" i="1"/>
  <c r="L235" i="1"/>
  <c r="N233" i="1"/>
  <c r="O233" i="1" s="1"/>
  <c r="A233" i="2"/>
  <c r="P232" i="1"/>
  <c r="Q232" i="1"/>
  <c r="C297" i="2"/>
  <c r="D296" i="2"/>
  <c r="W38" i="1"/>
  <c r="X38" i="1" s="1"/>
  <c r="N41" i="1"/>
  <c r="O41" i="1" s="1"/>
  <c r="A41" i="2"/>
  <c r="T38" i="1"/>
  <c r="U38" i="1"/>
  <c r="R39" i="1"/>
  <c r="S39" i="1" s="1"/>
  <c r="B39" i="2" s="1"/>
  <c r="P40" i="1"/>
  <c r="Q40" i="1"/>
  <c r="M42" i="1"/>
  <c r="R44" i="6" l="1"/>
  <c r="S44" i="6" s="1"/>
  <c r="U44" i="6" s="1"/>
  <c r="M46" i="6"/>
  <c r="N46" i="6" s="1"/>
  <c r="O46" i="6" s="1"/>
  <c r="L47" i="6"/>
  <c r="P45" i="6"/>
  <c r="Q45" i="6"/>
  <c r="U43" i="6"/>
  <c r="T43" i="6"/>
  <c r="W43" i="6"/>
  <c r="X43" i="6" s="1"/>
  <c r="B231" i="2"/>
  <c r="W231" i="1"/>
  <c r="X231" i="1" s="1"/>
  <c r="U231" i="1"/>
  <c r="R232" i="1"/>
  <c r="S232" i="1" s="1"/>
  <c r="B232" i="2" s="1"/>
  <c r="M235" i="1"/>
  <c r="L236" i="1"/>
  <c r="Q233" i="1"/>
  <c r="P233" i="1"/>
  <c r="N234" i="1"/>
  <c r="O234" i="1" s="1"/>
  <c r="A234" i="2"/>
  <c r="C298" i="2"/>
  <c r="D297" i="2"/>
  <c r="W39" i="1"/>
  <c r="X39" i="1" s="1"/>
  <c r="N42" i="1"/>
  <c r="O42" i="1" s="1"/>
  <c r="A42" i="2"/>
  <c r="T39" i="1"/>
  <c r="U39" i="1"/>
  <c r="R40" i="1"/>
  <c r="S40" i="1" s="1"/>
  <c r="B40" i="2" s="1"/>
  <c r="P41" i="1"/>
  <c r="Q41" i="1"/>
  <c r="M43" i="1"/>
  <c r="W44" i="6" l="1"/>
  <c r="X44" i="6" s="1"/>
  <c r="T44" i="6"/>
  <c r="R45" i="6"/>
  <c r="S45" i="6" s="1"/>
  <c r="M47" i="6"/>
  <c r="N47" i="6" s="1"/>
  <c r="O47" i="6" s="1"/>
  <c r="L48" i="6"/>
  <c r="P46" i="6"/>
  <c r="Q46" i="6"/>
  <c r="U232" i="1"/>
  <c r="W232" i="1"/>
  <c r="X232" i="1" s="1"/>
  <c r="T232" i="1"/>
  <c r="R233" i="1"/>
  <c r="S233" i="1" s="1"/>
  <c r="T233" i="1" s="1"/>
  <c r="M236" i="1"/>
  <c r="L237" i="1"/>
  <c r="P234" i="1"/>
  <c r="Q234" i="1"/>
  <c r="N235" i="1"/>
  <c r="O235" i="1" s="1"/>
  <c r="A235" i="2"/>
  <c r="C299" i="2"/>
  <c r="D298" i="2"/>
  <c r="W40" i="1"/>
  <c r="X40" i="1" s="1"/>
  <c r="N43" i="1"/>
  <c r="O43" i="1" s="1"/>
  <c r="A43" i="2"/>
  <c r="T40" i="1"/>
  <c r="U40" i="1"/>
  <c r="R41" i="1"/>
  <c r="S41" i="1" s="1"/>
  <c r="B41" i="2" s="1"/>
  <c r="P42" i="1"/>
  <c r="Q42" i="1"/>
  <c r="M44" i="1"/>
  <c r="R46" i="6" l="1"/>
  <c r="S46" i="6" s="1"/>
  <c r="M48" i="6"/>
  <c r="N48" i="6" s="1"/>
  <c r="O48" i="6" s="1"/>
  <c r="L49" i="6"/>
  <c r="P47" i="6"/>
  <c r="Q47" i="6"/>
  <c r="U45" i="6"/>
  <c r="T45" i="6"/>
  <c r="W45" i="6"/>
  <c r="X45" i="6" s="1"/>
  <c r="W233" i="1"/>
  <c r="X233" i="1" s="1"/>
  <c r="U233" i="1"/>
  <c r="B233" i="2"/>
  <c r="P235" i="1"/>
  <c r="Q235" i="1"/>
  <c r="A236" i="2"/>
  <c r="N236" i="1"/>
  <c r="O236" i="1" s="1"/>
  <c r="M237" i="1"/>
  <c r="L238" i="1"/>
  <c r="R234" i="1"/>
  <c r="S234" i="1" s="1"/>
  <c r="C300" i="2"/>
  <c r="D299" i="2"/>
  <c r="W41" i="1"/>
  <c r="X41" i="1" s="1"/>
  <c r="N44" i="1"/>
  <c r="O44" i="1" s="1"/>
  <c r="A44" i="2"/>
  <c r="T41" i="1"/>
  <c r="U41" i="1"/>
  <c r="R42" i="1"/>
  <c r="S42" i="1" s="1"/>
  <c r="B42" i="2" s="1"/>
  <c r="P43" i="1"/>
  <c r="Q43" i="1"/>
  <c r="M45" i="1"/>
  <c r="R47" i="6" l="1"/>
  <c r="S47" i="6" s="1"/>
  <c r="M49" i="6"/>
  <c r="N49" i="6" s="1"/>
  <c r="O49" i="6" s="1"/>
  <c r="L50" i="6"/>
  <c r="P48" i="6"/>
  <c r="Q48" i="6"/>
  <c r="U46" i="6"/>
  <c r="T46" i="6"/>
  <c r="W46" i="6"/>
  <c r="X46" i="6" s="1"/>
  <c r="Q236" i="1"/>
  <c r="P236" i="1"/>
  <c r="M238" i="1"/>
  <c r="L239" i="1"/>
  <c r="N237" i="1"/>
  <c r="O237" i="1" s="1"/>
  <c r="A237" i="2"/>
  <c r="R235" i="1"/>
  <c r="S235" i="1" s="1"/>
  <c r="B234" i="2"/>
  <c r="T234" i="1"/>
  <c r="U234" i="1"/>
  <c r="W234" i="1"/>
  <c r="X234" i="1" s="1"/>
  <c r="C301" i="2"/>
  <c r="D300" i="2"/>
  <c r="W42" i="1"/>
  <c r="X42" i="1" s="1"/>
  <c r="N45" i="1"/>
  <c r="O45" i="1" s="1"/>
  <c r="A45" i="2"/>
  <c r="T42" i="1"/>
  <c r="U42" i="1"/>
  <c r="R43" i="1"/>
  <c r="S43" i="1" s="1"/>
  <c r="B43" i="2" s="1"/>
  <c r="P44" i="1"/>
  <c r="Q44" i="1"/>
  <c r="M46" i="1"/>
  <c r="R48" i="6" l="1"/>
  <c r="S48" i="6" s="1"/>
  <c r="W48" i="6" s="1"/>
  <c r="X48" i="6" s="1"/>
  <c r="M50" i="6"/>
  <c r="N50" i="6" s="1"/>
  <c r="O50" i="6" s="1"/>
  <c r="L51" i="6"/>
  <c r="P49" i="6"/>
  <c r="Q49" i="6"/>
  <c r="U47" i="6"/>
  <c r="T47" i="6"/>
  <c r="W47" i="6"/>
  <c r="X47" i="6" s="1"/>
  <c r="R236" i="1"/>
  <c r="S236" i="1" s="1"/>
  <c r="B236" i="2" s="1"/>
  <c r="M239" i="1"/>
  <c r="L240" i="1"/>
  <c r="B235" i="2"/>
  <c r="T235" i="1"/>
  <c r="U235" i="1"/>
  <c r="W235" i="1"/>
  <c r="X235" i="1" s="1"/>
  <c r="A238" i="2"/>
  <c r="N238" i="1"/>
  <c r="O238" i="1" s="1"/>
  <c r="P237" i="1"/>
  <c r="Q237" i="1"/>
  <c r="C302" i="2"/>
  <c r="D301" i="2"/>
  <c r="W43" i="1"/>
  <c r="X43" i="1" s="1"/>
  <c r="N46" i="1"/>
  <c r="O46" i="1" s="1"/>
  <c r="A46" i="2"/>
  <c r="T43" i="1"/>
  <c r="U43" i="1"/>
  <c r="R44" i="1"/>
  <c r="S44" i="1" s="1"/>
  <c r="B44" i="2" s="1"/>
  <c r="P45" i="1"/>
  <c r="Q45" i="1"/>
  <c r="M47" i="1"/>
  <c r="R49" i="6" l="1"/>
  <c r="S49" i="6" s="1"/>
  <c r="W49" i="6" s="1"/>
  <c r="X49" i="6" s="1"/>
  <c r="T48" i="6"/>
  <c r="U48" i="6"/>
  <c r="M51" i="6"/>
  <c r="N51" i="6" s="1"/>
  <c r="O51" i="6" s="1"/>
  <c r="L52" i="6"/>
  <c r="P50" i="6"/>
  <c r="Q50" i="6"/>
  <c r="T236" i="1"/>
  <c r="W236" i="1"/>
  <c r="X236" i="1" s="1"/>
  <c r="R237" i="1"/>
  <c r="S237" i="1" s="1"/>
  <c r="B237" i="2" s="1"/>
  <c r="U236" i="1"/>
  <c r="M240" i="1"/>
  <c r="L241" i="1"/>
  <c r="P238" i="1"/>
  <c r="Q238" i="1"/>
  <c r="A239" i="2"/>
  <c r="N239" i="1"/>
  <c r="O239" i="1" s="1"/>
  <c r="C303" i="2"/>
  <c r="D302" i="2"/>
  <c r="W44" i="1"/>
  <c r="X44" i="1" s="1"/>
  <c r="N47" i="1"/>
  <c r="O47" i="1" s="1"/>
  <c r="A47" i="2"/>
  <c r="T44" i="1"/>
  <c r="U44" i="1"/>
  <c r="R45" i="1"/>
  <c r="S45" i="1" s="1"/>
  <c r="B45" i="2" s="1"/>
  <c r="P46" i="1"/>
  <c r="Q46" i="1"/>
  <c r="M48" i="1"/>
  <c r="U49" i="6" l="1"/>
  <c r="T49" i="6"/>
  <c r="R50" i="6"/>
  <c r="S50" i="6" s="1"/>
  <c r="M52" i="6"/>
  <c r="N52" i="6" s="1"/>
  <c r="O52" i="6" s="1"/>
  <c r="L53" i="6"/>
  <c r="P51" i="6"/>
  <c r="Q51" i="6"/>
  <c r="R238" i="1"/>
  <c r="S238" i="1" s="1"/>
  <c r="T238" i="1" s="1"/>
  <c r="U237" i="1"/>
  <c r="T237" i="1"/>
  <c r="W237" i="1"/>
  <c r="X237" i="1" s="1"/>
  <c r="Q239" i="1"/>
  <c r="P239" i="1"/>
  <c r="L242" i="1"/>
  <c r="M241" i="1"/>
  <c r="N240" i="1"/>
  <c r="O240" i="1" s="1"/>
  <c r="A240" i="2"/>
  <c r="C304" i="2"/>
  <c r="D303" i="2"/>
  <c r="W45" i="1"/>
  <c r="X45" i="1" s="1"/>
  <c r="N48" i="1"/>
  <c r="O48" i="1" s="1"/>
  <c r="A48" i="2"/>
  <c r="T45" i="1"/>
  <c r="U45" i="1"/>
  <c r="R46" i="1"/>
  <c r="S46" i="1" s="1"/>
  <c r="B46" i="2" s="1"/>
  <c r="P47" i="1"/>
  <c r="Q47" i="1"/>
  <c r="M49" i="1"/>
  <c r="R51" i="6" l="1"/>
  <c r="S51" i="6" s="1"/>
  <c r="W51" i="6" s="1"/>
  <c r="X51" i="6" s="1"/>
  <c r="L54" i="6"/>
  <c r="M53" i="6"/>
  <c r="N53" i="6" s="1"/>
  <c r="O53" i="6" s="1"/>
  <c r="P52" i="6"/>
  <c r="Q52" i="6"/>
  <c r="U50" i="6"/>
  <c r="T50" i="6"/>
  <c r="W50" i="6"/>
  <c r="X50" i="6" s="1"/>
  <c r="B238" i="2"/>
  <c r="W238" i="1"/>
  <c r="X238" i="1" s="1"/>
  <c r="U238" i="1"/>
  <c r="R239" i="1"/>
  <c r="S239" i="1" s="1"/>
  <c r="B239" i="2" s="1"/>
  <c r="A241" i="2"/>
  <c r="N241" i="1"/>
  <c r="O241" i="1" s="1"/>
  <c r="M242" i="1"/>
  <c r="L243" i="1"/>
  <c r="P240" i="1"/>
  <c r="Q240" i="1"/>
  <c r="C305" i="2"/>
  <c r="D304" i="2"/>
  <c r="N49" i="1"/>
  <c r="O49" i="1" s="1"/>
  <c r="A49" i="2"/>
  <c r="W46" i="1"/>
  <c r="X46" i="1" s="1"/>
  <c r="T46" i="1"/>
  <c r="U46" i="1"/>
  <c r="R47" i="1"/>
  <c r="S47" i="1" s="1"/>
  <c r="B47" i="2" s="1"/>
  <c r="P48" i="1"/>
  <c r="Q48" i="1"/>
  <c r="M50" i="1"/>
  <c r="T51" i="6" l="1"/>
  <c r="U51" i="6"/>
  <c r="P53" i="6"/>
  <c r="Q53" i="6"/>
  <c r="R52" i="6"/>
  <c r="S52" i="6" s="1"/>
  <c r="M54" i="6"/>
  <c r="N54" i="6" s="1"/>
  <c r="O54" i="6" s="1"/>
  <c r="L55" i="6"/>
  <c r="T239" i="1"/>
  <c r="W239" i="1"/>
  <c r="X239" i="1" s="1"/>
  <c r="R240" i="1"/>
  <c r="S240" i="1" s="1"/>
  <c r="T240" i="1" s="1"/>
  <c r="U239" i="1"/>
  <c r="L244" i="1"/>
  <c r="M243" i="1"/>
  <c r="N242" i="1"/>
  <c r="O242" i="1" s="1"/>
  <c r="A242" i="2"/>
  <c r="P241" i="1"/>
  <c r="Q241" i="1"/>
  <c r="C306" i="2"/>
  <c r="D305" i="2"/>
  <c r="W47" i="1"/>
  <c r="X47" i="1" s="1"/>
  <c r="N50" i="1"/>
  <c r="O50" i="1" s="1"/>
  <c r="A50" i="2"/>
  <c r="T47" i="1"/>
  <c r="U47" i="1"/>
  <c r="R48" i="1"/>
  <c r="S48" i="1" s="1"/>
  <c r="B48" i="2" s="1"/>
  <c r="P49" i="1"/>
  <c r="Q49" i="1"/>
  <c r="M51" i="1"/>
  <c r="R53" i="6" l="1"/>
  <c r="S53" i="6" s="1"/>
  <c r="T53" i="6" s="1"/>
  <c r="L56" i="6"/>
  <c r="M55" i="6"/>
  <c r="N55" i="6" s="1"/>
  <c r="O55" i="6" s="1"/>
  <c r="U52" i="6"/>
  <c r="T52" i="6"/>
  <c r="W52" i="6"/>
  <c r="X52" i="6" s="1"/>
  <c r="P54" i="6"/>
  <c r="Q54" i="6"/>
  <c r="R241" i="1"/>
  <c r="S241" i="1" s="1"/>
  <c r="T241" i="1" s="1"/>
  <c r="U240" i="1"/>
  <c r="W240" i="1"/>
  <c r="X240" i="1" s="1"/>
  <c r="B240" i="2"/>
  <c r="P242" i="1"/>
  <c r="Q242" i="1"/>
  <c r="A243" i="2"/>
  <c r="N243" i="1"/>
  <c r="O243" i="1" s="1"/>
  <c r="L245" i="1"/>
  <c r="M244" i="1"/>
  <c r="C307" i="2"/>
  <c r="D306" i="2"/>
  <c r="W48" i="1"/>
  <c r="X48" i="1" s="1"/>
  <c r="N51" i="1"/>
  <c r="O51" i="1" s="1"/>
  <c r="A51" i="2"/>
  <c r="T48" i="1"/>
  <c r="U48" i="1"/>
  <c r="R49" i="1"/>
  <c r="S49" i="1" s="1"/>
  <c r="B49" i="2" s="1"/>
  <c r="P50" i="1"/>
  <c r="Q50" i="1"/>
  <c r="M52" i="1"/>
  <c r="U53" i="6" l="1"/>
  <c r="W53" i="6"/>
  <c r="X53" i="6" s="1"/>
  <c r="R54" i="6"/>
  <c r="S54" i="6" s="1"/>
  <c r="U54" i="6" s="1"/>
  <c r="P55" i="6"/>
  <c r="Q55" i="6"/>
  <c r="M56" i="6"/>
  <c r="N56" i="6" s="1"/>
  <c r="O56" i="6" s="1"/>
  <c r="L57" i="6"/>
  <c r="B241" i="2"/>
  <c r="W241" i="1"/>
  <c r="X241" i="1" s="1"/>
  <c r="U241" i="1"/>
  <c r="P243" i="1"/>
  <c r="Q243" i="1"/>
  <c r="N244" i="1"/>
  <c r="O244" i="1" s="1"/>
  <c r="A244" i="2"/>
  <c r="M245" i="1"/>
  <c r="L246" i="1"/>
  <c r="R242" i="1"/>
  <c r="S242" i="1" s="1"/>
  <c r="C308" i="2"/>
  <c r="D307" i="2"/>
  <c r="W49" i="1"/>
  <c r="X49" i="1" s="1"/>
  <c r="N52" i="1"/>
  <c r="O52" i="1" s="1"/>
  <c r="A52" i="2"/>
  <c r="T49" i="1"/>
  <c r="U49" i="1"/>
  <c r="R50" i="1"/>
  <c r="S50" i="1" s="1"/>
  <c r="B50" i="2" s="1"/>
  <c r="P51" i="1"/>
  <c r="Q51" i="1"/>
  <c r="M53" i="1"/>
  <c r="W54" i="6" l="1"/>
  <c r="X54" i="6" s="1"/>
  <c r="T54" i="6"/>
  <c r="P56" i="6"/>
  <c r="Q56" i="6"/>
  <c r="R55" i="6"/>
  <c r="S55" i="6" s="1"/>
  <c r="L58" i="6"/>
  <c r="M57" i="6"/>
  <c r="N57" i="6" s="1"/>
  <c r="O57" i="6" s="1"/>
  <c r="Q244" i="1"/>
  <c r="P244" i="1"/>
  <c r="N245" i="1"/>
  <c r="O245" i="1" s="1"/>
  <c r="A245" i="2"/>
  <c r="R243" i="1"/>
  <c r="S243" i="1" s="1"/>
  <c r="B242" i="2"/>
  <c r="W242" i="1"/>
  <c r="X242" i="1" s="1"/>
  <c r="T242" i="1"/>
  <c r="U242" i="1"/>
  <c r="L247" i="1"/>
  <c r="M246" i="1"/>
  <c r="C309" i="2"/>
  <c r="D308" i="2"/>
  <c r="W50" i="1"/>
  <c r="X50" i="1" s="1"/>
  <c r="N53" i="1"/>
  <c r="O53" i="1" s="1"/>
  <c r="A53" i="2"/>
  <c r="T50" i="1"/>
  <c r="U50" i="1"/>
  <c r="R51" i="1"/>
  <c r="S51" i="1" s="1"/>
  <c r="B51" i="2" s="1"/>
  <c r="P52" i="1"/>
  <c r="Q52" i="1"/>
  <c r="M54" i="1"/>
  <c r="R56" i="6" l="1"/>
  <c r="S56" i="6" s="1"/>
  <c r="W56" i="6" s="1"/>
  <c r="X56" i="6" s="1"/>
  <c r="U55" i="6"/>
  <c r="T55" i="6"/>
  <c r="W55" i="6"/>
  <c r="X55" i="6" s="1"/>
  <c r="P57" i="6"/>
  <c r="Q57" i="6"/>
  <c r="M58" i="6"/>
  <c r="N58" i="6" s="1"/>
  <c r="O58" i="6" s="1"/>
  <c r="L59" i="6"/>
  <c r="R244" i="1"/>
  <c r="S244" i="1" s="1"/>
  <c r="T244" i="1" s="1"/>
  <c r="N246" i="1"/>
  <c r="O246" i="1" s="1"/>
  <c r="A246" i="2"/>
  <c r="L248" i="1"/>
  <c r="M247" i="1"/>
  <c r="P245" i="1"/>
  <c r="Q245" i="1"/>
  <c r="B243" i="2"/>
  <c r="U243" i="1"/>
  <c r="T243" i="1"/>
  <c r="W243" i="1"/>
  <c r="X243" i="1" s="1"/>
  <c r="C310" i="2"/>
  <c r="D309" i="2"/>
  <c r="W51" i="1"/>
  <c r="X51" i="1" s="1"/>
  <c r="N54" i="1"/>
  <c r="O54" i="1" s="1"/>
  <c r="A54" i="2"/>
  <c r="T51" i="1"/>
  <c r="U51" i="1"/>
  <c r="R52" i="1"/>
  <c r="S52" i="1" s="1"/>
  <c r="B52" i="2" s="1"/>
  <c r="P53" i="1"/>
  <c r="Q53" i="1"/>
  <c r="M55" i="1"/>
  <c r="T56" i="6" l="1"/>
  <c r="U56" i="6"/>
  <c r="R57" i="6"/>
  <c r="S57" i="6" s="1"/>
  <c r="L60" i="6"/>
  <c r="M59" i="6"/>
  <c r="N59" i="6" s="1"/>
  <c r="O59" i="6" s="1"/>
  <c r="P58" i="6"/>
  <c r="Q58" i="6"/>
  <c r="B244" i="2"/>
  <c r="U244" i="1"/>
  <c r="W244" i="1"/>
  <c r="X244" i="1" s="1"/>
  <c r="P246" i="1"/>
  <c r="Q246" i="1"/>
  <c r="N247" i="1"/>
  <c r="O247" i="1" s="1"/>
  <c r="A247" i="2"/>
  <c r="M248" i="1"/>
  <c r="L249" i="1"/>
  <c r="R245" i="1"/>
  <c r="S245" i="1" s="1"/>
  <c r="C311" i="2"/>
  <c r="D310" i="2"/>
  <c r="W52" i="1"/>
  <c r="X52" i="1" s="1"/>
  <c r="N55" i="1"/>
  <c r="O55" i="1" s="1"/>
  <c r="A55" i="2"/>
  <c r="T52" i="1"/>
  <c r="U52" i="1"/>
  <c r="R53" i="1"/>
  <c r="S53" i="1" s="1"/>
  <c r="B53" i="2" s="1"/>
  <c r="P54" i="1"/>
  <c r="Q54" i="1"/>
  <c r="M56" i="1"/>
  <c r="R58" i="6" l="1"/>
  <c r="S58" i="6" s="1"/>
  <c r="P59" i="6"/>
  <c r="Q59" i="6"/>
  <c r="M60" i="6"/>
  <c r="N60" i="6" s="1"/>
  <c r="O60" i="6" s="1"/>
  <c r="L61" i="6"/>
  <c r="U57" i="6"/>
  <c r="T57" i="6"/>
  <c r="W57" i="6"/>
  <c r="X57" i="6" s="1"/>
  <c r="R246" i="1"/>
  <c r="S246" i="1" s="1"/>
  <c r="U246" i="1" s="1"/>
  <c r="B245" i="2"/>
  <c r="W245" i="1"/>
  <c r="X245" i="1" s="1"/>
  <c r="T245" i="1"/>
  <c r="U245" i="1"/>
  <c r="P247" i="1"/>
  <c r="Q247" i="1"/>
  <c r="L250" i="1"/>
  <c r="M249" i="1"/>
  <c r="N248" i="1"/>
  <c r="O248" i="1" s="1"/>
  <c r="A248" i="2"/>
  <c r="C312" i="2"/>
  <c r="D311" i="2"/>
  <c r="W53" i="1"/>
  <c r="X53" i="1" s="1"/>
  <c r="N56" i="1"/>
  <c r="O56" i="1" s="1"/>
  <c r="A56" i="2"/>
  <c r="T53" i="1"/>
  <c r="U53" i="1"/>
  <c r="R54" i="1"/>
  <c r="S54" i="1" s="1"/>
  <c r="B54" i="2" s="1"/>
  <c r="P55" i="1"/>
  <c r="Q55" i="1"/>
  <c r="M57" i="1"/>
  <c r="L62" i="6" l="1"/>
  <c r="M61" i="6"/>
  <c r="N61" i="6" s="1"/>
  <c r="O61" i="6" s="1"/>
  <c r="P60" i="6"/>
  <c r="Q60" i="6"/>
  <c r="R59" i="6"/>
  <c r="S59" i="6" s="1"/>
  <c r="U58" i="6"/>
  <c r="T58" i="6"/>
  <c r="W58" i="6"/>
  <c r="X58" i="6" s="1"/>
  <c r="W246" i="1"/>
  <c r="X246" i="1" s="1"/>
  <c r="B246" i="2"/>
  <c r="T246" i="1"/>
  <c r="R247" i="1"/>
  <c r="S247" i="1" s="1"/>
  <c r="B247" i="2" s="1"/>
  <c r="A249" i="2"/>
  <c r="N249" i="1"/>
  <c r="O249" i="1" s="1"/>
  <c r="M250" i="1"/>
  <c r="L251" i="1"/>
  <c r="Q248" i="1"/>
  <c r="P248" i="1"/>
  <c r="C313" i="2"/>
  <c r="D312" i="2"/>
  <c r="W54" i="1"/>
  <c r="X54" i="1" s="1"/>
  <c r="N57" i="1"/>
  <c r="O57" i="1" s="1"/>
  <c r="A57" i="2"/>
  <c r="T54" i="1"/>
  <c r="U54" i="1"/>
  <c r="R55" i="1"/>
  <c r="S55" i="1" s="1"/>
  <c r="B55" i="2" s="1"/>
  <c r="P56" i="1"/>
  <c r="Q56" i="1"/>
  <c r="M58" i="1"/>
  <c r="R60" i="6" l="1"/>
  <c r="S60" i="6" s="1"/>
  <c r="P61" i="6"/>
  <c r="Q61" i="6"/>
  <c r="U59" i="6"/>
  <c r="T59" i="6"/>
  <c r="W59" i="6"/>
  <c r="X59" i="6" s="1"/>
  <c r="M62" i="6"/>
  <c r="N62" i="6" s="1"/>
  <c r="O62" i="6" s="1"/>
  <c r="L63" i="6"/>
  <c r="U247" i="1"/>
  <c r="W247" i="1"/>
  <c r="X247" i="1" s="1"/>
  <c r="T247" i="1"/>
  <c r="A250" i="2"/>
  <c r="N250" i="1"/>
  <c r="O250" i="1" s="1"/>
  <c r="R248" i="1"/>
  <c r="S248" i="1" s="1"/>
  <c r="Q249" i="1"/>
  <c r="P249" i="1"/>
  <c r="L252" i="1"/>
  <c r="M251" i="1"/>
  <c r="C314" i="2"/>
  <c r="D313" i="2"/>
  <c r="N58" i="1"/>
  <c r="O58" i="1" s="1"/>
  <c r="A58" i="2"/>
  <c r="W55" i="1"/>
  <c r="X55" i="1" s="1"/>
  <c r="T55" i="1"/>
  <c r="U55" i="1"/>
  <c r="R56" i="1"/>
  <c r="S56" i="1" s="1"/>
  <c r="B56" i="2" s="1"/>
  <c r="P57" i="1"/>
  <c r="Q57" i="1"/>
  <c r="M59" i="1"/>
  <c r="R61" i="6" l="1"/>
  <c r="S61" i="6" s="1"/>
  <c r="U61" i="6" s="1"/>
  <c r="P62" i="6"/>
  <c r="Q62" i="6"/>
  <c r="L64" i="6"/>
  <c r="M63" i="6"/>
  <c r="N63" i="6" s="1"/>
  <c r="O63" i="6" s="1"/>
  <c r="U60" i="6"/>
  <c r="T60" i="6"/>
  <c r="W60" i="6"/>
  <c r="X60" i="6" s="1"/>
  <c r="N251" i="1"/>
  <c r="O251" i="1" s="1"/>
  <c r="A251" i="2"/>
  <c r="B248" i="2"/>
  <c r="U248" i="1"/>
  <c r="T248" i="1"/>
  <c r="W248" i="1"/>
  <c r="X248" i="1" s="1"/>
  <c r="M252" i="1"/>
  <c r="L253" i="1"/>
  <c r="Q250" i="1"/>
  <c r="P250" i="1"/>
  <c r="R249" i="1"/>
  <c r="S249" i="1" s="1"/>
  <c r="C315" i="2"/>
  <c r="D314" i="2"/>
  <c r="W56" i="1"/>
  <c r="X56" i="1" s="1"/>
  <c r="N59" i="1"/>
  <c r="O59" i="1" s="1"/>
  <c r="A59" i="2"/>
  <c r="T56" i="1"/>
  <c r="U56" i="1"/>
  <c r="R57" i="1"/>
  <c r="S57" i="1" s="1"/>
  <c r="B57" i="2" s="1"/>
  <c r="P58" i="1"/>
  <c r="Q58" i="1"/>
  <c r="M60" i="1"/>
  <c r="W61" i="6" l="1"/>
  <c r="X61" i="6" s="1"/>
  <c r="T61" i="6"/>
  <c r="P63" i="6"/>
  <c r="Q63" i="6"/>
  <c r="R62" i="6"/>
  <c r="S62" i="6" s="1"/>
  <c r="M64" i="6"/>
  <c r="N64" i="6" s="1"/>
  <c r="O64" i="6" s="1"/>
  <c r="L65" i="6"/>
  <c r="B249" i="2"/>
  <c r="T249" i="1"/>
  <c r="W249" i="1"/>
  <c r="X249" i="1" s="1"/>
  <c r="U249" i="1"/>
  <c r="N252" i="1"/>
  <c r="O252" i="1" s="1"/>
  <c r="A252" i="2"/>
  <c r="R250" i="1"/>
  <c r="S250" i="1" s="1"/>
  <c r="Q251" i="1"/>
  <c r="P251" i="1"/>
  <c r="M253" i="1"/>
  <c r="L254" i="1"/>
  <c r="C316" i="2"/>
  <c r="D315" i="2"/>
  <c r="W57" i="1"/>
  <c r="X57" i="1" s="1"/>
  <c r="N60" i="1"/>
  <c r="O60" i="1" s="1"/>
  <c r="A60" i="2"/>
  <c r="T57" i="1"/>
  <c r="U57" i="1"/>
  <c r="R58" i="1"/>
  <c r="S58" i="1" s="1"/>
  <c r="B58" i="2" s="1"/>
  <c r="P59" i="1"/>
  <c r="Q59" i="1"/>
  <c r="M61" i="1"/>
  <c r="R63" i="6" l="1"/>
  <c r="S63" i="6" s="1"/>
  <c r="T63" i="6" s="1"/>
  <c r="L66" i="6"/>
  <c r="M65" i="6"/>
  <c r="N65" i="6" s="1"/>
  <c r="O65" i="6" s="1"/>
  <c r="U62" i="6"/>
  <c r="T62" i="6"/>
  <c r="W62" i="6"/>
  <c r="X62" i="6" s="1"/>
  <c r="P64" i="6"/>
  <c r="Q64" i="6"/>
  <c r="R251" i="1"/>
  <c r="S251" i="1" s="1"/>
  <c r="B251" i="2" s="1"/>
  <c r="L255" i="1"/>
  <c r="M254" i="1"/>
  <c r="B250" i="2"/>
  <c r="U250" i="1"/>
  <c r="T250" i="1"/>
  <c r="W250" i="1"/>
  <c r="X250" i="1" s="1"/>
  <c r="A253" i="2"/>
  <c r="N253" i="1"/>
  <c r="O253" i="1" s="1"/>
  <c r="Q252" i="1"/>
  <c r="P252" i="1"/>
  <c r="C317" i="2"/>
  <c r="D316" i="2"/>
  <c r="W58" i="1"/>
  <c r="X58" i="1" s="1"/>
  <c r="N61" i="1"/>
  <c r="O61" i="1" s="1"/>
  <c r="A61" i="2"/>
  <c r="T58" i="1"/>
  <c r="U58" i="1"/>
  <c r="R59" i="1"/>
  <c r="S59" i="1" s="1"/>
  <c r="B59" i="2" s="1"/>
  <c r="P60" i="1"/>
  <c r="Q60" i="1"/>
  <c r="M62" i="1"/>
  <c r="U63" i="6" l="1"/>
  <c r="W63" i="6"/>
  <c r="X63" i="6" s="1"/>
  <c r="R64" i="6"/>
  <c r="S64" i="6" s="1"/>
  <c r="P65" i="6"/>
  <c r="Q65" i="6"/>
  <c r="M66" i="6"/>
  <c r="N66" i="6" s="1"/>
  <c r="O66" i="6" s="1"/>
  <c r="L67" i="6"/>
  <c r="T251" i="1"/>
  <c r="W251" i="1"/>
  <c r="X251" i="1" s="1"/>
  <c r="U251" i="1"/>
  <c r="P253" i="1"/>
  <c r="Q253" i="1"/>
  <c r="N254" i="1"/>
  <c r="O254" i="1" s="1"/>
  <c r="A254" i="2"/>
  <c r="R252" i="1"/>
  <c r="S252" i="1" s="1"/>
  <c r="M255" i="1"/>
  <c r="L256" i="1"/>
  <c r="C318" i="2"/>
  <c r="D317" i="2"/>
  <c r="W59" i="1"/>
  <c r="X59" i="1" s="1"/>
  <c r="N62" i="1"/>
  <c r="O62" i="1" s="1"/>
  <c r="A62" i="2"/>
  <c r="T59" i="1"/>
  <c r="U59" i="1"/>
  <c r="R60" i="1"/>
  <c r="S60" i="1" s="1"/>
  <c r="B60" i="2" s="1"/>
  <c r="P61" i="1"/>
  <c r="Q61" i="1"/>
  <c r="M63" i="1"/>
  <c r="L68" i="6" l="1"/>
  <c r="M67" i="6"/>
  <c r="N67" i="6" s="1"/>
  <c r="O67" i="6" s="1"/>
  <c r="R65" i="6"/>
  <c r="S65" i="6" s="1"/>
  <c r="P66" i="6"/>
  <c r="Q66" i="6"/>
  <c r="U64" i="6"/>
  <c r="T64" i="6"/>
  <c r="W64" i="6"/>
  <c r="X64" i="6" s="1"/>
  <c r="R253" i="1"/>
  <c r="S253" i="1" s="1"/>
  <c r="B253" i="2" s="1"/>
  <c r="M256" i="1"/>
  <c r="L257" i="1"/>
  <c r="Q254" i="1"/>
  <c r="P254" i="1"/>
  <c r="A255" i="2"/>
  <c r="N255" i="1"/>
  <c r="O255" i="1" s="1"/>
  <c r="B252" i="2"/>
  <c r="T252" i="1"/>
  <c r="U252" i="1"/>
  <c r="W252" i="1"/>
  <c r="X252" i="1" s="1"/>
  <c r="C319" i="2"/>
  <c r="D318" i="2"/>
  <c r="W60" i="1"/>
  <c r="X60" i="1" s="1"/>
  <c r="N63" i="1"/>
  <c r="O63" i="1" s="1"/>
  <c r="A63" i="2"/>
  <c r="T60" i="1"/>
  <c r="U60" i="1"/>
  <c r="R61" i="1"/>
  <c r="S61" i="1" s="1"/>
  <c r="B61" i="2" s="1"/>
  <c r="P62" i="1"/>
  <c r="Q62" i="1"/>
  <c r="M64" i="1"/>
  <c r="R66" i="6" l="1"/>
  <c r="S66" i="6" s="1"/>
  <c r="U65" i="6"/>
  <c r="T65" i="6"/>
  <c r="W65" i="6"/>
  <c r="X65" i="6" s="1"/>
  <c r="P67" i="6"/>
  <c r="Q67" i="6"/>
  <c r="M68" i="6"/>
  <c r="N68" i="6" s="1"/>
  <c r="O68" i="6" s="1"/>
  <c r="L69" i="6"/>
  <c r="T253" i="1"/>
  <c r="W253" i="1"/>
  <c r="X253" i="1" s="1"/>
  <c r="U253" i="1"/>
  <c r="R254" i="1"/>
  <c r="S254" i="1" s="1"/>
  <c r="B254" i="2" s="1"/>
  <c r="P255" i="1"/>
  <c r="Q255" i="1"/>
  <c r="M257" i="1"/>
  <c r="L258" i="1"/>
  <c r="N256" i="1"/>
  <c r="O256" i="1" s="1"/>
  <c r="A256" i="2"/>
  <c r="C320" i="2"/>
  <c r="D319" i="2"/>
  <c r="N64" i="1"/>
  <c r="O64" i="1" s="1"/>
  <c r="A64" i="2"/>
  <c r="W61" i="1"/>
  <c r="X61" i="1" s="1"/>
  <c r="T61" i="1"/>
  <c r="U61" i="1"/>
  <c r="R62" i="1"/>
  <c r="S62" i="1" s="1"/>
  <c r="B62" i="2" s="1"/>
  <c r="P63" i="1"/>
  <c r="Q63" i="1"/>
  <c r="M65" i="1"/>
  <c r="R67" i="6" l="1"/>
  <c r="S67" i="6" s="1"/>
  <c r="P68" i="6"/>
  <c r="Q68" i="6"/>
  <c r="L70" i="6"/>
  <c r="M69" i="6"/>
  <c r="N69" i="6" s="1"/>
  <c r="O69" i="6" s="1"/>
  <c r="U66" i="6"/>
  <c r="T66" i="6"/>
  <c r="W66" i="6"/>
  <c r="X66" i="6" s="1"/>
  <c r="W254" i="1"/>
  <c r="X254" i="1" s="1"/>
  <c r="T254" i="1"/>
  <c r="R255" i="1"/>
  <c r="S255" i="1" s="1"/>
  <c r="B255" i="2" s="1"/>
  <c r="U254" i="1"/>
  <c r="M258" i="1"/>
  <c r="L259" i="1"/>
  <c r="N257" i="1"/>
  <c r="O257" i="1" s="1"/>
  <c r="A257" i="2"/>
  <c r="P256" i="1"/>
  <c r="Q256" i="1"/>
  <c r="C321" i="2"/>
  <c r="D320" i="2"/>
  <c r="W62" i="1"/>
  <c r="X62" i="1" s="1"/>
  <c r="N65" i="1"/>
  <c r="O65" i="1" s="1"/>
  <c r="A65" i="2"/>
  <c r="T62" i="1"/>
  <c r="U62" i="1"/>
  <c r="R63" i="1"/>
  <c r="S63" i="1" s="1"/>
  <c r="B63" i="2" s="1"/>
  <c r="P64" i="1"/>
  <c r="Q64" i="1"/>
  <c r="M66" i="1"/>
  <c r="R68" i="6" l="1"/>
  <c r="S68" i="6" s="1"/>
  <c r="T68" i="6" s="1"/>
  <c r="P69" i="6"/>
  <c r="Q69" i="6"/>
  <c r="M70" i="6"/>
  <c r="N70" i="6" s="1"/>
  <c r="O70" i="6" s="1"/>
  <c r="L71" i="6"/>
  <c r="U67" i="6"/>
  <c r="T67" i="6"/>
  <c r="W67" i="6"/>
  <c r="X67" i="6" s="1"/>
  <c r="R256" i="1"/>
  <c r="S256" i="1" s="1"/>
  <c r="B256" i="2" s="1"/>
  <c r="T255" i="1"/>
  <c r="U255" i="1"/>
  <c r="W255" i="1"/>
  <c r="X255" i="1" s="1"/>
  <c r="P257" i="1"/>
  <c r="Q257" i="1"/>
  <c r="M259" i="1"/>
  <c r="L260" i="1"/>
  <c r="N258" i="1"/>
  <c r="O258" i="1" s="1"/>
  <c r="A258" i="2"/>
  <c r="C322" i="2"/>
  <c r="D321" i="2"/>
  <c r="W63" i="1"/>
  <c r="X63" i="1" s="1"/>
  <c r="N66" i="1"/>
  <c r="O66" i="1" s="1"/>
  <c r="A66" i="2"/>
  <c r="T63" i="1"/>
  <c r="U63" i="1"/>
  <c r="R64" i="1"/>
  <c r="S64" i="1" s="1"/>
  <c r="B64" i="2" s="1"/>
  <c r="P65" i="1"/>
  <c r="Q65" i="1"/>
  <c r="M67" i="1"/>
  <c r="U68" i="6" l="1"/>
  <c r="W68" i="6"/>
  <c r="X68" i="6" s="1"/>
  <c r="R69" i="6"/>
  <c r="S69" i="6" s="1"/>
  <c r="T69" i="6" s="1"/>
  <c r="L72" i="6"/>
  <c r="M71" i="6"/>
  <c r="N71" i="6" s="1"/>
  <c r="O71" i="6" s="1"/>
  <c r="P70" i="6"/>
  <c r="Q70" i="6"/>
  <c r="T256" i="1"/>
  <c r="U256" i="1"/>
  <c r="W256" i="1"/>
  <c r="X256" i="1" s="1"/>
  <c r="R257" i="1"/>
  <c r="S257" i="1" s="1"/>
  <c r="W257" i="1" s="1"/>
  <c r="X257" i="1" s="1"/>
  <c r="M260" i="1"/>
  <c r="L261" i="1"/>
  <c r="N259" i="1"/>
  <c r="O259" i="1" s="1"/>
  <c r="A259" i="2"/>
  <c r="Q258" i="1"/>
  <c r="P258" i="1"/>
  <c r="C323" i="2"/>
  <c r="D322" i="2"/>
  <c r="W64" i="1"/>
  <c r="X64" i="1" s="1"/>
  <c r="N67" i="1"/>
  <c r="O67" i="1" s="1"/>
  <c r="A67" i="2"/>
  <c r="T64" i="1"/>
  <c r="U64" i="1"/>
  <c r="R65" i="1"/>
  <c r="S65" i="1" s="1"/>
  <c r="B65" i="2" s="1"/>
  <c r="P66" i="1"/>
  <c r="Q66" i="1"/>
  <c r="M68" i="1"/>
  <c r="W69" i="6" l="1"/>
  <c r="X69" i="6" s="1"/>
  <c r="U69" i="6"/>
  <c r="R70" i="6"/>
  <c r="S70" i="6" s="1"/>
  <c r="P71" i="6"/>
  <c r="Q71" i="6"/>
  <c r="M72" i="6"/>
  <c r="N72" i="6" s="1"/>
  <c r="O72" i="6" s="1"/>
  <c r="L73" i="6"/>
  <c r="U257" i="1"/>
  <c r="T257" i="1"/>
  <c r="B257" i="2"/>
  <c r="N260" i="1"/>
  <c r="O260" i="1" s="1"/>
  <c r="A260" i="2"/>
  <c r="Q259" i="1"/>
  <c r="P259" i="1"/>
  <c r="R258" i="1"/>
  <c r="S258" i="1" s="1"/>
  <c r="L262" i="1"/>
  <c r="M261" i="1"/>
  <c r="C324" i="2"/>
  <c r="D323" i="2"/>
  <c r="W65" i="1"/>
  <c r="X65" i="1" s="1"/>
  <c r="N68" i="1"/>
  <c r="O68" i="1" s="1"/>
  <c r="A68" i="2"/>
  <c r="T65" i="1"/>
  <c r="U65" i="1"/>
  <c r="R66" i="1"/>
  <c r="S66" i="1" s="1"/>
  <c r="B66" i="2" s="1"/>
  <c r="P67" i="1"/>
  <c r="Q67" i="1"/>
  <c r="M69" i="1"/>
  <c r="R71" i="6" l="1"/>
  <c r="S71" i="6" s="1"/>
  <c r="U71" i="6" s="1"/>
  <c r="L74" i="6"/>
  <c r="M73" i="6"/>
  <c r="N73" i="6" s="1"/>
  <c r="O73" i="6" s="1"/>
  <c r="P72" i="6"/>
  <c r="Q72" i="6"/>
  <c r="U70" i="6"/>
  <c r="T70" i="6"/>
  <c r="W70" i="6"/>
  <c r="X70" i="6" s="1"/>
  <c r="R259" i="1"/>
  <c r="S259" i="1" s="1"/>
  <c r="W259" i="1" s="1"/>
  <c r="X259" i="1" s="1"/>
  <c r="N261" i="1"/>
  <c r="O261" i="1" s="1"/>
  <c r="A261" i="2"/>
  <c r="M262" i="1"/>
  <c r="L263" i="1"/>
  <c r="B258" i="2"/>
  <c r="U258" i="1"/>
  <c r="T258" i="1"/>
  <c r="W258" i="1"/>
  <c r="X258" i="1" s="1"/>
  <c r="P260" i="1"/>
  <c r="Q260" i="1"/>
  <c r="C325" i="2"/>
  <c r="D324" i="2"/>
  <c r="W66" i="1"/>
  <c r="X66" i="1" s="1"/>
  <c r="N69" i="1"/>
  <c r="O69" i="1" s="1"/>
  <c r="A69" i="2"/>
  <c r="T66" i="1"/>
  <c r="U66" i="1"/>
  <c r="R67" i="1"/>
  <c r="S67" i="1" s="1"/>
  <c r="B67" i="2" s="1"/>
  <c r="P68" i="1"/>
  <c r="Q68" i="1"/>
  <c r="M70" i="1"/>
  <c r="W71" i="6" l="1"/>
  <c r="X71" i="6" s="1"/>
  <c r="T71" i="6"/>
  <c r="R72" i="6"/>
  <c r="S72" i="6" s="1"/>
  <c r="W72" i="6" s="1"/>
  <c r="X72" i="6" s="1"/>
  <c r="P73" i="6"/>
  <c r="Q73" i="6"/>
  <c r="M74" i="6"/>
  <c r="N74" i="6" s="1"/>
  <c r="O74" i="6" s="1"/>
  <c r="L75" i="6"/>
  <c r="B259" i="2"/>
  <c r="U259" i="1"/>
  <c r="T259" i="1"/>
  <c r="Q261" i="1"/>
  <c r="P261" i="1"/>
  <c r="A262" i="2"/>
  <c r="N262" i="1"/>
  <c r="O262" i="1" s="1"/>
  <c r="L264" i="1"/>
  <c r="M263" i="1"/>
  <c r="R260" i="1"/>
  <c r="S260" i="1" s="1"/>
  <c r="C326" i="2"/>
  <c r="D325" i="2"/>
  <c r="W67" i="1"/>
  <c r="X67" i="1" s="1"/>
  <c r="N70" i="1"/>
  <c r="O70" i="1" s="1"/>
  <c r="A70" i="2"/>
  <c r="T67" i="1"/>
  <c r="U67" i="1"/>
  <c r="R68" i="1"/>
  <c r="S68" i="1" s="1"/>
  <c r="B68" i="2" s="1"/>
  <c r="P69" i="1"/>
  <c r="Q69" i="1"/>
  <c r="M71" i="1"/>
  <c r="R73" i="6" l="1"/>
  <c r="S73" i="6" s="1"/>
  <c r="W73" i="6" s="1"/>
  <c r="X73" i="6" s="1"/>
  <c r="T72" i="6"/>
  <c r="U72" i="6"/>
  <c r="L76" i="6"/>
  <c r="M75" i="6"/>
  <c r="N75" i="6" s="1"/>
  <c r="O75" i="6" s="1"/>
  <c r="P74" i="6"/>
  <c r="Q74" i="6"/>
  <c r="R261" i="1"/>
  <c r="S261" i="1" s="1"/>
  <c r="W261" i="1" s="1"/>
  <c r="X261" i="1" s="1"/>
  <c r="N263" i="1"/>
  <c r="O263" i="1" s="1"/>
  <c r="A263" i="2"/>
  <c r="B260" i="2"/>
  <c r="U260" i="1"/>
  <c r="W260" i="1"/>
  <c r="X260" i="1" s="1"/>
  <c r="T260" i="1"/>
  <c r="Q262" i="1"/>
  <c r="P262" i="1"/>
  <c r="M264" i="1"/>
  <c r="L265" i="1"/>
  <c r="C327" i="2"/>
  <c r="D326" i="2"/>
  <c r="W68" i="1"/>
  <c r="X68" i="1" s="1"/>
  <c r="N71" i="1"/>
  <c r="O71" i="1" s="1"/>
  <c r="A71" i="2"/>
  <c r="T68" i="1"/>
  <c r="U68" i="1"/>
  <c r="R69" i="1"/>
  <c r="S69" i="1" s="1"/>
  <c r="B69" i="2" s="1"/>
  <c r="P70" i="1"/>
  <c r="Q70" i="1"/>
  <c r="M72" i="1"/>
  <c r="U73" i="6" l="1"/>
  <c r="T73" i="6"/>
  <c r="R74" i="6"/>
  <c r="S74" i="6" s="1"/>
  <c r="U74" i="6" s="1"/>
  <c r="P75" i="6"/>
  <c r="Q75" i="6"/>
  <c r="M76" i="6"/>
  <c r="N76" i="6" s="1"/>
  <c r="O76" i="6" s="1"/>
  <c r="L77" i="6"/>
  <c r="B261" i="2"/>
  <c r="U261" i="1"/>
  <c r="R262" i="1"/>
  <c r="S262" i="1" s="1"/>
  <c r="T262" i="1" s="1"/>
  <c r="T261" i="1"/>
  <c r="A264" i="2"/>
  <c r="N264" i="1"/>
  <c r="O264" i="1" s="1"/>
  <c r="L266" i="1"/>
  <c r="M265" i="1"/>
  <c r="Q263" i="1"/>
  <c r="P263" i="1"/>
  <c r="C328" i="2"/>
  <c r="D327" i="2"/>
  <c r="W69" i="1"/>
  <c r="X69" i="1" s="1"/>
  <c r="N72" i="1"/>
  <c r="O72" i="1" s="1"/>
  <c r="A72" i="2"/>
  <c r="T69" i="1"/>
  <c r="U69" i="1"/>
  <c r="R70" i="1"/>
  <c r="S70" i="1" s="1"/>
  <c r="B70" i="2" s="1"/>
  <c r="P71" i="1"/>
  <c r="Q71" i="1"/>
  <c r="M73" i="1"/>
  <c r="W74" i="6" l="1"/>
  <c r="X74" i="6" s="1"/>
  <c r="T74" i="6"/>
  <c r="L78" i="6"/>
  <c r="M77" i="6"/>
  <c r="N77" i="6" s="1"/>
  <c r="O77" i="6" s="1"/>
  <c r="P76" i="6"/>
  <c r="Q76" i="6"/>
  <c r="R75" i="6"/>
  <c r="S75" i="6" s="1"/>
  <c r="B262" i="2"/>
  <c r="U262" i="1"/>
  <c r="W262" i="1"/>
  <c r="X262" i="1" s="1"/>
  <c r="R263" i="1"/>
  <c r="S263" i="1" s="1"/>
  <c r="W263" i="1" s="1"/>
  <c r="X263" i="1" s="1"/>
  <c r="N265" i="1"/>
  <c r="O265" i="1" s="1"/>
  <c r="A265" i="2"/>
  <c r="L267" i="1"/>
  <c r="M266" i="1"/>
  <c r="Q264" i="1"/>
  <c r="P264" i="1"/>
  <c r="C329" i="2"/>
  <c r="D328" i="2"/>
  <c r="W70" i="1"/>
  <c r="X70" i="1" s="1"/>
  <c r="N73" i="1"/>
  <c r="O73" i="1" s="1"/>
  <c r="A73" i="2"/>
  <c r="T70" i="1"/>
  <c r="U70" i="1"/>
  <c r="R71" i="1"/>
  <c r="S71" i="1" s="1"/>
  <c r="B71" i="2" s="1"/>
  <c r="P72" i="1"/>
  <c r="Q72" i="1"/>
  <c r="M74" i="1"/>
  <c r="R76" i="6" l="1"/>
  <c r="S76" i="6" s="1"/>
  <c r="U75" i="6"/>
  <c r="T75" i="6"/>
  <c r="W75" i="6"/>
  <c r="X75" i="6" s="1"/>
  <c r="P77" i="6"/>
  <c r="Q77" i="6"/>
  <c r="M78" i="6"/>
  <c r="N78" i="6" s="1"/>
  <c r="O78" i="6" s="1"/>
  <c r="L79" i="6"/>
  <c r="U263" i="1"/>
  <c r="T263" i="1"/>
  <c r="B263" i="2"/>
  <c r="R264" i="1"/>
  <c r="S264" i="1" s="1"/>
  <c r="B264" i="2" s="1"/>
  <c r="N266" i="1"/>
  <c r="O266" i="1" s="1"/>
  <c r="A266" i="2"/>
  <c r="M267" i="1"/>
  <c r="L268" i="1"/>
  <c r="P265" i="1"/>
  <c r="Q265" i="1"/>
  <c r="C330" i="2"/>
  <c r="D329" i="2"/>
  <c r="W71" i="1"/>
  <c r="X71" i="1" s="1"/>
  <c r="N74" i="1"/>
  <c r="O74" i="1" s="1"/>
  <c r="A74" i="2"/>
  <c r="T71" i="1"/>
  <c r="U71" i="1"/>
  <c r="R72" i="1"/>
  <c r="S72" i="1" s="1"/>
  <c r="B72" i="2" s="1"/>
  <c r="P73" i="1"/>
  <c r="Q73" i="1"/>
  <c r="M75" i="1"/>
  <c r="P78" i="6" l="1"/>
  <c r="Q78" i="6"/>
  <c r="R77" i="6"/>
  <c r="S77" i="6" s="1"/>
  <c r="L80" i="6"/>
  <c r="M79" i="6"/>
  <c r="N79" i="6" s="1"/>
  <c r="O79" i="6" s="1"/>
  <c r="U76" i="6"/>
  <c r="T76" i="6"/>
  <c r="W76" i="6"/>
  <c r="X76" i="6" s="1"/>
  <c r="W264" i="1"/>
  <c r="X264" i="1" s="1"/>
  <c r="T264" i="1"/>
  <c r="R265" i="1"/>
  <c r="S265" i="1" s="1"/>
  <c r="T265" i="1" s="1"/>
  <c r="U264" i="1"/>
  <c r="M268" i="1"/>
  <c r="L269" i="1"/>
  <c r="A267" i="2"/>
  <c r="N267" i="1"/>
  <c r="O267" i="1" s="1"/>
  <c r="P266" i="1"/>
  <c r="Q266" i="1"/>
  <c r="C331" i="2"/>
  <c r="D330" i="2"/>
  <c r="W72" i="1"/>
  <c r="X72" i="1" s="1"/>
  <c r="N75" i="1"/>
  <c r="O75" i="1" s="1"/>
  <c r="A75" i="2"/>
  <c r="T72" i="1"/>
  <c r="U72" i="1"/>
  <c r="R73" i="1"/>
  <c r="S73" i="1" s="1"/>
  <c r="B73" i="2" s="1"/>
  <c r="P74" i="1"/>
  <c r="Q74" i="1"/>
  <c r="M76" i="1"/>
  <c r="R78" i="6" l="1"/>
  <c r="S78" i="6" s="1"/>
  <c r="U78" i="6" s="1"/>
  <c r="P79" i="6"/>
  <c r="Q79" i="6"/>
  <c r="U77" i="6"/>
  <c r="T77" i="6"/>
  <c r="W77" i="6"/>
  <c r="X77" i="6" s="1"/>
  <c r="M80" i="6"/>
  <c r="N80" i="6" s="1"/>
  <c r="O80" i="6" s="1"/>
  <c r="L81" i="6"/>
  <c r="U265" i="1"/>
  <c r="B265" i="2"/>
  <c r="W265" i="1"/>
  <c r="X265" i="1" s="1"/>
  <c r="R266" i="1"/>
  <c r="S266" i="1" s="1"/>
  <c r="U266" i="1" s="1"/>
  <c r="Q267" i="1"/>
  <c r="P267" i="1"/>
  <c r="M269" i="1"/>
  <c r="L270" i="1"/>
  <c r="N268" i="1"/>
  <c r="O268" i="1" s="1"/>
  <c r="A268" i="2"/>
  <c r="C332" i="2"/>
  <c r="D331" i="2"/>
  <c r="W73" i="1"/>
  <c r="X73" i="1" s="1"/>
  <c r="N76" i="1"/>
  <c r="O76" i="1" s="1"/>
  <c r="A76" i="2"/>
  <c r="T73" i="1"/>
  <c r="U73" i="1"/>
  <c r="R74" i="1"/>
  <c r="S74" i="1" s="1"/>
  <c r="B74" i="2" s="1"/>
  <c r="P75" i="1"/>
  <c r="Q75" i="1"/>
  <c r="M77" i="1"/>
  <c r="W78" i="6" l="1"/>
  <c r="X78" i="6" s="1"/>
  <c r="R79" i="6"/>
  <c r="S79" i="6" s="1"/>
  <c r="U79" i="6" s="1"/>
  <c r="T78" i="6"/>
  <c r="L82" i="6"/>
  <c r="M81" i="6"/>
  <c r="N81" i="6" s="1"/>
  <c r="O81" i="6" s="1"/>
  <c r="P80" i="6"/>
  <c r="Q80" i="6"/>
  <c r="B266" i="2"/>
  <c r="W266" i="1"/>
  <c r="X266" i="1" s="1"/>
  <c r="T266" i="1"/>
  <c r="R267" i="1"/>
  <c r="S267" i="1" s="1"/>
  <c r="B267" i="2" s="1"/>
  <c r="Q268" i="1"/>
  <c r="P268" i="1"/>
  <c r="M270" i="1"/>
  <c r="L271" i="1"/>
  <c r="N269" i="1"/>
  <c r="O269" i="1" s="1"/>
  <c r="A269" i="2"/>
  <c r="C333" i="2"/>
  <c r="D332" i="2"/>
  <c r="W74" i="1"/>
  <c r="X74" i="1" s="1"/>
  <c r="N77" i="1"/>
  <c r="O77" i="1" s="1"/>
  <c r="A77" i="2"/>
  <c r="T74" i="1"/>
  <c r="U74" i="1"/>
  <c r="R75" i="1"/>
  <c r="S75" i="1" s="1"/>
  <c r="B75" i="2" s="1"/>
  <c r="P76" i="1"/>
  <c r="Q76" i="1"/>
  <c r="M78" i="1"/>
  <c r="W79" i="6" l="1"/>
  <c r="X79" i="6" s="1"/>
  <c r="T79" i="6"/>
  <c r="R80" i="6"/>
  <c r="S80" i="6" s="1"/>
  <c r="P81" i="6"/>
  <c r="Q81" i="6"/>
  <c r="M82" i="6"/>
  <c r="N82" i="6" s="1"/>
  <c r="O82" i="6" s="1"/>
  <c r="L83" i="6"/>
  <c r="W267" i="1"/>
  <c r="X267" i="1" s="1"/>
  <c r="T267" i="1"/>
  <c r="U267" i="1"/>
  <c r="R268" i="1"/>
  <c r="S268" i="1" s="1"/>
  <c r="B268" i="2" s="1"/>
  <c r="L272" i="1"/>
  <c r="M271" i="1"/>
  <c r="A270" i="2"/>
  <c r="N270" i="1"/>
  <c r="O270" i="1" s="1"/>
  <c r="Q269" i="1"/>
  <c r="P269" i="1"/>
  <c r="C334" i="2"/>
  <c r="D333" i="2"/>
  <c r="N78" i="1"/>
  <c r="O78" i="1" s="1"/>
  <c r="A78" i="2"/>
  <c r="W75" i="1"/>
  <c r="X75" i="1" s="1"/>
  <c r="T75" i="1"/>
  <c r="U75" i="1"/>
  <c r="R76" i="1"/>
  <c r="S76" i="1" s="1"/>
  <c r="B76" i="2" s="1"/>
  <c r="P77" i="1"/>
  <c r="Q77" i="1"/>
  <c r="M79" i="1"/>
  <c r="L84" i="6" l="1"/>
  <c r="M83" i="6"/>
  <c r="N83" i="6" s="1"/>
  <c r="O83" i="6" s="1"/>
  <c r="R81" i="6"/>
  <c r="S81" i="6" s="1"/>
  <c r="P82" i="6"/>
  <c r="Q82" i="6"/>
  <c r="U80" i="6"/>
  <c r="T80" i="6"/>
  <c r="W80" i="6"/>
  <c r="X80" i="6" s="1"/>
  <c r="W268" i="1"/>
  <c r="X268" i="1" s="1"/>
  <c r="T268" i="1"/>
  <c r="U268" i="1"/>
  <c r="M272" i="1"/>
  <c r="L273" i="1"/>
  <c r="Q270" i="1"/>
  <c r="P270" i="1"/>
  <c r="R269" i="1"/>
  <c r="S269" i="1" s="1"/>
  <c r="A271" i="2"/>
  <c r="N271" i="1"/>
  <c r="O271" i="1" s="1"/>
  <c r="C335" i="2"/>
  <c r="D334" i="2"/>
  <c r="W76" i="1"/>
  <c r="X76" i="1" s="1"/>
  <c r="N79" i="1"/>
  <c r="O79" i="1" s="1"/>
  <c r="A79" i="2"/>
  <c r="T76" i="1"/>
  <c r="U76" i="1"/>
  <c r="R77" i="1"/>
  <c r="S77" i="1" s="1"/>
  <c r="B77" i="2" s="1"/>
  <c r="P78" i="1"/>
  <c r="Q78" i="1"/>
  <c r="M80" i="1"/>
  <c r="R82" i="6" l="1"/>
  <c r="S82" i="6" s="1"/>
  <c r="U81" i="6"/>
  <c r="T81" i="6"/>
  <c r="W81" i="6"/>
  <c r="X81" i="6" s="1"/>
  <c r="P83" i="6"/>
  <c r="Q83" i="6"/>
  <c r="M84" i="6"/>
  <c r="N84" i="6" s="1"/>
  <c r="O84" i="6" s="1"/>
  <c r="L85" i="6"/>
  <c r="R270" i="1"/>
  <c r="S270" i="1" s="1"/>
  <c r="W270" i="1" s="1"/>
  <c r="X270" i="1" s="1"/>
  <c r="Q271" i="1"/>
  <c r="P271" i="1"/>
  <c r="L274" i="1"/>
  <c r="M273" i="1"/>
  <c r="B269" i="2"/>
  <c r="W269" i="1"/>
  <c r="X269" i="1" s="1"/>
  <c r="T269" i="1"/>
  <c r="U269" i="1"/>
  <c r="N272" i="1"/>
  <c r="O272" i="1" s="1"/>
  <c r="A272" i="2"/>
  <c r="C336" i="2"/>
  <c r="D335" i="2"/>
  <c r="W77" i="1"/>
  <c r="X77" i="1" s="1"/>
  <c r="N80" i="1"/>
  <c r="O80" i="1" s="1"/>
  <c r="A80" i="2"/>
  <c r="T77" i="1"/>
  <c r="U77" i="1"/>
  <c r="R78" i="1"/>
  <c r="S78" i="1" s="1"/>
  <c r="B78" i="2" s="1"/>
  <c r="P79" i="1"/>
  <c r="Q79" i="1"/>
  <c r="M81" i="1"/>
  <c r="P84" i="6" l="1"/>
  <c r="Q84" i="6"/>
  <c r="R83" i="6"/>
  <c r="S83" i="6" s="1"/>
  <c r="L86" i="6"/>
  <c r="M85" i="6"/>
  <c r="N85" i="6" s="1"/>
  <c r="O85" i="6" s="1"/>
  <c r="U82" i="6"/>
  <c r="T82" i="6"/>
  <c r="W82" i="6"/>
  <c r="X82" i="6" s="1"/>
  <c r="U270" i="1"/>
  <c r="T270" i="1"/>
  <c r="B270" i="2"/>
  <c r="R271" i="1"/>
  <c r="S271" i="1" s="1"/>
  <c r="B271" i="2" s="1"/>
  <c r="N273" i="1"/>
  <c r="O273" i="1" s="1"/>
  <c r="A273" i="2"/>
  <c r="M274" i="1"/>
  <c r="L275" i="1"/>
  <c r="Q272" i="1"/>
  <c r="P272" i="1"/>
  <c r="C337" i="2"/>
  <c r="D336" i="2"/>
  <c r="W78" i="1"/>
  <c r="X78" i="1" s="1"/>
  <c r="N81" i="1"/>
  <c r="O81" i="1" s="1"/>
  <c r="A81" i="2"/>
  <c r="T78" i="1"/>
  <c r="U78" i="1"/>
  <c r="R79" i="1"/>
  <c r="S79" i="1" s="1"/>
  <c r="B79" i="2" s="1"/>
  <c r="P80" i="1"/>
  <c r="Q80" i="1"/>
  <c r="M82" i="1"/>
  <c r="R84" i="6" l="1"/>
  <c r="S84" i="6" s="1"/>
  <c r="W84" i="6" s="1"/>
  <c r="X84" i="6" s="1"/>
  <c r="U83" i="6"/>
  <c r="T83" i="6"/>
  <c r="W83" i="6"/>
  <c r="X83" i="6" s="1"/>
  <c r="P85" i="6"/>
  <c r="Q85" i="6"/>
  <c r="M86" i="6"/>
  <c r="N86" i="6" s="1"/>
  <c r="O86" i="6" s="1"/>
  <c r="L87" i="6"/>
  <c r="U271" i="1"/>
  <c r="T271" i="1"/>
  <c r="W271" i="1"/>
  <c r="X271" i="1" s="1"/>
  <c r="R272" i="1"/>
  <c r="S272" i="1" s="1"/>
  <c r="W272" i="1" s="1"/>
  <c r="X272" i="1" s="1"/>
  <c r="M275" i="1"/>
  <c r="L276" i="1"/>
  <c r="A274" i="2"/>
  <c r="N274" i="1"/>
  <c r="O274" i="1" s="1"/>
  <c r="P273" i="1"/>
  <c r="Q273" i="1"/>
  <c r="C338" i="2"/>
  <c r="D337" i="2"/>
  <c r="N82" i="1"/>
  <c r="O82" i="1" s="1"/>
  <c r="A82" i="2"/>
  <c r="W79" i="1"/>
  <c r="X79" i="1" s="1"/>
  <c r="T79" i="1"/>
  <c r="U79" i="1"/>
  <c r="R80" i="1"/>
  <c r="S80" i="1" s="1"/>
  <c r="B80" i="2" s="1"/>
  <c r="P81" i="1"/>
  <c r="Q81" i="1"/>
  <c r="M83" i="1"/>
  <c r="T84" i="6" l="1"/>
  <c r="U84" i="6"/>
  <c r="R85" i="6"/>
  <c r="S85" i="6" s="1"/>
  <c r="U85" i="6" s="1"/>
  <c r="L88" i="6"/>
  <c r="M87" i="6"/>
  <c r="N87" i="6" s="1"/>
  <c r="O87" i="6" s="1"/>
  <c r="P86" i="6"/>
  <c r="Q86" i="6"/>
  <c r="T272" i="1"/>
  <c r="U272" i="1"/>
  <c r="B272" i="2"/>
  <c r="R273" i="1"/>
  <c r="S273" i="1" s="1"/>
  <c r="M276" i="1"/>
  <c r="L277" i="1"/>
  <c r="A275" i="2"/>
  <c r="N275" i="1"/>
  <c r="O275" i="1" s="1"/>
  <c r="P274" i="1"/>
  <c r="Q274" i="1"/>
  <c r="C339" i="2"/>
  <c r="D338" i="2"/>
  <c r="W80" i="1"/>
  <c r="X80" i="1" s="1"/>
  <c r="N83" i="1"/>
  <c r="O83" i="1" s="1"/>
  <c r="A83" i="2"/>
  <c r="T80" i="1"/>
  <c r="U80" i="1"/>
  <c r="R81" i="1"/>
  <c r="S81" i="1" s="1"/>
  <c r="B81" i="2" s="1"/>
  <c r="P82" i="1"/>
  <c r="Q82" i="1"/>
  <c r="M84" i="1"/>
  <c r="R86" i="6" l="1"/>
  <c r="S86" i="6" s="1"/>
  <c r="W86" i="6" s="1"/>
  <c r="X86" i="6" s="1"/>
  <c r="W85" i="6"/>
  <c r="X85" i="6" s="1"/>
  <c r="T85" i="6"/>
  <c r="M88" i="6"/>
  <c r="N88" i="6" s="1"/>
  <c r="O88" i="6" s="1"/>
  <c r="L89" i="6"/>
  <c r="P87" i="6"/>
  <c r="Q87" i="6"/>
  <c r="R274" i="1"/>
  <c r="S274" i="1" s="1"/>
  <c r="B274" i="2" s="1"/>
  <c r="M277" i="1"/>
  <c r="L278" i="1"/>
  <c r="N276" i="1"/>
  <c r="O276" i="1" s="1"/>
  <c r="A276" i="2"/>
  <c r="Q275" i="1"/>
  <c r="P275" i="1"/>
  <c r="B273" i="2"/>
  <c r="U273" i="1"/>
  <c r="T273" i="1"/>
  <c r="W273" i="1"/>
  <c r="X273" i="1" s="1"/>
  <c r="C340" i="2"/>
  <c r="D339" i="2"/>
  <c r="W81" i="1"/>
  <c r="X81" i="1" s="1"/>
  <c r="N84" i="1"/>
  <c r="O84" i="1" s="1"/>
  <c r="A84" i="2"/>
  <c r="T81" i="1"/>
  <c r="U81" i="1"/>
  <c r="R82" i="1"/>
  <c r="S82" i="1" s="1"/>
  <c r="B82" i="2" s="1"/>
  <c r="P83" i="1"/>
  <c r="Q83" i="1"/>
  <c r="M85" i="1"/>
  <c r="T86" i="6" l="1"/>
  <c r="U86" i="6"/>
  <c r="R87" i="6"/>
  <c r="S87" i="6" s="1"/>
  <c r="L90" i="6"/>
  <c r="M89" i="6"/>
  <c r="N89" i="6" s="1"/>
  <c r="O89" i="6" s="1"/>
  <c r="P88" i="6"/>
  <c r="Q88" i="6"/>
  <c r="T274" i="1"/>
  <c r="W274" i="1"/>
  <c r="X274" i="1" s="1"/>
  <c r="R275" i="1"/>
  <c r="S275" i="1" s="1"/>
  <c r="T275" i="1" s="1"/>
  <c r="U274" i="1"/>
  <c r="M278" i="1"/>
  <c r="L279" i="1"/>
  <c r="Q276" i="1"/>
  <c r="P276" i="1"/>
  <c r="N277" i="1"/>
  <c r="O277" i="1" s="1"/>
  <c r="A277" i="2"/>
  <c r="C341" i="2"/>
  <c r="D340" i="2"/>
  <c r="W82" i="1"/>
  <c r="X82" i="1" s="1"/>
  <c r="N85" i="1"/>
  <c r="O85" i="1" s="1"/>
  <c r="A85" i="2"/>
  <c r="T82" i="1"/>
  <c r="U82" i="1"/>
  <c r="R83" i="1"/>
  <c r="S83" i="1" s="1"/>
  <c r="B83" i="2" s="1"/>
  <c r="P84" i="1"/>
  <c r="Q84" i="1"/>
  <c r="M86" i="1"/>
  <c r="R88" i="6" l="1"/>
  <c r="S88" i="6" s="1"/>
  <c r="U88" i="6" s="1"/>
  <c r="P89" i="6"/>
  <c r="Q89" i="6"/>
  <c r="M90" i="6"/>
  <c r="N90" i="6" s="1"/>
  <c r="O90" i="6" s="1"/>
  <c r="L91" i="6"/>
  <c r="U87" i="6"/>
  <c r="T87" i="6"/>
  <c r="W87" i="6"/>
  <c r="X87" i="6" s="1"/>
  <c r="W275" i="1"/>
  <c r="X275" i="1" s="1"/>
  <c r="B275" i="2"/>
  <c r="U275" i="1"/>
  <c r="M279" i="1"/>
  <c r="L280" i="1"/>
  <c r="Q277" i="1"/>
  <c r="P277" i="1"/>
  <c r="N278" i="1"/>
  <c r="O278" i="1" s="1"/>
  <c r="A278" i="2"/>
  <c r="R276" i="1"/>
  <c r="S276" i="1" s="1"/>
  <c r="C342" i="2"/>
  <c r="D341" i="2"/>
  <c r="W83" i="1"/>
  <c r="X83" i="1" s="1"/>
  <c r="N86" i="1"/>
  <c r="O86" i="1" s="1"/>
  <c r="A86" i="2"/>
  <c r="T83" i="1"/>
  <c r="U83" i="1"/>
  <c r="R84" i="1"/>
  <c r="S84" i="1" s="1"/>
  <c r="B84" i="2" s="1"/>
  <c r="P85" i="1"/>
  <c r="Q85" i="1"/>
  <c r="M87" i="1"/>
  <c r="W88" i="6" l="1"/>
  <c r="X88" i="6" s="1"/>
  <c r="T88" i="6"/>
  <c r="R89" i="6"/>
  <c r="S89" i="6" s="1"/>
  <c r="L92" i="6"/>
  <c r="M91" i="6"/>
  <c r="N91" i="6" s="1"/>
  <c r="O91" i="6" s="1"/>
  <c r="P90" i="6"/>
  <c r="Q90" i="6"/>
  <c r="B276" i="2"/>
  <c r="U276" i="1"/>
  <c r="T276" i="1"/>
  <c r="W276" i="1"/>
  <c r="X276" i="1" s="1"/>
  <c r="L281" i="1"/>
  <c r="M280" i="1"/>
  <c r="P278" i="1"/>
  <c r="Q278" i="1"/>
  <c r="N279" i="1"/>
  <c r="O279" i="1" s="1"/>
  <c r="A279" i="2"/>
  <c r="R277" i="1"/>
  <c r="S277" i="1" s="1"/>
  <c r="C343" i="2"/>
  <c r="D342" i="2"/>
  <c r="W84" i="1"/>
  <c r="X84" i="1" s="1"/>
  <c r="N87" i="1"/>
  <c r="O87" i="1" s="1"/>
  <c r="A87" i="2"/>
  <c r="T84" i="1"/>
  <c r="U84" i="1"/>
  <c r="R85" i="1"/>
  <c r="S85" i="1" s="1"/>
  <c r="B85" i="2" s="1"/>
  <c r="P86" i="1"/>
  <c r="Q86" i="1"/>
  <c r="M88" i="1"/>
  <c r="R90" i="6" l="1"/>
  <c r="S90" i="6" s="1"/>
  <c r="W90" i="6" s="1"/>
  <c r="X90" i="6" s="1"/>
  <c r="P91" i="6"/>
  <c r="Q91" i="6"/>
  <c r="M92" i="6"/>
  <c r="N92" i="6" s="1"/>
  <c r="O92" i="6" s="1"/>
  <c r="L93" i="6"/>
  <c r="U89" i="6"/>
  <c r="T89" i="6"/>
  <c r="W89" i="6"/>
  <c r="X89" i="6" s="1"/>
  <c r="R278" i="1"/>
  <c r="S278" i="1" s="1"/>
  <c r="B278" i="2" s="1"/>
  <c r="B277" i="2"/>
  <c r="T277" i="1"/>
  <c r="U277" i="1"/>
  <c r="W277" i="1"/>
  <c r="X277" i="1" s="1"/>
  <c r="N280" i="1"/>
  <c r="O280" i="1" s="1"/>
  <c r="A280" i="2"/>
  <c r="Q279" i="1"/>
  <c r="P279" i="1"/>
  <c r="L282" i="1"/>
  <c r="M281" i="1"/>
  <c r="C344" i="2"/>
  <c r="D343" i="2"/>
  <c r="W85" i="1"/>
  <c r="X85" i="1" s="1"/>
  <c r="N88" i="1"/>
  <c r="O88" i="1" s="1"/>
  <c r="A88" i="2"/>
  <c r="T85" i="1"/>
  <c r="U85" i="1"/>
  <c r="R86" i="1"/>
  <c r="S86" i="1" s="1"/>
  <c r="B86" i="2" s="1"/>
  <c r="P87" i="1"/>
  <c r="Q87" i="1"/>
  <c r="M89" i="1"/>
  <c r="R91" i="6" l="1"/>
  <c r="S91" i="6" s="1"/>
  <c r="U91" i="6" s="1"/>
  <c r="T90" i="6"/>
  <c r="U90" i="6"/>
  <c r="L94" i="6"/>
  <c r="M93" i="6"/>
  <c r="N93" i="6" s="1"/>
  <c r="O93" i="6" s="1"/>
  <c r="P92" i="6"/>
  <c r="Q92" i="6"/>
  <c r="T278" i="1"/>
  <c r="U278" i="1"/>
  <c r="W278" i="1"/>
  <c r="X278" i="1" s="1"/>
  <c r="R279" i="1"/>
  <c r="S279" i="1" s="1"/>
  <c r="U279" i="1" s="1"/>
  <c r="N281" i="1"/>
  <c r="O281" i="1" s="1"/>
  <c r="A281" i="2"/>
  <c r="L283" i="1"/>
  <c r="M282" i="1"/>
  <c r="P280" i="1"/>
  <c r="Q280" i="1"/>
  <c r="C345" i="2"/>
  <c r="D344" i="2"/>
  <c r="W86" i="1"/>
  <c r="X86" i="1" s="1"/>
  <c r="N89" i="1"/>
  <c r="O89" i="1" s="1"/>
  <c r="A89" i="2"/>
  <c r="T86" i="1"/>
  <c r="U86" i="1"/>
  <c r="R87" i="1"/>
  <c r="S87" i="1" s="1"/>
  <c r="B87" i="2" s="1"/>
  <c r="P88" i="1"/>
  <c r="Q88" i="1"/>
  <c r="M90" i="1"/>
  <c r="W91" i="6" l="1"/>
  <c r="X91" i="6" s="1"/>
  <c r="T91" i="6"/>
  <c r="R92" i="6"/>
  <c r="S92" i="6" s="1"/>
  <c r="W92" i="6" s="1"/>
  <c r="X92" i="6" s="1"/>
  <c r="P93" i="6"/>
  <c r="Q93" i="6"/>
  <c r="M94" i="6"/>
  <c r="N94" i="6" s="1"/>
  <c r="O94" i="6" s="1"/>
  <c r="L95" i="6"/>
  <c r="B279" i="2"/>
  <c r="T279" i="1"/>
  <c r="W279" i="1"/>
  <c r="X279" i="1" s="1"/>
  <c r="N282" i="1"/>
  <c r="O282" i="1" s="1"/>
  <c r="A282" i="2"/>
  <c r="M283" i="1"/>
  <c r="L284" i="1"/>
  <c r="R280" i="1"/>
  <c r="S280" i="1" s="1"/>
  <c r="Q281" i="1"/>
  <c r="P281" i="1"/>
  <c r="C346" i="2"/>
  <c r="D345" i="2"/>
  <c r="W87" i="1"/>
  <c r="X87" i="1" s="1"/>
  <c r="N90" i="1"/>
  <c r="O90" i="1" s="1"/>
  <c r="A90" i="2"/>
  <c r="T87" i="1"/>
  <c r="U87" i="1"/>
  <c r="R88" i="1"/>
  <c r="S88" i="1" s="1"/>
  <c r="B88" i="2" s="1"/>
  <c r="P89" i="1"/>
  <c r="Q89" i="1"/>
  <c r="M91" i="1"/>
  <c r="T92" i="6" l="1"/>
  <c r="U92" i="6"/>
  <c r="R93" i="6"/>
  <c r="S93" i="6" s="1"/>
  <c r="L96" i="6"/>
  <c r="M95" i="6"/>
  <c r="N95" i="6" s="1"/>
  <c r="O95" i="6" s="1"/>
  <c r="P94" i="6"/>
  <c r="Q94" i="6"/>
  <c r="R281" i="1"/>
  <c r="S281" i="1" s="1"/>
  <c r="T281" i="1" s="1"/>
  <c r="M284" i="1"/>
  <c r="L285" i="1"/>
  <c r="A283" i="2"/>
  <c r="N283" i="1"/>
  <c r="O283" i="1" s="1"/>
  <c r="B280" i="2"/>
  <c r="T280" i="1"/>
  <c r="W280" i="1"/>
  <c r="X280" i="1" s="1"/>
  <c r="U280" i="1"/>
  <c r="P282" i="1"/>
  <c r="Q282" i="1"/>
  <c r="C347" i="2"/>
  <c r="D346" i="2"/>
  <c r="W88" i="1"/>
  <c r="X88" i="1" s="1"/>
  <c r="N91" i="1"/>
  <c r="O91" i="1" s="1"/>
  <c r="A91" i="2"/>
  <c r="T88" i="1"/>
  <c r="U88" i="1"/>
  <c r="R89" i="1"/>
  <c r="S89" i="1" s="1"/>
  <c r="B89" i="2" s="1"/>
  <c r="P90" i="1"/>
  <c r="Q90" i="1"/>
  <c r="M92" i="1"/>
  <c r="R94" i="6" l="1"/>
  <c r="S94" i="6" s="1"/>
  <c r="W94" i="6" s="1"/>
  <c r="X94" i="6" s="1"/>
  <c r="P95" i="6"/>
  <c r="Q95" i="6"/>
  <c r="M96" i="6"/>
  <c r="N96" i="6" s="1"/>
  <c r="O96" i="6" s="1"/>
  <c r="L97" i="6"/>
  <c r="U93" i="6"/>
  <c r="T93" i="6"/>
  <c r="W93" i="6"/>
  <c r="X93" i="6" s="1"/>
  <c r="U281" i="1"/>
  <c r="B281" i="2"/>
  <c r="W281" i="1"/>
  <c r="X281" i="1" s="1"/>
  <c r="R282" i="1"/>
  <c r="S282" i="1" s="1"/>
  <c r="B282" i="2" s="1"/>
  <c r="Q283" i="1"/>
  <c r="P283" i="1"/>
  <c r="L286" i="1"/>
  <c r="M285" i="1"/>
  <c r="A284" i="2"/>
  <c r="N284" i="1"/>
  <c r="O284" i="1" s="1"/>
  <c r="C348" i="2"/>
  <c r="D347" i="2"/>
  <c r="W89" i="1"/>
  <c r="X89" i="1" s="1"/>
  <c r="N92" i="1"/>
  <c r="O92" i="1" s="1"/>
  <c r="A92" i="2"/>
  <c r="T89" i="1"/>
  <c r="U89" i="1"/>
  <c r="R90" i="1"/>
  <c r="S90" i="1" s="1"/>
  <c r="B90" i="2" s="1"/>
  <c r="P91" i="1"/>
  <c r="Q91" i="1"/>
  <c r="M93" i="1"/>
  <c r="T94" i="6" l="1"/>
  <c r="U94" i="6"/>
  <c r="R95" i="6"/>
  <c r="S95" i="6" s="1"/>
  <c r="L98" i="6"/>
  <c r="M97" i="6"/>
  <c r="N97" i="6" s="1"/>
  <c r="O97" i="6" s="1"/>
  <c r="P96" i="6"/>
  <c r="Q96" i="6"/>
  <c r="T282" i="1"/>
  <c r="U282" i="1"/>
  <c r="W282" i="1"/>
  <c r="X282" i="1" s="1"/>
  <c r="R283" i="1"/>
  <c r="S283" i="1" s="1"/>
  <c r="T283" i="1" s="1"/>
  <c r="N285" i="1"/>
  <c r="O285" i="1" s="1"/>
  <c r="A285" i="2"/>
  <c r="Q284" i="1"/>
  <c r="P284" i="1"/>
  <c r="L287" i="1"/>
  <c r="M286" i="1"/>
  <c r="C349" i="2"/>
  <c r="D348" i="2"/>
  <c r="W90" i="1"/>
  <c r="X90" i="1" s="1"/>
  <c r="N93" i="1"/>
  <c r="O93" i="1" s="1"/>
  <c r="A93" i="2"/>
  <c r="T90" i="1"/>
  <c r="U90" i="1"/>
  <c r="R91" i="1"/>
  <c r="S91" i="1" s="1"/>
  <c r="B91" i="2" s="1"/>
  <c r="P92" i="1"/>
  <c r="Q92" i="1"/>
  <c r="M94" i="1"/>
  <c r="R96" i="6" l="1"/>
  <c r="S96" i="6" s="1"/>
  <c r="P97" i="6"/>
  <c r="Q97" i="6"/>
  <c r="M98" i="6"/>
  <c r="N98" i="6" s="1"/>
  <c r="O98" i="6" s="1"/>
  <c r="L99" i="6"/>
  <c r="U95" i="6"/>
  <c r="T95" i="6"/>
  <c r="W95" i="6"/>
  <c r="X95" i="6" s="1"/>
  <c r="R284" i="1"/>
  <c r="S284" i="1" s="1"/>
  <c r="B284" i="2" s="1"/>
  <c r="W283" i="1"/>
  <c r="X283" i="1" s="1"/>
  <c r="U283" i="1"/>
  <c r="B283" i="2"/>
  <c r="N286" i="1"/>
  <c r="O286" i="1" s="1"/>
  <c r="A286" i="2"/>
  <c r="L288" i="1"/>
  <c r="M287" i="1"/>
  <c r="Q285" i="1"/>
  <c r="P285" i="1"/>
  <c r="C350" i="2"/>
  <c r="D349" i="2"/>
  <c r="W91" i="1"/>
  <c r="X91" i="1" s="1"/>
  <c r="N94" i="1"/>
  <c r="O94" i="1" s="1"/>
  <c r="A94" i="2"/>
  <c r="T91" i="1"/>
  <c r="U91" i="1"/>
  <c r="R92" i="1"/>
  <c r="S92" i="1" s="1"/>
  <c r="B92" i="2" s="1"/>
  <c r="P93" i="1"/>
  <c r="Q93" i="1"/>
  <c r="M95" i="1"/>
  <c r="P98" i="6" l="1"/>
  <c r="Q98" i="6"/>
  <c r="L100" i="6"/>
  <c r="M99" i="6"/>
  <c r="N99" i="6" s="1"/>
  <c r="O99" i="6" s="1"/>
  <c r="R97" i="6"/>
  <c r="S97" i="6" s="1"/>
  <c r="U96" i="6"/>
  <c r="T96" i="6"/>
  <c r="W96" i="6"/>
  <c r="X96" i="6" s="1"/>
  <c r="W284" i="1"/>
  <c r="X284" i="1" s="1"/>
  <c r="U284" i="1"/>
  <c r="T284" i="1"/>
  <c r="R285" i="1"/>
  <c r="S285" i="1" s="1"/>
  <c r="B285" i="2" s="1"/>
  <c r="Q286" i="1"/>
  <c r="P286" i="1"/>
  <c r="A287" i="2"/>
  <c r="N287" i="1"/>
  <c r="O287" i="1" s="1"/>
  <c r="M288" i="1"/>
  <c r="L289" i="1"/>
  <c r="C351" i="2"/>
  <c r="D350" i="2"/>
  <c r="W92" i="1"/>
  <c r="X92" i="1" s="1"/>
  <c r="N95" i="1"/>
  <c r="O95" i="1" s="1"/>
  <c r="A95" i="2"/>
  <c r="T92" i="1"/>
  <c r="U92" i="1"/>
  <c r="R93" i="1"/>
  <c r="S93" i="1" s="1"/>
  <c r="B93" i="2" s="1"/>
  <c r="P94" i="1"/>
  <c r="Q94" i="1"/>
  <c r="M96" i="1"/>
  <c r="R98" i="6" l="1"/>
  <c r="S98" i="6" s="1"/>
  <c r="U98" i="6" s="1"/>
  <c r="P99" i="6"/>
  <c r="Q99" i="6"/>
  <c r="M100" i="6"/>
  <c r="N100" i="6" s="1"/>
  <c r="O100" i="6" s="1"/>
  <c r="L101" i="6"/>
  <c r="U97" i="6"/>
  <c r="T97" i="6"/>
  <c r="W97" i="6"/>
  <c r="X97" i="6" s="1"/>
  <c r="T285" i="1"/>
  <c r="W285" i="1"/>
  <c r="X285" i="1" s="1"/>
  <c r="U285" i="1"/>
  <c r="R286" i="1"/>
  <c r="S286" i="1" s="1"/>
  <c r="W286" i="1" s="1"/>
  <c r="X286" i="1" s="1"/>
  <c r="L290" i="1"/>
  <c r="M289" i="1"/>
  <c r="A288" i="2"/>
  <c r="N288" i="1"/>
  <c r="O288" i="1" s="1"/>
  <c r="P287" i="1"/>
  <c r="Q287" i="1"/>
  <c r="C352" i="2"/>
  <c r="D351" i="2"/>
  <c r="W93" i="1"/>
  <c r="X93" i="1" s="1"/>
  <c r="N96" i="1"/>
  <c r="O96" i="1" s="1"/>
  <c r="A96" i="2"/>
  <c r="T93" i="1"/>
  <c r="U93" i="1"/>
  <c r="R94" i="1"/>
  <c r="S94" i="1" s="1"/>
  <c r="B94" i="2" s="1"/>
  <c r="P95" i="1"/>
  <c r="Q95" i="1"/>
  <c r="M97" i="1"/>
  <c r="W98" i="6" l="1"/>
  <c r="X98" i="6" s="1"/>
  <c r="R99" i="6"/>
  <c r="S99" i="6" s="1"/>
  <c r="U99" i="6" s="1"/>
  <c r="T98" i="6"/>
  <c r="P100" i="6"/>
  <c r="Q100" i="6"/>
  <c r="L102" i="6"/>
  <c r="M101" i="6"/>
  <c r="N101" i="6" s="1"/>
  <c r="O101" i="6" s="1"/>
  <c r="T286" i="1"/>
  <c r="U286" i="1"/>
  <c r="B286" i="2"/>
  <c r="R287" i="1"/>
  <c r="S287" i="1" s="1"/>
  <c r="B287" i="2" s="1"/>
  <c r="A289" i="2"/>
  <c r="N289" i="1"/>
  <c r="O289" i="1" s="1"/>
  <c r="M290" i="1"/>
  <c r="L291" i="1"/>
  <c r="Q288" i="1"/>
  <c r="P288" i="1"/>
  <c r="C353" i="2"/>
  <c r="D352" i="2"/>
  <c r="N97" i="1"/>
  <c r="O97" i="1" s="1"/>
  <c r="A97" i="2"/>
  <c r="W94" i="1"/>
  <c r="X94" i="1" s="1"/>
  <c r="T94" i="1"/>
  <c r="U94" i="1"/>
  <c r="R95" i="1"/>
  <c r="S95" i="1" s="1"/>
  <c r="B95" i="2" s="1"/>
  <c r="P96" i="1"/>
  <c r="Q96" i="1"/>
  <c r="M98" i="1"/>
  <c r="W99" i="6" l="1"/>
  <c r="X99" i="6" s="1"/>
  <c r="T99" i="6"/>
  <c r="R100" i="6"/>
  <c r="S100" i="6" s="1"/>
  <c r="T100" i="6" s="1"/>
  <c r="P101" i="6"/>
  <c r="Q101" i="6"/>
  <c r="M102" i="6"/>
  <c r="N102" i="6" s="1"/>
  <c r="O102" i="6" s="1"/>
  <c r="L103" i="6"/>
  <c r="T287" i="1"/>
  <c r="W287" i="1"/>
  <c r="X287" i="1" s="1"/>
  <c r="R288" i="1"/>
  <c r="S288" i="1" s="1"/>
  <c r="B288" i="2" s="1"/>
  <c r="U287" i="1"/>
  <c r="P289" i="1"/>
  <c r="Q289" i="1"/>
  <c r="M291" i="1"/>
  <c r="L292" i="1"/>
  <c r="A290" i="2"/>
  <c r="N290" i="1"/>
  <c r="O290" i="1" s="1"/>
  <c r="C354" i="2"/>
  <c r="D353" i="2"/>
  <c r="N98" i="1"/>
  <c r="O98" i="1" s="1"/>
  <c r="A98" i="2"/>
  <c r="W95" i="1"/>
  <c r="X95" i="1" s="1"/>
  <c r="T95" i="1"/>
  <c r="U95" i="1"/>
  <c r="R96" i="1"/>
  <c r="S96" i="1" s="1"/>
  <c r="B96" i="2" s="1"/>
  <c r="P97" i="1"/>
  <c r="Q97" i="1"/>
  <c r="M99" i="1"/>
  <c r="R101" i="6" l="1"/>
  <c r="S101" i="6" s="1"/>
  <c r="T101" i="6" s="1"/>
  <c r="W100" i="6"/>
  <c r="X100" i="6" s="1"/>
  <c r="U100" i="6"/>
  <c r="L104" i="6"/>
  <c r="M103" i="6"/>
  <c r="N103" i="6" s="1"/>
  <c r="O103" i="6" s="1"/>
  <c r="P102" i="6"/>
  <c r="Q102" i="6"/>
  <c r="W288" i="1"/>
  <c r="X288" i="1" s="1"/>
  <c r="T288" i="1"/>
  <c r="U288" i="1"/>
  <c r="P290" i="1"/>
  <c r="Q290" i="1"/>
  <c r="L293" i="1"/>
  <c r="M292" i="1"/>
  <c r="N291" i="1"/>
  <c r="O291" i="1" s="1"/>
  <c r="A291" i="2"/>
  <c r="R289" i="1"/>
  <c r="S289" i="1" s="1"/>
  <c r="C355" i="2"/>
  <c r="D354" i="2"/>
  <c r="W96" i="1"/>
  <c r="X96" i="1" s="1"/>
  <c r="N99" i="1"/>
  <c r="O99" i="1" s="1"/>
  <c r="A99" i="2"/>
  <c r="T96" i="1"/>
  <c r="U96" i="1"/>
  <c r="R97" i="1"/>
  <c r="S97" i="1" s="1"/>
  <c r="B97" i="2" s="1"/>
  <c r="P98" i="1"/>
  <c r="Q98" i="1"/>
  <c r="M100" i="1"/>
  <c r="W101" i="6" l="1"/>
  <c r="X101" i="6" s="1"/>
  <c r="U101" i="6"/>
  <c r="R102" i="6"/>
  <c r="S102" i="6" s="1"/>
  <c r="P103" i="6"/>
  <c r="Q103" i="6"/>
  <c r="M104" i="6"/>
  <c r="N104" i="6" s="1"/>
  <c r="O104" i="6" s="1"/>
  <c r="L105" i="6"/>
  <c r="R290" i="1"/>
  <c r="S290" i="1" s="1"/>
  <c r="B290" i="2" s="1"/>
  <c r="N292" i="1"/>
  <c r="O292" i="1" s="1"/>
  <c r="A292" i="2"/>
  <c r="B289" i="2"/>
  <c r="T289" i="1"/>
  <c r="U289" i="1"/>
  <c r="W289" i="1"/>
  <c r="X289" i="1" s="1"/>
  <c r="L294" i="1"/>
  <c r="M293" i="1"/>
  <c r="Q291" i="1"/>
  <c r="P291" i="1"/>
  <c r="C356" i="2"/>
  <c r="D355" i="2"/>
  <c r="W97" i="1"/>
  <c r="X97" i="1" s="1"/>
  <c r="N100" i="1"/>
  <c r="O100" i="1" s="1"/>
  <c r="A100" i="2"/>
  <c r="T97" i="1"/>
  <c r="U97" i="1"/>
  <c r="R98" i="1"/>
  <c r="S98" i="1" s="1"/>
  <c r="B98" i="2" s="1"/>
  <c r="P99" i="1"/>
  <c r="Q99" i="1"/>
  <c r="M101" i="1"/>
  <c r="R103" i="6" l="1"/>
  <c r="S103" i="6" s="1"/>
  <c r="U103" i="6" s="1"/>
  <c r="P104" i="6"/>
  <c r="Q104" i="6"/>
  <c r="L106" i="6"/>
  <c r="M105" i="6"/>
  <c r="N105" i="6" s="1"/>
  <c r="O105" i="6" s="1"/>
  <c r="U102" i="6"/>
  <c r="T102" i="6"/>
  <c r="W102" i="6"/>
  <c r="X102" i="6" s="1"/>
  <c r="U290" i="1"/>
  <c r="W290" i="1"/>
  <c r="X290" i="1" s="1"/>
  <c r="T290" i="1"/>
  <c r="R291" i="1"/>
  <c r="S291" i="1" s="1"/>
  <c r="B291" i="2" s="1"/>
  <c r="N293" i="1"/>
  <c r="O293" i="1" s="1"/>
  <c r="A293" i="2"/>
  <c r="M294" i="1"/>
  <c r="L295" i="1"/>
  <c r="Q292" i="1"/>
  <c r="P292" i="1"/>
  <c r="C357" i="2"/>
  <c r="D356" i="2"/>
  <c r="W98" i="1"/>
  <c r="X98" i="1" s="1"/>
  <c r="N101" i="1"/>
  <c r="O101" i="1" s="1"/>
  <c r="A101" i="2"/>
  <c r="T98" i="1"/>
  <c r="U98" i="1"/>
  <c r="R99" i="1"/>
  <c r="S99" i="1" s="1"/>
  <c r="B99" i="2" s="1"/>
  <c r="P100" i="1"/>
  <c r="Q100" i="1"/>
  <c r="M102" i="1"/>
  <c r="W103" i="6" l="1"/>
  <c r="X103" i="6" s="1"/>
  <c r="T103" i="6"/>
  <c r="R104" i="6"/>
  <c r="S104" i="6" s="1"/>
  <c r="P105" i="6"/>
  <c r="Q105" i="6"/>
  <c r="M106" i="6"/>
  <c r="N106" i="6" s="1"/>
  <c r="O106" i="6" s="1"/>
  <c r="L107" i="6"/>
  <c r="R292" i="1"/>
  <c r="S292" i="1" s="1"/>
  <c r="U292" i="1" s="1"/>
  <c r="W291" i="1"/>
  <c r="X291" i="1" s="1"/>
  <c r="T291" i="1"/>
  <c r="U291" i="1"/>
  <c r="L296" i="1"/>
  <c r="M295" i="1"/>
  <c r="N294" i="1"/>
  <c r="O294" i="1" s="1"/>
  <c r="A294" i="2"/>
  <c r="P293" i="1"/>
  <c r="Q293" i="1"/>
  <c r="C358" i="2"/>
  <c r="D357" i="2"/>
  <c r="W99" i="1"/>
  <c r="X99" i="1" s="1"/>
  <c r="N102" i="1"/>
  <c r="O102" i="1" s="1"/>
  <c r="A102" i="2"/>
  <c r="T99" i="1"/>
  <c r="U99" i="1"/>
  <c r="R100" i="1"/>
  <c r="S100" i="1" s="1"/>
  <c r="B100" i="2" s="1"/>
  <c r="P101" i="1"/>
  <c r="Q101" i="1"/>
  <c r="M103" i="1"/>
  <c r="R105" i="6" l="1"/>
  <c r="S105" i="6" s="1"/>
  <c r="U105" i="6" s="1"/>
  <c r="L108" i="6"/>
  <c r="M107" i="6"/>
  <c r="N107" i="6" s="1"/>
  <c r="O107" i="6" s="1"/>
  <c r="P106" i="6"/>
  <c r="Q106" i="6"/>
  <c r="U104" i="6"/>
  <c r="T104" i="6"/>
  <c r="W104" i="6"/>
  <c r="X104" i="6" s="1"/>
  <c r="B292" i="2"/>
  <c r="T292" i="1"/>
  <c r="W292" i="1"/>
  <c r="X292" i="1" s="1"/>
  <c r="R293" i="1"/>
  <c r="S293" i="1" s="1"/>
  <c r="T293" i="1" s="1"/>
  <c r="Q294" i="1"/>
  <c r="P294" i="1"/>
  <c r="N295" i="1"/>
  <c r="O295" i="1" s="1"/>
  <c r="A295" i="2"/>
  <c r="L297" i="1"/>
  <c r="M296" i="1"/>
  <c r="C359" i="2"/>
  <c r="D358" i="2"/>
  <c r="W100" i="1"/>
  <c r="X100" i="1" s="1"/>
  <c r="N103" i="1"/>
  <c r="O103" i="1" s="1"/>
  <c r="A103" i="2"/>
  <c r="T100" i="1"/>
  <c r="U100" i="1"/>
  <c r="R101" i="1"/>
  <c r="S101" i="1" s="1"/>
  <c r="B101" i="2" s="1"/>
  <c r="P102" i="1"/>
  <c r="Q102" i="1"/>
  <c r="M104" i="1"/>
  <c r="W105" i="6" l="1"/>
  <c r="X105" i="6" s="1"/>
  <c r="T105" i="6"/>
  <c r="R106" i="6"/>
  <c r="S106" i="6" s="1"/>
  <c r="P107" i="6"/>
  <c r="Q107" i="6"/>
  <c r="M108" i="6"/>
  <c r="N108" i="6" s="1"/>
  <c r="O108" i="6" s="1"/>
  <c r="L109" i="6"/>
  <c r="W293" i="1"/>
  <c r="X293" i="1" s="1"/>
  <c r="B293" i="2"/>
  <c r="U293" i="1"/>
  <c r="R294" i="1"/>
  <c r="S294" i="1" s="1"/>
  <c r="T294" i="1" s="1"/>
  <c r="A296" i="2"/>
  <c r="N296" i="1"/>
  <c r="O296" i="1" s="1"/>
  <c r="Q295" i="1"/>
  <c r="P295" i="1"/>
  <c r="M297" i="1"/>
  <c r="L298" i="1"/>
  <c r="C360" i="2"/>
  <c r="D359" i="2"/>
  <c r="W101" i="1"/>
  <c r="X101" i="1" s="1"/>
  <c r="N104" i="1"/>
  <c r="O104" i="1" s="1"/>
  <c r="A104" i="2"/>
  <c r="T101" i="1"/>
  <c r="U101" i="1"/>
  <c r="R102" i="1"/>
  <c r="S102" i="1" s="1"/>
  <c r="B102" i="2" s="1"/>
  <c r="P103" i="1"/>
  <c r="Q103" i="1"/>
  <c r="M105" i="1"/>
  <c r="R107" i="6" l="1"/>
  <c r="S107" i="6" s="1"/>
  <c r="U107" i="6" s="1"/>
  <c r="L110" i="6"/>
  <c r="M109" i="6"/>
  <c r="N109" i="6" s="1"/>
  <c r="O109" i="6" s="1"/>
  <c r="P108" i="6"/>
  <c r="Q108" i="6"/>
  <c r="U106" i="6"/>
  <c r="T106" i="6"/>
  <c r="W106" i="6"/>
  <c r="X106" i="6" s="1"/>
  <c r="U294" i="1"/>
  <c r="B294" i="2"/>
  <c r="W294" i="1"/>
  <c r="X294" i="1" s="1"/>
  <c r="R295" i="1"/>
  <c r="S295" i="1" s="1"/>
  <c r="B295" i="2" s="1"/>
  <c r="N297" i="1"/>
  <c r="O297" i="1" s="1"/>
  <c r="A297" i="2"/>
  <c r="P296" i="1"/>
  <c r="Q296" i="1"/>
  <c r="M298" i="1"/>
  <c r="L299" i="1"/>
  <c r="C361" i="2"/>
  <c r="D360" i="2"/>
  <c r="W102" i="1"/>
  <c r="X102" i="1" s="1"/>
  <c r="N105" i="1"/>
  <c r="O105" i="1" s="1"/>
  <c r="A105" i="2"/>
  <c r="T102" i="1"/>
  <c r="U102" i="1"/>
  <c r="R103" i="1"/>
  <c r="S103" i="1" s="1"/>
  <c r="B103" i="2" s="1"/>
  <c r="P104" i="1"/>
  <c r="Q104" i="1"/>
  <c r="M106" i="1"/>
  <c r="W107" i="6" l="1"/>
  <c r="X107" i="6" s="1"/>
  <c r="T107" i="6"/>
  <c r="R108" i="6"/>
  <c r="S108" i="6" s="1"/>
  <c r="W108" i="6" s="1"/>
  <c r="X108" i="6" s="1"/>
  <c r="P109" i="6"/>
  <c r="Q109" i="6"/>
  <c r="M110" i="6"/>
  <c r="N110" i="6" s="1"/>
  <c r="O110" i="6" s="1"/>
  <c r="L111" i="6"/>
  <c r="T295" i="1"/>
  <c r="W295" i="1"/>
  <c r="X295" i="1" s="1"/>
  <c r="U295" i="1"/>
  <c r="R296" i="1"/>
  <c r="S296" i="1" s="1"/>
  <c r="T296" i="1" s="1"/>
  <c r="A298" i="2"/>
  <c r="N298" i="1"/>
  <c r="O298" i="1" s="1"/>
  <c r="L300" i="1"/>
  <c r="M299" i="1"/>
  <c r="P297" i="1"/>
  <c r="Q297" i="1"/>
  <c r="C362" i="2"/>
  <c r="D361" i="2"/>
  <c r="N106" i="1"/>
  <c r="O106" i="1" s="1"/>
  <c r="A106" i="2"/>
  <c r="W103" i="1"/>
  <c r="X103" i="1" s="1"/>
  <c r="T103" i="1"/>
  <c r="U103" i="1"/>
  <c r="R104" i="1"/>
  <c r="S104" i="1" s="1"/>
  <c r="B104" i="2" s="1"/>
  <c r="P105" i="1"/>
  <c r="Q105" i="1"/>
  <c r="M107" i="1"/>
  <c r="T108" i="6" l="1"/>
  <c r="U108" i="6"/>
  <c r="L112" i="6"/>
  <c r="M111" i="6"/>
  <c r="N111" i="6" s="1"/>
  <c r="O111" i="6" s="1"/>
  <c r="R109" i="6"/>
  <c r="S109" i="6" s="1"/>
  <c r="P110" i="6"/>
  <c r="Q110" i="6"/>
  <c r="W296" i="1"/>
  <c r="X296" i="1" s="1"/>
  <c r="B296" i="2"/>
  <c r="U296" i="1"/>
  <c r="L301" i="1"/>
  <c r="M300" i="1"/>
  <c r="R297" i="1"/>
  <c r="S297" i="1" s="1"/>
  <c r="P298" i="1"/>
  <c r="Q298" i="1"/>
  <c r="N299" i="1"/>
  <c r="O299" i="1" s="1"/>
  <c r="A299" i="2"/>
  <c r="C363" i="2"/>
  <c r="D362" i="2"/>
  <c r="W104" i="1"/>
  <c r="X104" i="1" s="1"/>
  <c r="N107" i="1"/>
  <c r="O107" i="1" s="1"/>
  <c r="A107" i="2"/>
  <c r="T104" i="1"/>
  <c r="U104" i="1"/>
  <c r="R105" i="1"/>
  <c r="S105" i="1" s="1"/>
  <c r="B105" i="2" s="1"/>
  <c r="P106" i="1"/>
  <c r="Q106" i="1"/>
  <c r="M108" i="1"/>
  <c r="U109" i="6" l="1"/>
  <c r="T109" i="6"/>
  <c r="W109" i="6"/>
  <c r="X109" i="6" s="1"/>
  <c r="P111" i="6"/>
  <c r="Q111" i="6"/>
  <c r="R110" i="6"/>
  <c r="S110" i="6" s="1"/>
  <c r="M112" i="6"/>
  <c r="N112" i="6" s="1"/>
  <c r="O112" i="6" s="1"/>
  <c r="L113" i="6"/>
  <c r="B297" i="2"/>
  <c r="W297" i="1"/>
  <c r="X297" i="1" s="1"/>
  <c r="U297" i="1"/>
  <c r="T297" i="1"/>
  <c r="Q299" i="1"/>
  <c r="P299" i="1"/>
  <c r="A300" i="2"/>
  <c r="N300" i="1"/>
  <c r="O300" i="1" s="1"/>
  <c r="R298" i="1"/>
  <c r="S298" i="1" s="1"/>
  <c r="M301" i="1"/>
  <c r="L302" i="1"/>
  <c r="C364" i="2"/>
  <c r="D363" i="2"/>
  <c r="W105" i="1"/>
  <c r="X105" i="1" s="1"/>
  <c r="N108" i="1"/>
  <c r="O108" i="1" s="1"/>
  <c r="A108" i="2"/>
  <c r="T105" i="1"/>
  <c r="U105" i="1"/>
  <c r="R106" i="1"/>
  <c r="S106" i="1" s="1"/>
  <c r="B106" i="2" s="1"/>
  <c r="P107" i="1"/>
  <c r="Q107" i="1"/>
  <c r="M109" i="1"/>
  <c r="R111" i="6" l="1"/>
  <c r="S111" i="6" s="1"/>
  <c r="U111" i="6" s="1"/>
  <c r="U110" i="6"/>
  <c r="T110" i="6"/>
  <c r="W110" i="6"/>
  <c r="X110" i="6" s="1"/>
  <c r="P112" i="6"/>
  <c r="Q112" i="6"/>
  <c r="L114" i="6"/>
  <c r="M113" i="6"/>
  <c r="N113" i="6" s="1"/>
  <c r="O113" i="6" s="1"/>
  <c r="R299" i="1"/>
  <c r="S299" i="1" s="1"/>
  <c r="B299" i="2" s="1"/>
  <c r="L303" i="1"/>
  <c r="M302" i="1"/>
  <c r="N301" i="1"/>
  <c r="O301" i="1" s="1"/>
  <c r="A301" i="2"/>
  <c r="P300" i="1"/>
  <c r="Q300" i="1"/>
  <c r="B298" i="2"/>
  <c r="U298" i="1"/>
  <c r="T298" i="1"/>
  <c r="W298" i="1"/>
  <c r="X298" i="1" s="1"/>
  <c r="C365" i="2"/>
  <c r="D364" i="2"/>
  <c r="W106" i="1"/>
  <c r="X106" i="1" s="1"/>
  <c r="N109" i="1"/>
  <c r="O109" i="1" s="1"/>
  <c r="A109" i="2"/>
  <c r="T106" i="1"/>
  <c r="U106" i="1"/>
  <c r="R107" i="1"/>
  <c r="S107" i="1" s="1"/>
  <c r="B107" i="2" s="1"/>
  <c r="P108" i="1"/>
  <c r="Q108" i="1"/>
  <c r="M110" i="1"/>
  <c r="W111" i="6" l="1"/>
  <c r="X111" i="6" s="1"/>
  <c r="T111" i="6"/>
  <c r="R112" i="6"/>
  <c r="S112" i="6" s="1"/>
  <c r="P113" i="6"/>
  <c r="Q113" i="6"/>
  <c r="M114" i="6"/>
  <c r="N114" i="6" s="1"/>
  <c r="O114" i="6" s="1"/>
  <c r="L115" i="6"/>
  <c r="W299" i="1"/>
  <c r="X299" i="1" s="1"/>
  <c r="U299" i="1"/>
  <c r="T299" i="1"/>
  <c r="R300" i="1"/>
  <c r="S300" i="1" s="1"/>
  <c r="B300" i="2" s="1"/>
  <c r="P301" i="1"/>
  <c r="Q301" i="1"/>
  <c r="N302" i="1"/>
  <c r="O302" i="1" s="1"/>
  <c r="A302" i="2"/>
  <c r="L304" i="1"/>
  <c r="M303" i="1"/>
  <c r="C366" i="2"/>
  <c r="D365" i="2"/>
  <c r="W107" i="1"/>
  <c r="X107" i="1" s="1"/>
  <c r="N110" i="1"/>
  <c r="O110" i="1" s="1"/>
  <c r="A110" i="2"/>
  <c r="T107" i="1"/>
  <c r="U107" i="1"/>
  <c r="R108" i="1"/>
  <c r="S108" i="1" s="1"/>
  <c r="B108" i="2" s="1"/>
  <c r="P109" i="1"/>
  <c r="Q109" i="1"/>
  <c r="M111" i="1"/>
  <c r="R113" i="6" l="1"/>
  <c r="S113" i="6" s="1"/>
  <c r="U113" i="6" s="1"/>
  <c r="L116" i="6"/>
  <c r="M115" i="6"/>
  <c r="N115" i="6" s="1"/>
  <c r="O115" i="6" s="1"/>
  <c r="P114" i="6"/>
  <c r="Q114" i="6"/>
  <c r="U112" i="6"/>
  <c r="T112" i="6"/>
  <c r="W112" i="6"/>
  <c r="X112" i="6" s="1"/>
  <c r="W300" i="1"/>
  <c r="X300" i="1" s="1"/>
  <c r="T300" i="1"/>
  <c r="U300" i="1"/>
  <c r="R301" i="1"/>
  <c r="S301" i="1" s="1"/>
  <c r="W301" i="1" s="1"/>
  <c r="X301" i="1" s="1"/>
  <c r="M304" i="1"/>
  <c r="L305" i="1"/>
  <c r="P302" i="1"/>
  <c r="Q302" i="1"/>
  <c r="N303" i="1"/>
  <c r="O303" i="1" s="1"/>
  <c r="A303" i="2"/>
  <c r="C367" i="2"/>
  <c r="D366" i="2"/>
  <c r="N111" i="1"/>
  <c r="O111" i="1" s="1"/>
  <c r="A111" i="2"/>
  <c r="W108" i="1"/>
  <c r="X108" i="1" s="1"/>
  <c r="T108" i="1"/>
  <c r="U108" i="1"/>
  <c r="R109" i="1"/>
  <c r="S109" i="1" s="1"/>
  <c r="B109" i="2" s="1"/>
  <c r="P110" i="1"/>
  <c r="Q110" i="1"/>
  <c r="M112" i="1"/>
  <c r="W113" i="6" l="1"/>
  <c r="X113" i="6" s="1"/>
  <c r="T113" i="6"/>
  <c r="P115" i="6"/>
  <c r="Q115" i="6"/>
  <c r="R114" i="6"/>
  <c r="S114" i="6" s="1"/>
  <c r="M116" i="6"/>
  <c r="N116" i="6" s="1"/>
  <c r="O116" i="6" s="1"/>
  <c r="L117" i="6"/>
  <c r="R302" i="1"/>
  <c r="S302" i="1" s="1"/>
  <c r="T302" i="1" s="1"/>
  <c r="U301" i="1"/>
  <c r="T301" i="1"/>
  <c r="B301" i="2"/>
  <c r="L306" i="1"/>
  <c r="M305" i="1"/>
  <c r="Q303" i="1"/>
  <c r="P303" i="1"/>
  <c r="N304" i="1"/>
  <c r="O304" i="1" s="1"/>
  <c r="A304" i="2"/>
  <c r="C368" i="2"/>
  <c r="D367" i="2"/>
  <c r="W109" i="1"/>
  <c r="X109" i="1" s="1"/>
  <c r="N112" i="1"/>
  <c r="O112" i="1" s="1"/>
  <c r="A112" i="2"/>
  <c r="T109" i="1"/>
  <c r="U109" i="1"/>
  <c r="R110" i="1"/>
  <c r="S110" i="1" s="1"/>
  <c r="B110" i="2" s="1"/>
  <c r="P111" i="1"/>
  <c r="Q111" i="1"/>
  <c r="M113" i="1"/>
  <c r="R115" i="6" l="1"/>
  <c r="S115" i="6" s="1"/>
  <c r="T115" i="6" s="1"/>
  <c r="L118" i="6"/>
  <c r="M117" i="6"/>
  <c r="N117" i="6" s="1"/>
  <c r="O117" i="6" s="1"/>
  <c r="P116" i="6"/>
  <c r="Q116" i="6"/>
  <c r="U114" i="6"/>
  <c r="T114" i="6"/>
  <c r="W114" i="6"/>
  <c r="X114" i="6" s="1"/>
  <c r="B302" i="2"/>
  <c r="W302" i="1"/>
  <c r="X302" i="1" s="1"/>
  <c r="U302" i="1"/>
  <c r="R303" i="1"/>
  <c r="S303" i="1" s="1"/>
  <c r="B303" i="2" s="1"/>
  <c r="N305" i="1"/>
  <c r="O305" i="1" s="1"/>
  <c r="A305" i="2"/>
  <c r="P304" i="1"/>
  <c r="Q304" i="1"/>
  <c r="M306" i="1"/>
  <c r="L307" i="1"/>
  <c r="C369" i="2"/>
  <c r="D368" i="2"/>
  <c r="W110" i="1"/>
  <c r="X110" i="1" s="1"/>
  <c r="N113" i="1"/>
  <c r="O113" i="1" s="1"/>
  <c r="A113" i="2"/>
  <c r="T110" i="1"/>
  <c r="U110" i="1"/>
  <c r="R111" i="1"/>
  <c r="S111" i="1" s="1"/>
  <c r="B111" i="2" s="1"/>
  <c r="P112" i="1"/>
  <c r="Q112" i="1"/>
  <c r="M114" i="1"/>
  <c r="U115" i="6" l="1"/>
  <c r="W115" i="6"/>
  <c r="X115" i="6" s="1"/>
  <c r="R116" i="6"/>
  <c r="S116" i="6" s="1"/>
  <c r="P117" i="6"/>
  <c r="Q117" i="6"/>
  <c r="M118" i="6"/>
  <c r="N118" i="6" s="1"/>
  <c r="O118" i="6" s="1"/>
  <c r="L119" i="6"/>
  <c r="W303" i="1"/>
  <c r="X303" i="1" s="1"/>
  <c r="U303" i="1"/>
  <c r="T303" i="1"/>
  <c r="R304" i="1"/>
  <c r="S304" i="1" s="1"/>
  <c r="T304" i="1" s="1"/>
  <c r="M307" i="1"/>
  <c r="L308" i="1"/>
  <c r="N306" i="1"/>
  <c r="O306" i="1" s="1"/>
  <c r="A306" i="2"/>
  <c r="P305" i="1"/>
  <c r="Q305" i="1"/>
  <c r="C370" i="2"/>
  <c r="D369" i="2"/>
  <c r="N114" i="1"/>
  <c r="O114" i="1" s="1"/>
  <c r="A114" i="2"/>
  <c r="W111" i="1"/>
  <c r="X111" i="1" s="1"/>
  <c r="T111" i="1"/>
  <c r="U111" i="1"/>
  <c r="R112" i="1"/>
  <c r="S112" i="1" s="1"/>
  <c r="B112" i="2" s="1"/>
  <c r="P113" i="1"/>
  <c r="Q113" i="1"/>
  <c r="M115" i="1"/>
  <c r="L120" i="6" l="1"/>
  <c r="M119" i="6"/>
  <c r="N119" i="6" s="1"/>
  <c r="O119" i="6" s="1"/>
  <c r="P118" i="6"/>
  <c r="Q118" i="6"/>
  <c r="R117" i="6"/>
  <c r="S117" i="6" s="1"/>
  <c r="U116" i="6"/>
  <c r="T116" i="6"/>
  <c r="W116" i="6"/>
  <c r="X116" i="6" s="1"/>
  <c r="W304" i="1"/>
  <c r="X304" i="1" s="1"/>
  <c r="B304" i="2"/>
  <c r="U304" i="1"/>
  <c r="R305" i="1"/>
  <c r="S305" i="1" s="1"/>
  <c r="T305" i="1" s="1"/>
  <c r="Q306" i="1"/>
  <c r="P306" i="1"/>
  <c r="M308" i="1"/>
  <c r="L309" i="1"/>
  <c r="A307" i="2"/>
  <c r="N307" i="1"/>
  <c r="O307" i="1" s="1"/>
  <c r="C371" i="2"/>
  <c r="D370" i="2"/>
  <c r="N115" i="1"/>
  <c r="O115" i="1" s="1"/>
  <c r="A115" i="2"/>
  <c r="W112" i="1"/>
  <c r="X112" i="1" s="1"/>
  <c r="T112" i="1"/>
  <c r="U112" i="1"/>
  <c r="R113" i="1"/>
  <c r="S113" i="1" s="1"/>
  <c r="B113" i="2" s="1"/>
  <c r="P114" i="1"/>
  <c r="Q114" i="1"/>
  <c r="M116" i="1"/>
  <c r="R118" i="6" l="1"/>
  <c r="S118" i="6" s="1"/>
  <c r="P119" i="6"/>
  <c r="Q119" i="6"/>
  <c r="U117" i="6"/>
  <c r="T117" i="6"/>
  <c r="W117" i="6"/>
  <c r="X117" i="6" s="1"/>
  <c r="M120" i="6"/>
  <c r="N120" i="6" s="1"/>
  <c r="O120" i="6" s="1"/>
  <c r="L121" i="6"/>
  <c r="W305" i="1"/>
  <c r="X305" i="1" s="1"/>
  <c r="U305" i="1"/>
  <c r="B305" i="2"/>
  <c r="R306" i="1"/>
  <c r="S306" i="1" s="1"/>
  <c r="U306" i="1" s="1"/>
  <c r="M309" i="1"/>
  <c r="L310" i="1"/>
  <c r="N308" i="1"/>
  <c r="O308" i="1" s="1"/>
  <c r="A308" i="2"/>
  <c r="P307" i="1"/>
  <c r="Q307" i="1"/>
  <c r="C372" i="2"/>
  <c r="D371" i="2"/>
  <c r="W113" i="1"/>
  <c r="X113" i="1" s="1"/>
  <c r="N116" i="1"/>
  <c r="O116" i="1" s="1"/>
  <c r="A116" i="2"/>
  <c r="T113" i="1"/>
  <c r="U113" i="1"/>
  <c r="R114" i="1"/>
  <c r="S114" i="1" s="1"/>
  <c r="B114" i="2" s="1"/>
  <c r="P115" i="1"/>
  <c r="Q115" i="1"/>
  <c r="M117" i="1"/>
  <c r="R119" i="6" l="1"/>
  <c r="S119" i="6" s="1"/>
  <c r="T119" i="6" s="1"/>
  <c r="P120" i="6"/>
  <c r="Q120" i="6"/>
  <c r="L122" i="6"/>
  <c r="M121" i="6"/>
  <c r="N121" i="6" s="1"/>
  <c r="O121" i="6" s="1"/>
  <c r="U118" i="6"/>
  <c r="T118" i="6"/>
  <c r="W118" i="6"/>
  <c r="X118" i="6" s="1"/>
  <c r="W306" i="1"/>
  <c r="X306" i="1" s="1"/>
  <c r="T306" i="1"/>
  <c r="B306" i="2"/>
  <c r="R307" i="1"/>
  <c r="S307" i="1" s="1"/>
  <c r="T307" i="1" s="1"/>
  <c r="P308" i="1"/>
  <c r="Q308" i="1"/>
  <c r="M310" i="1"/>
  <c r="L311" i="1"/>
  <c r="N309" i="1"/>
  <c r="O309" i="1" s="1"/>
  <c r="A309" i="2"/>
  <c r="C373" i="2"/>
  <c r="D372" i="2"/>
  <c r="W114" i="1"/>
  <c r="X114" i="1" s="1"/>
  <c r="N117" i="1"/>
  <c r="O117" i="1" s="1"/>
  <c r="A117" i="2"/>
  <c r="T114" i="1"/>
  <c r="U114" i="1"/>
  <c r="R115" i="1"/>
  <c r="S115" i="1" s="1"/>
  <c r="B115" i="2" s="1"/>
  <c r="P116" i="1"/>
  <c r="Q116" i="1"/>
  <c r="M118" i="1"/>
  <c r="U119" i="6" l="1"/>
  <c r="W119" i="6"/>
  <c r="X119" i="6" s="1"/>
  <c r="R120" i="6"/>
  <c r="S120" i="6" s="1"/>
  <c r="U120" i="6" s="1"/>
  <c r="P121" i="6"/>
  <c r="Q121" i="6"/>
  <c r="M122" i="6"/>
  <c r="N122" i="6" s="1"/>
  <c r="O122" i="6" s="1"/>
  <c r="L123" i="6"/>
  <c r="U307" i="1"/>
  <c r="B307" i="2"/>
  <c r="W307" i="1"/>
  <c r="X307" i="1" s="1"/>
  <c r="R308" i="1"/>
  <c r="S308" i="1" s="1"/>
  <c r="W308" i="1" s="1"/>
  <c r="X308" i="1" s="1"/>
  <c r="N310" i="1"/>
  <c r="O310" i="1" s="1"/>
  <c r="A310" i="2"/>
  <c r="M311" i="1"/>
  <c r="L312" i="1"/>
  <c r="P309" i="1"/>
  <c r="Q309" i="1"/>
  <c r="C374" i="2"/>
  <c r="D373" i="2"/>
  <c r="W115" i="1"/>
  <c r="X115" i="1" s="1"/>
  <c r="N118" i="1"/>
  <c r="O118" i="1" s="1"/>
  <c r="A118" i="2"/>
  <c r="T115" i="1"/>
  <c r="U115" i="1"/>
  <c r="R116" i="1"/>
  <c r="S116" i="1" s="1"/>
  <c r="B116" i="2" s="1"/>
  <c r="P117" i="1"/>
  <c r="Q117" i="1"/>
  <c r="M119" i="1"/>
  <c r="R121" i="6" l="1"/>
  <c r="S121" i="6" s="1"/>
  <c r="U121" i="6" s="1"/>
  <c r="W120" i="6"/>
  <c r="X120" i="6" s="1"/>
  <c r="T120" i="6"/>
  <c r="P122" i="6"/>
  <c r="Q122" i="6"/>
  <c r="L124" i="6"/>
  <c r="M123" i="6"/>
  <c r="N123" i="6" s="1"/>
  <c r="O123" i="6" s="1"/>
  <c r="U308" i="1"/>
  <c r="B308" i="2"/>
  <c r="T308" i="1"/>
  <c r="R309" i="1"/>
  <c r="S309" i="1" s="1"/>
  <c r="B309" i="2" s="1"/>
  <c r="N311" i="1"/>
  <c r="O311" i="1" s="1"/>
  <c r="A311" i="2"/>
  <c r="Q310" i="1"/>
  <c r="P310" i="1"/>
  <c r="L313" i="1"/>
  <c r="M312" i="1"/>
  <c r="C375" i="2"/>
  <c r="D374" i="2"/>
  <c r="W116" i="1"/>
  <c r="X116" i="1" s="1"/>
  <c r="N119" i="1"/>
  <c r="O119" i="1" s="1"/>
  <c r="A119" i="2"/>
  <c r="T116" i="1"/>
  <c r="U116" i="1"/>
  <c r="R117" i="1"/>
  <c r="S117" i="1" s="1"/>
  <c r="B117" i="2" s="1"/>
  <c r="P118" i="1"/>
  <c r="Q118" i="1"/>
  <c r="M120" i="1"/>
  <c r="W121" i="6" l="1"/>
  <c r="X121" i="6" s="1"/>
  <c r="T121" i="6"/>
  <c r="R122" i="6"/>
  <c r="S122" i="6" s="1"/>
  <c r="U122" i="6" s="1"/>
  <c r="P123" i="6"/>
  <c r="Q123" i="6"/>
  <c r="M124" i="6"/>
  <c r="N124" i="6" s="1"/>
  <c r="O124" i="6" s="1"/>
  <c r="L125" i="6"/>
  <c r="T309" i="1"/>
  <c r="W309" i="1"/>
  <c r="X309" i="1" s="1"/>
  <c r="U309" i="1"/>
  <c r="R310" i="1"/>
  <c r="S310" i="1" s="1"/>
  <c r="U310" i="1" s="1"/>
  <c r="N312" i="1"/>
  <c r="O312" i="1" s="1"/>
  <c r="A312" i="2"/>
  <c r="P311" i="1"/>
  <c r="Q311" i="1"/>
  <c r="M313" i="1"/>
  <c r="L314" i="1"/>
  <c r="C376" i="2"/>
  <c r="D375" i="2"/>
  <c r="W117" i="1"/>
  <c r="X117" i="1" s="1"/>
  <c r="N120" i="1"/>
  <c r="O120" i="1" s="1"/>
  <c r="A120" i="2"/>
  <c r="T117" i="1"/>
  <c r="U117" i="1"/>
  <c r="R118" i="1"/>
  <c r="S118" i="1" s="1"/>
  <c r="B118" i="2" s="1"/>
  <c r="P119" i="1"/>
  <c r="Q119" i="1"/>
  <c r="M121" i="1"/>
  <c r="W122" i="6" l="1"/>
  <c r="X122" i="6" s="1"/>
  <c r="T122" i="6"/>
  <c r="R123" i="6"/>
  <c r="S123" i="6" s="1"/>
  <c r="W123" i="6" s="1"/>
  <c r="X123" i="6" s="1"/>
  <c r="P124" i="6"/>
  <c r="Q124" i="6"/>
  <c r="L126" i="6"/>
  <c r="M125" i="6"/>
  <c r="N125" i="6" s="1"/>
  <c r="O125" i="6" s="1"/>
  <c r="B310" i="2"/>
  <c r="T310" i="1"/>
  <c r="W310" i="1"/>
  <c r="X310" i="1" s="1"/>
  <c r="R311" i="1"/>
  <c r="S311" i="1" s="1"/>
  <c r="T311" i="1" s="1"/>
  <c r="L315" i="1"/>
  <c r="M314" i="1"/>
  <c r="A313" i="2"/>
  <c r="N313" i="1"/>
  <c r="O313" i="1" s="1"/>
  <c r="P312" i="1"/>
  <c r="Q312" i="1"/>
  <c r="C377" i="2"/>
  <c r="D376" i="2"/>
  <c r="W118" i="1"/>
  <c r="X118" i="1" s="1"/>
  <c r="N121" i="1"/>
  <c r="O121" i="1" s="1"/>
  <c r="A121" i="2"/>
  <c r="T118" i="1"/>
  <c r="U118" i="1"/>
  <c r="R119" i="1"/>
  <c r="S119" i="1" s="1"/>
  <c r="B119" i="2" s="1"/>
  <c r="P120" i="1"/>
  <c r="Q120" i="1"/>
  <c r="M122" i="1"/>
  <c r="R124" i="6" l="1"/>
  <c r="S124" i="6" s="1"/>
  <c r="T124" i="6" s="1"/>
  <c r="T123" i="6"/>
  <c r="U123" i="6"/>
  <c r="P125" i="6"/>
  <c r="Q125" i="6"/>
  <c r="M126" i="6"/>
  <c r="N126" i="6" s="1"/>
  <c r="O126" i="6" s="1"/>
  <c r="L127" i="6"/>
  <c r="U311" i="1"/>
  <c r="B311" i="2"/>
  <c r="W311" i="1"/>
  <c r="X311" i="1" s="1"/>
  <c r="Q313" i="1"/>
  <c r="P313" i="1"/>
  <c r="N314" i="1"/>
  <c r="O314" i="1" s="1"/>
  <c r="A314" i="2"/>
  <c r="R312" i="1"/>
  <c r="S312" i="1" s="1"/>
  <c r="L316" i="1"/>
  <c r="M315" i="1"/>
  <c r="C378" i="2"/>
  <c r="D377" i="2"/>
  <c r="W119" i="1"/>
  <c r="X119" i="1" s="1"/>
  <c r="N122" i="1"/>
  <c r="O122" i="1" s="1"/>
  <c r="A122" i="2"/>
  <c r="T119" i="1"/>
  <c r="U119" i="1"/>
  <c r="R120" i="1"/>
  <c r="S120" i="1" s="1"/>
  <c r="B120" i="2" s="1"/>
  <c r="P121" i="1"/>
  <c r="Q121" i="1"/>
  <c r="M123" i="1"/>
  <c r="W124" i="6" l="1"/>
  <c r="X124" i="6" s="1"/>
  <c r="U124" i="6"/>
  <c r="R125" i="6"/>
  <c r="S125" i="6" s="1"/>
  <c r="U125" i="6" s="1"/>
  <c r="L128" i="6"/>
  <c r="M127" i="6"/>
  <c r="N127" i="6" s="1"/>
  <c r="O127" i="6" s="1"/>
  <c r="P126" i="6"/>
  <c r="Q126" i="6"/>
  <c r="R313" i="1"/>
  <c r="S313" i="1" s="1"/>
  <c r="W313" i="1" s="1"/>
  <c r="X313" i="1" s="1"/>
  <c r="N315" i="1"/>
  <c r="O315" i="1" s="1"/>
  <c r="A315" i="2"/>
  <c r="P314" i="1"/>
  <c r="Q314" i="1"/>
  <c r="M316" i="1"/>
  <c r="L317" i="1"/>
  <c r="B312" i="2"/>
  <c r="W312" i="1"/>
  <c r="X312" i="1" s="1"/>
  <c r="T312" i="1"/>
  <c r="U312" i="1"/>
  <c r="C379" i="2"/>
  <c r="D378" i="2"/>
  <c r="W120" i="1"/>
  <c r="X120" i="1" s="1"/>
  <c r="N123" i="1"/>
  <c r="O123" i="1" s="1"/>
  <c r="A123" i="2"/>
  <c r="T120" i="1"/>
  <c r="U120" i="1"/>
  <c r="R121" i="1"/>
  <c r="S121" i="1" s="1"/>
  <c r="B121" i="2" s="1"/>
  <c r="P122" i="1"/>
  <c r="Q122" i="1"/>
  <c r="M124" i="1"/>
  <c r="W125" i="6" l="1"/>
  <c r="X125" i="6" s="1"/>
  <c r="T125" i="6"/>
  <c r="R126" i="6"/>
  <c r="S126" i="6" s="1"/>
  <c r="P127" i="6"/>
  <c r="Q127" i="6"/>
  <c r="M128" i="6"/>
  <c r="N128" i="6" s="1"/>
  <c r="O128" i="6" s="1"/>
  <c r="L129" i="6"/>
  <c r="U313" i="1"/>
  <c r="T313" i="1"/>
  <c r="B313" i="2"/>
  <c r="R314" i="1"/>
  <c r="S314" i="1" s="1"/>
  <c r="B314" i="2" s="1"/>
  <c r="L318" i="1"/>
  <c r="M317" i="1"/>
  <c r="A316" i="2"/>
  <c r="N316" i="1"/>
  <c r="O316" i="1" s="1"/>
  <c r="Q315" i="1"/>
  <c r="P315" i="1"/>
  <c r="C380" i="2"/>
  <c r="D379" i="2"/>
  <c r="W121" i="1"/>
  <c r="X121" i="1" s="1"/>
  <c r="N124" i="1"/>
  <c r="O124" i="1" s="1"/>
  <c r="A124" i="2"/>
  <c r="T121" i="1"/>
  <c r="U121" i="1"/>
  <c r="R122" i="1"/>
  <c r="S122" i="1" s="1"/>
  <c r="B122" i="2" s="1"/>
  <c r="P123" i="1"/>
  <c r="Q123" i="1"/>
  <c r="M125" i="1"/>
  <c r="R127" i="6" l="1"/>
  <c r="S127" i="6" s="1"/>
  <c r="U127" i="6" s="1"/>
  <c r="L130" i="6"/>
  <c r="M129" i="6"/>
  <c r="N129" i="6" s="1"/>
  <c r="O129" i="6" s="1"/>
  <c r="P128" i="6"/>
  <c r="Q128" i="6"/>
  <c r="U126" i="6"/>
  <c r="T126" i="6"/>
  <c r="W126" i="6"/>
  <c r="X126" i="6" s="1"/>
  <c r="T314" i="1"/>
  <c r="R315" i="1"/>
  <c r="S315" i="1" s="1"/>
  <c r="W315" i="1" s="1"/>
  <c r="X315" i="1" s="1"/>
  <c r="W314" i="1"/>
  <c r="X314" i="1" s="1"/>
  <c r="U314" i="1"/>
  <c r="Q316" i="1"/>
  <c r="P316" i="1"/>
  <c r="A317" i="2"/>
  <c r="N317" i="1"/>
  <c r="O317" i="1" s="1"/>
  <c r="L319" i="1"/>
  <c r="M318" i="1"/>
  <c r="C381" i="2"/>
  <c r="D380" i="2"/>
  <c r="W122" i="1"/>
  <c r="X122" i="1" s="1"/>
  <c r="N125" i="1"/>
  <c r="O125" i="1" s="1"/>
  <c r="A125" i="2"/>
  <c r="T122" i="1"/>
  <c r="U122" i="1"/>
  <c r="R123" i="1"/>
  <c r="S123" i="1" s="1"/>
  <c r="B123" i="2" s="1"/>
  <c r="P124" i="1"/>
  <c r="Q124" i="1"/>
  <c r="M126" i="1"/>
  <c r="W127" i="6" l="1"/>
  <c r="X127" i="6" s="1"/>
  <c r="T127" i="6"/>
  <c r="P129" i="6"/>
  <c r="Q129" i="6"/>
  <c r="R128" i="6"/>
  <c r="S128" i="6" s="1"/>
  <c r="M130" i="6"/>
  <c r="N130" i="6" s="1"/>
  <c r="O130" i="6" s="1"/>
  <c r="L131" i="6"/>
  <c r="U315" i="1"/>
  <c r="T315" i="1"/>
  <c r="B315" i="2"/>
  <c r="R316" i="1"/>
  <c r="S316" i="1" s="1"/>
  <c r="T316" i="1" s="1"/>
  <c r="P317" i="1"/>
  <c r="Q317" i="1"/>
  <c r="N318" i="1"/>
  <c r="O318" i="1" s="1"/>
  <c r="A318" i="2"/>
  <c r="L320" i="1"/>
  <c r="M319" i="1"/>
  <c r="R124" i="1"/>
  <c r="S124" i="1" s="1"/>
  <c r="B124" i="2" s="1"/>
  <c r="C382" i="2"/>
  <c r="D381" i="2"/>
  <c r="W123" i="1"/>
  <c r="X123" i="1" s="1"/>
  <c r="N126" i="1"/>
  <c r="O126" i="1" s="1"/>
  <c r="A126" i="2"/>
  <c r="T123" i="1"/>
  <c r="U123" i="1"/>
  <c r="P125" i="1"/>
  <c r="Q125" i="1"/>
  <c r="M127" i="1"/>
  <c r="R129" i="6" l="1"/>
  <c r="S129" i="6" s="1"/>
  <c r="T129" i="6" s="1"/>
  <c r="L132" i="6"/>
  <c r="M131" i="6"/>
  <c r="N131" i="6" s="1"/>
  <c r="O131" i="6" s="1"/>
  <c r="U128" i="6"/>
  <c r="T128" i="6"/>
  <c r="W128" i="6"/>
  <c r="X128" i="6" s="1"/>
  <c r="P130" i="6"/>
  <c r="Q130" i="6"/>
  <c r="U316" i="1"/>
  <c r="W316" i="1"/>
  <c r="X316" i="1" s="1"/>
  <c r="B316" i="2"/>
  <c r="P318" i="1"/>
  <c r="Q318" i="1"/>
  <c r="N319" i="1"/>
  <c r="O319" i="1" s="1"/>
  <c r="A319" i="2"/>
  <c r="L321" i="1"/>
  <c r="M320" i="1"/>
  <c r="R317" i="1"/>
  <c r="S317" i="1" s="1"/>
  <c r="W124" i="1"/>
  <c r="X124" i="1" s="1"/>
  <c r="U124" i="1"/>
  <c r="T124" i="1"/>
  <c r="C383" i="2"/>
  <c r="D382" i="2"/>
  <c r="N127" i="1"/>
  <c r="O127" i="1" s="1"/>
  <c r="A127" i="2"/>
  <c r="R125" i="1"/>
  <c r="S125" i="1" s="1"/>
  <c r="B125" i="2" s="1"/>
  <c r="P126" i="1"/>
  <c r="Q126" i="1"/>
  <c r="M128" i="1"/>
  <c r="U129" i="6" l="1"/>
  <c r="W129" i="6"/>
  <c r="X129" i="6" s="1"/>
  <c r="R130" i="6"/>
  <c r="S130" i="6" s="1"/>
  <c r="P131" i="6"/>
  <c r="Q131" i="6"/>
  <c r="M132" i="6"/>
  <c r="N132" i="6" s="1"/>
  <c r="O132" i="6" s="1"/>
  <c r="L133" i="6"/>
  <c r="R318" i="1"/>
  <c r="S318" i="1" s="1"/>
  <c r="B318" i="2" s="1"/>
  <c r="A320" i="2"/>
  <c r="N320" i="1"/>
  <c r="O320" i="1" s="1"/>
  <c r="B317" i="2"/>
  <c r="T317" i="1"/>
  <c r="U317" i="1"/>
  <c r="W317" i="1"/>
  <c r="X317" i="1" s="1"/>
  <c r="Q319" i="1"/>
  <c r="P319" i="1"/>
  <c r="M321" i="1"/>
  <c r="L322" i="1"/>
  <c r="C384" i="2"/>
  <c r="D383" i="2"/>
  <c r="W125" i="1"/>
  <c r="X125" i="1" s="1"/>
  <c r="N128" i="1"/>
  <c r="O128" i="1" s="1"/>
  <c r="A128" i="2"/>
  <c r="T125" i="1"/>
  <c r="U125" i="1"/>
  <c r="R126" i="1"/>
  <c r="S126" i="1" s="1"/>
  <c r="B126" i="2" s="1"/>
  <c r="P127" i="1"/>
  <c r="Q127" i="1"/>
  <c r="M129" i="1"/>
  <c r="R131" i="6" l="1"/>
  <c r="S131" i="6" s="1"/>
  <c r="U131" i="6" s="1"/>
  <c r="L134" i="6"/>
  <c r="M133" i="6"/>
  <c r="N133" i="6" s="1"/>
  <c r="O133" i="6" s="1"/>
  <c r="P132" i="6"/>
  <c r="Q132" i="6"/>
  <c r="U130" i="6"/>
  <c r="T130" i="6"/>
  <c r="W130" i="6"/>
  <c r="X130" i="6" s="1"/>
  <c r="T318" i="1"/>
  <c r="W318" i="1"/>
  <c r="X318" i="1" s="1"/>
  <c r="U318" i="1"/>
  <c r="R319" i="1"/>
  <c r="S319" i="1" s="1"/>
  <c r="T319" i="1" s="1"/>
  <c r="M322" i="1"/>
  <c r="L323" i="1"/>
  <c r="Q320" i="1"/>
  <c r="P320" i="1"/>
  <c r="A321" i="2"/>
  <c r="N321" i="1"/>
  <c r="O321" i="1" s="1"/>
  <c r="C385" i="2"/>
  <c r="D384" i="2"/>
  <c r="W126" i="1"/>
  <c r="X126" i="1" s="1"/>
  <c r="N129" i="1"/>
  <c r="O129" i="1" s="1"/>
  <c r="A129" i="2"/>
  <c r="T126" i="1"/>
  <c r="U126" i="1"/>
  <c r="R127" i="1"/>
  <c r="S127" i="1" s="1"/>
  <c r="B127" i="2" s="1"/>
  <c r="P128" i="1"/>
  <c r="Q128" i="1"/>
  <c r="M130" i="1"/>
  <c r="W131" i="6" l="1"/>
  <c r="X131" i="6" s="1"/>
  <c r="T131" i="6"/>
  <c r="P133" i="6"/>
  <c r="Q133" i="6"/>
  <c r="M134" i="6"/>
  <c r="N134" i="6" s="1"/>
  <c r="O134" i="6" s="1"/>
  <c r="L135" i="6"/>
  <c r="R132" i="6"/>
  <c r="S132" i="6" s="1"/>
  <c r="U319" i="1"/>
  <c r="B319" i="2"/>
  <c r="R320" i="1"/>
  <c r="S320" i="1" s="1"/>
  <c r="B320" i="2" s="1"/>
  <c r="W319" i="1"/>
  <c r="X319" i="1" s="1"/>
  <c r="P321" i="1"/>
  <c r="Q321" i="1"/>
  <c r="L324" i="1"/>
  <c r="M323" i="1"/>
  <c r="N322" i="1"/>
  <c r="O322" i="1" s="1"/>
  <c r="A322" i="2"/>
  <c r="C386" i="2"/>
  <c r="D385" i="2"/>
  <c r="N130" i="1"/>
  <c r="O130" i="1" s="1"/>
  <c r="A130" i="2"/>
  <c r="W127" i="1"/>
  <c r="X127" i="1" s="1"/>
  <c r="T127" i="1"/>
  <c r="U127" i="1"/>
  <c r="R128" i="1"/>
  <c r="S128" i="1" s="1"/>
  <c r="B128" i="2" s="1"/>
  <c r="P129" i="1"/>
  <c r="Q129" i="1"/>
  <c r="M131" i="1"/>
  <c r="R133" i="6" l="1"/>
  <c r="S133" i="6" s="1"/>
  <c r="T133" i="6" s="1"/>
  <c r="L136" i="6"/>
  <c r="M135" i="6"/>
  <c r="N135" i="6" s="1"/>
  <c r="O135" i="6" s="1"/>
  <c r="P134" i="6"/>
  <c r="Q134" i="6"/>
  <c r="U132" i="6"/>
  <c r="T132" i="6"/>
  <c r="W132" i="6"/>
  <c r="X132" i="6" s="1"/>
  <c r="W320" i="1"/>
  <c r="X320" i="1" s="1"/>
  <c r="T320" i="1"/>
  <c r="U320" i="1"/>
  <c r="A323" i="2"/>
  <c r="N323" i="1"/>
  <c r="O323" i="1" s="1"/>
  <c r="M324" i="1"/>
  <c r="L325" i="1"/>
  <c r="P322" i="1"/>
  <c r="Q322" i="1"/>
  <c r="R321" i="1"/>
  <c r="S321" i="1" s="1"/>
  <c r="C387" i="2"/>
  <c r="D386" i="2"/>
  <c r="W128" i="1"/>
  <c r="X128" i="1" s="1"/>
  <c r="N131" i="1"/>
  <c r="O131" i="1" s="1"/>
  <c r="A131" i="2"/>
  <c r="T128" i="1"/>
  <c r="U128" i="1"/>
  <c r="R129" i="1"/>
  <c r="S129" i="1" s="1"/>
  <c r="B129" i="2" s="1"/>
  <c r="P130" i="1"/>
  <c r="Q130" i="1"/>
  <c r="M132" i="1"/>
  <c r="U133" i="6" l="1"/>
  <c r="W133" i="6"/>
  <c r="X133" i="6" s="1"/>
  <c r="R134" i="6"/>
  <c r="S134" i="6" s="1"/>
  <c r="P135" i="6"/>
  <c r="Q135" i="6"/>
  <c r="M136" i="6"/>
  <c r="N136" i="6" s="1"/>
  <c r="O136" i="6" s="1"/>
  <c r="L137" i="6"/>
  <c r="R322" i="1"/>
  <c r="S322" i="1" s="1"/>
  <c r="B322" i="2" s="1"/>
  <c r="M325" i="1"/>
  <c r="L326" i="1"/>
  <c r="B321" i="2"/>
  <c r="W321" i="1"/>
  <c r="X321" i="1" s="1"/>
  <c r="T321" i="1"/>
  <c r="U321" i="1"/>
  <c r="N324" i="1"/>
  <c r="O324" i="1" s="1"/>
  <c r="A324" i="2"/>
  <c r="P323" i="1"/>
  <c r="Q323" i="1"/>
  <c r="C388" i="2"/>
  <c r="D387" i="2"/>
  <c r="W129" i="1"/>
  <c r="X129" i="1" s="1"/>
  <c r="N132" i="1"/>
  <c r="O132" i="1" s="1"/>
  <c r="A132" i="2"/>
  <c r="T129" i="1"/>
  <c r="U129" i="1"/>
  <c r="R130" i="1"/>
  <c r="S130" i="1" s="1"/>
  <c r="B130" i="2" s="1"/>
  <c r="P131" i="1"/>
  <c r="Q131" i="1"/>
  <c r="M133" i="1"/>
  <c r="R135" i="6" l="1"/>
  <c r="S135" i="6" s="1"/>
  <c r="T135" i="6" s="1"/>
  <c r="P136" i="6"/>
  <c r="Q136" i="6"/>
  <c r="L138" i="6"/>
  <c r="M137" i="6"/>
  <c r="N137" i="6" s="1"/>
  <c r="O137" i="6" s="1"/>
  <c r="U134" i="6"/>
  <c r="T134" i="6"/>
  <c r="W134" i="6"/>
  <c r="X134" i="6" s="1"/>
  <c r="T322" i="1"/>
  <c r="U322" i="1"/>
  <c r="W322" i="1"/>
  <c r="X322" i="1" s="1"/>
  <c r="Q324" i="1"/>
  <c r="P324" i="1"/>
  <c r="M326" i="1"/>
  <c r="L327" i="1"/>
  <c r="R323" i="1"/>
  <c r="S323" i="1" s="1"/>
  <c r="N325" i="1"/>
  <c r="O325" i="1" s="1"/>
  <c r="A325" i="2"/>
  <c r="C389" i="2"/>
  <c r="D388" i="2"/>
  <c r="W130" i="1"/>
  <c r="X130" i="1" s="1"/>
  <c r="N133" i="1"/>
  <c r="O133" i="1" s="1"/>
  <c r="A133" i="2"/>
  <c r="T130" i="1"/>
  <c r="U130" i="1"/>
  <c r="R131" i="1"/>
  <c r="S131" i="1" s="1"/>
  <c r="B131" i="2" s="1"/>
  <c r="P132" i="1"/>
  <c r="Q132" i="1"/>
  <c r="M134" i="1"/>
  <c r="R136" i="6" l="1"/>
  <c r="S136" i="6" s="1"/>
  <c r="W136" i="6" s="1"/>
  <c r="X136" i="6" s="1"/>
  <c r="U135" i="6"/>
  <c r="W135" i="6"/>
  <c r="X135" i="6" s="1"/>
  <c r="M138" i="6"/>
  <c r="N138" i="6" s="1"/>
  <c r="O138" i="6" s="1"/>
  <c r="L139" i="6"/>
  <c r="P137" i="6"/>
  <c r="Q137" i="6"/>
  <c r="R324" i="1"/>
  <c r="S324" i="1" s="1"/>
  <c r="U324" i="1" s="1"/>
  <c r="N326" i="1"/>
  <c r="O326" i="1" s="1"/>
  <c r="A326" i="2"/>
  <c r="Q325" i="1"/>
  <c r="P325" i="1"/>
  <c r="L328" i="1"/>
  <c r="M327" i="1"/>
  <c r="B323" i="2"/>
  <c r="W323" i="1"/>
  <c r="X323" i="1" s="1"/>
  <c r="T323" i="1"/>
  <c r="U323" i="1"/>
  <c r="C390" i="2"/>
  <c r="D389" i="2"/>
  <c r="W131" i="1"/>
  <c r="X131" i="1" s="1"/>
  <c r="N134" i="1"/>
  <c r="O134" i="1" s="1"/>
  <c r="A134" i="2"/>
  <c r="T131" i="1"/>
  <c r="U131" i="1"/>
  <c r="R132" i="1"/>
  <c r="S132" i="1" s="1"/>
  <c r="B132" i="2" s="1"/>
  <c r="P133" i="1"/>
  <c r="Q133" i="1"/>
  <c r="M135" i="1"/>
  <c r="U136" i="6" l="1"/>
  <c r="T136" i="6"/>
  <c r="R137" i="6"/>
  <c r="S137" i="6" s="1"/>
  <c r="L140" i="6"/>
  <c r="M139" i="6"/>
  <c r="N139" i="6" s="1"/>
  <c r="O139" i="6" s="1"/>
  <c r="P138" i="6"/>
  <c r="Q138" i="6"/>
  <c r="T324" i="1"/>
  <c r="W324" i="1"/>
  <c r="X324" i="1" s="1"/>
  <c r="B324" i="2"/>
  <c r="R325" i="1"/>
  <c r="S325" i="1" s="1"/>
  <c r="T325" i="1" s="1"/>
  <c r="N327" i="1"/>
  <c r="O327" i="1" s="1"/>
  <c r="A327" i="2"/>
  <c r="M328" i="1"/>
  <c r="L329" i="1"/>
  <c r="P326" i="1"/>
  <c r="Q326" i="1"/>
  <c r="C391" i="2"/>
  <c r="D390" i="2"/>
  <c r="W132" i="1"/>
  <c r="X132" i="1" s="1"/>
  <c r="N135" i="1"/>
  <c r="O135" i="1" s="1"/>
  <c r="A135" i="2"/>
  <c r="T132" i="1"/>
  <c r="U132" i="1"/>
  <c r="R133" i="1"/>
  <c r="S133" i="1" s="1"/>
  <c r="B133" i="2" s="1"/>
  <c r="P134" i="1"/>
  <c r="Q134" i="1"/>
  <c r="M136" i="1"/>
  <c r="R138" i="6" l="1"/>
  <c r="S138" i="6" s="1"/>
  <c r="P139" i="6"/>
  <c r="Q139" i="6"/>
  <c r="M140" i="6"/>
  <c r="N140" i="6" s="1"/>
  <c r="O140" i="6" s="1"/>
  <c r="L141" i="6"/>
  <c r="U137" i="6"/>
  <c r="T137" i="6"/>
  <c r="W137" i="6"/>
  <c r="X137" i="6" s="1"/>
  <c r="W325" i="1"/>
  <c r="X325" i="1" s="1"/>
  <c r="U325" i="1"/>
  <c r="B325" i="2"/>
  <c r="R326" i="1"/>
  <c r="S326" i="1" s="1"/>
  <c r="W326" i="1" s="1"/>
  <c r="X326" i="1" s="1"/>
  <c r="L330" i="1"/>
  <c r="M329" i="1"/>
  <c r="N328" i="1"/>
  <c r="O328" i="1" s="1"/>
  <c r="A328" i="2"/>
  <c r="Q327" i="1"/>
  <c r="P327" i="1"/>
  <c r="C392" i="2"/>
  <c r="D391" i="2"/>
  <c r="N136" i="1"/>
  <c r="O136" i="1" s="1"/>
  <c r="A136" i="2"/>
  <c r="W133" i="1"/>
  <c r="X133" i="1" s="1"/>
  <c r="T133" i="1"/>
  <c r="U133" i="1"/>
  <c r="R134" i="1"/>
  <c r="S134" i="1" s="1"/>
  <c r="B134" i="2" s="1"/>
  <c r="P135" i="1"/>
  <c r="Q135" i="1"/>
  <c r="M137" i="1"/>
  <c r="R139" i="6" l="1"/>
  <c r="S139" i="6" s="1"/>
  <c r="U139" i="6" s="1"/>
  <c r="P140" i="6"/>
  <c r="Q140" i="6"/>
  <c r="L142" i="6"/>
  <c r="M141" i="6"/>
  <c r="N141" i="6" s="1"/>
  <c r="O141" i="6" s="1"/>
  <c r="U138" i="6"/>
  <c r="T138" i="6"/>
  <c r="W138" i="6"/>
  <c r="X138" i="6" s="1"/>
  <c r="T326" i="1"/>
  <c r="U326" i="1"/>
  <c r="B326" i="2"/>
  <c r="R327" i="1"/>
  <c r="S327" i="1" s="1"/>
  <c r="W327" i="1" s="1"/>
  <c r="X327" i="1" s="1"/>
  <c r="N329" i="1"/>
  <c r="O329" i="1" s="1"/>
  <c r="A329" i="2"/>
  <c r="Q328" i="1"/>
  <c r="P328" i="1"/>
  <c r="L331" i="1"/>
  <c r="M330" i="1"/>
  <c r="C393" i="2"/>
  <c r="D392" i="2"/>
  <c r="W134" i="1"/>
  <c r="X134" i="1" s="1"/>
  <c r="N137" i="1"/>
  <c r="O137" i="1" s="1"/>
  <c r="A137" i="2"/>
  <c r="T134" i="1"/>
  <c r="U134" i="1"/>
  <c r="R135" i="1"/>
  <c r="S135" i="1" s="1"/>
  <c r="B135" i="2" s="1"/>
  <c r="P136" i="1"/>
  <c r="Q136" i="1"/>
  <c r="M138" i="1"/>
  <c r="W139" i="6" l="1"/>
  <c r="X139" i="6" s="1"/>
  <c r="T139" i="6"/>
  <c r="R140" i="6"/>
  <c r="S140" i="6" s="1"/>
  <c r="W140" i="6" s="1"/>
  <c r="X140" i="6" s="1"/>
  <c r="P141" i="6"/>
  <c r="Q141" i="6"/>
  <c r="M142" i="6"/>
  <c r="N142" i="6" s="1"/>
  <c r="O142" i="6" s="1"/>
  <c r="L143" i="6"/>
  <c r="U327" i="1"/>
  <c r="B327" i="2"/>
  <c r="T327" i="1"/>
  <c r="R328" i="1"/>
  <c r="S328" i="1" s="1"/>
  <c r="T328" i="1" s="1"/>
  <c r="A330" i="2"/>
  <c r="N330" i="1"/>
  <c r="O330" i="1" s="1"/>
  <c r="L332" i="1"/>
  <c r="M331" i="1"/>
  <c r="Q329" i="1"/>
  <c r="P329" i="1"/>
  <c r="C394" i="2"/>
  <c r="D393" i="2"/>
  <c r="W135" i="1"/>
  <c r="X135" i="1" s="1"/>
  <c r="N138" i="1"/>
  <c r="O138" i="1" s="1"/>
  <c r="A138" i="2"/>
  <c r="T135" i="1"/>
  <c r="U135" i="1"/>
  <c r="R136" i="1"/>
  <c r="S136" i="1" s="1"/>
  <c r="B136" i="2" s="1"/>
  <c r="P137" i="1"/>
  <c r="Q137" i="1"/>
  <c r="M139" i="1"/>
  <c r="T140" i="6" l="1"/>
  <c r="U140" i="6"/>
  <c r="R141" i="6"/>
  <c r="S141" i="6" s="1"/>
  <c r="U141" i="6" s="1"/>
  <c r="P142" i="6"/>
  <c r="Q142" i="6"/>
  <c r="L144" i="6"/>
  <c r="M143" i="6"/>
  <c r="N143" i="6" s="1"/>
  <c r="O143" i="6" s="1"/>
  <c r="W328" i="1"/>
  <c r="X328" i="1" s="1"/>
  <c r="U328" i="1"/>
  <c r="B328" i="2"/>
  <c r="R329" i="1"/>
  <c r="S329" i="1" s="1"/>
  <c r="T329" i="1" s="1"/>
  <c r="M332" i="1"/>
  <c r="L333" i="1"/>
  <c r="Q330" i="1"/>
  <c r="P330" i="1"/>
  <c r="N331" i="1"/>
  <c r="O331" i="1" s="1"/>
  <c r="A331" i="2"/>
  <c r="C395" i="2"/>
  <c r="D394" i="2"/>
  <c r="N139" i="1"/>
  <c r="O139" i="1" s="1"/>
  <c r="A139" i="2"/>
  <c r="W136" i="1"/>
  <c r="X136" i="1" s="1"/>
  <c r="T136" i="1"/>
  <c r="U136" i="1"/>
  <c r="R137" i="1"/>
  <c r="S137" i="1" s="1"/>
  <c r="B137" i="2" s="1"/>
  <c r="P138" i="1"/>
  <c r="Q138" i="1"/>
  <c r="M140" i="1"/>
  <c r="R142" i="6" l="1"/>
  <c r="S142" i="6" s="1"/>
  <c r="U142" i="6" s="1"/>
  <c r="W141" i="6"/>
  <c r="X141" i="6" s="1"/>
  <c r="T141" i="6"/>
  <c r="P143" i="6"/>
  <c r="Q143" i="6"/>
  <c r="M144" i="6"/>
  <c r="N144" i="6" s="1"/>
  <c r="O144" i="6" s="1"/>
  <c r="L145" i="6"/>
  <c r="R330" i="1"/>
  <c r="S330" i="1" s="1"/>
  <c r="W330" i="1" s="1"/>
  <c r="X330" i="1" s="1"/>
  <c r="U329" i="1"/>
  <c r="B329" i="2"/>
  <c r="W329" i="1"/>
  <c r="X329" i="1" s="1"/>
  <c r="M333" i="1"/>
  <c r="L334" i="1"/>
  <c r="Q331" i="1"/>
  <c r="P331" i="1"/>
  <c r="N332" i="1"/>
  <c r="O332" i="1" s="1"/>
  <c r="A332" i="2"/>
  <c r="C396" i="2"/>
  <c r="D395" i="2"/>
  <c r="W137" i="1"/>
  <c r="X137" i="1" s="1"/>
  <c r="N140" i="1"/>
  <c r="O140" i="1" s="1"/>
  <c r="A140" i="2"/>
  <c r="T137" i="1"/>
  <c r="U137" i="1"/>
  <c r="R138" i="1"/>
  <c r="S138" i="1" s="1"/>
  <c r="B138" i="2" s="1"/>
  <c r="P139" i="1"/>
  <c r="Q139" i="1"/>
  <c r="M141" i="1"/>
  <c r="W142" i="6" l="1"/>
  <c r="X142" i="6" s="1"/>
  <c r="R143" i="6"/>
  <c r="S143" i="6" s="1"/>
  <c r="U143" i="6" s="1"/>
  <c r="T142" i="6"/>
  <c r="L146" i="6"/>
  <c r="M145" i="6"/>
  <c r="N145" i="6" s="1"/>
  <c r="O145" i="6" s="1"/>
  <c r="P144" i="6"/>
  <c r="Q144" i="6"/>
  <c r="B330" i="2"/>
  <c r="U330" i="1"/>
  <c r="T330" i="1"/>
  <c r="R331" i="1"/>
  <c r="S331" i="1" s="1"/>
  <c r="U331" i="1" s="1"/>
  <c r="M334" i="1"/>
  <c r="L335" i="1"/>
  <c r="P332" i="1"/>
  <c r="Q332" i="1"/>
  <c r="N333" i="1"/>
  <c r="O333" i="1" s="1"/>
  <c r="A333" i="2"/>
  <c r="C397" i="2"/>
  <c r="D396" i="2"/>
  <c r="W138" i="1"/>
  <c r="X138" i="1" s="1"/>
  <c r="N141" i="1"/>
  <c r="O141" i="1" s="1"/>
  <c r="A141" i="2"/>
  <c r="T138" i="1"/>
  <c r="U138" i="1"/>
  <c r="R139" i="1"/>
  <c r="S139" i="1" s="1"/>
  <c r="B139" i="2" s="1"/>
  <c r="P140" i="1"/>
  <c r="Q140" i="1"/>
  <c r="M142" i="1"/>
  <c r="W143" i="6" l="1"/>
  <c r="X143" i="6" s="1"/>
  <c r="T143" i="6"/>
  <c r="R144" i="6"/>
  <c r="S144" i="6" s="1"/>
  <c r="P145" i="6"/>
  <c r="Q145" i="6"/>
  <c r="M146" i="6"/>
  <c r="N146" i="6" s="1"/>
  <c r="O146" i="6" s="1"/>
  <c r="L147" i="6"/>
  <c r="W331" i="1"/>
  <c r="X331" i="1" s="1"/>
  <c r="T331" i="1"/>
  <c r="B331" i="2"/>
  <c r="R332" i="1"/>
  <c r="S332" i="1" s="1"/>
  <c r="B332" i="2" s="1"/>
  <c r="M335" i="1"/>
  <c r="L336" i="1"/>
  <c r="Q333" i="1"/>
  <c r="P333" i="1"/>
  <c r="N334" i="1"/>
  <c r="O334" i="1" s="1"/>
  <c r="A334" i="2"/>
  <c r="C398" i="2"/>
  <c r="D397" i="2"/>
  <c r="N142" i="1"/>
  <c r="O142" i="1" s="1"/>
  <c r="A142" i="2"/>
  <c r="W139" i="1"/>
  <c r="X139" i="1" s="1"/>
  <c r="T139" i="1"/>
  <c r="U139" i="1"/>
  <c r="R140" i="1"/>
  <c r="S140" i="1" s="1"/>
  <c r="B140" i="2" s="1"/>
  <c r="P141" i="1"/>
  <c r="Q141" i="1"/>
  <c r="M143" i="1"/>
  <c r="L148" i="6" l="1"/>
  <c r="M147" i="6"/>
  <c r="N147" i="6" s="1"/>
  <c r="O147" i="6" s="1"/>
  <c r="R145" i="6"/>
  <c r="S145" i="6" s="1"/>
  <c r="P146" i="6"/>
  <c r="Q146" i="6"/>
  <c r="U144" i="6"/>
  <c r="T144" i="6"/>
  <c r="W144" i="6"/>
  <c r="X144" i="6" s="1"/>
  <c r="T332" i="1"/>
  <c r="W332" i="1"/>
  <c r="X332" i="1" s="1"/>
  <c r="U332" i="1"/>
  <c r="R333" i="1"/>
  <c r="S333" i="1" s="1"/>
  <c r="B333" i="2" s="1"/>
  <c r="L337" i="1"/>
  <c r="M336" i="1"/>
  <c r="P334" i="1"/>
  <c r="Q334" i="1"/>
  <c r="N335" i="1"/>
  <c r="O335" i="1" s="1"/>
  <c r="A335" i="2"/>
  <c r="C399" i="2"/>
  <c r="D398" i="2"/>
  <c r="W140" i="1"/>
  <c r="X140" i="1" s="1"/>
  <c r="N143" i="1"/>
  <c r="O143" i="1" s="1"/>
  <c r="A143" i="2"/>
  <c r="T140" i="1"/>
  <c r="U140" i="1"/>
  <c r="R141" i="1"/>
  <c r="S141" i="1" s="1"/>
  <c r="B141" i="2" s="1"/>
  <c r="P142" i="1"/>
  <c r="Q142" i="1"/>
  <c r="M144" i="1"/>
  <c r="R146" i="6" l="1"/>
  <c r="S146" i="6" s="1"/>
  <c r="W146" i="6" s="1"/>
  <c r="X146" i="6" s="1"/>
  <c r="U145" i="6"/>
  <c r="T145" i="6"/>
  <c r="W145" i="6"/>
  <c r="X145" i="6" s="1"/>
  <c r="P147" i="6"/>
  <c r="Q147" i="6"/>
  <c r="M148" i="6"/>
  <c r="N148" i="6" s="1"/>
  <c r="O148" i="6" s="1"/>
  <c r="L149" i="6"/>
  <c r="T333" i="1"/>
  <c r="W333" i="1"/>
  <c r="X333" i="1" s="1"/>
  <c r="U333" i="1"/>
  <c r="R334" i="1"/>
  <c r="S334" i="1" s="1"/>
  <c r="U334" i="1" s="1"/>
  <c r="N336" i="1"/>
  <c r="O336" i="1" s="1"/>
  <c r="A336" i="2"/>
  <c r="Q335" i="1"/>
  <c r="P335" i="1"/>
  <c r="M337" i="1"/>
  <c r="L338" i="1"/>
  <c r="C400" i="2"/>
  <c r="D399" i="2"/>
  <c r="N144" i="1"/>
  <c r="O144" i="1" s="1"/>
  <c r="A144" i="2"/>
  <c r="W141" i="1"/>
  <c r="X141" i="1" s="1"/>
  <c r="T141" i="1"/>
  <c r="U141" i="1"/>
  <c r="R142" i="1"/>
  <c r="S142" i="1" s="1"/>
  <c r="B142" i="2" s="1"/>
  <c r="P143" i="1"/>
  <c r="Q143" i="1"/>
  <c r="M145" i="1"/>
  <c r="T146" i="6" l="1"/>
  <c r="U146" i="6"/>
  <c r="R147" i="6"/>
  <c r="S147" i="6" s="1"/>
  <c r="L150" i="6"/>
  <c r="M149" i="6"/>
  <c r="N149" i="6" s="1"/>
  <c r="O149" i="6" s="1"/>
  <c r="P148" i="6"/>
  <c r="Q148" i="6"/>
  <c r="R335" i="1"/>
  <c r="S335" i="1" s="1"/>
  <c r="B335" i="2" s="1"/>
  <c r="W334" i="1"/>
  <c r="X334" i="1" s="1"/>
  <c r="T334" i="1"/>
  <c r="B334" i="2"/>
  <c r="L339" i="1"/>
  <c r="M338" i="1"/>
  <c r="N337" i="1"/>
  <c r="O337" i="1" s="1"/>
  <c r="A337" i="2"/>
  <c r="P336" i="1"/>
  <c r="Q336" i="1"/>
  <c r="C401" i="2"/>
  <c r="D400" i="2"/>
  <c r="W142" i="1"/>
  <c r="X142" i="1" s="1"/>
  <c r="N145" i="1"/>
  <c r="O145" i="1" s="1"/>
  <c r="A145" i="2"/>
  <c r="T142" i="1"/>
  <c r="U142" i="1"/>
  <c r="R143" i="1"/>
  <c r="S143" i="1" s="1"/>
  <c r="B143" i="2" s="1"/>
  <c r="P144" i="1"/>
  <c r="Q144" i="1"/>
  <c r="M146" i="1"/>
  <c r="P149" i="6" l="1"/>
  <c r="Q149" i="6"/>
  <c r="R148" i="6"/>
  <c r="S148" i="6" s="1"/>
  <c r="M150" i="6"/>
  <c r="N150" i="6" s="1"/>
  <c r="O150" i="6" s="1"/>
  <c r="L151" i="6"/>
  <c r="U147" i="6"/>
  <c r="T147" i="6"/>
  <c r="W147" i="6"/>
  <c r="X147" i="6" s="1"/>
  <c r="U335" i="1"/>
  <c r="T335" i="1"/>
  <c r="W335" i="1"/>
  <c r="X335" i="1" s="1"/>
  <c r="R336" i="1"/>
  <c r="S336" i="1" s="1"/>
  <c r="U336" i="1" s="1"/>
  <c r="N338" i="1"/>
  <c r="O338" i="1" s="1"/>
  <c r="A338" i="2"/>
  <c r="M339" i="1"/>
  <c r="L340" i="1"/>
  <c r="Q337" i="1"/>
  <c r="P337" i="1"/>
  <c r="C402" i="2"/>
  <c r="D401" i="2"/>
  <c r="W143" i="1"/>
  <c r="X143" i="1" s="1"/>
  <c r="N146" i="1"/>
  <c r="O146" i="1" s="1"/>
  <c r="A146" i="2"/>
  <c r="T143" i="1"/>
  <c r="U143" i="1"/>
  <c r="R144" i="1"/>
  <c r="S144" i="1" s="1"/>
  <c r="B144" i="2" s="1"/>
  <c r="P145" i="1"/>
  <c r="Q145" i="1"/>
  <c r="M147" i="1"/>
  <c r="R149" i="6" l="1"/>
  <c r="S149" i="6" s="1"/>
  <c r="U149" i="6" s="1"/>
  <c r="P150" i="6"/>
  <c r="Q150" i="6"/>
  <c r="L152" i="6"/>
  <c r="M151" i="6"/>
  <c r="N151" i="6" s="1"/>
  <c r="O151" i="6" s="1"/>
  <c r="U148" i="6"/>
  <c r="T148" i="6"/>
  <c r="W148" i="6"/>
  <c r="X148" i="6" s="1"/>
  <c r="T336" i="1"/>
  <c r="B336" i="2"/>
  <c r="R337" i="1"/>
  <c r="S337" i="1" s="1"/>
  <c r="B337" i="2" s="1"/>
  <c r="W336" i="1"/>
  <c r="X336" i="1" s="1"/>
  <c r="M340" i="1"/>
  <c r="L341" i="1"/>
  <c r="N339" i="1"/>
  <c r="O339" i="1" s="1"/>
  <c r="A339" i="2"/>
  <c r="P338" i="1"/>
  <c r="Q338" i="1"/>
  <c r="C403" i="2"/>
  <c r="D402" i="2"/>
  <c r="W144" i="1"/>
  <c r="X144" i="1" s="1"/>
  <c r="N147" i="1"/>
  <c r="O147" i="1" s="1"/>
  <c r="A147" i="2"/>
  <c r="T144" i="1"/>
  <c r="U144" i="1"/>
  <c r="R145" i="1"/>
  <c r="S145" i="1" s="1"/>
  <c r="B145" i="2" s="1"/>
  <c r="P146" i="1"/>
  <c r="Q146" i="1"/>
  <c r="M148" i="1"/>
  <c r="W149" i="6" l="1"/>
  <c r="X149" i="6" s="1"/>
  <c r="T149" i="6"/>
  <c r="R150" i="6"/>
  <c r="S150" i="6" s="1"/>
  <c r="U150" i="6" s="1"/>
  <c r="P151" i="6"/>
  <c r="Q151" i="6"/>
  <c r="M152" i="6"/>
  <c r="N152" i="6" s="1"/>
  <c r="O152" i="6" s="1"/>
  <c r="L153" i="6"/>
  <c r="U337" i="1"/>
  <c r="W337" i="1"/>
  <c r="X337" i="1" s="1"/>
  <c r="T337" i="1"/>
  <c r="P339" i="1"/>
  <c r="Q339" i="1"/>
  <c r="L342" i="1"/>
  <c r="M341" i="1"/>
  <c r="R338" i="1"/>
  <c r="S338" i="1" s="1"/>
  <c r="N340" i="1"/>
  <c r="O340" i="1" s="1"/>
  <c r="A340" i="2"/>
  <c r="C404" i="2"/>
  <c r="D403" i="2"/>
  <c r="W145" i="1"/>
  <c r="X145" i="1" s="1"/>
  <c r="N148" i="1"/>
  <c r="O148" i="1" s="1"/>
  <c r="A148" i="2"/>
  <c r="T145" i="1"/>
  <c r="U145" i="1"/>
  <c r="R146" i="1"/>
  <c r="S146" i="1" s="1"/>
  <c r="B146" i="2" s="1"/>
  <c r="P147" i="1"/>
  <c r="Q147" i="1"/>
  <c r="M149" i="1"/>
  <c r="W150" i="6" l="1"/>
  <c r="X150" i="6" s="1"/>
  <c r="T150" i="6"/>
  <c r="R151" i="6"/>
  <c r="S151" i="6" s="1"/>
  <c r="U151" i="6" s="1"/>
  <c r="M153" i="6"/>
  <c r="N153" i="6" s="1"/>
  <c r="O153" i="6" s="1"/>
  <c r="L154" i="6"/>
  <c r="P152" i="6"/>
  <c r="Q152" i="6"/>
  <c r="N341" i="1"/>
  <c r="O341" i="1" s="1"/>
  <c r="A341" i="2"/>
  <c r="M342" i="1"/>
  <c r="L343" i="1"/>
  <c r="Q340" i="1"/>
  <c r="P340" i="1"/>
  <c r="R339" i="1"/>
  <c r="S339" i="1" s="1"/>
  <c r="B338" i="2"/>
  <c r="T338" i="1"/>
  <c r="U338" i="1"/>
  <c r="W338" i="1"/>
  <c r="X338" i="1" s="1"/>
  <c r="C405" i="2"/>
  <c r="D404" i="2"/>
  <c r="W146" i="1"/>
  <c r="X146" i="1" s="1"/>
  <c r="N149" i="1"/>
  <c r="O149" i="1" s="1"/>
  <c r="A149" i="2"/>
  <c r="T146" i="1"/>
  <c r="U146" i="1"/>
  <c r="R147" i="1"/>
  <c r="S147" i="1" s="1"/>
  <c r="B147" i="2" s="1"/>
  <c r="P148" i="1"/>
  <c r="Q148" i="1"/>
  <c r="M150" i="1"/>
  <c r="W151" i="6" l="1"/>
  <c r="X151" i="6" s="1"/>
  <c r="T151" i="6"/>
  <c r="R152" i="6"/>
  <c r="S152" i="6" s="1"/>
  <c r="L155" i="6"/>
  <c r="M154" i="6"/>
  <c r="N154" i="6" s="1"/>
  <c r="O154" i="6" s="1"/>
  <c r="P153" i="6"/>
  <c r="Q153" i="6"/>
  <c r="R340" i="1"/>
  <c r="S340" i="1" s="1"/>
  <c r="B340" i="2" s="1"/>
  <c r="L344" i="1"/>
  <c r="M343" i="1"/>
  <c r="B339" i="2"/>
  <c r="U339" i="1"/>
  <c r="W339" i="1"/>
  <c r="X339" i="1" s="1"/>
  <c r="T339" i="1"/>
  <c r="N342" i="1"/>
  <c r="O342" i="1" s="1"/>
  <c r="A342" i="2"/>
  <c r="Q341" i="1"/>
  <c r="P341" i="1"/>
  <c r="C406" i="2"/>
  <c r="D405" i="2"/>
  <c r="W147" i="1"/>
  <c r="X147" i="1" s="1"/>
  <c r="N150" i="1"/>
  <c r="O150" i="1" s="1"/>
  <c r="A150" i="2"/>
  <c r="T147" i="1"/>
  <c r="U147" i="1"/>
  <c r="R148" i="1"/>
  <c r="S148" i="1" s="1"/>
  <c r="B148" i="2" s="1"/>
  <c r="P149" i="1"/>
  <c r="Q149" i="1"/>
  <c r="M151" i="1"/>
  <c r="R153" i="6" l="1"/>
  <c r="S153" i="6" s="1"/>
  <c r="P154" i="6"/>
  <c r="Q154" i="6"/>
  <c r="L156" i="6"/>
  <c r="M155" i="6"/>
  <c r="N155" i="6" s="1"/>
  <c r="O155" i="6" s="1"/>
  <c r="U152" i="6"/>
  <c r="T152" i="6"/>
  <c r="W152" i="6"/>
  <c r="X152" i="6" s="1"/>
  <c r="W340" i="1"/>
  <c r="X340" i="1" s="1"/>
  <c r="U340" i="1"/>
  <c r="R341" i="1"/>
  <c r="S341" i="1" s="1"/>
  <c r="T341" i="1" s="1"/>
  <c r="T340" i="1"/>
  <c r="Q342" i="1"/>
  <c r="P342" i="1"/>
  <c r="N343" i="1"/>
  <c r="O343" i="1" s="1"/>
  <c r="A343" i="2"/>
  <c r="M344" i="1"/>
  <c r="L345" i="1"/>
  <c r="C407" i="2"/>
  <c r="D406" i="2"/>
  <c r="W148" i="1"/>
  <c r="X148" i="1" s="1"/>
  <c r="N151" i="1"/>
  <c r="O151" i="1" s="1"/>
  <c r="A151" i="2"/>
  <c r="T148" i="1"/>
  <c r="U148" i="1"/>
  <c r="R149" i="1"/>
  <c r="S149" i="1" s="1"/>
  <c r="B149" i="2" s="1"/>
  <c r="P150" i="1"/>
  <c r="Q150" i="1"/>
  <c r="M152" i="1"/>
  <c r="P155" i="6" l="1"/>
  <c r="Q155" i="6"/>
  <c r="R154" i="6"/>
  <c r="S154" i="6" s="1"/>
  <c r="L157" i="6"/>
  <c r="M156" i="6"/>
  <c r="N156" i="6" s="1"/>
  <c r="O156" i="6" s="1"/>
  <c r="T153" i="6"/>
  <c r="U153" i="6"/>
  <c r="W153" i="6"/>
  <c r="X153" i="6" s="1"/>
  <c r="B341" i="2"/>
  <c r="W341" i="1"/>
  <c r="X341" i="1" s="1"/>
  <c r="U341" i="1"/>
  <c r="R342" i="1"/>
  <c r="S342" i="1" s="1"/>
  <c r="T342" i="1" s="1"/>
  <c r="P343" i="1"/>
  <c r="Q343" i="1"/>
  <c r="L346" i="1"/>
  <c r="M345" i="1"/>
  <c r="N344" i="1"/>
  <c r="O344" i="1" s="1"/>
  <c r="A344" i="2"/>
  <c r="C408" i="2"/>
  <c r="D407" i="2"/>
  <c r="W149" i="1"/>
  <c r="X149" i="1" s="1"/>
  <c r="N152" i="1"/>
  <c r="O152" i="1" s="1"/>
  <c r="A152" i="2"/>
  <c r="R150" i="1"/>
  <c r="S150" i="1" s="1"/>
  <c r="B150" i="2" s="1"/>
  <c r="T149" i="1"/>
  <c r="U149" i="1"/>
  <c r="P151" i="1"/>
  <c r="Q151" i="1"/>
  <c r="M153" i="1"/>
  <c r="R155" i="6" l="1"/>
  <c r="S155" i="6" s="1"/>
  <c r="U155" i="6" s="1"/>
  <c r="P156" i="6"/>
  <c r="Q156" i="6"/>
  <c r="U154" i="6"/>
  <c r="T154" i="6"/>
  <c r="W154" i="6"/>
  <c r="X154" i="6" s="1"/>
  <c r="L158" i="6"/>
  <c r="M157" i="6"/>
  <c r="N157" i="6" s="1"/>
  <c r="O157" i="6" s="1"/>
  <c r="U342" i="1"/>
  <c r="W342" i="1"/>
  <c r="X342" i="1" s="1"/>
  <c r="B342" i="2"/>
  <c r="R343" i="1"/>
  <c r="S343" i="1" s="1"/>
  <c r="W343" i="1" s="1"/>
  <c r="X343" i="1" s="1"/>
  <c r="N345" i="1"/>
  <c r="O345" i="1" s="1"/>
  <c r="A345" i="2"/>
  <c r="M346" i="1"/>
  <c r="L347" i="1"/>
  <c r="Q344" i="1"/>
  <c r="P344" i="1"/>
  <c r="C409" i="2"/>
  <c r="D408" i="2"/>
  <c r="N153" i="1"/>
  <c r="O153" i="1" s="1"/>
  <c r="A153" i="2"/>
  <c r="T150" i="1"/>
  <c r="W150" i="1"/>
  <c r="X150" i="1" s="1"/>
  <c r="U150" i="1"/>
  <c r="R151" i="1"/>
  <c r="S151" i="1" s="1"/>
  <c r="B151" i="2" s="1"/>
  <c r="P152" i="1"/>
  <c r="Q152" i="1"/>
  <c r="M154" i="1"/>
  <c r="T155" i="6" l="1"/>
  <c r="W155" i="6"/>
  <c r="X155" i="6" s="1"/>
  <c r="R156" i="6"/>
  <c r="S156" i="6" s="1"/>
  <c r="U156" i="6" s="1"/>
  <c r="P157" i="6"/>
  <c r="Q157" i="6"/>
  <c r="L159" i="6"/>
  <c r="M158" i="6"/>
  <c r="N158" i="6" s="1"/>
  <c r="O158" i="6" s="1"/>
  <c r="U343" i="1"/>
  <c r="T343" i="1"/>
  <c r="B343" i="2"/>
  <c r="R344" i="1"/>
  <c r="S344" i="1" s="1"/>
  <c r="U344" i="1" s="1"/>
  <c r="M347" i="1"/>
  <c r="L348" i="1"/>
  <c r="N346" i="1"/>
  <c r="O346" i="1" s="1"/>
  <c r="A346" i="2"/>
  <c r="P345" i="1"/>
  <c r="Q345" i="1"/>
  <c r="C410" i="2"/>
  <c r="D409" i="2"/>
  <c r="N154" i="1"/>
  <c r="O154" i="1" s="1"/>
  <c r="A154" i="2"/>
  <c r="W151" i="1"/>
  <c r="X151" i="1" s="1"/>
  <c r="T151" i="1"/>
  <c r="U151" i="1"/>
  <c r="R152" i="1"/>
  <c r="S152" i="1" s="1"/>
  <c r="B152" i="2" s="1"/>
  <c r="P153" i="1"/>
  <c r="Q153" i="1"/>
  <c r="M155" i="1"/>
  <c r="W156" i="6" l="1"/>
  <c r="X156" i="6" s="1"/>
  <c r="T156" i="6"/>
  <c r="R157" i="6"/>
  <c r="S157" i="6" s="1"/>
  <c r="M159" i="6"/>
  <c r="N159" i="6" s="1"/>
  <c r="O159" i="6" s="1"/>
  <c r="L160" i="6"/>
  <c r="P158" i="6"/>
  <c r="Q158" i="6"/>
  <c r="W344" i="1"/>
  <c r="X344" i="1" s="1"/>
  <c r="T344" i="1"/>
  <c r="B344" i="2"/>
  <c r="R345" i="1"/>
  <c r="S345" i="1" s="1"/>
  <c r="W345" i="1" s="1"/>
  <c r="X345" i="1" s="1"/>
  <c r="L349" i="1"/>
  <c r="M348" i="1"/>
  <c r="Q346" i="1"/>
  <c r="P346" i="1"/>
  <c r="N347" i="1"/>
  <c r="O347" i="1" s="1"/>
  <c r="A347" i="2"/>
  <c r="C411" i="2"/>
  <c r="D410" i="2"/>
  <c r="W152" i="1"/>
  <c r="X152" i="1" s="1"/>
  <c r="N155" i="1"/>
  <c r="O155" i="1" s="1"/>
  <c r="A155" i="2"/>
  <c r="T152" i="1"/>
  <c r="U152" i="1"/>
  <c r="R153" i="1"/>
  <c r="S153" i="1" s="1"/>
  <c r="B153" i="2" s="1"/>
  <c r="P154" i="1"/>
  <c r="Q154" i="1"/>
  <c r="M156" i="1"/>
  <c r="R158" i="6" l="1"/>
  <c r="S158" i="6" s="1"/>
  <c r="L161" i="6"/>
  <c r="M160" i="6"/>
  <c r="N160" i="6" s="1"/>
  <c r="O160" i="6" s="1"/>
  <c r="P159" i="6"/>
  <c r="Q159" i="6"/>
  <c r="T157" i="6"/>
  <c r="U157" i="6"/>
  <c r="W157" i="6"/>
  <c r="X157" i="6" s="1"/>
  <c r="T345" i="1"/>
  <c r="B345" i="2"/>
  <c r="U345" i="1"/>
  <c r="R346" i="1"/>
  <c r="S346" i="1" s="1"/>
  <c r="W346" i="1" s="1"/>
  <c r="X346" i="1" s="1"/>
  <c r="N348" i="1"/>
  <c r="O348" i="1" s="1"/>
  <c r="A348" i="2"/>
  <c r="Q347" i="1"/>
  <c r="P347" i="1"/>
  <c r="M349" i="1"/>
  <c r="L350" i="1"/>
  <c r="C412" i="2"/>
  <c r="D411" i="2"/>
  <c r="W153" i="1"/>
  <c r="X153" i="1" s="1"/>
  <c r="N156" i="1"/>
  <c r="O156" i="1" s="1"/>
  <c r="A156" i="2"/>
  <c r="T153" i="1"/>
  <c r="U153" i="1"/>
  <c r="R154" i="1"/>
  <c r="S154" i="1" s="1"/>
  <c r="B154" i="2" s="1"/>
  <c r="P155" i="1"/>
  <c r="Q155" i="1"/>
  <c r="M157" i="1"/>
  <c r="R159" i="6" l="1"/>
  <c r="S159" i="6" s="1"/>
  <c r="T159" i="6" s="1"/>
  <c r="P160" i="6"/>
  <c r="Q160" i="6"/>
  <c r="M161" i="6"/>
  <c r="N161" i="6" s="1"/>
  <c r="O161" i="6" s="1"/>
  <c r="L162" i="6"/>
  <c r="U158" i="6"/>
  <c r="T158" i="6"/>
  <c r="W158" i="6"/>
  <c r="X158" i="6" s="1"/>
  <c r="T346" i="1"/>
  <c r="B346" i="2"/>
  <c r="U346" i="1"/>
  <c r="R347" i="1"/>
  <c r="S347" i="1" s="1"/>
  <c r="T347" i="1" s="1"/>
  <c r="M350" i="1"/>
  <c r="L351" i="1"/>
  <c r="N349" i="1"/>
  <c r="O349" i="1" s="1"/>
  <c r="A349" i="2"/>
  <c r="Q348" i="1"/>
  <c r="P348" i="1"/>
  <c r="C413" i="2"/>
  <c r="D412" i="2"/>
  <c r="W154" i="1"/>
  <c r="X154" i="1" s="1"/>
  <c r="N157" i="1"/>
  <c r="O157" i="1" s="1"/>
  <c r="A157" i="2"/>
  <c r="T154" i="1"/>
  <c r="U154" i="1"/>
  <c r="R155" i="1"/>
  <c r="S155" i="1" s="1"/>
  <c r="B155" i="2" s="1"/>
  <c r="P156" i="1"/>
  <c r="Q156" i="1"/>
  <c r="M158" i="1"/>
  <c r="W159" i="6" l="1"/>
  <c r="X159" i="6" s="1"/>
  <c r="U159" i="6"/>
  <c r="L163" i="6"/>
  <c r="M162" i="6"/>
  <c r="N162" i="6" s="1"/>
  <c r="O162" i="6" s="1"/>
  <c r="R160" i="6"/>
  <c r="S160" i="6" s="1"/>
  <c r="P161" i="6"/>
  <c r="Q161" i="6"/>
  <c r="W347" i="1"/>
  <c r="X347" i="1" s="1"/>
  <c r="R348" i="1"/>
  <c r="S348" i="1" s="1"/>
  <c r="W348" i="1" s="1"/>
  <c r="X348" i="1" s="1"/>
  <c r="U347" i="1"/>
  <c r="B347" i="2"/>
  <c r="Q349" i="1"/>
  <c r="P349" i="1"/>
  <c r="M351" i="1"/>
  <c r="L352" i="1"/>
  <c r="N350" i="1"/>
  <c r="O350" i="1" s="1"/>
  <c r="A350" i="2"/>
  <c r="C414" i="2"/>
  <c r="D413" i="2"/>
  <c r="W155" i="1"/>
  <c r="X155" i="1" s="1"/>
  <c r="N158" i="1"/>
  <c r="O158" i="1" s="1"/>
  <c r="A158" i="2"/>
  <c r="T155" i="1"/>
  <c r="U155" i="1"/>
  <c r="R156" i="1"/>
  <c r="S156" i="1" s="1"/>
  <c r="B156" i="2" s="1"/>
  <c r="P157" i="1"/>
  <c r="Q157" i="1"/>
  <c r="M159" i="1"/>
  <c r="R161" i="6" l="1"/>
  <c r="S161" i="6" s="1"/>
  <c r="U161" i="6" s="1"/>
  <c r="T160" i="6"/>
  <c r="U160" i="6"/>
  <c r="W160" i="6"/>
  <c r="X160" i="6" s="1"/>
  <c r="P162" i="6"/>
  <c r="Q162" i="6"/>
  <c r="L164" i="6"/>
  <c r="M163" i="6"/>
  <c r="N163" i="6" s="1"/>
  <c r="O163" i="6" s="1"/>
  <c r="T348" i="1"/>
  <c r="B348" i="2"/>
  <c r="U348" i="1"/>
  <c r="R349" i="1"/>
  <c r="S349" i="1" s="1"/>
  <c r="U349" i="1" s="1"/>
  <c r="N351" i="1"/>
  <c r="O351" i="1" s="1"/>
  <c r="A351" i="2"/>
  <c r="L353" i="1"/>
  <c r="M352" i="1"/>
  <c r="Q350" i="1"/>
  <c r="P350" i="1"/>
  <c r="C415" i="2"/>
  <c r="D414" i="2"/>
  <c r="W156" i="1"/>
  <c r="X156" i="1" s="1"/>
  <c r="N159" i="1"/>
  <c r="O159" i="1" s="1"/>
  <c r="A159" i="2"/>
  <c r="T156" i="1"/>
  <c r="U156" i="1"/>
  <c r="R157" i="1"/>
  <c r="S157" i="1" s="1"/>
  <c r="B157" i="2" s="1"/>
  <c r="P158" i="1"/>
  <c r="Q158" i="1"/>
  <c r="M160" i="1"/>
  <c r="T161" i="6" l="1"/>
  <c r="W161" i="6"/>
  <c r="X161" i="6" s="1"/>
  <c r="R162" i="6"/>
  <c r="S162" i="6" s="1"/>
  <c r="W162" i="6" s="1"/>
  <c r="X162" i="6" s="1"/>
  <c r="P163" i="6"/>
  <c r="Q163" i="6"/>
  <c r="L165" i="6"/>
  <c r="M164" i="6"/>
  <c r="N164" i="6" s="1"/>
  <c r="O164" i="6" s="1"/>
  <c r="W349" i="1"/>
  <c r="X349" i="1" s="1"/>
  <c r="B349" i="2"/>
  <c r="T349" i="1"/>
  <c r="R350" i="1"/>
  <c r="S350" i="1" s="1"/>
  <c r="U350" i="1" s="1"/>
  <c r="A352" i="2"/>
  <c r="N352" i="1"/>
  <c r="O352" i="1" s="1"/>
  <c r="M353" i="1"/>
  <c r="L354" i="1"/>
  <c r="P351" i="1"/>
  <c r="Q351" i="1"/>
  <c r="C416" i="2"/>
  <c r="D415" i="2"/>
  <c r="W157" i="1"/>
  <c r="X157" i="1" s="1"/>
  <c r="N160" i="1"/>
  <c r="O160" i="1" s="1"/>
  <c r="A160" i="2"/>
  <c r="T157" i="1"/>
  <c r="U157" i="1"/>
  <c r="R158" i="1"/>
  <c r="S158" i="1" s="1"/>
  <c r="B158" i="2" s="1"/>
  <c r="P159" i="1"/>
  <c r="Q159" i="1"/>
  <c r="M161" i="1"/>
  <c r="R163" i="6" l="1"/>
  <c r="S163" i="6" s="1"/>
  <c r="W163" i="6" s="1"/>
  <c r="X163" i="6" s="1"/>
  <c r="T162" i="6"/>
  <c r="U162" i="6"/>
  <c r="L166" i="6"/>
  <c r="M165" i="6"/>
  <c r="N165" i="6" s="1"/>
  <c r="O165" i="6" s="1"/>
  <c r="P164" i="6"/>
  <c r="Q164" i="6"/>
  <c r="B350" i="2"/>
  <c r="W350" i="1"/>
  <c r="X350" i="1" s="1"/>
  <c r="T350" i="1"/>
  <c r="R351" i="1"/>
  <c r="S351" i="1" s="1"/>
  <c r="B351" i="2" s="1"/>
  <c r="M354" i="1"/>
  <c r="L355" i="1"/>
  <c r="N353" i="1"/>
  <c r="O353" i="1" s="1"/>
  <c r="A353" i="2"/>
  <c r="Q352" i="1"/>
  <c r="P352" i="1"/>
  <c r="C417" i="2"/>
  <c r="D416" i="2"/>
  <c r="W158" i="1"/>
  <c r="X158" i="1" s="1"/>
  <c r="N161" i="1"/>
  <c r="O161" i="1" s="1"/>
  <c r="A161" i="2"/>
  <c r="T158" i="1"/>
  <c r="U158" i="1"/>
  <c r="R159" i="1"/>
  <c r="S159" i="1" s="1"/>
  <c r="B159" i="2" s="1"/>
  <c r="P160" i="1"/>
  <c r="Q160" i="1"/>
  <c r="M162" i="1"/>
  <c r="U163" i="6" l="1"/>
  <c r="T163" i="6"/>
  <c r="R164" i="6"/>
  <c r="S164" i="6" s="1"/>
  <c r="P165" i="6"/>
  <c r="Q165" i="6"/>
  <c r="L167" i="6"/>
  <c r="M166" i="6"/>
  <c r="N166" i="6" s="1"/>
  <c r="O166" i="6" s="1"/>
  <c r="U351" i="1"/>
  <c r="W351" i="1"/>
  <c r="X351" i="1" s="1"/>
  <c r="R352" i="1"/>
  <c r="S352" i="1" s="1"/>
  <c r="T352" i="1" s="1"/>
  <c r="T351" i="1"/>
  <c r="Q353" i="1"/>
  <c r="P353" i="1"/>
  <c r="L356" i="1"/>
  <c r="M355" i="1"/>
  <c r="N354" i="1"/>
  <c r="O354" i="1" s="1"/>
  <c r="A354" i="2"/>
  <c r="C418" i="2"/>
  <c r="D417" i="2"/>
  <c r="W159" i="1"/>
  <c r="X159" i="1" s="1"/>
  <c r="N162" i="1"/>
  <c r="O162" i="1" s="1"/>
  <c r="A162" i="2"/>
  <c r="T159" i="1"/>
  <c r="U159" i="1"/>
  <c r="R160" i="1"/>
  <c r="S160" i="1" s="1"/>
  <c r="B160" i="2" s="1"/>
  <c r="P161" i="1"/>
  <c r="Q161" i="1"/>
  <c r="M163" i="1"/>
  <c r="R165" i="6" l="1"/>
  <c r="S165" i="6" s="1"/>
  <c r="T165" i="6" s="1"/>
  <c r="P166" i="6"/>
  <c r="Q166" i="6"/>
  <c r="M167" i="6"/>
  <c r="N167" i="6" s="1"/>
  <c r="O167" i="6" s="1"/>
  <c r="L168" i="6"/>
  <c r="U164" i="6"/>
  <c r="T164" i="6"/>
  <c r="W164" i="6"/>
  <c r="X164" i="6" s="1"/>
  <c r="W352" i="1"/>
  <c r="X352" i="1" s="1"/>
  <c r="B352" i="2"/>
  <c r="U352" i="1"/>
  <c r="R353" i="1"/>
  <c r="S353" i="1" s="1"/>
  <c r="W353" i="1" s="1"/>
  <c r="X353" i="1" s="1"/>
  <c r="M356" i="1"/>
  <c r="L357" i="1"/>
  <c r="Q354" i="1"/>
  <c r="P354" i="1"/>
  <c r="N355" i="1"/>
  <c r="O355" i="1" s="1"/>
  <c r="A355" i="2"/>
  <c r="C419" i="2"/>
  <c r="D418" i="2"/>
  <c r="W160" i="1"/>
  <c r="X160" i="1" s="1"/>
  <c r="N163" i="1"/>
  <c r="O163" i="1" s="1"/>
  <c r="A163" i="2"/>
  <c r="T160" i="1"/>
  <c r="U160" i="1"/>
  <c r="R161" i="1"/>
  <c r="S161" i="1" s="1"/>
  <c r="B161" i="2" s="1"/>
  <c r="P162" i="1"/>
  <c r="Q162" i="1"/>
  <c r="M164" i="1"/>
  <c r="W165" i="6" l="1"/>
  <c r="X165" i="6" s="1"/>
  <c r="U165" i="6"/>
  <c r="R166" i="6"/>
  <c r="S166" i="6" s="1"/>
  <c r="W166" i="6" s="1"/>
  <c r="X166" i="6" s="1"/>
  <c r="L169" i="6"/>
  <c r="M168" i="6"/>
  <c r="N168" i="6" s="1"/>
  <c r="O168" i="6" s="1"/>
  <c r="P167" i="6"/>
  <c r="Q167" i="6"/>
  <c r="U353" i="1"/>
  <c r="T353" i="1"/>
  <c r="B353" i="2"/>
  <c r="R354" i="1"/>
  <c r="S354" i="1" s="1"/>
  <c r="B354" i="2" s="1"/>
  <c r="L358" i="1"/>
  <c r="M357" i="1"/>
  <c r="P355" i="1"/>
  <c r="Q355" i="1"/>
  <c r="A356" i="2"/>
  <c r="N356" i="1"/>
  <c r="O356" i="1" s="1"/>
  <c r="C420" i="2"/>
  <c r="D419" i="2"/>
  <c r="W161" i="1"/>
  <c r="X161" i="1" s="1"/>
  <c r="N164" i="1"/>
  <c r="O164" i="1" s="1"/>
  <c r="A164" i="2"/>
  <c r="T161" i="1"/>
  <c r="U161" i="1"/>
  <c r="R162" i="1"/>
  <c r="S162" i="1" s="1"/>
  <c r="B162" i="2" s="1"/>
  <c r="P163" i="1"/>
  <c r="Q163" i="1"/>
  <c r="M165" i="1"/>
  <c r="R167" i="6" l="1"/>
  <c r="S167" i="6" s="1"/>
  <c r="T167" i="6" s="1"/>
  <c r="T166" i="6"/>
  <c r="U166" i="6"/>
  <c r="P168" i="6"/>
  <c r="Q168" i="6"/>
  <c r="M169" i="6"/>
  <c r="N169" i="6" s="1"/>
  <c r="O169" i="6" s="1"/>
  <c r="L170" i="6"/>
  <c r="W354" i="1"/>
  <c r="X354" i="1" s="1"/>
  <c r="U354" i="1"/>
  <c r="T354" i="1"/>
  <c r="P356" i="1"/>
  <c r="Q356" i="1"/>
  <c r="N357" i="1"/>
  <c r="O357" i="1" s="1"/>
  <c r="A357" i="2"/>
  <c r="L359" i="1"/>
  <c r="M358" i="1"/>
  <c r="R355" i="1"/>
  <c r="S355" i="1" s="1"/>
  <c r="C421" i="2"/>
  <c r="D420" i="2"/>
  <c r="W162" i="1"/>
  <c r="X162" i="1" s="1"/>
  <c r="N165" i="1"/>
  <c r="O165" i="1" s="1"/>
  <c r="A165" i="2"/>
  <c r="T162" i="1"/>
  <c r="U162" i="1"/>
  <c r="R163" i="1"/>
  <c r="S163" i="1" s="1"/>
  <c r="B163" i="2" s="1"/>
  <c r="P164" i="1"/>
  <c r="Q164" i="1"/>
  <c r="M166" i="1"/>
  <c r="W167" i="6" l="1"/>
  <c r="X167" i="6" s="1"/>
  <c r="U167" i="6"/>
  <c r="L171" i="6"/>
  <c r="M170" i="6"/>
  <c r="N170" i="6" s="1"/>
  <c r="O170" i="6" s="1"/>
  <c r="P169" i="6"/>
  <c r="Q169" i="6"/>
  <c r="R168" i="6"/>
  <c r="S168" i="6" s="1"/>
  <c r="R356" i="1"/>
  <c r="S356" i="1" s="1"/>
  <c r="B356" i="2" s="1"/>
  <c r="N358" i="1"/>
  <c r="O358" i="1" s="1"/>
  <c r="A358" i="2"/>
  <c r="B355" i="2"/>
  <c r="U355" i="1"/>
  <c r="T355" i="1"/>
  <c r="W355" i="1"/>
  <c r="X355" i="1" s="1"/>
  <c r="Q357" i="1"/>
  <c r="P357" i="1"/>
  <c r="M359" i="1"/>
  <c r="L360" i="1"/>
  <c r="C422" i="2"/>
  <c r="D421" i="2"/>
  <c r="N166" i="1"/>
  <c r="O166" i="1" s="1"/>
  <c r="A166" i="2"/>
  <c r="W163" i="1"/>
  <c r="X163" i="1" s="1"/>
  <c r="T163" i="1"/>
  <c r="U163" i="1"/>
  <c r="R164" i="1"/>
  <c r="S164" i="1" s="1"/>
  <c r="B164" i="2" s="1"/>
  <c r="P165" i="1"/>
  <c r="Q165" i="1"/>
  <c r="M167" i="1"/>
  <c r="R169" i="6" l="1"/>
  <c r="S169" i="6" s="1"/>
  <c r="P170" i="6"/>
  <c r="Q170" i="6"/>
  <c r="T168" i="6"/>
  <c r="U168" i="6"/>
  <c r="W168" i="6"/>
  <c r="X168" i="6" s="1"/>
  <c r="L172" i="6"/>
  <c r="M171" i="6"/>
  <c r="N171" i="6" s="1"/>
  <c r="O171" i="6" s="1"/>
  <c r="T356" i="1"/>
  <c r="U356" i="1"/>
  <c r="W356" i="1"/>
  <c r="X356" i="1" s="1"/>
  <c r="R357" i="1"/>
  <c r="S357" i="1" s="1"/>
  <c r="B357" i="2" s="1"/>
  <c r="M360" i="1"/>
  <c r="L361" i="1"/>
  <c r="N359" i="1"/>
  <c r="O359" i="1" s="1"/>
  <c r="A359" i="2"/>
  <c r="P358" i="1"/>
  <c r="Q358" i="1"/>
  <c r="C423" i="2"/>
  <c r="D422" i="2"/>
  <c r="W164" i="1"/>
  <c r="X164" i="1" s="1"/>
  <c r="N167" i="1"/>
  <c r="O167" i="1" s="1"/>
  <c r="A167" i="2"/>
  <c r="T164" i="1"/>
  <c r="U164" i="1"/>
  <c r="R165" i="1"/>
  <c r="S165" i="1" s="1"/>
  <c r="B165" i="2" s="1"/>
  <c r="P166" i="1"/>
  <c r="Q166" i="1"/>
  <c r="M168" i="1"/>
  <c r="L173" i="6" l="1"/>
  <c r="M172" i="6"/>
  <c r="N172" i="6" s="1"/>
  <c r="O172" i="6" s="1"/>
  <c r="R170" i="6"/>
  <c r="S170" i="6" s="1"/>
  <c r="P171" i="6"/>
  <c r="Q171" i="6"/>
  <c r="T169" i="6"/>
  <c r="U169" i="6"/>
  <c r="W169" i="6"/>
  <c r="X169" i="6" s="1"/>
  <c r="T357" i="1"/>
  <c r="W357" i="1"/>
  <c r="X357" i="1" s="1"/>
  <c r="R358" i="1"/>
  <c r="S358" i="1" s="1"/>
  <c r="T358" i="1" s="1"/>
  <c r="U357" i="1"/>
  <c r="Q359" i="1"/>
  <c r="P359" i="1"/>
  <c r="L362" i="1"/>
  <c r="M361" i="1"/>
  <c r="N360" i="1"/>
  <c r="O360" i="1" s="1"/>
  <c r="A360" i="2"/>
  <c r="C424" i="2"/>
  <c r="D423" i="2"/>
  <c r="W165" i="1"/>
  <c r="X165" i="1" s="1"/>
  <c r="N168" i="1"/>
  <c r="O168" i="1" s="1"/>
  <c r="A168" i="2"/>
  <c r="T165" i="1"/>
  <c r="U165" i="1"/>
  <c r="R166" i="1"/>
  <c r="S166" i="1" s="1"/>
  <c r="B166" i="2" s="1"/>
  <c r="P167" i="1"/>
  <c r="Q167" i="1"/>
  <c r="M169" i="1"/>
  <c r="R171" i="6" l="1"/>
  <c r="S171" i="6" s="1"/>
  <c r="U170" i="6"/>
  <c r="T170" i="6"/>
  <c r="W170" i="6"/>
  <c r="X170" i="6" s="1"/>
  <c r="P172" i="6"/>
  <c r="Q172" i="6"/>
  <c r="M173" i="6"/>
  <c r="N173" i="6" s="1"/>
  <c r="O173" i="6" s="1"/>
  <c r="L174" i="6"/>
  <c r="B358" i="2"/>
  <c r="W358" i="1"/>
  <c r="X358" i="1" s="1"/>
  <c r="U358" i="1"/>
  <c r="R359" i="1"/>
  <c r="S359" i="1" s="1"/>
  <c r="W359" i="1" s="1"/>
  <c r="X359" i="1" s="1"/>
  <c r="A361" i="2"/>
  <c r="N361" i="1"/>
  <c r="O361" i="1" s="1"/>
  <c r="L363" i="1"/>
  <c r="M362" i="1"/>
  <c r="Q360" i="1"/>
  <c r="P360" i="1"/>
  <c r="C425" i="2"/>
  <c r="D424" i="2"/>
  <c r="W166" i="1"/>
  <c r="X166" i="1" s="1"/>
  <c r="N169" i="1"/>
  <c r="O169" i="1" s="1"/>
  <c r="A169" i="2"/>
  <c r="T166" i="1"/>
  <c r="U166" i="1"/>
  <c r="R167" i="1"/>
  <c r="S167" i="1" s="1"/>
  <c r="B167" i="2" s="1"/>
  <c r="P168" i="1"/>
  <c r="Q168" i="1"/>
  <c r="M170" i="1"/>
  <c r="R172" i="6" l="1"/>
  <c r="S172" i="6" s="1"/>
  <c r="P173" i="6"/>
  <c r="Q173" i="6"/>
  <c r="L175" i="6"/>
  <c r="M174" i="6"/>
  <c r="N174" i="6" s="1"/>
  <c r="O174" i="6" s="1"/>
  <c r="T171" i="6"/>
  <c r="U171" i="6"/>
  <c r="W171" i="6"/>
  <c r="X171" i="6" s="1"/>
  <c r="T359" i="1"/>
  <c r="B359" i="2"/>
  <c r="U359" i="1"/>
  <c r="R360" i="1"/>
  <c r="S360" i="1" s="1"/>
  <c r="B360" i="2" s="1"/>
  <c r="Q361" i="1"/>
  <c r="P361" i="1"/>
  <c r="A362" i="2"/>
  <c r="N362" i="1"/>
  <c r="O362" i="1" s="1"/>
  <c r="M363" i="1"/>
  <c r="L364" i="1"/>
  <c r="C426" i="2"/>
  <c r="D425" i="2"/>
  <c r="W167" i="1"/>
  <c r="X167" i="1" s="1"/>
  <c r="N170" i="1"/>
  <c r="O170" i="1" s="1"/>
  <c r="A170" i="2"/>
  <c r="T167" i="1"/>
  <c r="U167" i="1"/>
  <c r="R168" i="1"/>
  <c r="S168" i="1" s="1"/>
  <c r="B168" i="2" s="1"/>
  <c r="P169" i="1"/>
  <c r="Q169" i="1"/>
  <c r="M171" i="1"/>
  <c r="R173" i="6" l="1"/>
  <c r="S173" i="6" s="1"/>
  <c r="T173" i="6" s="1"/>
  <c r="L176" i="6"/>
  <c r="M175" i="6"/>
  <c r="N175" i="6" s="1"/>
  <c r="O175" i="6" s="1"/>
  <c r="P174" i="6"/>
  <c r="Q174" i="6"/>
  <c r="U172" i="6"/>
  <c r="T172" i="6"/>
  <c r="W172" i="6"/>
  <c r="X172" i="6" s="1"/>
  <c r="U360" i="1"/>
  <c r="W360" i="1"/>
  <c r="X360" i="1" s="1"/>
  <c r="R361" i="1"/>
  <c r="S361" i="1" s="1"/>
  <c r="W361" i="1" s="1"/>
  <c r="X361" i="1" s="1"/>
  <c r="T360" i="1"/>
  <c r="L365" i="1"/>
  <c r="M364" i="1"/>
  <c r="Q362" i="1"/>
  <c r="P362" i="1"/>
  <c r="N363" i="1"/>
  <c r="O363" i="1" s="1"/>
  <c r="A363" i="2"/>
  <c r="C427" i="2"/>
  <c r="D426" i="2"/>
  <c r="W168" i="1"/>
  <c r="X168" i="1" s="1"/>
  <c r="N171" i="1"/>
  <c r="O171" i="1" s="1"/>
  <c r="A171" i="2"/>
  <c r="T168" i="1"/>
  <c r="U168" i="1"/>
  <c r="R169" i="1"/>
  <c r="S169" i="1" s="1"/>
  <c r="B169" i="2" s="1"/>
  <c r="P170" i="1"/>
  <c r="Q170" i="1"/>
  <c r="M172" i="1"/>
  <c r="U173" i="6" l="1"/>
  <c r="W173" i="6"/>
  <c r="X173" i="6" s="1"/>
  <c r="P175" i="6"/>
  <c r="Q175" i="6"/>
  <c r="R174" i="6"/>
  <c r="S174" i="6" s="1"/>
  <c r="L177" i="6"/>
  <c r="M176" i="6"/>
  <c r="N176" i="6" s="1"/>
  <c r="O176" i="6" s="1"/>
  <c r="R362" i="1"/>
  <c r="S362" i="1" s="1"/>
  <c r="W362" i="1" s="1"/>
  <c r="X362" i="1" s="1"/>
  <c r="U361" i="1"/>
  <c r="T361" i="1"/>
  <c r="B361" i="2"/>
  <c r="P363" i="1"/>
  <c r="Q363" i="1"/>
  <c r="N364" i="1"/>
  <c r="O364" i="1" s="1"/>
  <c r="A364" i="2"/>
  <c r="M365" i="1"/>
  <c r="L366" i="1"/>
  <c r="C428" i="2"/>
  <c r="D427" i="2"/>
  <c r="W169" i="1"/>
  <c r="X169" i="1" s="1"/>
  <c r="N172" i="1"/>
  <c r="O172" i="1" s="1"/>
  <c r="A172" i="2"/>
  <c r="T169" i="1"/>
  <c r="U169" i="1"/>
  <c r="R170" i="1"/>
  <c r="S170" i="1" s="1"/>
  <c r="B170" i="2" s="1"/>
  <c r="P171" i="1"/>
  <c r="Q171" i="1"/>
  <c r="M173" i="1"/>
  <c r="R175" i="6" l="1"/>
  <c r="S175" i="6" s="1"/>
  <c r="T175" i="6" s="1"/>
  <c r="P176" i="6"/>
  <c r="Q176" i="6"/>
  <c r="U174" i="6"/>
  <c r="T174" i="6"/>
  <c r="W174" i="6"/>
  <c r="X174" i="6" s="1"/>
  <c r="L178" i="6"/>
  <c r="M177" i="6"/>
  <c r="N177" i="6" s="1"/>
  <c r="O177" i="6" s="1"/>
  <c r="B362" i="2"/>
  <c r="U362" i="1"/>
  <c r="T362" i="1"/>
  <c r="R363" i="1"/>
  <c r="S363" i="1" s="1"/>
  <c r="T363" i="1" s="1"/>
  <c r="M366" i="1"/>
  <c r="L367" i="1"/>
  <c r="Q364" i="1"/>
  <c r="P364" i="1"/>
  <c r="N365" i="1"/>
  <c r="O365" i="1" s="1"/>
  <c r="A365" i="2"/>
  <c r="C429" i="2"/>
  <c r="D428" i="2"/>
  <c r="N173" i="1"/>
  <c r="O173" i="1" s="1"/>
  <c r="A173" i="2"/>
  <c r="W170" i="1"/>
  <c r="X170" i="1" s="1"/>
  <c r="T170" i="1"/>
  <c r="U170" i="1"/>
  <c r="R171" i="1"/>
  <c r="S171" i="1" s="1"/>
  <c r="B171" i="2" s="1"/>
  <c r="P172" i="1"/>
  <c r="Q172" i="1"/>
  <c r="M174" i="1"/>
  <c r="W175" i="6" l="1"/>
  <c r="X175" i="6" s="1"/>
  <c r="U175" i="6"/>
  <c r="R176" i="6"/>
  <c r="S176" i="6" s="1"/>
  <c r="W176" i="6" s="1"/>
  <c r="X176" i="6" s="1"/>
  <c r="P177" i="6"/>
  <c r="Q177" i="6"/>
  <c r="L179" i="6"/>
  <c r="M178" i="6"/>
  <c r="N178" i="6" s="1"/>
  <c r="O178" i="6" s="1"/>
  <c r="U363" i="1"/>
  <c r="B363" i="2"/>
  <c r="W363" i="1"/>
  <c r="X363" i="1" s="1"/>
  <c r="R364" i="1"/>
  <c r="S364" i="1" s="1"/>
  <c r="T364" i="1" s="1"/>
  <c r="L368" i="1"/>
  <c r="M367" i="1"/>
  <c r="Q365" i="1"/>
  <c r="P365" i="1"/>
  <c r="N366" i="1"/>
  <c r="O366" i="1" s="1"/>
  <c r="A366" i="2"/>
  <c r="C430" i="2"/>
  <c r="D429" i="2"/>
  <c r="W171" i="1"/>
  <c r="X171" i="1" s="1"/>
  <c r="N174" i="1"/>
  <c r="O174" i="1" s="1"/>
  <c r="A174" i="2"/>
  <c r="T171" i="1"/>
  <c r="U171" i="1"/>
  <c r="R172" i="1"/>
  <c r="S172" i="1" s="1"/>
  <c r="B172" i="2" s="1"/>
  <c r="P173" i="1"/>
  <c r="Q173" i="1"/>
  <c r="M175" i="1"/>
  <c r="R177" i="6" l="1"/>
  <c r="S177" i="6" s="1"/>
  <c r="W177" i="6" s="1"/>
  <c r="X177" i="6" s="1"/>
  <c r="U176" i="6"/>
  <c r="T176" i="6"/>
  <c r="L180" i="6"/>
  <c r="M179" i="6"/>
  <c r="N179" i="6" s="1"/>
  <c r="O179" i="6" s="1"/>
  <c r="P178" i="6"/>
  <c r="Q178" i="6"/>
  <c r="U364" i="1"/>
  <c r="W364" i="1"/>
  <c r="X364" i="1" s="1"/>
  <c r="B364" i="2"/>
  <c r="R365" i="1"/>
  <c r="S365" i="1" s="1"/>
  <c r="U365" i="1" s="1"/>
  <c r="N367" i="1"/>
  <c r="O367" i="1" s="1"/>
  <c r="A367" i="2"/>
  <c r="P366" i="1"/>
  <c r="Q366" i="1"/>
  <c r="M368" i="1"/>
  <c r="L369" i="1"/>
  <c r="C431" i="2"/>
  <c r="D430" i="2"/>
  <c r="W172" i="1"/>
  <c r="X172" i="1" s="1"/>
  <c r="N175" i="1"/>
  <c r="O175" i="1" s="1"/>
  <c r="A175" i="2"/>
  <c r="T172" i="1"/>
  <c r="U172" i="1"/>
  <c r="R173" i="1"/>
  <c r="S173" i="1" s="1"/>
  <c r="B173" i="2" s="1"/>
  <c r="P174" i="1"/>
  <c r="Q174" i="1"/>
  <c r="M176" i="1"/>
  <c r="U177" i="6" l="1"/>
  <c r="T177" i="6"/>
  <c r="R178" i="6"/>
  <c r="S178" i="6" s="1"/>
  <c r="P179" i="6"/>
  <c r="Q179" i="6"/>
  <c r="L181" i="6"/>
  <c r="M180" i="6"/>
  <c r="N180" i="6" s="1"/>
  <c r="O180" i="6" s="1"/>
  <c r="W365" i="1"/>
  <c r="X365" i="1" s="1"/>
  <c r="B365" i="2"/>
  <c r="T365" i="1"/>
  <c r="R366" i="1"/>
  <c r="S366" i="1" s="1"/>
  <c r="M369" i="1"/>
  <c r="L370" i="1"/>
  <c r="N368" i="1"/>
  <c r="O368" i="1" s="1"/>
  <c r="A368" i="2"/>
  <c r="P367" i="1"/>
  <c r="Q367" i="1"/>
  <c r="C432" i="2"/>
  <c r="D431" i="2"/>
  <c r="W173" i="1"/>
  <c r="X173" i="1" s="1"/>
  <c r="N176" i="1"/>
  <c r="O176" i="1" s="1"/>
  <c r="A176" i="2"/>
  <c r="T173" i="1"/>
  <c r="U173" i="1"/>
  <c r="R174" i="1"/>
  <c r="S174" i="1" s="1"/>
  <c r="B174" i="2" s="1"/>
  <c r="P175" i="1"/>
  <c r="Q175" i="1"/>
  <c r="M177" i="1"/>
  <c r="R179" i="6" l="1"/>
  <c r="S179" i="6" s="1"/>
  <c r="T179" i="6" s="1"/>
  <c r="P180" i="6"/>
  <c r="Q180" i="6"/>
  <c r="L182" i="6"/>
  <c r="M181" i="6"/>
  <c r="N181" i="6" s="1"/>
  <c r="O181" i="6" s="1"/>
  <c r="T178" i="6"/>
  <c r="U178" i="6"/>
  <c r="W178" i="6"/>
  <c r="X178" i="6" s="1"/>
  <c r="R367" i="1"/>
  <c r="S367" i="1" s="1"/>
  <c r="B367" i="2" s="1"/>
  <c r="L371" i="1"/>
  <c r="M370" i="1"/>
  <c r="N369" i="1"/>
  <c r="O369" i="1" s="1"/>
  <c r="A369" i="2"/>
  <c r="Q368" i="1"/>
  <c r="P368" i="1"/>
  <c r="B366" i="2"/>
  <c r="W366" i="1"/>
  <c r="X366" i="1" s="1"/>
  <c r="T366" i="1"/>
  <c r="U366" i="1"/>
  <c r="C433" i="2"/>
  <c r="D432" i="2"/>
  <c r="W174" i="1"/>
  <c r="X174" i="1" s="1"/>
  <c r="N177" i="1"/>
  <c r="O177" i="1" s="1"/>
  <c r="A177" i="2"/>
  <c r="T174" i="1"/>
  <c r="U174" i="1"/>
  <c r="R175" i="1"/>
  <c r="S175" i="1" s="1"/>
  <c r="B175" i="2" s="1"/>
  <c r="P176" i="1"/>
  <c r="Q176" i="1"/>
  <c r="M178" i="1"/>
  <c r="W179" i="6" l="1"/>
  <c r="X179" i="6" s="1"/>
  <c r="U179" i="6"/>
  <c r="R180" i="6"/>
  <c r="S180" i="6" s="1"/>
  <c r="W180" i="6" s="1"/>
  <c r="X180" i="6" s="1"/>
  <c r="L183" i="6"/>
  <c r="M182" i="6"/>
  <c r="N182" i="6" s="1"/>
  <c r="O182" i="6" s="1"/>
  <c r="P181" i="6"/>
  <c r="Q181" i="6"/>
  <c r="U367" i="1"/>
  <c r="W367" i="1"/>
  <c r="X367" i="1" s="1"/>
  <c r="R368" i="1"/>
  <c r="S368" i="1" s="1"/>
  <c r="W368" i="1" s="1"/>
  <c r="X368" i="1" s="1"/>
  <c r="T367" i="1"/>
  <c r="Q369" i="1"/>
  <c r="P369" i="1"/>
  <c r="N370" i="1"/>
  <c r="O370" i="1" s="1"/>
  <c r="A370" i="2"/>
  <c r="M371" i="1"/>
  <c r="L372" i="1"/>
  <c r="C434" i="2"/>
  <c r="D433" i="2"/>
  <c r="W175" i="1"/>
  <c r="X175" i="1" s="1"/>
  <c r="N178" i="1"/>
  <c r="O178" i="1" s="1"/>
  <c r="A178" i="2"/>
  <c r="T175" i="1"/>
  <c r="U175" i="1"/>
  <c r="R176" i="1"/>
  <c r="S176" i="1" s="1"/>
  <c r="B176" i="2" s="1"/>
  <c r="P177" i="1"/>
  <c r="Q177" i="1"/>
  <c r="M179" i="1"/>
  <c r="T180" i="6" l="1"/>
  <c r="U180" i="6"/>
  <c r="R181" i="6"/>
  <c r="S181" i="6" s="1"/>
  <c r="P182" i="6"/>
  <c r="Q182" i="6"/>
  <c r="L184" i="6"/>
  <c r="M183" i="6"/>
  <c r="N183" i="6" s="1"/>
  <c r="O183" i="6" s="1"/>
  <c r="B368" i="2"/>
  <c r="T368" i="1"/>
  <c r="U368" i="1"/>
  <c r="R369" i="1"/>
  <c r="S369" i="1" s="1"/>
  <c r="U369" i="1" s="1"/>
  <c r="P370" i="1"/>
  <c r="Q370" i="1"/>
  <c r="M372" i="1"/>
  <c r="L373" i="1"/>
  <c r="N371" i="1"/>
  <c r="O371" i="1" s="1"/>
  <c r="A371" i="2"/>
  <c r="R177" i="1"/>
  <c r="S177" i="1" s="1"/>
  <c r="B177" i="2" s="1"/>
  <c r="C435" i="2"/>
  <c r="D434" i="2"/>
  <c r="W176" i="1"/>
  <c r="X176" i="1" s="1"/>
  <c r="N179" i="1"/>
  <c r="O179" i="1" s="1"/>
  <c r="A179" i="2"/>
  <c r="T176" i="1"/>
  <c r="U176" i="1"/>
  <c r="P178" i="1"/>
  <c r="Q178" i="1"/>
  <c r="M180" i="1"/>
  <c r="P183" i="6" l="1"/>
  <c r="Q183" i="6"/>
  <c r="R182" i="6"/>
  <c r="S182" i="6" s="1"/>
  <c r="L185" i="6"/>
  <c r="M184" i="6"/>
  <c r="N184" i="6" s="1"/>
  <c r="O184" i="6" s="1"/>
  <c r="T181" i="6"/>
  <c r="U181" i="6"/>
  <c r="W181" i="6"/>
  <c r="X181" i="6" s="1"/>
  <c r="W369" i="1"/>
  <c r="X369" i="1" s="1"/>
  <c r="T369" i="1"/>
  <c r="B369" i="2"/>
  <c r="R370" i="1"/>
  <c r="S370" i="1" s="1"/>
  <c r="W370" i="1" s="1"/>
  <c r="X370" i="1" s="1"/>
  <c r="L374" i="1"/>
  <c r="M373" i="1"/>
  <c r="N372" i="1"/>
  <c r="O372" i="1" s="1"/>
  <c r="A372" i="2"/>
  <c r="Q371" i="1"/>
  <c r="P371" i="1"/>
  <c r="U177" i="1"/>
  <c r="W177" i="1"/>
  <c r="X177" i="1" s="1"/>
  <c r="T177" i="1"/>
  <c r="C436" i="2"/>
  <c r="D435" i="2"/>
  <c r="N180" i="1"/>
  <c r="O180" i="1" s="1"/>
  <c r="A180" i="2"/>
  <c r="R178" i="1"/>
  <c r="S178" i="1" s="1"/>
  <c r="B178" i="2" s="1"/>
  <c r="P179" i="1"/>
  <c r="Q179" i="1"/>
  <c r="M181" i="1"/>
  <c r="R183" i="6" l="1"/>
  <c r="S183" i="6" s="1"/>
  <c r="U183" i="6" s="1"/>
  <c r="M185" i="6"/>
  <c r="N185" i="6" s="1"/>
  <c r="O185" i="6" s="1"/>
  <c r="L186" i="6"/>
  <c r="U182" i="6"/>
  <c r="T182" i="6"/>
  <c r="W182" i="6"/>
  <c r="X182" i="6" s="1"/>
  <c r="P184" i="6"/>
  <c r="Q184" i="6"/>
  <c r="B370" i="2"/>
  <c r="U370" i="1"/>
  <c r="T370" i="1"/>
  <c r="R371" i="1"/>
  <c r="S371" i="1" s="1"/>
  <c r="T371" i="1" s="1"/>
  <c r="A373" i="2"/>
  <c r="N373" i="1"/>
  <c r="O373" i="1" s="1"/>
  <c r="P372" i="1"/>
  <c r="Q372" i="1"/>
  <c r="L375" i="1"/>
  <c r="M374" i="1"/>
  <c r="C437" i="2"/>
  <c r="D436" i="2"/>
  <c r="W178" i="1"/>
  <c r="X178" i="1" s="1"/>
  <c r="N181" i="1"/>
  <c r="O181" i="1" s="1"/>
  <c r="A181" i="2"/>
  <c r="T178" i="1"/>
  <c r="U178" i="1"/>
  <c r="R179" i="1"/>
  <c r="S179" i="1" s="1"/>
  <c r="B179" i="2" s="1"/>
  <c r="P180" i="1"/>
  <c r="Q180" i="1"/>
  <c r="M182" i="1"/>
  <c r="T183" i="6" l="1"/>
  <c r="W183" i="6"/>
  <c r="X183" i="6" s="1"/>
  <c r="R184" i="6"/>
  <c r="S184" i="6" s="1"/>
  <c r="L187" i="6"/>
  <c r="M186" i="6"/>
  <c r="N186" i="6" s="1"/>
  <c r="O186" i="6" s="1"/>
  <c r="P185" i="6"/>
  <c r="Q185" i="6"/>
  <c r="B371" i="2"/>
  <c r="W371" i="1"/>
  <c r="X371" i="1" s="1"/>
  <c r="U371" i="1"/>
  <c r="R372" i="1"/>
  <c r="S372" i="1" s="1"/>
  <c r="T372" i="1" s="1"/>
  <c r="N374" i="1"/>
  <c r="O374" i="1" s="1"/>
  <c r="A374" i="2"/>
  <c r="Q373" i="1"/>
  <c r="P373" i="1"/>
  <c r="M375" i="1"/>
  <c r="L376" i="1"/>
  <c r="C438" i="2"/>
  <c r="D437" i="2"/>
  <c r="W179" i="1"/>
  <c r="X179" i="1" s="1"/>
  <c r="N182" i="1"/>
  <c r="O182" i="1" s="1"/>
  <c r="A182" i="2"/>
  <c r="T179" i="1"/>
  <c r="U179" i="1"/>
  <c r="R180" i="1"/>
  <c r="S180" i="1" s="1"/>
  <c r="B180" i="2" s="1"/>
  <c r="P181" i="1"/>
  <c r="Q181" i="1"/>
  <c r="M183" i="1"/>
  <c r="R185" i="6" l="1"/>
  <c r="S185" i="6" s="1"/>
  <c r="P186" i="6"/>
  <c r="Q186" i="6"/>
  <c r="L188" i="6"/>
  <c r="M187" i="6"/>
  <c r="N187" i="6" s="1"/>
  <c r="O187" i="6" s="1"/>
  <c r="U184" i="6"/>
  <c r="T184" i="6"/>
  <c r="W184" i="6"/>
  <c r="X184" i="6" s="1"/>
  <c r="U372" i="1"/>
  <c r="B372" i="2"/>
  <c r="W372" i="1"/>
  <c r="X372" i="1" s="1"/>
  <c r="R373" i="1"/>
  <c r="S373" i="1" s="1"/>
  <c r="U373" i="1" s="1"/>
  <c r="L377" i="1"/>
  <c r="M376" i="1"/>
  <c r="N375" i="1"/>
  <c r="O375" i="1" s="1"/>
  <c r="A375" i="2"/>
  <c r="P374" i="1"/>
  <c r="Q374" i="1"/>
  <c r="C439" i="2"/>
  <c r="D438" i="2"/>
  <c r="W180" i="1"/>
  <c r="X180" i="1" s="1"/>
  <c r="N183" i="1"/>
  <c r="O183" i="1" s="1"/>
  <c r="A183" i="2"/>
  <c r="T180" i="1"/>
  <c r="U180" i="1"/>
  <c r="R181" i="1"/>
  <c r="S181" i="1" s="1"/>
  <c r="B181" i="2" s="1"/>
  <c r="P182" i="1"/>
  <c r="Q182" i="1"/>
  <c r="M184" i="1"/>
  <c r="P187" i="6" l="1"/>
  <c r="Q187" i="6"/>
  <c r="R186" i="6"/>
  <c r="S186" i="6" s="1"/>
  <c r="L189" i="6"/>
  <c r="M188" i="6"/>
  <c r="N188" i="6" s="1"/>
  <c r="O188" i="6" s="1"/>
  <c r="T185" i="6"/>
  <c r="U185" i="6"/>
  <c r="W185" i="6"/>
  <c r="X185" i="6" s="1"/>
  <c r="W373" i="1"/>
  <c r="X373" i="1" s="1"/>
  <c r="T373" i="1"/>
  <c r="B373" i="2"/>
  <c r="R374" i="1"/>
  <c r="S374" i="1" s="1"/>
  <c r="W374" i="1" s="1"/>
  <c r="X374" i="1" s="1"/>
  <c r="P375" i="1"/>
  <c r="Q375" i="1"/>
  <c r="M377" i="1"/>
  <c r="L378" i="1"/>
  <c r="N376" i="1"/>
  <c r="O376" i="1" s="1"/>
  <c r="A376" i="2"/>
  <c r="C440" i="2"/>
  <c r="D439" i="2"/>
  <c r="W181" i="1"/>
  <c r="X181" i="1" s="1"/>
  <c r="N184" i="1"/>
  <c r="O184" i="1" s="1"/>
  <c r="A184" i="2"/>
  <c r="T181" i="1"/>
  <c r="U181" i="1"/>
  <c r="R182" i="1"/>
  <c r="S182" i="1" s="1"/>
  <c r="B182" i="2" s="1"/>
  <c r="P183" i="1"/>
  <c r="Q183" i="1"/>
  <c r="M185" i="1"/>
  <c r="R187" i="6" l="1"/>
  <c r="S187" i="6" s="1"/>
  <c r="T187" i="6" s="1"/>
  <c r="T186" i="6"/>
  <c r="U186" i="6"/>
  <c r="W186" i="6"/>
  <c r="X186" i="6" s="1"/>
  <c r="M189" i="6"/>
  <c r="N189" i="6" s="1"/>
  <c r="O189" i="6" s="1"/>
  <c r="L190" i="6"/>
  <c r="P188" i="6"/>
  <c r="Q188" i="6"/>
  <c r="U374" i="1"/>
  <c r="B374" i="2"/>
  <c r="T374" i="1"/>
  <c r="R375" i="1"/>
  <c r="S375" i="1" s="1"/>
  <c r="T375" i="1" s="1"/>
  <c r="M378" i="1"/>
  <c r="L379" i="1"/>
  <c r="N377" i="1"/>
  <c r="O377" i="1" s="1"/>
  <c r="A377" i="2"/>
  <c r="P376" i="1"/>
  <c r="Q376" i="1"/>
  <c r="C441" i="2"/>
  <c r="D440" i="2"/>
  <c r="W182" i="1"/>
  <c r="X182" i="1" s="1"/>
  <c r="N185" i="1"/>
  <c r="O185" i="1" s="1"/>
  <c r="A185" i="2"/>
  <c r="R183" i="1"/>
  <c r="S183" i="1" s="1"/>
  <c r="B183" i="2" s="1"/>
  <c r="T182" i="1"/>
  <c r="U182" i="1"/>
  <c r="P184" i="1"/>
  <c r="Q184" i="1"/>
  <c r="M186" i="1"/>
  <c r="W187" i="6" l="1"/>
  <c r="X187" i="6" s="1"/>
  <c r="R188" i="6"/>
  <c r="S188" i="6" s="1"/>
  <c r="W188" i="6" s="1"/>
  <c r="X188" i="6" s="1"/>
  <c r="U187" i="6"/>
  <c r="L191" i="6"/>
  <c r="M190" i="6"/>
  <c r="N190" i="6" s="1"/>
  <c r="O190" i="6" s="1"/>
  <c r="P189" i="6"/>
  <c r="Q189" i="6"/>
  <c r="R376" i="1"/>
  <c r="S376" i="1" s="1"/>
  <c r="B376" i="2" s="1"/>
  <c r="U375" i="1"/>
  <c r="W375" i="1"/>
  <c r="X375" i="1" s="1"/>
  <c r="B375" i="2"/>
  <c r="P377" i="1"/>
  <c r="Q377" i="1"/>
  <c r="M379" i="1"/>
  <c r="L380" i="1"/>
  <c r="N378" i="1"/>
  <c r="O378" i="1" s="1"/>
  <c r="A378" i="2"/>
  <c r="C442" i="2"/>
  <c r="D441" i="2"/>
  <c r="N186" i="1"/>
  <c r="O186" i="1" s="1"/>
  <c r="A186" i="2"/>
  <c r="T183" i="1"/>
  <c r="W183" i="1"/>
  <c r="X183" i="1" s="1"/>
  <c r="U183" i="1"/>
  <c r="R184" i="1"/>
  <c r="S184" i="1" s="1"/>
  <c r="B184" i="2" s="1"/>
  <c r="P185" i="1"/>
  <c r="Q185" i="1"/>
  <c r="M187" i="1"/>
  <c r="U188" i="6" l="1"/>
  <c r="T188" i="6"/>
  <c r="R189" i="6"/>
  <c r="S189" i="6" s="1"/>
  <c r="P190" i="6"/>
  <c r="Q190" i="6"/>
  <c r="L192" i="6"/>
  <c r="M191" i="6"/>
  <c r="N191" i="6" s="1"/>
  <c r="O191" i="6" s="1"/>
  <c r="W376" i="1"/>
  <c r="X376" i="1" s="1"/>
  <c r="U376" i="1"/>
  <c r="T376" i="1"/>
  <c r="R377" i="1"/>
  <c r="S377" i="1" s="1"/>
  <c r="U377" i="1" s="1"/>
  <c r="M380" i="1"/>
  <c r="L381" i="1"/>
  <c r="N379" i="1"/>
  <c r="O379" i="1" s="1"/>
  <c r="A379" i="2"/>
  <c r="Q378" i="1"/>
  <c r="P378" i="1"/>
  <c r="C443" i="2"/>
  <c r="D442" i="2"/>
  <c r="W184" i="1"/>
  <c r="X184" i="1" s="1"/>
  <c r="N187" i="1"/>
  <c r="O187" i="1" s="1"/>
  <c r="A187" i="2"/>
  <c r="T184" i="1"/>
  <c r="U184" i="1"/>
  <c r="R185" i="1"/>
  <c r="S185" i="1" s="1"/>
  <c r="B185" i="2" s="1"/>
  <c r="P186" i="1"/>
  <c r="Q186" i="1"/>
  <c r="M188" i="1"/>
  <c r="P191" i="6" l="1"/>
  <c r="Q191" i="6"/>
  <c r="L193" i="6"/>
  <c r="M192" i="6"/>
  <c r="N192" i="6" s="1"/>
  <c r="O192" i="6" s="1"/>
  <c r="R190" i="6"/>
  <c r="S190" i="6" s="1"/>
  <c r="T189" i="6"/>
  <c r="U189" i="6"/>
  <c r="W189" i="6"/>
  <c r="X189" i="6" s="1"/>
  <c r="W377" i="1"/>
  <c r="X377" i="1" s="1"/>
  <c r="T377" i="1"/>
  <c r="B377" i="2"/>
  <c r="R378" i="1"/>
  <c r="S378" i="1" s="1"/>
  <c r="W378" i="1" s="1"/>
  <c r="X378" i="1" s="1"/>
  <c r="P379" i="1"/>
  <c r="Q379" i="1"/>
  <c r="M381" i="1"/>
  <c r="L382" i="1"/>
  <c r="N380" i="1"/>
  <c r="O380" i="1" s="1"/>
  <c r="A380" i="2"/>
  <c r="C444" i="2"/>
  <c r="D443" i="2"/>
  <c r="W185" i="1"/>
  <c r="X185" i="1" s="1"/>
  <c r="N188" i="1"/>
  <c r="O188" i="1" s="1"/>
  <c r="A188" i="2"/>
  <c r="R186" i="1"/>
  <c r="S186" i="1" s="1"/>
  <c r="B186" i="2" s="1"/>
  <c r="T185" i="1"/>
  <c r="U185" i="1"/>
  <c r="P187" i="1"/>
  <c r="Q187" i="1"/>
  <c r="M189" i="1"/>
  <c r="R191" i="6" l="1"/>
  <c r="S191" i="6" s="1"/>
  <c r="U191" i="6" s="1"/>
  <c r="T190" i="6"/>
  <c r="U190" i="6"/>
  <c r="W190" i="6"/>
  <c r="X190" i="6" s="1"/>
  <c r="P192" i="6"/>
  <c r="Q192" i="6"/>
  <c r="M193" i="6"/>
  <c r="N193" i="6" s="1"/>
  <c r="O193" i="6" s="1"/>
  <c r="L194" i="6"/>
  <c r="T378" i="1"/>
  <c r="B378" i="2"/>
  <c r="U378" i="1"/>
  <c r="R379" i="1"/>
  <c r="S379" i="1" s="1"/>
  <c r="W379" i="1" s="1"/>
  <c r="X379" i="1" s="1"/>
  <c r="L383" i="1"/>
  <c r="M382" i="1"/>
  <c r="N381" i="1"/>
  <c r="O381" i="1" s="1"/>
  <c r="A381" i="2"/>
  <c r="Q380" i="1"/>
  <c r="P380" i="1"/>
  <c r="C445" i="2"/>
  <c r="D444" i="2"/>
  <c r="N189" i="1"/>
  <c r="O189" i="1" s="1"/>
  <c r="A189" i="2"/>
  <c r="T186" i="1"/>
  <c r="W186" i="1"/>
  <c r="X186" i="1" s="1"/>
  <c r="U186" i="1"/>
  <c r="R187" i="1"/>
  <c r="S187" i="1" s="1"/>
  <c r="B187" i="2" s="1"/>
  <c r="P188" i="1"/>
  <c r="Q188" i="1"/>
  <c r="M190" i="1"/>
  <c r="W191" i="6" l="1"/>
  <c r="X191" i="6" s="1"/>
  <c r="T191" i="6"/>
  <c r="L195" i="6"/>
  <c r="M194" i="6"/>
  <c r="N194" i="6" s="1"/>
  <c r="O194" i="6" s="1"/>
  <c r="P193" i="6"/>
  <c r="Q193" i="6"/>
  <c r="R192" i="6"/>
  <c r="S192" i="6" s="1"/>
  <c r="B379" i="2"/>
  <c r="T379" i="1"/>
  <c r="U379" i="1"/>
  <c r="P381" i="1"/>
  <c r="Q381" i="1"/>
  <c r="N382" i="1"/>
  <c r="O382" i="1" s="1"/>
  <c r="A382" i="2"/>
  <c r="R380" i="1"/>
  <c r="S380" i="1" s="1"/>
  <c r="M383" i="1"/>
  <c r="L384" i="1"/>
  <c r="C446" i="2"/>
  <c r="D445" i="2"/>
  <c r="W187" i="1"/>
  <c r="X187" i="1" s="1"/>
  <c r="N190" i="1"/>
  <c r="O190" i="1" s="1"/>
  <c r="A190" i="2"/>
  <c r="T187" i="1"/>
  <c r="U187" i="1"/>
  <c r="R188" i="1"/>
  <c r="S188" i="1" s="1"/>
  <c r="B188" i="2" s="1"/>
  <c r="P189" i="1"/>
  <c r="Q189" i="1"/>
  <c r="M191" i="1"/>
  <c r="U192" i="6" l="1"/>
  <c r="T192" i="6"/>
  <c r="W192" i="6"/>
  <c r="X192" i="6" s="1"/>
  <c r="R193" i="6"/>
  <c r="S193" i="6" s="1"/>
  <c r="P194" i="6"/>
  <c r="Q194" i="6"/>
  <c r="L196" i="6"/>
  <c r="M195" i="6"/>
  <c r="N195" i="6" s="1"/>
  <c r="O195" i="6" s="1"/>
  <c r="R381" i="1"/>
  <c r="S381" i="1" s="1"/>
  <c r="B381" i="2" s="1"/>
  <c r="L385" i="1"/>
  <c r="M384" i="1"/>
  <c r="P382" i="1"/>
  <c r="Q382" i="1"/>
  <c r="A383" i="2"/>
  <c r="N383" i="1"/>
  <c r="O383" i="1" s="1"/>
  <c r="B380" i="2"/>
  <c r="T380" i="1"/>
  <c r="W380" i="1"/>
  <c r="X380" i="1" s="1"/>
  <c r="U380" i="1"/>
  <c r="C447" i="2"/>
  <c r="D446" i="2"/>
  <c r="W188" i="1"/>
  <c r="X188" i="1" s="1"/>
  <c r="N191" i="1"/>
  <c r="O191" i="1" s="1"/>
  <c r="A191" i="2"/>
  <c r="T188" i="1"/>
  <c r="U188" i="1"/>
  <c r="R189" i="1"/>
  <c r="S189" i="1" s="1"/>
  <c r="B189" i="2" s="1"/>
  <c r="P190" i="1"/>
  <c r="Q190" i="1"/>
  <c r="M192" i="1"/>
  <c r="R194" i="6" l="1"/>
  <c r="S194" i="6" s="1"/>
  <c r="L197" i="6"/>
  <c r="M196" i="6"/>
  <c r="N196" i="6" s="1"/>
  <c r="O196" i="6" s="1"/>
  <c r="T193" i="6"/>
  <c r="U193" i="6"/>
  <c r="W193" i="6"/>
  <c r="X193" i="6" s="1"/>
  <c r="P195" i="6"/>
  <c r="Q195" i="6"/>
  <c r="W381" i="1"/>
  <c r="X381" i="1" s="1"/>
  <c r="T381" i="1"/>
  <c r="U381" i="1"/>
  <c r="R382" i="1"/>
  <c r="S382" i="1" s="1"/>
  <c r="T382" i="1" s="1"/>
  <c r="Q383" i="1"/>
  <c r="P383" i="1"/>
  <c r="N384" i="1"/>
  <c r="O384" i="1" s="1"/>
  <c r="A384" i="2"/>
  <c r="M385" i="1"/>
  <c r="L386" i="1"/>
  <c r="C448" i="2"/>
  <c r="D447" i="2"/>
  <c r="W189" i="1"/>
  <c r="X189" i="1" s="1"/>
  <c r="N192" i="1"/>
  <c r="O192" i="1" s="1"/>
  <c r="A192" i="2"/>
  <c r="T189" i="1"/>
  <c r="U189" i="1"/>
  <c r="R190" i="1"/>
  <c r="S190" i="1" s="1"/>
  <c r="B190" i="2" s="1"/>
  <c r="P191" i="1"/>
  <c r="Q191" i="1"/>
  <c r="M193" i="1"/>
  <c r="R195" i="6" l="1"/>
  <c r="S195" i="6" s="1"/>
  <c r="T195" i="6" s="1"/>
  <c r="P196" i="6"/>
  <c r="Q196" i="6"/>
  <c r="L198" i="6"/>
  <c r="M197" i="6"/>
  <c r="N197" i="6" s="1"/>
  <c r="O197" i="6" s="1"/>
  <c r="T194" i="6"/>
  <c r="U194" i="6"/>
  <c r="W194" i="6"/>
  <c r="X194" i="6" s="1"/>
  <c r="U382" i="1"/>
  <c r="B382" i="2"/>
  <c r="W382" i="1"/>
  <c r="X382" i="1" s="1"/>
  <c r="R383" i="1"/>
  <c r="S383" i="1" s="1"/>
  <c r="T383" i="1" s="1"/>
  <c r="P384" i="1"/>
  <c r="Q384" i="1"/>
  <c r="L387" i="1"/>
  <c r="M386" i="1"/>
  <c r="N385" i="1"/>
  <c r="O385" i="1" s="1"/>
  <c r="A385" i="2"/>
  <c r="C449" i="2"/>
  <c r="D448" i="2"/>
  <c r="W190" i="1"/>
  <c r="X190" i="1" s="1"/>
  <c r="N193" i="1"/>
  <c r="O193" i="1" s="1"/>
  <c r="A193" i="2"/>
  <c r="T190" i="1"/>
  <c r="U190" i="1"/>
  <c r="R191" i="1"/>
  <c r="S191" i="1" s="1"/>
  <c r="B191" i="2" s="1"/>
  <c r="P192" i="1"/>
  <c r="Q192" i="1"/>
  <c r="M194" i="1"/>
  <c r="W195" i="6" l="1"/>
  <c r="X195" i="6" s="1"/>
  <c r="U195" i="6"/>
  <c r="R196" i="6"/>
  <c r="S196" i="6" s="1"/>
  <c r="U196" i="6" s="1"/>
  <c r="L199" i="6"/>
  <c r="M198" i="6"/>
  <c r="N198" i="6" s="1"/>
  <c r="O198" i="6" s="1"/>
  <c r="P197" i="6"/>
  <c r="Q197" i="6"/>
  <c r="U383" i="1"/>
  <c r="B383" i="2"/>
  <c r="W383" i="1"/>
  <c r="X383" i="1" s="1"/>
  <c r="M387" i="1"/>
  <c r="L388" i="1"/>
  <c r="N386" i="1"/>
  <c r="O386" i="1" s="1"/>
  <c r="A386" i="2"/>
  <c r="R384" i="1"/>
  <c r="S384" i="1" s="1"/>
  <c r="Q385" i="1"/>
  <c r="P385" i="1"/>
  <c r="C450" i="2"/>
  <c r="D449" i="2"/>
  <c r="W191" i="1"/>
  <c r="X191" i="1" s="1"/>
  <c r="N194" i="1"/>
  <c r="O194" i="1" s="1"/>
  <c r="A194" i="2"/>
  <c r="T191" i="1"/>
  <c r="U191" i="1"/>
  <c r="R192" i="1"/>
  <c r="S192" i="1" s="1"/>
  <c r="B192" i="2" s="1"/>
  <c r="P193" i="1"/>
  <c r="Q193" i="1"/>
  <c r="M195" i="1"/>
  <c r="W196" i="6" l="1"/>
  <c r="X196" i="6" s="1"/>
  <c r="T196" i="6"/>
  <c r="R197" i="6"/>
  <c r="S197" i="6" s="1"/>
  <c r="U197" i="6" s="1"/>
  <c r="P198" i="6"/>
  <c r="Q198" i="6"/>
  <c r="L200" i="6"/>
  <c r="M199" i="6"/>
  <c r="N199" i="6" s="1"/>
  <c r="O199" i="6" s="1"/>
  <c r="R385" i="1"/>
  <c r="S385" i="1" s="1"/>
  <c r="T385" i="1" s="1"/>
  <c r="P386" i="1"/>
  <c r="Q386" i="1"/>
  <c r="L389" i="1"/>
  <c r="M388" i="1"/>
  <c r="B384" i="2"/>
  <c r="W384" i="1"/>
  <c r="X384" i="1" s="1"/>
  <c r="T384" i="1"/>
  <c r="U384" i="1"/>
  <c r="N387" i="1"/>
  <c r="O387" i="1" s="1"/>
  <c r="A387" i="2"/>
  <c r="C451" i="2"/>
  <c r="D450" i="2"/>
  <c r="W192" i="1"/>
  <c r="X192" i="1" s="1"/>
  <c r="N195" i="1"/>
  <c r="O195" i="1" s="1"/>
  <c r="A195" i="2"/>
  <c r="T192" i="1"/>
  <c r="U192" i="1"/>
  <c r="R193" i="1"/>
  <c r="S193" i="1" s="1"/>
  <c r="B193" i="2" s="1"/>
  <c r="P194" i="1"/>
  <c r="Q194" i="1"/>
  <c r="M196" i="1"/>
  <c r="R198" i="6" l="1"/>
  <c r="S198" i="6" s="1"/>
  <c r="T198" i="6" s="1"/>
  <c r="W197" i="6"/>
  <c r="X197" i="6" s="1"/>
  <c r="T197" i="6"/>
  <c r="P199" i="6"/>
  <c r="Q199" i="6"/>
  <c r="L201" i="6"/>
  <c r="M200" i="6"/>
  <c r="N200" i="6" s="1"/>
  <c r="O200" i="6" s="1"/>
  <c r="W385" i="1"/>
  <c r="X385" i="1" s="1"/>
  <c r="U385" i="1"/>
  <c r="B385" i="2"/>
  <c r="A388" i="2"/>
  <c r="N388" i="1"/>
  <c r="O388" i="1" s="1"/>
  <c r="M389" i="1"/>
  <c r="L390" i="1"/>
  <c r="P387" i="1"/>
  <c r="Q387" i="1"/>
  <c r="R386" i="1"/>
  <c r="S386" i="1" s="1"/>
  <c r="C452" i="2"/>
  <c r="D451" i="2"/>
  <c r="W193" i="1"/>
  <c r="X193" i="1" s="1"/>
  <c r="N196" i="1"/>
  <c r="O196" i="1" s="1"/>
  <c r="A196" i="2"/>
  <c r="T193" i="1"/>
  <c r="U193" i="1"/>
  <c r="R194" i="1"/>
  <c r="S194" i="1" s="1"/>
  <c r="B194" i="2" s="1"/>
  <c r="P195" i="1"/>
  <c r="Q195" i="1"/>
  <c r="M197" i="1"/>
  <c r="W198" i="6" l="1"/>
  <c r="X198" i="6" s="1"/>
  <c r="U198" i="6"/>
  <c r="R199" i="6"/>
  <c r="S199" i="6" s="1"/>
  <c r="T199" i="6" s="1"/>
  <c r="P200" i="6"/>
  <c r="Q200" i="6"/>
  <c r="M201" i="6"/>
  <c r="N201" i="6" s="1"/>
  <c r="O201" i="6" s="1"/>
  <c r="L202" i="6"/>
  <c r="R387" i="1"/>
  <c r="S387" i="1" s="1"/>
  <c r="B387" i="2" s="1"/>
  <c r="M390" i="1"/>
  <c r="L391" i="1"/>
  <c r="B386" i="2"/>
  <c r="U386" i="1"/>
  <c r="T386" i="1"/>
  <c r="W386" i="1"/>
  <c r="X386" i="1" s="1"/>
  <c r="A389" i="2"/>
  <c r="N389" i="1"/>
  <c r="O389" i="1" s="1"/>
  <c r="Q388" i="1"/>
  <c r="P388" i="1"/>
  <c r="C453" i="2"/>
  <c r="D452" i="2"/>
  <c r="N197" i="1"/>
  <c r="O197" i="1" s="1"/>
  <c r="A197" i="2"/>
  <c r="W194" i="1"/>
  <c r="X194" i="1" s="1"/>
  <c r="T194" i="1"/>
  <c r="U194" i="1"/>
  <c r="R195" i="1"/>
  <c r="S195" i="1" s="1"/>
  <c r="B195" i="2" s="1"/>
  <c r="P196" i="1"/>
  <c r="Q196" i="1"/>
  <c r="M198" i="1"/>
  <c r="R200" i="6" l="1"/>
  <c r="S200" i="6" s="1"/>
  <c r="W200" i="6" s="1"/>
  <c r="X200" i="6" s="1"/>
  <c r="U199" i="6"/>
  <c r="W199" i="6"/>
  <c r="X199" i="6" s="1"/>
  <c r="L203" i="6"/>
  <c r="M202" i="6"/>
  <c r="N202" i="6" s="1"/>
  <c r="O202" i="6" s="1"/>
  <c r="P201" i="6"/>
  <c r="Q201" i="6"/>
  <c r="U387" i="1"/>
  <c r="T387" i="1"/>
  <c r="W387" i="1"/>
  <c r="X387" i="1" s="1"/>
  <c r="R388" i="1"/>
  <c r="S388" i="1" s="1"/>
  <c r="T388" i="1" s="1"/>
  <c r="Q389" i="1"/>
  <c r="P389" i="1"/>
  <c r="L392" i="1"/>
  <c r="M391" i="1"/>
  <c r="N390" i="1"/>
  <c r="O390" i="1" s="1"/>
  <c r="A390" i="2"/>
  <c r="C454" i="2"/>
  <c r="D453" i="2"/>
  <c r="W195" i="1"/>
  <c r="X195" i="1" s="1"/>
  <c r="N198" i="1"/>
  <c r="O198" i="1" s="1"/>
  <c r="A198" i="2"/>
  <c r="T195" i="1"/>
  <c r="U195" i="1"/>
  <c r="R196" i="1"/>
  <c r="S196" i="1" s="1"/>
  <c r="B196" i="2" s="1"/>
  <c r="P197" i="1"/>
  <c r="Q197" i="1"/>
  <c r="U200" i="6" l="1"/>
  <c r="T200" i="6"/>
  <c r="P202" i="6"/>
  <c r="Q202" i="6"/>
  <c r="R201" i="6"/>
  <c r="S201" i="6" s="1"/>
  <c r="L204" i="6"/>
  <c r="M203" i="6"/>
  <c r="N203" i="6" s="1"/>
  <c r="O203" i="6" s="1"/>
  <c r="W388" i="1"/>
  <c r="X388" i="1" s="1"/>
  <c r="B388" i="2"/>
  <c r="U388" i="1"/>
  <c r="R389" i="1"/>
  <c r="S389" i="1" s="1"/>
  <c r="U389" i="1" s="1"/>
  <c r="A391" i="2"/>
  <c r="N391" i="1"/>
  <c r="O391" i="1" s="1"/>
  <c r="L393" i="1"/>
  <c r="M392" i="1"/>
  <c r="P390" i="1"/>
  <c r="Q390" i="1"/>
  <c r="C455" i="2"/>
  <c r="D454" i="2"/>
  <c r="W196" i="1"/>
  <c r="X196" i="1" s="1"/>
  <c r="T196" i="1"/>
  <c r="U196" i="1"/>
  <c r="R197" i="1"/>
  <c r="S197" i="1" s="1"/>
  <c r="B197" i="2" s="1"/>
  <c r="P198" i="1"/>
  <c r="Q198" i="1"/>
  <c r="R202" i="6" l="1"/>
  <c r="S202" i="6" s="1"/>
  <c r="T202" i="6" s="1"/>
  <c r="P203" i="6"/>
  <c r="Q203" i="6"/>
  <c r="T201" i="6"/>
  <c r="U201" i="6"/>
  <c r="W201" i="6"/>
  <c r="X201" i="6" s="1"/>
  <c r="L205" i="6"/>
  <c r="M204" i="6"/>
  <c r="N204" i="6" s="1"/>
  <c r="O204" i="6" s="1"/>
  <c r="B389" i="2"/>
  <c r="W389" i="1"/>
  <c r="X389" i="1" s="1"/>
  <c r="T389" i="1"/>
  <c r="R390" i="1"/>
  <c r="S390" i="1" s="1"/>
  <c r="T390" i="1" s="1"/>
  <c r="L394" i="1"/>
  <c r="M393" i="1"/>
  <c r="P391" i="1"/>
  <c r="Q391" i="1"/>
  <c r="N392" i="1"/>
  <c r="O392" i="1" s="1"/>
  <c r="A392" i="2"/>
  <c r="C456" i="2"/>
  <c r="D455" i="2"/>
  <c r="W197" i="1"/>
  <c r="X197" i="1" s="1"/>
  <c r="T197" i="1"/>
  <c r="U197" i="1"/>
  <c r="R198" i="1"/>
  <c r="S198" i="1" s="1"/>
  <c r="B198" i="2" s="1"/>
  <c r="W202" i="6" l="1"/>
  <c r="X202" i="6" s="1"/>
  <c r="U202" i="6"/>
  <c r="R203" i="6"/>
  <c r="S203" i="6" s="1"/>
  <c r="T203" i="6" s="1"/>
  <c r="P204" i="6"/>
  <c r="Q204" i="6"/>
  <c r="L206" i="6"/>
  <c r="M205" i="6"/>
  <c r="N205" i="6" s="1"/>
  <c r="O205" i="6" s="1"/>
  <c r="U390" i="1"/>
  <c r="B390" i="2"/>
  <c r="W390" i="1"/>
  <c r="X390" i="1" s="1"/>
  <c r="P392" i="1"/>
  <c r="Q392" i="1"/>
  <c r="R391" i="1"/>
  <c r="S391" i="1" s="1"/>
  <c r="N393" i="1"/>
  <c r="O393" i="1" s="1"/>
  <c r="A393" i="2"/>
  <c r="M394" i="1"/>
  <c r="L395" i="1"/>
  <c r="C457" i="2"/>
  <c r="D456" i="2"/>
  <c r="W198" i="1"/>
  <c r="X198" i="1" s="1"/>
  <c r="T198" i="1"/>
  <c r="U198" i="1"/>
  <c r="U203" i="6" l="1"/>
  <c r="W203" i="6"/>
  <c r="X203" i="6" s="1"/>
  <c r="P205" i="6"/>
  <c r="Q205" i="6"/>
  <c r="R204" i="6"/>
  <c r="S204" i="6" s="1"/>
  <c r="L207" i="6"/>
  <c r="M206" i="6"/>
  <c r="N206" i="6" s="1"/>
  <c r="O206" i="6" s="1"/>
  <c r="M395" i="1"/>
  <c r="L396" i="1"/>
  <c r="A394" i="2"/>
  <c r="N394" i="1"/>
  <c r="O394" i="1" s="1"/>
  <c r="B391" i="2"/>
  <c r="W391" i="1"/>
  <c r="X391" i="1" s="1"/>
  <c r="T391" i="1"/>
  <c r="U391" i="1"/>
  <c r="R392" i="1"/>
  <c r="S392" i="1" s="1"/>
  <c r="Q393" i="1"/>
  <c r="P393" i="1"/>
  <c r="C458" i="2"/>
  <c r="D457" i="2"/>
  <c r="R205" i="6" l="1"/>
  <c r="S205" i="6" s="1"/>
  <c r="W205" i="6" s="1"/>
  <c r="X205" i="6" s="1"/>
  <c r="L208" i="6"/>
  <c r="M207" i="6"/>
  <c r="N207" i="6" s="1"/>
  <c r="O207" i="6" s="1"/>
  <c r="U204" i="6"/>
  <c r="T204" i="6"/>
  <c r="W204" i="6"/>
  <c r="X204" i="6" s="1"/>
  <c r="P206" i="6"/>
  <c r="Q206" i="6"/>
  <c r="R393" i="1"/>
  <c r="S393" i="1" s="1"/>
  <c r="B393" i="2" s="1"/>
  <c r="L397" i="1"/>
  <c r="M396" i="1"/>
  <c r="B392" i="2"/>
  <c r="U392" i="1"/>
  <c r="T392" i="1"/>
  <c r="W392" i="1"/>
  <c r="X392" i="1" s="1"/>
  <c r="N395" i="1"/>
  <c r="O395" i="1" s="1"/>
  <c r="A395" i="2"/>
  <c r="Q394" i="1"/>
  <c r="P394" i="1"/>
  <c r="C459" i="2"/>
  <c r="D458" i="2"/>
  <c r="U205" i="6" l="1"/>
  <c r="T205" i="6"/>
  <c r="P207" i="6"/>
  <c r="Q207" i="6"/>
  <c r="R206" i="6"/>
  <c r="S206" i="6" s="1"/>
  <c r="L209" i="6"/>
  <c r="M208" i="6"/>
  <c r="N208" i="6" s="1"/>
  <c r="O208" i="6" s="1"/>
  <c r="W393" i="1"/>
  <c r="X393" i="1" s="1"/>
  <c r="R394" i="1"/>
  <c r="S394" i="1" s="1"/>
  <c r="B394" i="2" s="1"/>
  <c r="T393" i="1"/>
  <c r="U393" i="1"/>
  <c r="M397" i="1"/>
  <c r="L398" i="1"/>
  <c r="P395" i="1"/>
  <c r="Q395" i="1"/>
  <c r="A396" i="2"/>
  <c r="N396" i="1"/>
  <c r="O396" i="1" s="1"/>
  <c r="C460" i="2"/>
  <c r="D459" i="2"/>
  <c r="R207" i="6" l="1"/>
  <c r="S207" i="6" s="1"/>
  <c r="T207" i="6" s="1"/>
  <c r="T206" i="6"/>
  <c r="U206" i="6"/>
  <c r="W206" i="6"/>
  <c r="X206" i="6" s="1"/>
  <c r="L210" i="6"/>
  <c r="M209" i="6"/>
  <c r="N209" i="6" s="1"/>
  <c r="O209" i="6" s="1"/>
  <c r="P208" i="6"/>
  <c r="Q208" i="6"/>
  <c r="U394" i="1"/>
  <c r="W394" i="1"/>
  <c r="X394" i="1" s="1"/>
  <c r="T394" i="1"/>
  <c r="R395" i="1"/>
  <c r="S395" i="1" s="1"/>
  <c r="U395" i="1" s="1"/>
  <c r="M398" i="1"/>
  <c r="L399" i="1"/>
  <c r="Q396" i="1"/>
  <c r="P396" i="1"/>
  <c r="N397" i="1"/>
  <c r="O397" i="1" s="1"/>
  <c r="A397" i="2"/>
  <c r="C461" i="2"/>
  <c r="D460" i="2"/>
  <c r="W207" i="6" l="1"/>
  <c r="X207" i="6" s="1"/>
  <c r="R208" i="6"/>
  <c r="S208" i="6" s="1"/>
  <c r="W208" i="6" s="1"/>
  <c r="X208" i="6" s="1"/>
  <c r="U207" i="6"/>
  <c r="P209" i="6"/>
  <c r="Q209" i="6"/>
  <c r="L211" i="6"/>
  <c r="M210" i="6"/>
  <c r="N210" i="6" s="1"/>
  <c r="O210" i="6" s="1"/>
  <c r="T395" i="1"/>
  <c r="W395" i="1"/>
  <c r="X395" i="1" s="1"/>
  <c r="R396" i="1"/>
  <c r="S396" i="1" s="1"/>
  <c r="B396" i="2" s="1"/>
  <c r="B395" i="2"/>
  <c r="M399" i="1"/>
  <c r="L400" i="1"/>
  <c r="P397" i="1"/>
  <c r="Q397" i="1"/>
  <c r="N398" i="1"/>
  <c r="O398" i="1" s="1"/>
  <c r="A398" i="2"/>
  <c r="C462" i="2"/>
  <c r="D461" i="2"/>
  <c r="R209" i="6" l="1"/>
  <c r="S209" i="6" s="1"/>
  <c r="W209" i="6" s="1"/>
  <c r="X209" i="6" s="1"/>
  <c r="T208" i="6"/>
  <c r="U208" i="6"/>
  <c r="P210" i="6"/>
  <c r="Q210" i="6"/>
  <c r="L212" i="6"/>
  <c r="M211" i="6"/>
  <c r="N211" i="6" s="1"/>
  <c r="O211" i="6" s="1"/>
  <c r="W396" i="1"/>
  <c r="X396" i="1" s="1"/>
  <c r="U396" i="1"/>
  <c r="T396" i="1"/>
  <c r="P398" i="1"/>
  <c r="Q398" i="1"/>
  <c r="N399" i="1"/>
  <c r="O399" i="1" s="1"/>
  <c r="A399" i="2"/>
  <c r="R397" i="1"/>
  <c r="S397" i="1" s="1"/>
  <c r="L401" i="1"/>
  <c r="M400" i="1"/>
  <c r="C463" i="2"/>
  <c r="D462" i="2"/>
  <c r="R210" i="6" l="1"/>
  <c r="S210" i="6" s="1"/>
  <c r="W210" i="6" s="1"/>
  <c r="X210" i="6" s="1"/>
  <c r="U209" i="6"/>
  <c r="T209" i="6"/>
  <c r="L213" i="6"/>
  <c r="M212" i="6"/>
  <c r="N212" i="6" s="1"/>
  <c r="O212" i="6" s="1"/>
  <c r="P211" i="6"/>
  <c r="Q211" i="6"/>
  <c r="A400" i="2"/>
  <c r="N400" i="1"/>
  <c r="O400" i="1" s="1"/>
  <c r="L402" i="1"/>
  <c r="M401" i="1"/>
  <c r="P399" i="1"/>
  <c r="Q399" i="1"/>
  <c r="R398" i="1"/>
  <c r="S398" i="1" s="1"/>
  <c r="B397" i="2"/>
  <c r="W397" i="1"/>
  <c r="X397" i="1" s="1"/>
  <c r="U397" i="1"/>
  <c r="T397" i="1"/>
  <c r="C464" i="2"/>
  <c r="D463" i="2"/>
  <c r="U210" i="6" l="1"/>
  <c r="T210" i="6"/>
  <c r="R211" i="6"/>
  <c r="S211" i="6" s="1"/>
  <c r="W211" i="6" s="1"/>
  <c r="X211" i="6" s="1"/>
  <c r="P212" i="6"/>
  <c r="Q212" i="6"/>
  <c r="M213" i="6"/>
  <c r="N213" i="6" s="1"/>
  <c r="O213" i="6" s="1"/>
  <c r="L214" i="6"/>
  <c r="R399" i="1"/>
  <c r="S399" i="1" s="1"/>
  <c r="B399" i="2" s="1"/>
  <c r="N401" i="1"/>
  <c r="O401" i="1" s="1"/>
  <c r="A401" i="2"/>
  <c r="B398" i="2"/>
  <c r="T398" i="1"/>
  <c r="U398" i="1"/>
  <c r="W398" i="1"/>
  <c r="X398" i="1" s="1"/>
  <c r="M402" i="1"/>
  <c r="L403" i="1"/>
  <c r="P400" i="1"/>
  <c r="Q400" i="1"/>
  <c r="C465" i="2"/>
  <c r="D464" i="2"/>
  <c r="U211" i="6" l="1"/>
  <c r="T211" i="6"/>
  <c r="R212" i="6"/>
  <c r="S212" i="6" s="1"/>
  <c r="P213" i="6"/>
  <c r="Q213" i="6"/>
  <c r="L215" i="6"/>
  <c r="M214" i="6"/>
  <c r="N214" i="6" s="1"/>
  <c r="O214" i="6" s="1"/>
  <c r="W399" i="1"/>
  <c r="X399" i="1" s="1"/>
  <c r="U399" i="1"/>
  <c r="R400" i="1"/>
  <c r="S400" i="1" s="1"/>
  <c r="W400" i="1" s="1"/>
  <c r="X400" i="1" s="1"/>
  <c r="T399" i="1"/>
  <c r="M403" i="1"/>
  <c r="L404" i="1"/>
  <c r="N402" i="1"/>
  <c r="O402" i="1" s="1"/>
  <c r="A402" i="2"/>
  <c r="Q401" i="1"/>
  <c r="P401" i="1"/>
  <c r="C466" i="2"/>
  <c r="D465" i="2"/>
  <c r="R213" i="6" l="1"/>
  <c r="S213" i="6" s="1"/>
  <c r="T213" i="6" s="1"/>
  <c r="P214" i="6"/>
  <c r="Q214" i="6"/>
  <c r="L216" i="6"/>
  <c r="M215" i="6"/>
  <c r="N215" i="6" s="1"/>
  <c r="O215" i="6" s="1"/>
  <c r="U212" i="6"/>
  <c r="T212" i="6"/>
  <c r="W212" i="6"/>
  <c r="X212" i="6" s="1"/>
  <c r="T400" i="1"/>
  <c r="U400" i="1"/>
  <c r="B400" i="2"/>
  <c r="R401" i="1"/>
  <c r="S401" i="1" s="1"/>
  <c r="W401" i="1" s="1"/>
  <c r="X401" i="1" s="1"/>
  <c r="P402" i="1"/>
  <c r="Q402" i="1"/>
  <c r="M404" i="1"/>
  <c r="L405" i="1"/>
  <c r="N403" i="1"/>
  <c r="O403" i="1" s="1"/>
  <c r="A403" i="2"/>
  <c r="C467" i="2"/>
  <c r="D466" i="2"/>
  <c r="R214" i="6" l="1"/>
  <c r="S214" i="6" s="1"/>
  <c r="T214" i="6" s="1"/>
  <c r="W213" i="6"/>
  <c r="X213" i="6" s="1"/>
  <c r="U213" i="6"/>
  <c r="P215" i="6"/>
  <c r="Q215" i="6"/>
  <c r="L217" i="6"/>
  <c r="M216" i="6"/>
  <c r="N216" i="6" s="1"/>
  <c r="O216" i="6" s="1"/>
  <c r="U401" i="1"/>
  <c r="T401" i="1"/>
  <c r="B401" i="2"/>
  <c r="Q403" i="1"/>
  <c r="P403" i="1"/>
  <c r="L406" i="1"/>
  <c r="M405" i="1"/>
  <c r="N404" i="1"/>
  <c r="O404" i="1" s="1"/>
  <c r="A404" i="2"/>
  <c r="R402" i="1"/>
  <c r="S402" i="1" s="1"/>
  <c r="C468" i="2"/>
  <c r="D467" i="2"/>
  <c r="W214" i="6" l="1"/>
  <c r="X214" i="6" s="1"/>
  <c r="U214" i="6"/>
  <c r="R215" i="6"/>
  <c r="S215" i="6" s="1"/>
  <c r="T215" i="6" s="1"/>
  <c r="P216" i="6"/>
  <c r="Q216" i="6"/>
  <c r="L218" i="6"/>
  <c r="M217" i="6"/>
  <c r="N217" i="6" s="1"/>
  <c r="O217" i="6" s="1"/>
  <c r="R403" i="1"/>
  <c r="S403" i="1" s="1"/>
  <c r="B403" i="2" s="1"/>
  <c r="P404" i="1"/>
  <c r="Q404" i="1"/>
  <c r="B402" i="2"/>
  <c r="T402" i="1"/>
  <c r="U402" i="1"/>
  <c r="W402" i="1"/>
  <c r="X402" i="1" s="1"/>
  <c r="N405" i="1"/>
  <c r="O405" i="1" s="1"/>
  <c r="A405" i="2"/>
  <c r="L407" i="1"/>
  <c r="M406" i="1"/>
  <c r="C469" i="2"/>
  <c r="D468" i="2"/>
  <c r="W215" i="6" l="1"/>
  <c r="X215" i="6" s="1"/>
  <c r="U215" i="6"/>
  <c r="R216" i="6"/>
  <c r="S216" i="6" s="1"/>
  <c r="T216" i="6" s="1"/>
  <c r="P217" i="6"/>
  <c r="Q217" i="6"/>
  <c r="L219" i="6"/>
  <c r="M218" i="6"/>
  <c r="N218" i="6" s="1"/>
  <c r="O218" i="6" s="1"/>
  <c r="W403" i="1"/>
  <c r="X403" i="1" s="1"/>
  <c r="U403" i="1"/>
  <c r="T403" i="1"/>
  <c r="A406" i="2"/>
  <c r="N406" i="1"/>
  <c r="O406" i="1" s="1"/>
  <c r="M407" i="1"/>
  <c r="L408" i="1"/>
  <c r="R404" i="1"/>
  <c r="S404" i="1" s="1"/>
  <c r="Q405" i="1"/>
  <c r="P405" i="1"/>
  <c r="C470" i="2"/>
  <c r="D469" i="2"/>
  <c r="R217" i="6" l="1"/>
  <c r="S217" i="6" s="1"/>
  <c r="W217" i="6" s="1"/>
  <c r="X217" i="6" s="1"/>
  <c r="W216" i="6"/>
  <c r="X216" i="6" s="1"/>
  <c r="U216" i="6"/>
  <c r="P218" i="6"/>
  <c r="Q218" i="6"/>
  <c r="L220" i="6"/>
  <c r="M219" i="6"/>
  <c r="N219" i="6" s="1"/>
  <c r="O219" i="6" s="1"/>
  <c r="R405" i="1"/>
  <c r="S405" i="1" s="1"/>
  <c r="B405" i="2" s="1"/>
  <c r="A407" i="2"/>
  <c r="N407" i="1"/>
  <c r="O407" i="1" s="1"/>
  <c r="P406" i="1"/>
  <c r="Q406" i="1"/>
  <c r="L409" i="1"/>
  <c r="M408" i="1"/>
  <c r="B404" i="2"/>
  <c r="T404" i="1"/>
  <c r="U404" i="1"/>
  <c r="W404" i="1"/>
  <c r="X404" i="1" s="1"/>
  <c r="C471" i="2"/>
  <c r="D470" i="2"/>
  <c r="R218" i="6" l="1"/>
  <c r="S218" i="6" s="1"/>
  <c r="W218" i="6" s="1"/>
  <c r="X218" i="6" s="1"/>
  <c r="U217" i="6"/>
  <c r="T217" i="6"/>
  <c r="P219" i="6"/>
  <c r="Q219" i="6"/>
  <c r="L221" i="6"/>
  <c r="M220" i="6"/>
  <c r="N220" i="6" s="1"/>
  <c r="O220" i="6" s="1"/>
  <c r="W405" i="1"/>
  <c r="X405" i="1" s="1"/>
  <c r="T405" i="1"/>
  <c r="U405" i="1"/>
  <c r="R406" i="1"/>
  <c r="S406" i="1" s="1"/>
  <c r="T406" i="1" s="1"/>
  <c r="Q407" i="1"/>
  <c r="P407" i="1"/>
  <c r="A408" i="2"/>
  <c r="N408" i="1"/>
  <c r="O408" i="1" s="1"/>
  <c r="M409" i="1"/>
  <c r="L410" i="1"/>
  <c r="C472" i="2"/>
  <c r="D471" i="2"/>
  <c r="R219" i="6" l="1"/>
  <c r="S219" i="6" s="1"/>
  <c r="W219" i="6" s="1"/>
  <c r="X219" i="6" s="1"/>
  <c r="U218" i="6"/>
  <c r="T218" i="6"/>
  <c r="M221" i="6"/>
  <c r="N221" i="6" s="1"/>
  <c r="O221" i="6" s="1"/>
  <c r="L222" i="6"/>
  <c r="P220" i="6"/>
  <c r="Q220" i="6"/>
  <c r="R407" i="1"/>
  <c r="S407" i="1" s="1"/>
  <c r="B407" i="2" s="1"/>
  <c r="W406" i="1"/>
  <c r="X406" i="1" s="1"/>
  <c r="U406" i="1"/>
  <c r="B406" i="2"/>
  <c r="Q408" i="1"/>
  <c r="P408" i="1"/>
  <c r="M410" i="1"/>
  <c r="L411" i="1"/>
  <c r="A409" i="2"/>
  <c r="N409" i="1"/>
  <c r="O409" i="1" s="1"/>
  <c r="C473" i="2"/>
  <c r="D472" i="2"/>
  <c r="U219" i="6" l="1"/>
  <c r="T219" i="6"/>
  <c r="R220" i="6"/>
  <c r="S220" i="6" s="1"/>
  <c r="L223" i="6"/>
  <c r="M222" i="6"/>
  <c r="N222" i="6" s="1"/>
  <c r="O222" i="6" s="1"/>
  <c r="P221" i="6"/>
  <c r="Q221" i="6"/>
  <c r="U407" i="1"/>
  <c r="W407" i="1"/>
  <c r="X407" i="1" s="1"/>
  <c r="T407" i="1"/>
  <c r="M411" i="1"/>
  <c r="L412" i="1"/>
  <c r="P409" i="1"/>
  <c r="Q409" i="1"/>
  <c r="N410" i="1"/>
  <c r="O410" i="1" s="1"/>
  <c r="A410" i="2"/>
  <c r="R408" i="1"/>
  <c r="S408" i="1" s="1"/>
  <c r="C474" i="2"/>
  <c r="D473" i="2"/>
  <c r="R221" i="6" l="1"/>
  <c r="S221" i="6" s="1"/>
  <c r="P222" i="6"/>
  <c r="Q222" i="6"/>
  <c r="L224" i="6"/>
  <c r="M223" i="6"/>
  <c r="N223" i="6" s="1"/>
  <c r="O223" i="6" s="1"/>
  <c r="U220" i="6"/>
  <c r="T220" i="6"/>
  <c r="W220" i="6"/>
  <c r="X220" i="6" s="1"/>
  <c r="R409" i="1"/>
  <c r="S409" i="1" s="1"/>
  <c r="T409" i="1" s="1"/>
  <c r="B408" i="2"/>
  <c r="T408" i="1"/>
  <c r="U408" i="1"/>
  <c r="W408" i="1"/>
  <c r="X408" i="1" s="1"/>
  <c r="M412" i="1"/>
  <c r="L413" i="1"/>
  <c r="P410" i="1"/>
  <c r="Q410" i="1"/>
  <c r="A411" i="2"/>
  <c r="N411" i="1"/>
  <c r="O411" i="1" s="1"/>
  <c r="C475" i="2"/>
  <c r="D474" i="2"/>
  <c r="P223" i="6" l="1"/>
  <c r="Q223" i="6"/>
  <c r="R222" i="6"/>
  <c r="S222" i="6" s="1"/>
  <c r="L225" i="6"/>
  <c r="M224" i="6"/>
  <c r="N224" i="6" s="1"/>
  <c r="O224" i="6" s="1"/>
  <c r="T221" i="6"/>
  <c r="U221" i="6"/>
  <c r="W221" i="6"/>
  <c r="X221" i="6" s="1"/>
  <c r="W409" i="1"/>
  <c r="X409" i="1" s="1"/>
  <c r="B409" i="2"/>
  <c r="R410" i="1"/>
  <c r="S410" i="1" s="1"/>
  <c r="U410" i="1" s="1"/>
  <c r="U409" i="1"/>
  <c r="Q411" i="1"/>
  <c r="P411" i="1"/>
  <c r="L414" i="1"/>
  <c r="M413" i="1"/>
  <c r="A412" i="2"/>
  <c r="N412" i="1"/>
  <c r="O412" i="1" s="1"/>
  <c r="C476" i="2"/>
  <c r="D475" i="2"/>
  <c r="R223" i="6" l="1"/>
  <c r="S223" i="6" s="1"/>
  <c r="T223" i="6" s="1"/>
  <c r="P224" i="6"/>
  <c r="Q224" i="6"/>
  <c r="M225" i="6"/>
  <c r="N225" i="6" s="1"/>
  <c r="O225" i="6" s="1"/>
  <c r="L226" i="6"/>
  <c r="T222" i="6"/>
  <c r="U222" i="6"/>
  <c r="W222" i="6"/>
  <c r="X222" i="6" s="1"/>
  <c r="B410" i="2"/>
  <c r="T410" i="1"/>
  <c r="W410" i="1"/>
  <c r="X410" i="1" s="1"/>
  <c r="N413" i="1"/>
  <c r="O413" i="1" s="1"/>
  <c r="A413" i="2"/>
  <c r="Q412" i="1"/>
  <c r="P412" i="1"/>
  <c r="L415" i="1"/>
  <c r="M414" i="1"/>
  <c r="R411" i="1"/>
  <c r="S411" i="1" s="1"/>
  <c r="C477" i="2"/>
  <c r="D476" i="2"/>
  <c r="R224" i="6" l="1"/>
  <c r="S224" i="6" s="1"/>
  <c r="U224" i="6" s="1"/>
  <c r="W223" i="6"/>
  <c r="X223" i="6" s="1"/>
  <c r="U223" i="6"/>
  <c r="L227" i="6"/>
  <c r="M226" i="6"/>
  <c r="N226" i="6" s="1"/>
  <c r="O226" i="6" s="1"/>
  <c r="P225" i="6"/>
  <c r="Q225" i="6"/>
  <c r="R412" i="1"/>
  <c r="S412" i="1" s="1"/>
  <c r="U412" i="1" s="1"/>
  <c r="B411" i="2"/>
  <c r="T411" i="1"/>
  <c r="U411" i="1"/>
  <c r="W411" i="1"/>
  <c r="X411" i="1" s="1"/>
  <c r="A414" i="2"/>
  <c r="N414" i="1"/>
  <c r="O414" i="1" s="1"/>
  <c r="L416" i="1"/>
  <c r="M415" i="1"/>
  <c r="P413" i="1"/>
  <c r="Q413" i="1"/>
  <c r="C478" i="2"/>
  <c r="D477" i="2"/>
  <c r="W224" i="6" l="1"/>
  <c r="X224" i="6" s="1"/>
  <c r="T224" i="6"/>
  <c r="R225" i="6"/>
  <c r="S225" i="6" s="1"/>
  <c r="P226" i="6"/>
  <c r="Q226" i="6"/>
  <c r="L228" i="6"/>
  <c r="M227" i="6"/>
  <c r="N227" i="6" s="1"/>
  <c r="O227" i="6" s="1"/>
  <c r="B412" i="2"/>
  <c r="W412" i="1"/>
  <c r="X412" i="1" s="1"/>
  <c r="T412" i="1"/>
  <c r="R413" i="1"/>
  <c r="S413" i="1" s="1"/>
  <c r="T413" i="1" s="1"/>
  <c r="A415" i="2"/>
  <c r="N415" i="1"/>
  <c r="O415" i="1" s="1"/>
  <c r="L417" i="1"/>
  <c r="M416" i="1"/>
  <c r="Q414" i="1"/>
  <c r="P414" i="1"/>
  <c r="C479" i="2"/>
  <c r="D478" i="2"/>
  <c r="R226" i="6" l="1"/>
  <c r="S226" i="6" s="1"/>
  <c r="W226" i="6" s="1"/>
  <c r="X226" i="6" s="1"/>
  <c r="P227" i="6"/>
  <c r="Q227" i="6"/>
  <c r="L229" i="6"/>
  <c r="M228" i="6"/>
  <c r="N228" i="6" s="1"/>
  <c r="O228" i="6" s="1"/>
  <c r="T225" i="6"/>
  <c r="U225" i="6"/>
  <c r="W225" i="6"/>
  <c r="X225" i="6" s="1"/>
  <c r="R414" i="1"/>
  <c r="S414" i="1" s="1"/>
  <c r="W414" i="1" s="1"/>
  <c r="X414" i="1" s="1"/>
  <c r="W413" i="1"/>
  <c r="X413" i="1" s="1"/>
  <c r="B413" i="2"/>
  <c r="U413" i="1"/>
  <c r="N416" i="1"/>
  <c r="O416" i="1" s="1"/>
  <c r="A416" i="2"/>
  <c r="M417" i="1"/>
  <c r="L418" i="1"/>
  <c r="P415" i="1"/>
  <c r="Q415" i="1"/>
  <c r="C480" i="2"/>
  <c r="D479" i="2"/>
  <c r="U226" i="6" l="1"/>
  <c r="T226" i="6"/>
  <c r="P228" i="6"/>
  <c r="Q228" i="6"/>
  <c r="R227" i="6"/>
  <c r="S227" i="6" s="1"/>
  <c r="L230" i="6"/>
  <c r="M229" i="6"/>
  <c r="N229" i="6" s="1"/>
  <c r="O229" i="6" s="1"/>
  <c r="T414" i="1"/>
  <c r="B414" i="2"/>
  <c r="U414" i="1"/>
  <c r="R415" i="1"/>
  <c r="S415" i="1" s="1"/>
  <c r="B415" i="2" s="1"/>
  <c r="L419" i="1"/>
  <c r="M418" i="1"/>
  <c r="N417" i="1"/>
  <c r="O417" i="1" s="1"/>
  <c r="A417" i="2"/>
  <c r="Q416" i="1"/>
  <c r="P416" i="1"/>
  <c r="C481" i="2"/>
  <c r="D480" i="2"/>
  <c r="R228" i="6" l="1"/>
  <c r="S228" i="6" s="1"/>
  <c r="T228" i="6" s="1"/>
  <c r="P229" i="6"/>
  <c r="Q229" i="6"/>
  <c r="T227" i="6"/>
  <c r="U227" i="6"/>
  <c r="W227" i="6"/>
  <c r="X227" i="6" s="1"/>
  <c r="L231" i="6"/>
  <c r="M230" i="6"/>
  <c r="N230" i="6" s="1"/>
  <c r="O230" i="6" s="1"/>
  <c r="R416" i="1"/>
  <c r="S416" i="1" s="1"/>
  <c r="B416" i="2" s="1"/>
  <c r="U415" i="1"/>
  <c r="T415" i="1"/>
  <c r="W415" i="1"/>
  <c r="X415" i="1" s="1"/>
  <c r="P417" i="1"/>
  <c r="Q417" i="1"/>
  <c r="N418" i="1"/>
  <c r="O418" i="1" s="1"/>
  <c r="A418" i="2"/>
  <c r="M419" i="1"/>
  <c r="L420" i="1"/>
  <c r="C482" i="2"/>
  <c r="D481" i="2"/>
  <c r="U228" i="6" l="1"/>
  <c r="W228" i="6"/>
  <c r="X228" i="6" s="1"/>
  <c r="R229" i="6"/>
  <c r="S229" i="6" s="1"/>
  <c r="T229" i="6" s="1"/>
  <c r="P230" i="6"/>
  <c r="Q230" i="6"/>
  <c r="L232" i="6"/>
  <c r="M231" i="6"/>
  <c r="N231" i="6" s="1"/>
  <c r="O231" i="6" s="1"/>
  <c r="U416" i="1"/>
  <c r="W416" i="1"/>
  <c r="X416" i="1" s="1"/>
  <c r="T416" i="1"/>
  <c r="A419" i="2"/>
  <c r="N419" i="1"/>
  <c r="O419" i="1" s="1"/>
  <c r="Q418" i="1"/>
  <c r="P418" i="1"/>
  <c r="L421" i="1"/>
  <c r="M420" i="1"/>
  <c r="R417" i="1"/>
  <c r="S417" i="1" s="1"/>
  <c r="C483" i="2"/>
  <c r="D482" i="2"/>
  <c r="W229" i="6" l="1"/>
  <c r="X229" i="6" s="1"/>
  <c r="U229" i="6"/>
  <c r="R230" i="6"/>
  <c r="S230" i="6" s="1"/>
  <c r="L233" i="6"/>
  <c r="M232" i="6"/>
  <c r="N232" i="6" s="1"/>
  <c r="O232" i="6" s="1"/>
  <c r="P231" i="6"/>
  <c r="Q231" i="6"/>
  <c r="R418" i="1"/>
  <c r="S418" i="1" s="1"/>
  <c r="W418" i="1" s="1"/>
  <c r="X418" i="1" s="1"/>
  <c r="Q419" i="1"/>
  <c r="P419" i="1"/>
  <c r="B417" i="2"/>
  <c r="W417" i="1"/>
  <c r="X417" i="1" s="1"/>
  <c r="T417" i="1"/>
  <c r="U417" i="1"/>
  <c r="N420" i="1"/>
  <c r="O420" i="1" s="1"/>
  <c r="A420" i="2"/>
  <c r="L422" i="1"/>
  <c r="M421" i="1"/>
  <c r="C484" i="2"/>
  <c r="D483" i="2"/>
  <c r="R231" i="6" l="1"/>
  <c r="S231" i="6" s="1"/>
  <c r="W231" i="6" s="1"/>
  <c r="X231" i="6" s="1"/>
  <c r="P232" i="6"/>
  <c r="Q232" i="6"/>
  <c r="M233" i="6"/>
  <c r="N233" i="6" s="1"/>
  <c r="O233" i="6" s="1"/>
  <c r="L234" i="6"/>
  <c r="T230" i="6"/>
  <c r="U230" i="6"/>
  <c r="W230" i="6"/>
  <c r="X230" i="6" s="1"/>
  <c r="U418" i="1"/>
  <c r="T418" i="1"/>
  <c r="B418" i="2"/>
  <c r="R419" i="1"/>
  <c r="S419" i="1" s="1"/>
  <c r="U419" i="1" s="1"/>
  <c r="M422" i="1"/>
  <c r="L423" i="1"/>
  <c r="N421" i="1"/>
  <c r="O421" i="1" s="1"/>
  <c r="A421" i="2"/>
  <c r="P420" i="1"/>
  <c r="Q420" i="1"/>
  <c r="C485" i="2"/>
  <c r="D484" i="2"/>
  <c r="U231" i="6" l="1"/>
  <c r="T231" i="6"/>
  <c r="R232" i="6"/>
  <c r="S232" i="6" s="1"/>
  <c r="U232" i="6" s="1"/>
  <c r="P233" i="6"/>
  <c r="Q233" i="6"/>
  <c r="L235" i="6"/>
  <c r="M234" i="6"/>
  <c r="N234" i="6" s="1"/>
  <c r="O234" i="6" s="1"/>
  <c r="B419" i="2"/>
  <c r="T419" i="1"/>
  <c r="W419" i="1"/>
  <c r="X419" i="1" s="1"/>
  <c r="Q421" i="1"/>
  <c r="P421" i="1"/>
  <c r="R420" i="1"/>
  <c r="S420" i="1" s="1"/>
  <c r="M423" i="1"/>
  <c r="L424" i="1"/>
  <c r="A422" i="2"/>
  <c r="N422" i="1"/>
  <c r="O422" i="1" s="1"/>
  <c r="C486" i="2"/>
  <c r="D485" i="2"/>
  <c r="R233" i="6" l="1"/>
  <c r="S233" i="6" s="1"/>
  <c r="T233" i="6" s="1"/>
  <c r="T232" i="6"/>
  <c r="W232" i="6"/>
  <c r="X232" i="6" s="1"/>
  <c r="P234" i="6"/>
  <c r="Q234" i="6"/>
  <c r="L236" i="6"/>
  <c r="M235" i="6"/>
  <c r="N235" i="6" s="1"/>
  <c r="O235" i="6" s="1"/>
  <c r="R421" i="1"/>
  <c r="S421" i="1" s="1"/>
  <c r="W421" i="1" s="1"/>
  <c r="X421" i="1" s="1"/>
  <c r="Q422" i="1"/>
  <c r="P422" i="1"/>
  <c r="B420" i="2"/>
  <c r="W420" i="1"/>
  <c r="X420" i="1" s="1"/>
  <c r="U420" i="1"/>
  <c r="T420" i="1"/>
  <c r="N423" i="1"/>
  <c r="O423" i="1" s="1"/>
  <c r="A423" i="2"/>
  <c r="M424" i="1"/>
  <c r="L425" i="1"/>
  <c r="C487" i="2"/>
  <c r="D486" i="2"/>
  <c r="W233" i="6" l="1"/>
  <c r="X233" i="6" s="1"/>
  <c r="U233" i="6"/>
  <c r="R234" i="6"/>
  <c r="S234" i="6" s="1"/>
  <c r="W234" i="6" s="1"/>
  <c r="X234" i="6" s="1"/>
  <c r="P235" i="6"/>
  <c r="Q235" i="6"/>
  <c r="L237" i="6"/>
  <c r="M236" i="6"/>
  <c r="N236" i="6" s="1"/>
  <c r="O236" i="6" s="1"/>
  <c r="T421" i="1"/>
  <c r="B421" i="2"/>
  <c r="U421" i="1"/>
  <c r="R422" i="1"/>
  <c r="S422" i="1" s="1"/>
  <c r="B422" i="2" s="1"/>
  <c r="N424" i="1"/>
  <c r="O424" i="1" s="1"/>
  <c r="A424" i="2"/>
  <c r="L426" i="1"/>
  <c r="M425" i="1"/>
  <c r="P423" i="1"/>
  <c r="Q423" i="1"/>
  <c r="C488" i="2"/>
  <c r="D487" i="2"/>
  <c r="R235" i="6" l="1"/>
  <c r="S235" i="6" s="1"/>
  <c r="W235" i="6" s="1"/>
  <c r="X235" i="6" s="1"/>
  <c r="U234" i="6"/>
  <c r="T234" i="6"/>
  <c r="L238" i="6"/>
  <c r="M237" i="6"/>
  <c r="N237" i="6" s="1"/>
  <c r="O237" i="6" s="1"/>
  <c r="P236" i="6"/>
  <c r="Q236" i="6"/>
  <c r="W422" i="1"/>
  <c r="X422" i="1" s="1"/>
  <c r="U422" i="1"/>
  <c r="T422" i="1"/>
  <c r="R423" i="1"/>
  <c r="S423" i="1" s="1"/>
  <c r="U423" i="1" s="1"/>
  <c r="N425" i="1"/>
  <c r="O425" i="1" s="1"/>
  <c r="A425" i="2"/>
  <c r="M426" i="1"/>
  <c r="L427" i="1"/>
  <c r="Q424" i="1"/>
  <c r="P424" i="1"/>
  <c r="C489" i="2"/>
  <c r="D488" i="2"/>
  <c r="U235" i="6" l="1"/>
  <c r="T235" i="6"/>
  <c r="R236" i="6"/>
  <c r="S236" i="6" s="1"/>
  <c r="P237" i="6"/>
  <c r="Q237" i="6"/>
  <c r="L239" i="6"/>
  <c r="M238" i="6"/>
  <c r="N238" i="6" s="1"/>
  <c r="O238" i="6" s="1"/>
  <c r="B423" i="2"/>
  <c r="W423" i="1"/>
  <c r="X423" i="1" s="1"/>
  <c r="T423" i="1"/>
  <c r="R424" i="1"/>
  <c r="S424" i="1" s="1"/>
  <c r="W424" i="1" s="1"/>
  <c r="X424" i="1" s="1"/>
  <c r="M427" i="1"/>
  <c r="L428" i="1"/>
  <c r="N426" i="1"/>
  <c r="O426" i="1" s="1"/>
  <c r="A426" i="2"/>
  <c r="P425" i="1"/>
  <c r="Q425" i="1"/>
  <c r="C490" i="2"/>
  <c r="D489" i="2"/>
  <c r="P238" i="6" l="1"/>
  <c r="Q238" i="6"/>
  <c r="R237" i="6"/>
  <c r="S237" i="6" s="1"/>
  <c r="L240" i="6"/>
  <c r="M239" i="6"/>
  <c r="N239" i="6" s="1"/>
  <c r="O239" i="6" s="1"/>
  <c r="U236" i="6"/>
  <c r="T236" i="6"/>
  <c r="W236" i="6"/>
  <c r="X236" i="6" s="1"/>
  <c r="B424" i="2"/>
  <c r="U424" i="1"/>
  <c r="T424" i="1"/>
  <c r="R425" i="1"/>
  <c r="S425" i="1" s="1"/>
  <c r="B425" i="2" s="1"/>
  <c r="Q426" i="1"/>
  <c r="P426" i="1"/>
  <c r="L429" i="1"/>
  <c r="M428" i="1"/>
  <c r="N427" i="1"/>
  <c r="O427" i="1" s="1"/>
  <c r="A427" i="2"/>
  <c r="C491" i="2"/>
  <c r="D490" i="2"/>
  <c r="R238" i="6" l="1"/>
  <c r="S238" i="6" s="1"/>
  <c r="U238" i="6" s="1"/>
  <c r="P239" i="6"/>
  <c r="Q239" i="6"/>
  <c r="L241" i="6"/>
  <c r="M240" i="6"/>
  <c r="N240" i="6" s="1"/>
  <c r="O240" i="6" s="1"/>
  <c r="T237" i="6"/>
  <c r="U237" i="6"/>
  <c r="W237" i="6"/>
  <c r="X237" i="6" s="1"/>
  <c r="R426" i="1"/>
  <c r="S426" i="1" s="1"/>
  <c r="U426" i="1" s="1"/>
  <c r="U425" i="1"/>
  <c r="T425" i="1"/>
  <c r="W425" i="1"/>
  <c r="X425" i="1" s="1"/>
  <c r="N428" i="1"/>
  <c r="O428" i="1" s="1"/>
  <c r="A428" i="2"/>
  <c r="L430" i="1"/>
  <c r="M429" i="1"/>
  <c r="Q427" i="1"/>
  <c r="P427" i="1"/>
  <c r="C492" i="2"/>
  <c r="D491" i="2"/>
  <c r="T238" i="6" l="1"/>
  <c r="W238" i="6"/>
  <c r="X238" i="6" s="1"/>
  <c r="R239" i="6"/>
  <c r="S239" i="6" s="1"/>
  <c r="U239" i="6" s="1"/>
  <c r="P240" i="6"/>
  <c r="Q240" i="6"/>
  <c r="L242" i="6"/>
  <c r="M241" i="6"/>
  <c r="N241" i="6" s="1"/>
  <c r="O241" i="6" s="1"/>
  <c r="B426" i="2"/>
  <c r="W426" i="1"/>
  <c r="X426" i="1" s="1"/>
  <c r="T426" i="1"/>
  <c r="R427" i="1"/>
  <c r="S427" i="1" s="1"/>
  <c r="B427" i="2" s="1"/>
  <c r="M430" i="1"/>
  <c r="L431" i="1"/>
  <c r="P428" i="1"/>
  <c r="Q428" i="1"/>
  <c r="N429" i="1"/>
  <c r="O429" i="1" s="1"/>
  <c r="A429" i="2"/>
  <c r="C493" i="2"/>
  <c r="D492" i="2"/>
  <c r="R240" i="6" l="1"/>
  <c r="S240" i="6" s="1"/>
  <c r="W240" i="6" s="1"/>
  <c r="X240" i="6" s="1"/>
  <c r="T239" i="6"/>
  <c r="W239" i="6"/>
  <c r="X239" i="6" s="1"/>
  <c r="P241" i="6"/>
  <c r="Q241" i="6"/>
  <c r="L243" i="6"/>
  <c r="M242" i="6"/>
  <c r="N242" i="6" s="1"/>
  <c r="O242" i="6" s="1"/>
  <c r="W427" i="1"/>
  <c r="X427" i="1" s="1"/>
  <c r="T427" i="1"/>
  <c r="U427" i="1"/>
  <c r="R428" i="1"/>
  <c r="S428" i="1" s="1"/>
  <c r="W428" i="1" s="1"/>
  <c r="X428" i="1" s="1"/>
  <c r="Q429" i="1"/>
  <c r="P429" i="1"/>
  <c r="A430" i="2"/>
  <c r="N430" i="1"/>
  <c r="O430" i="1" s="1"/>
  <c r="L432" i="1"/>
  <c r="M431" i="1"/>
  <c r="C494" i="2"/>
  <c r="D493" i="2"/>
  <c r="R241" i="6" l="1"/>
  <c r="S241" i="6" s="1"/>
  <c r="U241" i="6" s="1"/>
  <c r="T240" i="6"/>
  <c r="U240" i="6"/>
  <c r="L244" i="6"/>
  <c r="M243" i="6"/>
  <c r="N243" i="6" s="1"/>
  <c r="O243" i="6" s="1"/>
  <c r="P242" i="6"/>
  <c r="Q242" i="6"/>
  <c r="B428" i="2"/>
  <c r="U428" i="1"/>
  <c r="T428" i="1"/>
  <c r="R429" i="1"/>
  <c r="S429" i="1" s="1"/>
  <c r="U429" i="1" s="1"/>
  <c r="M432" i="1"/>
  <c r="L433" i="1"/>
  <c r="P430" i="1"/>
  <c r="Q430" i="1"/>
  <c r="N431" i="1"/>
  <c r="O431" i="1" s="1"/>
  <c r="A431" i="2"/>
  <c r="C495" i="2"/>
  <c r="D494" i="2"/>
  <c r="T241" i="6" l="1"/>
  <c r="W241" i="6"/>
  <c r="X241" i="6" s="1"/>
  <c r="R242" i="6"/>
  <c r="S242" i="6" s="1"/>
  <c r="P243" i="6"/>
  <c r="Q243" i="6"/>
  <c r="L245" i="6"/>
  <c r="M244" i="6"/>
  <c r="N244" i="6" s="1"/>
  <c r="O244" i="6" s="1"/>
  <c r="R430" i="1"/>
  <c r="S430" i="1" s="1"/>
  <c r="W430" i="1" s="1"/>
  <c r="X430" i="1" s="1"/>
  <c r="T429" i="1"/>
  <c r="B429" i="2"/>
  <c r="W429" i="1"/>
  <c r="X429" i="1" s="1"/>
  <c r="L434" i="1"/>
  <c r="M433" i="1"/>
  <c r="P431" i="1"/>
  <c r="Q431" i="1"/>
  <c r="N432" i="1"/>
  <c r="O432" i="1" s="1"/>
  <c r="A432" i="2"/>
  <c r="C496" i="2"/>
  <c r="D495" i="2"/>
  <c r="R243" i="6" l="1"/>
  <c r="S243" i="6" s="1"/>
  <c r="T243" i="6" s="1"/>
  <c r="M245" i="6"/>
  <c r="N245" i="6" s="1"/>
  <c r="O245" i="6" s="1"/>
  <c r="L246" i="6"/>
  <c r="P244" i="6"/>
  <c r="Q244" i="6"/>
  <c r="T242" i="6"/>
  <c r="U242" i="6"/>
  <c r="W242" i="6"/>
  <c r="X242" i="6" s="1"/>
  <c r="B430" i="2"/>
  <c r="U430" i="1"/>
  <c r="T430" i="1"/>
  <c r="R431" i="1"/>
  <c r="S431" i="1" s="1"/>
  <c r="B431" i="2" s="1"/>
  <c r="N433" i="1"/>
  <c r="O433" i="1" s="1"/>
  <c r="A433" i="2"/>
  <c r="Q432" i="1"/>
  <c r="P432" i="1"/>
  <c r="M434" i="1"/>
  <c r="L435" i="1"/>
  <c r="C497" i="2"/>
  <c r="D496" i="2"/>
  <c r="W243" i="6" l="1"/>
  <c r="X243" i="6" s="1"/>
  <c r="R244" i="6"/>
  <c r="S244" i="6" s="1"/>
  <c r="U244" i="6" s="1"/>
  <c r="U243" i="6"/>
  <c r="L247" i="6"/>
  <c r="M246" i="6"/>
  <c r="N246" i="6" s="1"/>
  <c r="O246" i="6" s="1"/>
  <c r="P245" i="6"/>
  <c r="Q245" i="6"/>
  <c r="R432" i="1"/>
  <c r="S432" i="1" s="1"/>
  <c r="T432" i="1" s="1"/>
  <c r="T431" i="1"/>
  <c r="W431" i="1"/>
  <c r="X431" i="1" s="1"/>
  <c r="U431" i="1"/>
  <c r="M435" i="1"/>
  <c r="L436" i="1"/>
  <c r="N434" i="1"/>
  <c r="O434" i="1" s="1"/>
  <c r="A434" i="2"/>
  <c r="P433" i="1"/>
  <c r="Q433" i="1"/>
  <c r="C498" i="2"/>
  <c r="D497" i="2"/>
  <c r="W244" i="6" l="1"/>
  <c r="X244" i="6" s="1"/>
  <c r="T244" i="6"/>
  <c r="P246" i="6"/>
  <c r="Q246" i="6"/>
  <c r="L248" i="6"/>
  <c r="M247" i="6"/>
  <c r="N247" i="6" s="1"/>
  <c r="O247" i="6" s="1"/>
  <c r="R245" i="6"/>
  <c r="S245" i="6" s="1"/>
  <c r="W432" i="1"/>
  <c r="X432" i="1" s="1"/>
  <c r="B432" i="2"/>
  <c r="U432" i="1"/>
  <c r="R433" i="1"/>
  <c r="S433" i="1" s="1"/>
  <c r="B433" i="2" s="1"/>
  <c r="L437" i="1"/>
  <c r="M436" i="1"/>
  <c r="Q434" i="1"/>
  <c r="P434" i="1"/>
  <c r="N435" i="1"/>
  <c r="O435" i="1" s="1"/>
  <c r="A435" i="2"/>
  <c r="C499" i="2"/>
  <c r="D498" i="2"/>
  <c r="R246" i="6" l="1"/>
  <c r="S246" i="6" s="1"/>
  <c r="U246" i="6" s="1"/>
  <c r="T245" i="6"/>
  <c r="U245" i="6"/>
  <c r="W245" i="6"/>
  <c r="X245" i="6" s="1"/>
  <c r="P247" i="6"/>
  <c r="Q247" i="6"/>
  <c r="L249" i="6"/>
  <c r="M248" i="6"/>
  <c r="N248" i="6" s="1"/>
  <c r="O248" i="6" s="1"/>
  <c r="R434" i="1"/>
  <c r="S434" i="1" s="1"/>
  <c r="U434" i="1" s="1"/>
  <c r="W433" i="1"/>
  <c r="X433" i="1" s="1"/>
  <c r="U433" i="1"/>
  <c r="T433" i="1"/>
  <c r="N436" i="1"/>
  <c r="O436" i="1" s="1"/>
  <c r="A436" i="2"/>
  <c r="Q435" i="1"/>
  <c r="P435" i="1"/>
  <c r="M437" i="1"/>
  <c r="L438" i="1"/>
  <c r="C500" i="2"/>
  <c r="D499" i="2"/>
  <c r="W246" i="6" l="1"/>
  <c r="X246" i="6" s="1"/>
  <c r="T246" i="6"/>
  <c r="R247" i="6"/>
  <c r="S247" i="6" s="1"/>
  <c r="P248" i="6"/>
  <c r="Q248" i="6"/>
  <c r="L250" i="6"/>
  <c r="M249" i="6"/>
  <c r="N249" i="6" s="1"/>
  <c r="O249" i="6" s="1"/>
  <c r="W434" i="1"/>
  <c r="X434" i="1" s="1"/>
  <c r="B434" i="2"/>
  <c r="T434" i="1"/>
  <c r="R435" i="1"/>
  <c r="S435" i="1" s="1"/>
  <c r="W435" i="1" s="1"/>
  <c r="X435" i="1" s="1"/>
  <c r="L439" i="1"/>
  <c r="M438" i="1"/>
  <c r="N437" i="1"/>
  <c r="O437" i="1" s="1"/>
  <c r="A437" i="2"/>
  <c r="Q436" i="1"/>
  <c r="P436" i="1"/>
  <c r="C501" i="2"/>
  <c r="D500" i="2"/>
  <c r="R248" i="6" l="1"/>
  <c r="S248" i="6" s="1"/>
  <c r="T248" i="6" s="1"/>
  <c r="P249" i="6"/>
  <c r="Q249" i="6"/>
  <c r="L251" i="6"/>
  <c r="M250" i="6"/>
  <c r="N250" i="6" s="1"/>
  <c r="O250" i="6" s="1"/>
  <c r="T247" i="6"/>
  <c r="U247" i="6"/>
  <c r="W247" i="6"/>
  <c r="X247" i="6" s="1"/>
  <c r="B435" i="2"/>
  <c r="U435" i="1"/>
  <c r="T435" i="1"/>
  <c r="R436" i="1"/>
  <c r="S436" i="1" s="1"/>
  <c r="W436" i="1" s="1"/>
  <c r="X436" i="1" s="1"/>
  <c r="Q437" i="1"/>
  <c r="P437" i="1"/>
  <c r="N438" i="1"/>
  <c r="O438" i="1" s="1"/>
  <c r="A438" i="2"/>
  <c r="L440" i="1"/>
  <c r="M439" i="1"/>
  <c r="C502" i="2"/>
  <c r="D501" i="2"/>
  <c r="W248" i="6" l="1"/>
  <c r="X248" i="6" s="1"/>
  <c r="U248" i="6"/>
  <c r="R249" i="6"/>
  <c r="S249" i="6" s="1"/>
  <c r="W249" i="6" s="1"/>
  <c r="X249" i="6" s="1"/>
  <c r="P250" i="6"/>
  <c r="Q250" i="6"/>
  <c r="M251" i="6"/>
  <c r="N251" i="6" s="1"/>
  <c r="O251" i="6" s="1"/>
  <c r="L252" i="6"/>
  <c r="T436" i="1"/>
  <c r="B436" i="2"/>
  <c r="U436" i="1"/>
  <c r="R437" i="1"/>
  <c r="S437" i="1" s="1"/>
  <c r="W437" i="1" s="1"/>
  <c r="X437" i="1" s="1"/>
  <c r="M440" i="1"/>
  <c r="L441" i="1"/>
  <c r="A439" i="2"/>
  <c r="N439" i="1"/>
  <c r="O439" i="1" s="1"/>
  <c r="P438" i="1"/>
  <c r="Q438" i="1"/>
  <c r="C503" i="2"/>
  <c r="D502" i="2"/>
  <c r="U249" i="6" l="1"/>
  <c r="T249" i="6"/>
  <c r="R250" i="6"/>
  <c r="S250" i="6" s="1"/>
  <c r="U250" i="6" s="1"/>
  <c r="P251" i="6"/>
  <c r="Q251" i="6"/>
  <c r="L253" i="6"/>
  <c r="M252" i="6"/>
  <c r="N252" i="6" s="1"/>
  <c r="O252" i="6" s="1"/>
  <c r="U437" i="1"/>
  <c r="B437" i="2"/>
  <c r="T437" i="1"/>
  <c r="Q439" i="1"/>
  <c r="P439" i="1"/>
  <c r="R438" i="1"/>
  <c r="S438" i="1" s="1"/>
  <c r="L442" i="1"/>
  <c r="M441" i="1"/>
  <c r="N440" i="1"/>
  <c r="O440" i="1" s="1"/>
  <c r="A440" i="2"/>
  <c r="C504" i="2"/>
  <c r="D503" i="2"/>
  <c r="R251" i="6" l="1"/>
  <c r="S251" i="6" s="1"/>
  <c r="T251" i="6" s="1"/>
  <c r="W250" i="6"/>
  <c r="X250" i="6" s="1"/>
  <c r="T250" i="6"/>
  <c r="L254" i="6"/>
  <c r="M253" i="6"/>
  <c r="N253" i="6" s="1"/>
  <c r="O253" i="6" s="1"/>
  <c r="P252" i="6"/>
  <c r="Q252" i="6"/>
  <c r="R439" i="1"/>
  <c r="S439" i="1" s="1"/>
  <c r="T439" i="1" s="1"/>
  <c r="L443" i="1"/>
  <c r="M442" i="1"/>
  <c r="B438" i="2"/>
  <c r="T438" i="1"/>
  <c r="U438" i="1"/>
  <c r="W438" i="1"/>
  <c r="X438" i="1" s="1"/>
  <c r="Q440" i="1"/>
  <c r="P440" i="1"/>
  <c r="N441" i="1"/>
  <c r="O441" i="1" s="1"/>
  <c r="A441" i="2"/>
  <c r="C505" i="2"/>
  <c r="D504" i="2"/>
  <c r="W251" i="6" l="1"/>
  <c r="X251" i="6" s="1"/>
  <c r="R252" i="6"/>
  <c r="S252" i="6" s="1"/>
  <c r="W252" i="6" s="1"/>
  <c r="X252" i="6" s="1"/>
  <c r="U251" i="6"/>
  <c r="P253" i="6"/>
  <c r="Q253" i="6"/>
  <c r="L255" i="6"/>
  <c r="M254" i="6"/>
  <c r="N254" i="6" s="1"/>
  <c r="O254" i="6" s="1"/>
  <c r="U439" i="1"/>
  <c r="W439" i="1"/>
  <c r="X439" i="1" s="1"/>
  <c r="B439" i="2"/>
  <c r="A442" i="2"/>
  <c r="N442" i="1"/>
  <c r="O442" i="1" s="1"/>
  <c r="P441" i="1"/>
  <c r="Q441" i="1"/>
  <c r="M443" i="1"/>
  <c r="L444" i="1"/>
  <c r="R440" i="1"/>
  <c r="S440" i="1" s="1"/>
  <c r="C506" i="2"/>
  <c r="D505" i="2"/>
  <c r="U252" i="6" l="1"/>
  <c r="T252" i="6"/>
  <c r="R253" i="6"/>
  <c r="S253" i="6" s="1"/>
  <c r="T253" i="6" s="1"/>
  <c r="L256" i="6"/>
  <c r="M255" i="6"/>
  <c r="N255" i="6" s="1"/>
  <c r="O255" i="6" s="1"/>
  <c r="P254" i="6"/>
  <c r="Q254" i="6"/>
  <c r="R441" i="1"/>
  <c r="S441" i="1" s="1"/>
  <c r="B441" i="2" s="1"/>
  <c r="P442" i="1"/>
  <c r="Q442" i="1"/>
  <c r="B440" i="2"/>
  <c r="U440" i="1"/>
  <c r="T440" i="1"/>
  <c r="W440" i="1"/>
  <c r="X440" i="1" s="1"/>
  <c r="M444" i="1"/>
  <c r="L445" i="1"/>
  <c r="A443" i="2"/>
  <c r="N443" i="1"/>
  <c r="O443" i="1" s="1"/>
  <c r="C507" i="2"/>
  <c r="D506" i="2"/>
  <c r="W253" i="6" l="1"/>
  <c r="X253" i="6" s="1"/>
  <c r="U253" i="6"/>
  <c r="P255" i="6"/>
  <c r="Q255" i="6"/>
  <c r="R254" i="6"/>
  <c r="S254" i="6" s="1"/>
  <c r="L257" i="6"/>
  <c r="M256" i="6"/>
  <c r="N256" i="6" s="1"/>
  <c r="O256" i="6" s="1"/>
  <c r="R442" i="1"/>
  <c r="S442" i="1" s="1"/>
  <c r="W442" i="1" s="1"/>
  <c r="X442" i="1" s="1"/>
  <c r="U441" i="1"/>
  <c r="T441" i="1"/>
  <c r="W441" i="1"/>
  <c r="X441" i="1" s="1"/>
  <c r="A444" i="2"/>
  <c r="N444" i="1"/>
  <c r="O444" i="1" s="1"/>
  <c r="Q443" i="1"/>
  <c r="P443" i="1"/>
  <c r="M445" i="1"/>
  <c r="L446" i="1"/>
  <c r="C508" i="2"/>
  <c r="D507" i="2"/>
  <c r="R255" i="6" l="1"/>
  <c r="S255" i="6" s="1"/>
  <c r="W255" i="6" s="1"/>
  <c r="X255" i="6" s="1"/>
  <c r="P256" i="6"/>
  <c r="Q256" i="6"/>
  <c r="U254" i="6"/>
  <c r="T254" i="6"/>
  <c r="W254" i="6"/>
  <c r="X254" i="6" s="1"/>
  <c r="L258" i="6"/>
  <c r="M257" i="6"/>
  <c r="N257" i="6" s="1"/>
  <c r="O257" i="6" s="1"/>
  <c r="B442" i="2"/>
  <c r="R443" i="1"/>
  <c r="S443" i="1" s="1"/>
  <c r="T443" i="1" s="1"/>
  <c r="U442" i="1"/>
  <c r="T442" i="1"/>
  <c r="A445" i="2"/>
  <c r="N445" i="1"/>
  <c r="O445" i="1" s="1"/>
  <c r="P444" i="1"/>
  <c r="Q444" i="1"/>
  <c r="L447" i="1"/>
  <c r="M446" i="1"/>
  <c r="C509" i="2"/>
  <c r="D508" i="2"/>
  <c r="T255" i="6" l="1"/>
  <c r="U255" i="6"/>
  <c r="R256" i="6"/>
  <c r="S256" i="6" s="1"/>
  <c r="T256" i="6" s="1"/>
  <c r="P257" i="6"/>
  <c r="Q257" i="6"/>
  <c r="M258" i="6"/>
  <c r="N258" i="6" s="1"/>
  <c r="O258" i="6" s="1"/>
  <c r="L259" i="6"/>
  <c r="W443" i="1"/>
  <c r="X443" i="1" s="1"/>
  <c r="U443" i="1"/>
  <c r="B443" i="2"/>
  <c r="R444" i="1"/>
  <c r="S444" i="1" s="1"/>
  <c r="U444" i="1" s="1"/>
  <c r="N446" i="1"/>
  <c r="O446" i="1" s="1"/>
  <c r="A446" i="2"/>
  <c r="Q445" i="1"/>
  <c r="P445" i="1"/>
  <c r="L448" i="1"/>
  <c r="M447" i="1"/>
  <c r="C510" i="2"/>
  <c r="D509" i="2"/>
  <c r="W256" i="6" l="1"/>
  <c r="X256" i="6" s="1"/>
  <c r="U256" i="6"/>
  <c r="R257" i="6"/>
  <c r="S257" i="6" s="1"/>
  <c r="W257" i="6" s="1"/>
  <c r="X257" i="6" s="1"/>
  <c r="P258" i="6"/>
  <c r="Q258" i="6"/>
  <c r="L260" i="6"/>
  <c r="M259" i="6"/>
  <c r="N259" i="6" s="1"/>
  <c r="O259" i="6" s="1"/>
  <c r="W444" i="1"/>
  <c r="X444" i="1" s="1"/>
  <c r="B444" i="2"/>
  <c r="T444" i="1"/>
  <c r="R445" i="1"/>
  <c r="S445" i="1" s="1"/>
  <c r="T445" i="1" s="1"/>
  <c r="A447" i="2"/>
  <c r="N447" i="1"/>
  <c r="O447" i="1" s="1"/>
  <c r="L449" i="1"/>
  <c r="M448" i="1"/>
  <c r="P446" i="1"/>
  <c r="Q446" i="1"/>
  <c r="C511" i="2"/>
  <c r="D510" i="2"/>
  <c r="T257" i="6" l="1"/>
  <c r="U257" i="6"/>
  <c r="R258" i="6"/>
  <c r="S258" i="6" s="1"/>
  <c r="U258" i="6" s="1"/>
  <c r="L261" i="6"/>
  <c r="M260" i="6"/>
  <c r="N260" i="6" s="1"/>
  <c r="O260" i="6" s="1"/>
  <c r="P259" i="6"/>
  <c r="Q259" i="6"/>
  <c r="W445" i="1"/>
  <c r="X445" i="1" s="1"/>
  <c r="B445" i="2"/>
  <c r="R446" i="1"/>
  <c r="S446" i="1" s="1"/>
  <c r="U446" i="1" s="1"/>
  <c r="U445" i="1"/>
  <c r="N448" i="1"/>
  <c r="O448" i="1" s="1"/>
  <c r="A448" i="2"/>
  <c r="L450" i="1"/>
  <c r="M449" i="1"/>
  <c r="P447" i="1"/>
  <c r="Q447" i="1"/>
  <c r="C512" i="2"/>
  <c r="D511" i="2"/>
  <c r="T258" i="6" l="1"/>
  <c r="W258" i="6"/>
  <c r="X258" i="6" s="1"/>
  <c r="R259" i="6"/>
  <c r="S259" i="6" s="1"/>
  <c r="P260" i="6"/>
  <c r="Q260" i="6"/>
  <c r="L262" i="6"/>
  <c r="M261" i="6"/>
  <c r="N261" i="6" s="1"/>
  <c r="O261" i="6" s="1"/>
  <c r="W446" i="1"/>
  <c r="X446" i="1" s="1"/>
  <c r="T446" i="1"/>
  <c r="B446" i="2"/>
  <c r="R447" i="1"/>
  <c r="S447" i="1" s="1"/>
  <c r="B447" i="2" s="1"/>
  <c r="A449" i="2"/>
  <c r="N449" i="1"/>
  <c r="O449" i="1" s="1"/>
  <c r="L451" i="1"/>
  <c r="M450" i="1"/>
  <c r="Q448" i="1"/>
  <c r="P448" i="1"/>
  <c r="C513" i="2"/>
  <c r="D512" i="2"/>
  <c r="R260" i="6" l="1"/>
  <c r="S260" i="6" s="1"/>
  <c r="U260" i="6" s="1"/>
  <c r="P261" i="6"/>
  <c r="Q261" i="6"/>
  <c r="L263" i="6"/>
  <c r="M262" i="6"/>
  <c r="N262" i="6" s="1"/>
  <c r="O262" i="6" s="1"/>
  <c r="U259" i="6"/>
  <c r="T259" i="6"/>
  <c r="W259" i="6"/>
  <c r="X259" i="6" s="1"/>
  <c r="R448" i="1"/>
  <c r="S448" i="1" s="1"/>
  <c r="U448" i="1" s="1"/>
  <c r="W447" i="1"/>
  <c r="X447" i="1" s="1"/>
  <c r="U447" i="1"/>
  <c r="T447" i="1"/>
  <c r="N450" i="1"/>
  <c r="O450" i="1" s="1"/>
  <c r="A450" i="2"/>
  <c r="M451" i="1"/>
  <c r="L452" i="1"/>
  <c r="P449" i="1"/>
  <c r="Q449" i="1"/>
  <c r="G513" i="2"/>
  <c r="D513" i="2"/>
  <c r="W260" i="6" l="1"/>
  <c r="X260" i="6" s="1"/>
  <c r="T260" i="6"/>
  <c r="R261" i="6"/>
  <c r="S261" i="6" s="1"/>
  <c r="W261" i="6" s="1"/>
  <c r="X261" i="6" s="1"/>
  <c r="P262" i="6"/>
  <c r="Q262" i="6"/>
  <c r="L264" i="6"/>
  <c r="M263" i="6"/>
  <c r="N263" i="6" s="1"/>
  <c r="O263" i="6" s="1"/>
  <c r="B448" i="2"/>
  <c r="W448" i="1"/>
  <c r="X448" i="1" s="1"/>
  <c r="T448" i="1"/>
  <c r="R449" i="1"/>
  <c r="S449" i="1" s="1"/>
  <c r="B449" i="2" s="1"/>
  <c r="L453" i="1"/>
  <c r="M452" i="1"/>
  <c r="N451" i="1"/>
  <c r="O451" i="1" s="1"/>
  <c r="A451" i="2"/>
  <c r="P450" i="1"/>
  <c r="Q450" i="1"/>
  <c r="R262" i="6" l="1"/>
  <c r="S262" i="6" s="1"/>
  <c r="T262" i="6" s="1"/>
  <c r="T261" i="6"/>
  <c r="U261" i="6"/>
  <c r="M264" i="6"/>
  <c r="N264" i="6" s="1"/>
  <c r="O264" i="6" s="1"/>
  <c r="L265" i="6"/>
  <c r="P263" i="6"/>
  <c r="Q263" i="6"/>
  <c r="R450" i="1"/>
  <c r="S450" i="1" s="1"/>
  <c r="U450" i="1" s="1"/>
  <c r="T449" i="1"/>
  <c r="U449" i="1"/>
  <c r="W449" i="1"/>
  <c r="X449" i="1" s="1"/>
  <c r="Q451" i="1"/>
  <c r="P451" i="1"/>
  <c r="N452" i="1"/>
  <c r="O452" i="1" s="1"/>
  <c r="A452" i="2"/>
  <c r="L454" i="1"/>
  <c r="M453" i="1"/>
  <c r="W262" i="6" l="1"/>
  <c r="X262" i="6" s="1"/>
  <c r="U262" i="6"/>
  <c r="R263" i="6"/>
  <c r="S263" i="6" s="1"/>
  <c r="L266" i="6"/>
  <c r="M265" i="6"/>
  <c r="N265" i="6" s="1"/>
  <c r="O265" i="6" s="1"/>
  <c r="P264" i="6"/>
  <c r="Q264" i="6"/>
  <c r="B450" i="2"/>
  <c r="W450" i="1"/>
  <c r="X450" i="1" s="1"/>
  <c r="T450" i="1"/>
  <c r="R451" i="1"/>
  <c r="S451" i="1" s="1"/>
  <c r="U451" i="1" s="1"/>
  <c r="Q452" i="1"/>
  <c r="P452" i="1"/>
  <c r="N453" i="1"/>
  <c r="O453" i="1" s="1"/>
  <c r="A453" i="2"/>
  <c r="M454" i="1"/>
  <c r="L455" i="1"/>
  <c r="R264" i="6" l="1"/>
  <c r="S264" i="6" s="1"/>
  <c r="W264" i="6" s="1"/>
  <c r="X264" i="6" s="1"/>
  <c r="P265" i="6"/>
  <c r="Q265" i="6"/>
  <c r="M266" i="6"/>
  <c r="N266" i="6" s="1"/>
  <c r="O266" i="6" s="1"/>
  <c r="L267" i="6"/>
  <c r="U263" i="6"/>
  <c r="T263" i="6"/>
  <c r="W263" i="6"/>
  <c r="X263" i="6" s="1"/>
  <c r="T451" i="1"/>
  <c r="W451" i="1"/>
  <c r="X451" i="1" s="1"/>
  <c r="B451" i="2"/>
  <c r="R452" i="1"/>
  <c r="S452" i="1" s="1"/>
  <c r="W452" i="1" s="1"/>
  <c r="X452" i="1" s="1"/>
  <c r="Q453" i="1"/>
  <c r="P453" i="1"/>
  <c r="M455" i="1"/>
  <c r="L456" i="1"/>
  <c r="A454" i="2"/>
  <c r="N454" i="1"/>
  <c r="O454" i="1" s="1"/>
  <c r="U264" i="6" l="1"/>
  <c r="T264" i="6"/>
  <c r="P266" i="6"/>
  <c r="Q266" i="6"/>
  <c r="R265" i="6"/>
  <c r="S265" i="6" s="1"/>
  <c r="L268" i="6"/>
  <c r="M267" i="6"/>
  <c r="N267" i="6" s="1"/>
  <c r="O267" i="6" s="1"/>
  <c r="U452" i="1"/>
  <c r="T452" i="1"/>
  <c r="B452" i="2"/>
  <c r="R453" i="1"/>
  <c r="S453" i="1" s="1"/>
  <c r="B453" i="2" s="1"/>
  <c r="P454" i="1"/>
  <c r="Q454" i="1"/>
  <c r="L457" i="1"/>
  <c r="M456" i="1"/>
  <c r="A455" i="2"/>
  <c r="N455" i="1"/>
  <c r="O455" i="1" s="1"/>
  <c r="R266" i="6" l="1"/>
  <c r="S266" i="6" s="1"/>
  <c r="T266" i="6" s="1"/>
  <c r="P267" i="6"/>
  <c r="Q267" i="6"/>
  <c r="L269" i="6"/>
  <c r="M268" i="6"/>
  <c r="N268" i="6" s="1"/>
  <c r="O268" i="6" s="1"/>
  <c r="T265" i="6"/>
  <c r="U265" i="6"/>
  <c r="W265" i="6"/>
  <c r="X265" i="6" s="1"/>
  <c r="T453" i="1"/>
  <c r="U453" i="1"/>
  <c r="W453" i="1"/>
  <c r="X453" i="1" s="1"/>
  <c r="N456" i="1"/>
  <c r="O456" i="1" s="1"/>
  <c r="A456" i="2"/>
  <c r="P455" i="1"/>
  <c r="Q455" i="1"/>
  <c r="M457" i="1"/>
  <c r="L458" i="1"/>
  <c r="R454" i="1"/>
  <c r="S454" i="1" s="1"/>
  <c r="W266" i="6" l="1"/>
  <c r="X266" i="6" s="1"/>
  <c r="R267" i="6"/>
  <c r="S267" i="6" s="1"/>
  <c r="T267" i="6" s="1"/>
  <c r="U266" i="6"/>
  <c r="L270" i="6"/>
  <c r="M269" i="6"/>
  <c r="N269" i="6" s="1"/>
  <c r="O269" i="6" s="1"/>
  <c r="P268" i="6"/>
  <c r="Q268" i="6"/>
  <c r="R455" i="1"/>
  <c r="S455" i="1" s="1"/>
  <c r="U455" i="1" s="1"/>
  <c r="B454" i="2"/>
  <c r="T454" i="1"/>
  <c r="U454" i="1"/>
  <c r="W454" i="1"/>
  <c r="X454" i="1" s="1"/>
  <c r="M458" i="1"/>
  <c r="L459" i="1"/>
  <c r="A457" i="2"/>
  <c r="N457" i="1"/>
  <c r="O457" i="1" s="1"/>
  <c r="Q456" i="1"/>
  <c r="P456" i="1"/>
  <c r="W267" i="6" l="1"/>
  <c r="X267" i="6" s="1"/>
  <c r="U267" i="6"/>
  <c r="R268" i="6"/>
  <c r="S268" i="6" s="1"/>
  <c r="P269" i="6"/>
  <c r="Q269" i="6"/>
  <c r="L271" i="6"/>
  <c r="M270" i="6"/>
  <c r="N270" i="6" s="1"/>
  <c r="O270" i="6" s="1"/>
  <c r="R456" i="1"/>
  <c r="S456" i="1" s="1"/>
  <c r="T456" i="1" s="1"/>
  <c r="W455" i="1"/>
  <c r="X455" i="1" s="1"/>
  <c r="B455" i="2"/>
  <c r="T455" i="1"/>
  <c r="Q457" i="1"/>
  <c r="P457" i="1"/>
  <c r="M459" i="1"/>
  <c r="L460" i="1"/>
  <c r="A458" i="2"/>
  <c r="N458" i="1"/>
  <c r="O458" i="1" s="1"/>
  <c r="R269" i="6" l="1"/>
  <c r="S269" i="6" s="1"/>
  <c r="U269" i="6" s="1"/>
  <c r="P270" i="6"/>
  <c r="Q270" i="6"/>
  <c r="L272" i="6"/>
  <c r="M271" i="6"/>
  <c r="N271" i="6" s="1"/>
  <c r="O271" i="6" s="1"/>
  <c r="T268" i="6"/>
  <c r="U268" i="6"/>
  <c r="W268" i="6"/>
  <c r="X268" i="6" s="1"/>
  <c r="U456" i="1"/>
  <c r="B456" i="2"/>
  <c r="W456" i="1"/>
  <c r="X456" i="1" s="1"/>
  <c r="R457" i="1"/>
  <c r="S457" i="1" s="1"/>
  <c r="W457" i="1" s="1"/>
  <c r="X457" i="1" s="1"/>
  <c r="N459" i="1"/>
  <c r="O459" i="1" s="1"/>
  <c r="A459" i="2"/>
  <c r="P458" i="1"/>
  <c r="Q458" i="1"/>
  <c r="L461" i="1"/>
  <c r="M460" i="1"/>
  <c r="W269" i="6" l="1"/>
  <c r="X269" i="6" s="1"/>
  <c r="T269" i="6"/>
  <c r="P271" i="6"/>
  <c r="Q271" i="6"/>
  <c r="R270" i="6"/>
  <c r="S270" i="6" s="1"/>
  <c r="L273" i="6"/>
  <c r="M272" i="6"/>
  <c r="N272" i="6" s="1"/>
  <c r="O272" i="6" s="1"/>
  <c r="B457" i="2"/>
  <c r="U457" i="1"/>
  <c r="T457" i="1"/>
  <c r="R458" i="1"/>
  <c r="S458" i="1" s="1"/>
  <c r="W458" i="1" s="1"/>
  <c r="X458" i="1" s="1"/>
  <c r="L462" i="1"/>
  <c r="M461" i="1"/>
  <c r="N460" i="1"/>
  <c r="O460" i="1" s="1"/>
  <c r="A460" i="2"/>
  <c r="Q459" i="1"/>
  <c r="P459" i="1"/>
  <c r="R271" i="6" l="1"/>
  <c r="S271" i="6" s="1"/>
  <c r="U271" i="6" s="1"/>
  <c r="P272" i="6"/>
  <c r="Q272" i="6"/>
  <c r="T270" i="6"/>
  <c r="U270" i="6"/>
  <c r="W270" i="6"/>
  <c r="X270" i="6" s="1"/>
  <c r="L274" i="6"/>
  <c r="M273" i="6"/>
  <c r="N273" i="6" s="1"/>
  <c r="O273" i="6" s="1"/>
  <c r="R459" i="1"/>
  <c r="S459" i="1" s="1"/>
  <c r="B459" i="2" s="1"/>
  <c r="T458" i="1"/>
  <c r="U458" i="1"/>
  <c r="B458" i="2"/>
  <c r="P460" i="1"/>
  <c r="Q460" i="1"/>
  <c r="N461" i="1"/>
  <c r="O461" i="1" s="1"/>
  <c r="A461" i="2"/>
  <c r="L463" i="1"/>
  <c r="M462" i="1"/>
  <c r="W271" i="6" l="1"/>
  <c r="X271" i="6" s="1"/>
  <c r="T271" i="6"/>
  <c r="R272" i="6"/>
  <c r="S272" i="6" s="1"/>
  <c r="W272" i="6" s="1"/>
  <c r="X272" i="6" s="1"/>
  <c r="M274" i="6"/>
  <c r="N274" i="6" s="1"/>
  <c r="O274" i="6" s="1"/>
  <c r="L275" i="6"/>
  <c r="P273" i="6"/>
  <c r="Q273" i="6"/>
  <c r="W459" i="1"/>
  <c r="X459" i="1" s="1"/>
  <c r="T459" i="1"/>
  <c r="U459" i="1"/>
  <c r="N462" i="1"/>
  <c r="O462" i="1" s="1"/>
  <c r="A462" i="2"/>
  <c r="M463" i="1"/>
  <c r="L464" i="1"/>
  <c r="P461" i="1"/>
  <c r="Q461" i="1"/>
  <c r="R460" i="1"/>
  <c r="S460" i="1" s="1"/>
  <c r="U272" i="6" l="1"/>
  <c r="T272" i="6"/>
  <c r="R273" i="6"/>
  <c r="S273" i="6" s="1"/>
  <c r="L276" i="6"/>
  <c r="M275" i="6"/>
  <c r="N275" i="6" s="1"/>
  <c r="O275" i="6" s="1"/>
  <c r="P274" i="6"/>
  <c r="Q274" i="6"/>
  <c r="M464" i="1"/>
  <c r="L465" i="1"/>
  <c r="B460" i="2"/>
  <c r="W460" i="1"/>
  <c r="X460" i="1" s="1"/>
  <c r="T460" i="1"/>
  <c r="U460" i="1"/>
  <c r="N463" i="1"/>
  <c r="O463" i="1" s="1"/>
  <c r="A463" i="2"/>
  <c r="R461" i="1"/>
  <c r="S461" i="1" s="1"/>
  <c r="P462" i="1"/>
  <c r="Q462" i="1"/>
  <c r="R274" i="6" l="1"/>
  <c r="S274" i="6" s="1"/>
  <c r="T274" i="6" s="1"/>
  <c r="P275" i="6"/>
  <c r="Q275" i="6"/>
  <c r="L277" i="6"/>
  <c r="M276" i="6"/>
  <c r="N276" i="6" s="1"/>
  <c r="O276" i="6" s="1"/>
  <c r="U273" i="6"/>
  <c r="T273" i="6"/>
  <c r="W273" i="6"/>
  <c r="X273" i="6" s="1"/>
  <c r="R462" i="1"/>
  <c r="S462" i="1" s="1"/>
  <c r="P463" i="1"/>
  <c r="Q463" i="1"/>
  <c r="L466" i="1"/>
  <c r="M465" i="1"/>
  <c r="B461" i="2"/>
  <c r="T461" i="1"/>
  <c r="W461" i="1"/>
  <c r="X461" i="1" s="1"/>
  <c r="U461" i="1"/>
  <c r="N464" i="1"/>
  <c r="O464" i="1" s="1"/>
  <c r="A464" i="2"/>
  <c r="R275" i="6" l="1"/>
  <c r="S275" i="6" s="1"/>
  <c r="W275" i="6" s="1"/>
  <c r="X275" i="6" s="1"/>
  <c r="W274" i="6"/>
  <c r="X274" i="6" s="1"/>
  <c r="U274" i="6"/>
  <c r="P276" i="6"/>
  <c r="Q276" i="6"/>
  <c r="L278" i="6"/>
  <c r="M277" i="6"/>
  <c r="N277" i="6" s="1"/>
  <c r="O277" i="6" s="1"/>
  <c r="M466" i="1"/>
  <c r="L467" i="1"/>
  <c r="R463" i="1"/>
  <c r="S463" i="1" s="1"/>
  <c r="Q464" i="1"/>
  <c r="P464" i="1"/>
  <c r="N465" i="1"/>
  <c r="O465" i="1" s="1"/>
  <c r="A465" i="2"/>
  <c r="B462" i="2"/>
  <c r="W462" i="1"/>
  <c r="X462" i="1" s="1"/>
  <c r="T462" i="1"/>
  <c r="U462" i="1"/>
  <c r="R276" i="6" l="1"/>
  <c r="S276" i="6" s="1"/>
  <c r="T276" i="6" s="1"/>
  <c r="T275" i="6"/>
  <c r="U275" i="6"/>
  <c r="P277" i="6"/>
  <c r="Q277" i="6"/>
  <c r="L279" i="6"/>
  <c r="M278" i="6"/>
  <c r="N278" i="6" s="1"/>
  <c r="O278" i="6" s="1"/>
  <c r="B463" i="2"/>
  <c r="U463" i="1"/>
  <c r="T463" i="1"/>
  <c r="W463" i="1"/>
  <c r="X463" i="1" s="1"/>
  <c r="P465" i="1"/>
  <c r="Q465" i="1"/>
  <c r="M467" i="1"/>
  <c r="L468" i="1"/>
  <c r="R464" i="1"/>
  <c r="S464" i="1" s="1"/>
  <c r="N466" i="1"/>
  <c r="O466" i="1" s="1"/>
  <c r="A466" i="2"/>
  <c r="W276" i="6" l="1"/>
  <c r="X276" i="6" s="1"/>
  <c r="U276" i="6"/>
  <c r="R277" i="6"/>
  <c r="S277" i="6" s="1"/>
  <c r="W277" i="6" s="1"/>
  <c r="X277" i="6" s="1"/>
  <c r="L280" i="6"/>
  <c r="M279" i="6"/>
  <c r="N279" i="6" s="1"/>
  <c r="O279" i="6" s="1"/>
  <c r="P278" i="6"/>
  <c r="Q278" i="6"/>
  <c r="R465" i="1"/>
  <c r="S465" i="1" s="1"/>
  <c r="U465" i="1" s="1"/>
  <c r="Q466" i="1"/>
  <c r="P466" i="1"/>
  <c r="M468" i="1"/>
  <c r="L469" i="1"/>
  <c r="N467" i="1"/>
  <c r="O467" i="1" s="1"/>
  <c r="A467" i="2"/>
  <c r="B464" i="2"/>
  <c r="T464" i="1"/>
  <c r="U464" i="1"/>
  <c r="W464" i="1"/>
  <c r="X464" i="1" s="1"/>
  <c r="R278" i="6" l="1"/>
  <c r="S278" i="6" s="1"/>
  <c r="T278" i="6" s="1"/>
  <c r="T277" i="6"/>
  <c r="U277" i="6"/>
  <c r="P279" i="6"/>
  <c r="Q279" i="6"/>
  <c r="L281" i="6"/>
  <c r="M280" i="6"/>
  <c r="N280" i="6" s="1"/>
  <c r="O280" i="6" s="1"/>
  <c r="T465" i="1"/>
  <c r="B465" i="2"/>
  <c r="R466" i="1"/>
  <c r="S466" i="1" s="1"/>
  <c r="W466" i="1" s="1"/>
  <c r="X466" i="1" s="1"/>
  <c r="W465" i="1"/>
  <c r="X465" i="1" s="1"/>
  <c r="Q467" i="1"/>
  <c r="P467" i="1"/>
  <c r="A468" i="2"/>
  <c r="N468" i="1"/>
  <c r="O468" i="1" s="1"/>
  <c r="M469" i="1"/>
  <c r="L470" i="1"/>
  <c r="W278" i="6" l="1"/>
  <c r="X278" i="6" s="1"/>
  <c r="U278" i="6"/>
  <c r="R279" i="6"/>
  <c r="S279" i="6" s="1"/>
  <c r="W279" i="6" s="1"/>
  <c r="X279" i="6" s="1"/>
  <c r="P280" i="6"/>
  <c r="Q280" i="6"/>
  <c r="L282" i="6"/>
  <c r="M281" i="6"/>
  <c r="N281" i="6" s="1"/>
  <c r="O281" i="6" s="1"/>
  <c r="R467" i="1"/>
  <c r="S467" i="1" s="1"/>
  <c r="B467" i="2" s="1"/>
  <c r="B466" i="2"/>
  <c r="T466" i="1"/>
  <c r="U466" i="1"/>
  <c r="L471" i="1"/>
  <c r="M470" i="1"/>
  <c r="N469" i="1"/>
  <c r="O469" i="1" s="1"/>
  <c r="A469" i="2"/>
  <c r="Q468" i="1"/>
  <c r="P468" i="1"/>
  <c r="R280" i="6" l="1"/>
  <c r="S280" i="6" s="1"/>
  <c r="U280" i="6" s="1"/>
  <c r="T279" i="6"/>
  <c r="U279" i="6"/>
  <c r="P281" i="6"/>
  <c r="Q281" i="6"/>
  <c r="M282" i="6"/>
  <c r="N282" i="6" s="1"/>
  <c r="O282" i="6" s="1"/>
  <c r="L283" i="6"/>
  <c r="W467" i="1"/>
  <c r="X467" i="1" s="1"/>
  <c r="T467" i="1"/>
  <c r="U467" i="1"/>
  <c r="R468" i="1"/>
  <c r="S468" i="1" s="1"/>
  <c r="U468" i="1" s="1"/>
  <c r="Q469" i="1"/>
  <c r="P469" i="1"/>
  <c r="N470" i="1"/>
  <c r="O470" i="1" s="1"/>
  <c r="A470" i="2"/>
  <c r="L472" i="1"/>
  <c r="M471" i="1"/>
  <c r="W280" i="6" l="1"/>
  <c r="X280" i="6" s="1"/>
  <c r="T280" i="6"/>
  <c r="R281" i="6"/>
  <c r="S281" i="6" s="1"/>
  <c r="U281" i="6" s="1"/>
  <c r="P282" i="6"/>
  <c r="Q282" i="6"/>
  <c r="L284" i="6"/>
  <c r="M283" i="6"/>
  <c r="N283" i="6" s="1"/>
  <c r="O283" i="6" s="1"/>
  <c r="R469" i="1"/>
  <c r="S469" i="1" s="1"/>
  <c r="U469" i="1" s="1"/>
  <c r="W468" i="1"/>
  <c r="X468" i="1" s="1"/>
  <c r="T468" i="1"/>
  <c r="B468" i="2"/>
  <c r="A471" i="2"/>
  <c r="N471" i="1"/>
  <c r="O471" i="1" s="1"/>
  <c r="Q470" i="1"/>
  <c r="P470" i="1"/>
  <c r="L473" i="1"/>
  <c r="M472" i="1"/>
  <c r="R282" i="6" l="1"/>
  <c r="S282" i="6" s="1"/>
  <c r="U282" i="6" s="1"/>
  <c r="W281" i="6"/>
  <c r="X281" i="6" s="1"/>
  <c r="T281" i="6"/>
  <c r="M284" i="6"/>
  <c r="N284" i="6" s="1"/>
  <c r="O284" i="6" s="1"/>
  <c r="L285" i="6"/>
  <c r="P283" i="6"/>
  <c r="Q283" i="6"/>
  <c r="W469" i="1"/>
  <c r="X469" i="1" s="1"/>
  <c r="B469" i="2"/>
  <c r="T469" i="1"/>
  <c r="R470" i="1"/>
  <c r="S470" i="1" s="1"/>
  <c r="B470" i="2" s="1"/>
  <c r="Q471" i="1"/>
  <c r="P471" i="1"/>
  <c r="N472" i="1"/>
  <c r="O472" i="1" s="1"/>
  <c r="A472" i="2"/>
  <c r="L474" i="1"/>
  <c r="M473" i="1"/>
  <c r="W282" i="6" l="1"/>
  <c r="X282" i="6" s="1"/>
  <c r="T282" i="6"/>
  <c r="R283" i="6"/>
  <c r="S283" i="6" s="1"/>
  <c r="L286" i="6"/>
  <c r="M285" i="6"/>
  <c r="N285" i="6" s="1"/>
  <c r="O285" i="6" s="1"/>
  <c r="P284" i="6"/>
  <c r="Q284" i="6"/>
  <c r="R471" i="1"/>
  <c r="S471" i="1" s="1"/>
  <c r="U471" i="1" s="1"/>
  <c r="U470" i="1"/>
  <c r="T470" i="1"/>
  <c r="W470" i="1"/>
  <c r="X470" i="1" s="1"/>
  <c r="P472" i="1"/>
  <c r="Q472" i="1"/>
  <c r="A473" i="2"/>
  <c r="N473" i="1"/>
  <c r="O473" i="1" s="1"/>
  <c r="M474" i="1"/>
  <c r="L475" i="1"/>
  <c r="R284" i="6" l="1"/>
  <c r="S284" i="6" s="1"/>
  <c r="W284" i="6" s="1"/>
  <c r="X284" i="6" s="1"/>
  <c r="P285" i="6"/>
  <c r="Q285" i="6"/>
  <c r="M286" i="6"/>
  <c r="N286" i="6" s="1"/>
  <c r="O286" i="6" s="1"/>
  <c r="L287" i="6"/>
  <c r="T283" i="6"/>
  <c r="U283" i="6"/>
  <c r="W283" i="6"/>
  <c r="X283" i="6" s="1"/>
  <c r="B471" i="2"/>
  <c r="W471" i="1"/>
  <c r="X471" i="1" s="1"/>
  <c r="T471" i="1"/>
  <c r="P473" i="1"/>
  <c r="Q473" i="1"/>
  <c r="R472" i="1"/>
  <c r="S472" i="1" s="1"/>
  <c r="M475" i="1"/>
  <c r="L476" i="1"/>
  <c r="A474" i="2"/>
  <c r="N474" i="1"/>
  <c r="O474" i="1" s="1"/>
  <c r="T284" i="6" l="1"/>
  <c r="U284" i="6"/>
  <c r="R285" i="6"/>
  <c r="S285" i="6" s="1"/>
  <c r="U285" i="6" s="1"/>
  <c r="P286" i="6"/>
  <c r="Q286" i="6"/>
  <c r="L288" i="6"/>
  <c r="M287" i="6"/>
  <c r="N287" i="6" s="1"/>
  <c r="O287" i="6" s="1"/>
  <c r="Q474" i="1"/>
  <c r="P474" i="1"/>
  <c r="B472" i="2"/>
  <c r="T472" i="1"/>
  <c r="W472" i="1"/>
  <c r="X472" i="1" s="1"/>
  <c r="U472" i="1"/>
  <c r="R473" i="1"/>
  <c r="S473" i="1" s="1"/>
  <c r="N475" i="1"/>
  <c r="O475" i="1" s="1"/>
  <c r="A475" i="2"/>
  <c r="L477" i="1"/>
  <c r="M476" i="1"/>
  <c r="R286" i="6" l="1"/>
  <c r="S286" i="6" s="1"/>
  <c r="U286" i="6" s="1"/>
  <c r="W285" i="6"/>
  <c r="X285" i="6" s="1"/>
  <c r="T285" i="6"/>
  <c r="P287" i="6"/>
  <c r="Q287" i="6"/>
  <c r="M288" i="6"/>
  <c r="N288" i="6" s="1"/>
  <c r="O288" i="6" s="1"/>
  <c r="L289" i="6"/>
  <c r="R474" i="1"/>
  <c r="S474" i="1" s="1"/>
  <c r="W474" i="1" s="1"/>
  <c r="X474" i="1" s="1"/>
  <c r="Q475" i="1"/>
  <c r="P475" i="1"/>
  <c r="N476" i="1"/>
  <c r="O476" i="1" s="1"/>
  <c r="A476" i="2"/>
  <c r="B473" i="2"/>
  <c r="W473" i="1"/>
  <c r="X473" i="1" s="1"/>
  <c r="T473" i="1"/>
  <c r="U473" i="1"/>
  <c r="M477" i="1"/>
  <c r="L478" i="1"/>
  <c r="W286" i="6" l="1"/>
  <c r="X286" i="6" s="1"/>
  <c r="T286" i="6"/>
  <c r="R287" i="6"/>
  <c r="S287" i="6" s="1"/>
  <c r="U287" i="6" s="1"/>
  <c r="L290" i="6"/>
  <c r="M289" i="6"/>
  <c r="N289" i="6" s="1"/>
  <c r="O289" i="6" s="1"/>
  <c r="P288" i="6"/>
  <c r="Q288" i="6"/>
  <c r="U474" i="1"/>
  <c r="B474" i="2"/>
  <c r="T474" i="1"/>
  <c r="R475" i="1"/>
  <c r="S475" i="1" s="1"/>
  <c r="T475" i="1" s="1"/>
  <c r="M478" i="1"/>
  <c r="L479" i="1"/>
  <c r="Q476" i="1"/>
  <c r="P476" i="1"/>
  <c r="N477" i="1"/>
  <c r="O477" i="1" s="1"/>
  <c r="A477" i="2"/>
  <c r="R288" i="6" l="1"/>
  <c r="S288" i="6" s="1"/>
  <c r="U288" i="6" s="1"/>
  <c r="W287" i="6"/>
  <c r="X287" i="6" s="1"/>
  <c r="T287" i="6"/>
  <c r="P289" i="6"/>
  <c r="Q289" i="6"/>
  <c r="M290" i="6"/>
  <c r="N290" i="6" s="1"/>
  <c r="O290" i="6" s="1"/>
  <c r="L291" i="6"/>
  <c r="R476" i="1"/>
  <c r="S476" i="1" s="1"/>
  <c r="W476" i="1" s="1"/>
  <c r="X476" i="1" s="1"/>
  <c r="B475" i="2"/>
  <c r="W475" i="1"/>
  <c r="X475" i="1" s="1"/>
  <c r="U475" i="1"/>
  <c r="L480" i="1"/>
  <c r="M479" i="1"/>
  <c r="P477" i="1"/>
  <c r="Q477" i="1"/>
  <c r="A478" i="2"/>
  <c r="N478" i="1"/>
  <c r="O478" i="1" s="1"/>
  <c r="W288" i="6" l="1"/>
  <c r="X288" i="6" s="1"/>
  <c r="T288" i="6"/>
  <c r="R289" i="6"/>
  <c r="S289" i="6" s="1"/>
  <c r="U289" i="6" s="1"/>
  <c r="P290" i="6"/>
  <c r="Q290" i="6"/>
  <c r="L292" i="6"/>
  <c r="M291" i="6"/>
  <c r="N291" i="6" s="1"/>
  <c r="O291" i="6" s="1"/>
  <c r="B476" i="2"/>
  <c r="T476" i="1"/>
  <c r="U476" i="1"/>
  <c r="R477" i="1"/>
  <c r="S477" i="1" s="1"/>
  <c r="B477" i="2" s="1"/>
  <c r="Q478" i="1"/>
  <c r="P478" i="1"/>
  <c r="N479" i="1"/>
  <c r="O479" i="1" s="1"/>
  <c r="A479" i="2"/>
  <c r="M480" i="1"/>
  <c r="L481" i="1"/>
  <c r="R290" i="6" l="1"/>
  <c r="S290" i="6" s="1"/>
  <c r="W290" i="6" s="1"/>
  <c r="X290" i="6" s="1"/>
  <c r="W289" i="6"/>
  <c r="X289" i="6" s="1"/>
  <c r="T289" i="6"/>
  <c r="M292" i="6"/>
  <c r="N292" i="6" s="1"/>
  <c r="O292" i="6" s="1"/>
  <c r="L293" i="6"/>
  <c r="P291" i="6"/>
  <c r="Q291" i="6"/>
  <c r="R478" i="1"/>
  <c r="S478" i="1" s="1"/>
  <c r="T478" i="1" s="1"/>
  <c r="U477" i="1"/>
  <c r="T477" i="1"/>
  <c r="W477" i="1"/>
  <c r="X477" i="1" s="1"/>
  <c r="P479" i="1"/>
  <c r="Q479" i="1"/>
  <c r="M481" i="1"/>
  <c r="L482" i="1"/>
  <c r="A480" i="2"/>
  <c r="N480" i="1"/>
  <c r="O480" i="1" s="1"/>
  <c r="T290" i="6" l="1"/>
  <c r="U290" i="6"/>
  <c r="R291" i="6"/>
  <c r="S291" i="6" s="1"/>
  <c r="L294" i="6"/>
  <c r="M293" i="6"/>
  <c r="N293" i="6" s="1"/>
  <c r="O293" i="6" s="1"/>
  <c r="P292" i="6"/>
  <c r="Q292" i="6"/>
  <c r="B478" i="2"/>
  <c r="W478" i="1"/>
  <c r="X478" i="1" s="1"/>
  <c r="U478" i="1"/>
  <c r="Q480" i="1"/>
  <c r="P480" i="1"/>
  <c r="M482" i="1"/>
  <c r="L483" i="1"/>
  <c r="N481" i="1"/>
  <c r="O481" i="1" s="1"/>
  <c r="A481" i="2"/>
  <c r="R479" i="1"/>
  <c r="S479" i="1" s="1"/>
  <c r="R292" i="6" l="1"/>
  <c r="S292" i="6" s="1"/>
  <c r="W292" i="6" s="1"/>
  <c r="X292" i="6" s="1"/>
  <c r="P293" i="6"/>
  <c r="Q293" i="6"/>
  <c r="M294" i="6"/>
  <c r="N294" i="6" s="1"/>
  <c r="O294" i="6" s="1"/>
  <c r="L295" i="6"/>
  <c r="T291" i="6"/>
  <c r="U291" i="6"/>
  <c r="W291" i="6"/>
  <c r="X291" i="6" s="1"/>
  <c r="R480" i="1"/>
  <c r="S480" i="1" s="1"/>
  <c r="W480" i="1" s="1"/>
  <c r="X480" i="1" s="1"/>
  <c r="B479" i="2"/>
  <c r="W479" i="1"/>
  <c r="X479" i="1" s="1"/>
  <c r="T479" i="1"/>
  <c r="U479" i="1"/>
  <c r="N482" i="1"/>
  <c r="O482" i="1" s="1"/>
  <c r="A482" i="2"/>
  <c r="P481" i="1"/>
  <c r="Q481" i="1"/>
  <c r="M483" i="1"/>
  <c r="L484" i="1"/>
  <c r="T292" i="6" l="1"/>
  <c r="U292" i="6"/>
  <c r="R293" i="6"/>
  <c r="S293" i="6" s="1"/>
  <c r="U293" i="6" s="1"/>
  <c r="L296" i="6"/>
  <c r="M295" i="6"/>
  <c r="N295" i="6" s="1"/>
  <c r="O295" i="6" s="1"/>
  <c r="P294" i="6"/>
  <c r="Q294" i="6"/>
  <c r="T480" i="1"/>
  <c r="B480" i="2"/>
  <c r="U480" i="1"/>
  <c r="R481" i="1"/>
  <c r="S481" i="1" s="1"/>
  <c r="L485" i="1"/>
  <c r="M484" i="1"/>
  <c r="A483" i="2"/>
  <c r="N483" i="1"/>
  <c r="O483" i="1" s="1"/>
  <c r="P482" i="1"/>
  <c r="Q482" i="1"/>
  <c r="W293" i="6" l="1"/>
  <c r="X293" i="6" s="1"/>
  <c r="T293" i="6"/>
  <c r="R294" i="6"/>
  <c r="S294" i="6" s="1"/>
  <c r="P295" i="6"/>
  <c r="Q295" i="6"/>
  <c r="M296" i="6"/>
  <c r="N296" i="6" s="1"/>
  <c r="O296" i="6" s="1"/>
  <c r="L297" i="6"/>
  <c r="R482" i="1"/>
  <c r="S482" i="1" s="1"/>
  <c r="N484" i="1"/>
  <c r="O484" i="1" s="1"/>
  <c r="A484" i="2"/>
  <c r="L486" i="1"/>
  <c r="M485" i="1"/>
  <c r="Q483" i="1"/>
  <c r="P483" i="1"/>
  <c r="B481" i="2"/>
  <c r="T481" i="1"/>
  <c r="U481" i="1"/>
  <c r="W481" i="1"/>
  <c r="X481" i="1" s="1"/>
  <c r="L298" i="6" l="1"/>
  <c r="M297" i="6"/>
  <c r="N297" i="6" s="1"/>
  <c r="O297" i="6" s="1"/>
  <c r="R295" i="6"/>
  <c r="S295" i="6" s="1"/>
  <c r="P296" i="6"/>
  <c r="Q296" i="6"/>
  <c r="U294" i="6"/>
  <c r="T294" i="6"/>
  <c r="W294" i="6"/>
  <c r="X294" i="6" s="1"/>
  <c r="R483" i="1"/>
  <c r="S483" i="1" s="1"/>
  <c r="B483" i="2" s="1"/>
  <c r="Q484" i="1"/>
  <c r="P484" i="1"/>
  <c r="N485" i="1"/>
  <c r="O485" i="1" s="1"/>
  <c r="A485" i="2"/>
  <c r="B482" i="2"/>
  <c r="U482" i="1"/>
  <c r="W482" i="1"/>
  <c r="X482" i="1" s="1"/>
  <c r="T482" i="1"/>
  <c r="M486" i="1"/>
  <c r="L487" i="1"/>
  <c r="R296" i="6" l="1"/>
  <c r="S296" i="6" s="1"/>
  <c r="U296" i="6" s="1"/>
  <c r="U295" i="6"/>
  <c r="T295" i="6"/>
  <c r="W295" i="6"/>
  <c r="X295" i="6" s="1"/>
  <c r="P297" i="6"/>
  <c r="Q297" i="6"/>
  <c r="M298" i="6"/>
  <c r="N298" i="6" s="1"/>
  <c r="O298" i="6" s="1"/>
  <c r="L299" i="6"/>
  <c r="W483" i="1"/>
  <c r="X483" i="1" s="1"/>
  <c r="T483" i="1"/>
  <c r="U483" i="1"/>
  <c r="N486" i="1"/>
  <c r="O486" i="1" s="1"/>
  <c r="A486" i="2"/>
  <c r="Q485" i="1"/>
  <c r="P485" i="1"/>
  <c r="L488" i="1"/>
  <c r="M487" i="1"/>
  <c r="R484" i="1"/>
  <c r="S484" i="1" s="1"/>
  <c r="W296" i="6" l="1"/>
  <c r="X296" i="6" s="1"/>
  <c r="T296" i="6"/>
  <c r="R297" i="6"/>
  <c r="S297" i="6" s="1"/>
  <c r="U297" i="6" s="1"/>
  <c r="L300" i="6"/>
  <c r="M299" i="6"/>
  <c r="N299" i="6" s="1"/>
  <c r="O299" i="6" s="1"/>
  <c r="P298" i="6"/>
  <c r="Q298" i="6"/>
  <c r="R485" i="1"/>
  <c r="S485" i="1" s="1"/>
  <c r="U485" i="1" s="1"/>
  <c r="A487" i="2"/>
  <c r="N487" i="1"/>
  <c r="O487" i="1" s="1"/>
  <c r="B484" i="2"/>
  <c r="W484" i="1"/>
  <c r="X484" i="1" s="1"/>
  <c r="T484" i="1"/>
  <c r="U484" i="1"/>
  <c r="L489" i="1"/>
  <c r="M488" i="1"/>
  <c r="Q486" i="1"/>
  <c r="P486" i="1"/>
  <c r="W297" i="6" l="1"/>
  <c r="X297" i="6" s="1"/>
  <c r="T297" i="6"/>
  <c r="R298" i="6"/>
  <c r="S298" i="6" s="1"/>
  <c r="P299" i="6"/>
  <c r="Q299" i="6"/>
  <c r="M300" i="6"/>
  <c r="N300" i="6" s="1"/>
  <c r="O300" i="6" s="1"/>
  <c r="L301" i="6"/>
  <c r="T485" i="1"/>
  <c r="B485" i="2"/>
  <c r="W485" i="1"/>
  <c r="X485" i="1" s="1"/>
  <c r="R486" i="1"/>
  <c r="S486" i="1" s="1"/>
  <c r="W486" i="1" s="1"/>
  <c r="X486" i="1" s="1"/>
  <c r="N488" i="1"/>
  <c r="O488" i="1" s="1"/>
  <c r="A488" i="2"/>
  <c r="M489" i="1"/>
  <c r="L490" i="1"/>
  <c r="P487" i="1"/>
  <c r="Q487" i="1"/>
  <c r="R299" i="6" l="1"/>
  <c r="S299" i="6" s="1"/>
  <c r="T299" i="6" s="1"/>
  <c r="L302" i="6"/>
  <c r="M301" i="6"/>
  <c r="N301" i="6" s="1"/>
  <c r="O301" i="6" s="1"/>
  <c r="P300" i="6"/>
  <c r="Q300" i="6"/>
  <c r="U298" i="6"/>
  <c r="T298" i="6"/>
  <c r="W298" i="6"/>
  <c r="X298" i="6" s="1"/>
  <c r="U486" i="1"/>
  <c r="B486" i="2"/>
  <c r="T486" i="1"/>
  <c r="N489" i="1"/>
  <c r="O489" i="1" s="1"/>
  <c r="A489" i="2"/>
  <c r="R487" i="1"/>
  <c r="S487" i="1" s="1"/>
  <c r="Q488" i="1"/>
  <c r="P488" i="1"/>
  <c r="L491" i="1"/>
  <c r="M490" i="1"/>
  <c r="W299" i="6" l="1"/>
  <c r="X299" i="6" s="1"/>
  <c r="U299" i="6"/>
  <c r="R300" i="6"/>
  <c r="S300" i="6" s="1"/>
  <c r="P301" i="6"/>
  <c r="Q301" i="6"/>
  <c r="M302" i="6"/>
  <c r="N302" i="6" s="1"/>
  <c r="O302" i="6" s="1"/>
  <c r="L303" i="6"/>
  <c r="R488" i="1"/>
  <c r="S488" i="1" s="1"/>
  <c r="B488" i="2" s="1"/>
  <c r="B487" i="2"/>
  <c r="T487" i="1"/>
  <c r="U487" i="1"/>
  <c r="W487" i="1"/>
  <c r="X487" i="1" s="1"/>
  <c r="N490" i="1"/>
  <c r="O490" i="1" s="1"/>
  <c r="A490" i="2"/>
  <c r="L492" i="1"/>
  <c r="M491" i="1"/>
  <c r="P489" i="1"/>
  <c r="Q489" i="1"/>
  <c r="R301" i="6" l="1"/>
  <c r="S301" i="6" s="1"/>
  <c r="T301" i="6" s="1"/>
  <c r="L304" i="6"/>
  <c r="M303" i="6"/>
  <c r="N303" i="6" s="1"/>
  <c r="O303" i="6" s="1"/>
  <c r="P302" i="6"/>
  <c r="Q302" i="6"/>
  <c r="U300" i="6"/>
  <c r="T300" i="6"/>
  <c r="W300" i="6"/>
  <c r="X300" i="6" s="1"/>
  <c r="R489" i="1"/>
  <c r="S489" i="1" s="1"/>
  <c r="T489" i="1" s="1"/>
  <c r="W488" i="1"/>
  <c r="X488" i="1" s="1"/>
  <c r="T488" i="1"/>
  <c r="U488" i="1"/>
  <c r="N491" i="1"/>
  <c r="O491" i="1" s="1"/>
  <c r="A491" i="2"/>
  <c r="L493" i="1"/>
  <c r="M492" i="1"/>
  <c r="P490" i="1"/>
  <c r="Q490" i="1"/>
  <c r="W301" i="6" l="1"/>
  <c r="X301" i="6" s="1"/>
  <c r="U301" i="6"/>
  <c r="R302" i="6"/>
  <c r="S302" i="6" s="1"/>
  <c r="P303" i="6"/>
  <c r="Q303" i="6"/>
  <c r="M304" i="6"/>
  <c r="N304" i="6" s="1"/>
  <c r="O304" i="6" s="1"/>
  <c r="L305" i="6"/>
  <c r="U489" i="1"/>
  <c r="B489" i="2"/>
  <c r="W489" i="1"/>
  <c r="X489" i="1" s="1"/>
  <c r="N492" i="1"/>
  <c r="O492" i="1" s="1"/>
  <c r="A492" i="2"/>
  <c r="L494" i="1"/>
  <c r="M493" i="1"/>
  <c r="R490" i="1"/>
  <c r="S490" i="1" s="1"/>
  <c r="P491" i="1"/>
  <c r="Q491" i="1"/>
  <c r="R303" i="6" l="1"/>
  <c r="S303" i="6" s="1"/>
  <c r="T303" i="6" s="1"/>
  <c r="L306" i="6"/>
  <c r="M305" i="6"/>
  <c r="N305" i="6" s="1"/>
  <c r="O305" i="6" s="1"/>
  <c r="P304" i="6"/>
  <c r="Q304" i="6"/>
  <c r="U302" i="6"/>
  <c r="T302" i="6"/>
  <c r="W302" i="6"/>
  <c r="X302" i="6" s="1"/>
  <c r="N493" i="1"/>
  <c r="O493" i="1" s="1"/>
  <c r="A493" i="2"/>
  <c r="R491" i="1"/>
  <c r="S491" i="1" s="1"/>
  <c r="L495" i="1"/>
  <c r="M494" i="1"/>
  <c r="B490" i="2"/>
  <c r="U490" i="1"/>
  <c r="W490" i="1"/>
  <c r="X490" i="1" s="1"/>
  <c r="T490" i="1"/>
  <c r="P492" i="1"/>
  <c r="Q492" i="1"/>
  <c r="W303" i="6" l="1"/>
  <c r="X303" i="6" s="1"/>
  <c r="U303" i="6"/>
  <c r="R304" i="6"/>
  <c r="S304" i="6" s="1"/>
  <c r="P305" i="6"/>
  <c r="Q305" i="6"/>
  <c r="M306" i="6"/>
  <c r="N306" i="6" s="1"/>
  <c r="O306" i="6" s="1"/>
  <c r="L307" i="6"/>
  <c r="R492" i="1"/>
  <c r="S492" i="1" s="1"/>
  <c r="W492" i="1" s="1"/>
  <c r="X492" i="1" s="1"/>
  <c r="M495" i="1"/>
  <c r="L496" i="1"/>
  <c r="B491" i="2"/>
  <c r="U491" i="1"/>
  <c r="W491" i="1"/>
  <c r="X491" i="1" s="1"/>
  <c r="T491" i="1"/>
  <c r="N494" i="1"/>
  <c r="O494" i="1" s="1"/>
  <c r="A494" i="2"/>
  <c r="Q493" i="1"/>
  <c r="P493" i="1"/>
  <c r="R305" i="6" l="1"/>
  <c r="S305" i="6" s="1"/>
  <c r="U305" i="6" s="1"/>
  <c r="P306" i="6"/>
  <c r="Q306" i="6"/>
  <c r="L308" i="6"/>
  <c r="M307" i="6"/>
  <c r="N307" i="6" s="1"/>
  <c r="O307" i="6" s="1"/>
  <c r="U304" i="6"/>
  <c r="T304" i="6"/>
  <c r="W304" i="6"/>
  <c r="X304" i="6" s="1"/>
  <c r="U492" i="1"/>
  <c r="T492" i="1"/>
  <c r="B492" i="2"/>
  <c r="R493" i="1"/>
  <c r="S493" i="1" s="1"/>
  <c r="B493" i="2" s="1"/>
  <c r="P494" i="1"/>
  <c r="Q494" i="1"/>
  <c r="M496" i="1"/>
  <c r="L497" i="1"/>
  <c r="A495" i="2"/>
  <c r="N495" i="1"/>
  <c r="O495" i="1" s="1"/>
  <c r="R306" i="6" l="1"/>
  <c r="S306" i="6" s="1"/>
  <c r="U306" i="6" s="1"/>
  <c r="W305" i="6"/>
  <c r="X305" i="6" s="1"/>
  <c r="T305" i="6"/>
  <c r="P307" i="6"/>
  <c r="Q307" i="6"/>
  <c r="M308" i="6"/>
  <c r="N308" i="6" s="1"/>
  <c r="O308" i="6" s="1"/>
  <c r="L309" i="6"/>
  <c r="U493" i="1"/>
  <c r="W493" i="1"/>
  <c r="X493" i="1" s="1"/>
  <c r="T493" i="1"/>
  <c r="M497" i="1"/>
  <c r="L498" i="1"/>
  <c r="A496" i="2"/>
  <c r="N496" i="1"/>
  <c r="O496" i="1" s="1"/>
  <c r="R494" i="1"/>
  <c r="S494" i="1" s="1"/>
  <c r="P495" i="1"/>
  <c r="Q495" i="1"/>
  <c r="T306" i="6" l="1"/>
  <c r="W306" i="6"/>
  <c r="X306" i="6" s="1"/>
  <c r="R307" i="6"/>
  <c r="S307" i="6" s="1"/>
  <c r="T307" i="6" s="1"/>
  <c r="L310" i="6"/>
  <c r="M309" i="6"/>
  <c r="N309" i="6" s="1"/>
  <c r="O309" i="6" s="1"/>
  <c r="P308" i="6"/>
  <c r="Q308" i="6"/>
  <c r="Q496" i="1"/>
  <c r="P496" i="1"/>
  <c r="R495" i="1"/>
  <c r="S495" i="1" s="1"/>
  <c r="M498" i="1"/>
  <c r="L499" i="1"/>
  <c r="B494" i="2"/>
  <c r="W494" i="1"/>
  <c r="X494" i="1" s="1"/>
  <c r="T494" i="1"/>
  <c r="U494" i="1"/>
  <c r="N497" i="1"/>
  <c r="O497" i="1" s="1"/>
  <c r="A497" i="2"/>
  <c r="W307" i="6" l="1"/>
  <c r="X307" i="6" s="1"/>
  <c r="U307" i="6"/>
  <c r="R308" i="6"/>
  <c r="S308" i="6" s="1"/>
  <c r="W308" i="6" s="1"/>
  <c r="X308" i="6" s="1"/>
  <c r="P309" i="6"/>
  <c r="Q309" i="6"/>
  <c r="M310" i="6"/>
  <c r="N310" i="6" s="1"/>
  <c r="O310" i="6" s="1"/>
  <c r="L311" i="6"/>
  <c r="R496" i="1"/>
  <c r="S496" i="1" s="1"/>
  <c r="W496" i="1" s="1"/>
  <c r="X496" i="1" s="1"/>
  <c r="Q497" i="1"/>
  <c r="P497" i="1"/>
  <c r="B495" i="2"/>
  <c r="W495" i="1"/>
  <c r="X495" i="1" s="1"/>
  <c r="T495" i="1"/>
  <c r="U495" i="1"/>
  <c r="M499" i="1"/>
  <c r="L500" i="1"/>
  <c r="A498" i="2"/>
  <c r="N498" i="1"/>
  <c r="O498" i="1" s="1"/>
  <c r="T308" i="6" l="1"/>
  <c r="U308" i="6"/>
  <c r="R309" i="6"/>
  <c r="S309" i="6" s="1"/>
  <c r="L312" i="6"/>
  <c r="M311" i="6"/>
  <c r="N311" i="6" s="1"/>
  <c r="O311" i="6" s="1"/>
  <c r="P310" i="6"/>
  <c r="Q310" i="6"/>
  <c r="B496" i="2"/>
  <c r="T496" i="1"/>
  <c r="U496" i="1"/>
  <c r="R497" i="1"/>
  <c r="S497" i="1" s="1"/>
  <c r="W497" i="1" s="1"/>
  <c r="X497" i="1" s="1"/>
  <c r="M500" i="1"/>
  <c r="L501" i="1"/>
  <c r="N499" i="1"/>
  <c r="O499" i="1" s="1"/>
  <c r="A499" i="2"/>
  <c r="Q498" i="1"/>
  <c r="P498" i="1"/>
  <c r="R310" i="6" l="1"/>
  <c r="S310" i="6" s="1"/>
  <c r="P311" i="6"/>
  <c r="Q311" i="6"/>
  <c r="M312" i="6"/>
  <c r="N312" i="6" s="1"/>
  <c r="O312" i="6" s="1"/>
  <c r="L313" i="6"/>
  <c r="U309" i="6"/>
  <c r="T309" i="6"/>
  <c r="W309" i="6"/>
  <c r="X309" i="6" s="1"/>
  <c r="B497" i="2"/>
  <c r="U497" i="1"/>
  <c r="T497" i="1"/>
  <c r="R498" i="1"/>
  <c r="S498" i="1" s="1"/>
  <c r="B498" i="2" s="1"/>
  <c r="Q499" i="1"/>
  <c r="P499" i="1"/>
  <c r="L502" i="1"/>
  <c r="M501" i="1"/>
  <c r="N500" i="1"/>
  <c r="O500" i="1" s="1"/>
  <c r="A500" i="2"/>
  <c r="R311" i="6" l="1"/>
  <c r="S311" i="6" s="1"/>
  <c r="U311" i="6" s="1"/>
  <c r="L314" i="6"/>
  <c r="M313" i="6"/>
  <c r="N313" i="6" s="1"/>
  <c r="O313" i="6" s="1"/>
  <c r="P312" i="6"/>
  <c r="Q312" i="6"/>
  <c r="U310" i="6"/>
  <c r="T310" i="6"/>
  <c r="W310" i="6"/>
  <c r="X310" i="6" s="1"/>
  <c r="T498" i="1"/>
  <c r="W498" i="1"/>
  <c r="X498" i="1" s="1"/>
  <c r="U498" i="1"/>
  <c r="R499" i="1"/>
  <c r="S499" i="1" s="1"/>
  <c r="B499" i="2" s="1"/>
  <c r="A501" i="2"/>
  <c r="N501" i="1"/>
  <c r="O501" i="1" s="1"/>
  <c r="L503" i="1"/>
  <c r="M502" i="1"/>
  <c r="Q500" i="1"/>
  <c r="P500" i="1"/>
  <c r="W311" i="6" l="1"/>
  <c r="X311" i="6" s="1"/>
  <c r="T311" i="6"/>
  <c r="P313" i="6"/>
  <c r="Q313" i="6"/>
  <c r="M314" i="6"/>
  <c r="N314" i="6" s="1"/>
  <c r="O314" i="6" s="1"/>
  <c r="L315" i="6"/>
  <c r="R312" i="6"/>
  <c r="S312" i="6" s="1"/>
  <c r="U499" i="1"/>
  <c r="T499" i="1"/>
  <c r="R500" i="1"/>
  <c r="S500" i="1" s="1"/>
  <c r="U500" i="1" s="1"/>
  <c r="W499" i="1"/>
  <c r="X499" i="1" s="1"/>
  <c r="Q501" i="1"/>
  <c r="P501" i="1"/>
  <c r="L504" i="1"/>
  <c r="M503" i="1"/>
  <c r="A502" i="2"/>
  <c r="N502" i="1"/>
  <c r="O502" i="1" s="1"/>
  <c r="R313" i="6" l="1"/>
  <c r="S313" i="6" s="1"/>
  <c r="T313" i="6" s="1"/>
  <c r="U312" i="6"/>
  <c r="T312" i="6"/>
  <c r="W312" i="6"/>
  <c r="X312" i="6" s="1"/>
  <c r="L316" i="6"/>
  <c r="M315" i="6"/>
  <c r="N315" i="6" s="1"/>
  <c r="O315" i="6" s="1"/>
  <c r="P314" i="6"/>
  <c r="Q314" i="6"/>
  <c r="T500" i="1"/>
  <c r="B500" i="2"/>
  <c r="W500" i="1"/>
  <c r="X500" i="1" s="1"/>
  <c r="R501" i="1"/>
  <c r="S501" i="1" s="1"/>
  <c r="T501" i="1" s="1"/>
  <c r="M504" i="1"/>
  <c r="L505" i="1"/>
  <c r="Q502" i="1"/>
  <c r="P502" i="1"/>
  <c r="A503" i="2"/>
  <c r="N503" i="1"/>
  <c r="O503" i="1" s="1"/>
  <c r="U313" i="6" l="1"/>
  <c r="W313" i="6"/>
  <c r="X313" i="6" s="1"/>
  <c r="R314" i="6"/>
  <c r="S314" i="6" s="1"/>
  <c r="P315" i="6"/>
  <c r="Q315" i="6"/>
  <c r="M316" i="6"/>
  <c r="N316" i="6" s="1"/>
  <c r="O316" i="6" s="1"/>
  <c r="L317" i="6"/>
  <c r="R502" i="1"/>
  <c r="S502" i="1" s="1"/>
  <c r="U502" i="1" s="1"/>
  <c r="U501" i="1"/>
  <c r="B501" i="2"/>
  <c r="W501" i="1"/>
  <c r="X501" i="1" s="1"/>
  <c r="Q503" i="1"/>
  <c r="P503" i="1"/>
  <c r="L506" i="1"/>
  <c r="M505" i="1"/>
  <c r="A504" i="2"/>
  <c r="N504" i="1"/>
  <c r="O504" i="1" s="1"/>
  <c r="L318" i="6" l="1"/>
  <c r="M317" i="6"/>
  <c r="N317" i="6" s="1"/>
  <c r="O317" i="6" s="1"/>
  <c r="R315" i="6"/>
  <c r="S315" i="6" s="1"/>
  <c r="P316" i="6"/>
  <c r="Q316" i="6"/>
  <c r="U314" i="6"/>
  <c r="T314" i="6"/>
  <c r="W314" i="6"/>
  <c r="X314" i="6" s="1"/>
  <c r="B502" i="2"/>
  <c r="W502" i="1"/>
  <c r="X502" i="1" s="1"/>
  <c r="T502" i="1"/>
  <c r="Q504" i="1"/>
  <c r="P504" i="1"/>
  <c r="A505" i="2"/>
  <c r="N505" i="1"/>
  <c r="O505" i="1" s="1"/>
  <c r="M506" i="1"/>
  <c r="L507" i="1"/>
  <c r="R503" i="1"/>
  <c r="S503" i="1" s="1"/>
  <c r="R316" i="6" l="1"/>
  <c r="S316" i="6" s="1"/>
  <c r="T315" i="6"/>
  <c r="U315" i="6"/>
  <c r="W315" i="6"/>
  <c r="X315" i="6" s="1"/>
  <c r="P317" i="6"/>
  <c r="Q317" i="6"/>
  <c r="M318" i="6"/>
  <c r="N318" i="6" s="1"/>
  <c r="O318" i="6" s="1"/>
  <c r="L319" i="6"/>
  <c r="R504" i="1"/>
  <c r="S504" i="1" s="1"/>
  <c r="W504" i="1" s="1"/>
  <c r="X504" i="1" s="1"/>
  <c r="B503" i="2"/>
  <c r="U503" i="1"/>
  <c r="T503" i="1"/>
  <c r="W503" i="1"/>
  <c r="X503" i="1" s="1"/>
  <c r="P505" i="1"/>
  <c r="Q505" i="1"/>
  <c r="L508" i="1"/>
  <c r="M507" i="1"/>
  <c r="A506" i="2"/>
  <c r="N506" i="1"/>
  <c r="O506" i="1" s="1"/>
  <c r="R317" i="6" l="1"/>
  <c r="S317" i="6" s="1"/>
  <c r="U317" i="6" s="1"/>
  <c r="P318" i="6"/>
  <c r="Q318" i="6"/>
  <c r="L320" i="6"/>
  <c r="M319" i="6"/>
  <c r="N319" i="6" s="1"/>
  <c r="O319" i="6" s="1"/>
  <c r="U316" i="6"/>
  <c r="T316" i="6"/>
  <c r="W316" i="6"/>
  <c r="X316" i="6" s="1"/>
  <c r="U504" i="1"/>
  <c r="T504" i="1"/>
  <c r="R505" i="1"/>
  <c r="S505" i="1" s="1"/>
  <c r="W505" i="1" s="1"/>
  <c r="X505" i="1" s="1"/>
  <c r="B504" i="2"/>
  <c r="P506" i="1"/>
  <c r="Q506" i="1"/>
  <c r="L509" i="1"/>
  <c r="M508" i="1"/>
  <c r="N507" i="1"/>
  <c r="O507" i="1" s="1"/>
  <c r="A507" i="2"/>
  <c r="R318" i="6" l="1"/>
  <c r="S318" i="6" s="1"/>
  <c r="U318" i="6" s="1"/>
  <c r="W317" i="6"/>
  <c r="X317" i="6" s="1"/>
  <c r="T317" i="6"/>
  <c r="P319" i="6"/>
  <c r="Q319" i="6"/>
  <c r="M320" i="6"/>
  <c r="N320" i="6" s="1"/>
  <c r="O320" i="6" s="1"/>
  <c r="L321" i="6"/>
  <c r="T505" i="1"/>
  <c r="B505" i="2"/>
  <c r="U505" i="1"/>
  <c r="Q507" i="1"/>
  <c r="P507" i="1"/>
  <c r="N508" i="1"/>
  <c r="O508" i="1" s="1"/>
  <c r="A508" i="2"/>
  <c r="L510" i="1"/>
  <c r="M509" i="1"/>
  <c r="R506" i="1"/>
  <c r="S506" i="1" s="1"/>
  <c r="W318" i="6" l="1"/>
  <c r="X318" i="6" s="1"/>
  <c r="T318" i="6"/>
  <c r="R319" i="6"/>
  <c r="S319" i="6" s="1"/>
  <c r="U319" i="6" s="1"/>
  <c r="P320" i="6"/>
  <c r="Q320" i="6"/>
  <c r="L322" i="6"/>
  <c r="M321" i="6"/>
  <c r="N321" i="6" s="1"/>
  <c r="O321" i="6" s="1"/>
  <c r="R507" i="1"/>
  <c r="S507" i="1" s="1"/>
  <c r="T507" i="1" s="1"/>
  <c r="B506" i="2"/>
  <c r="U506" i="1"/>
  <c r="W506" i="1"/>
  <c r="X506" i="1" s="1"/>
  <c r="T506" i="1"/>
  <c r="Q508" i="1"/>
  <c r="P508" i="1"/>
  <c r="N509" i="1"/>
  <c r="O509" i="1" s="1"/>
  <c r="A509" i="2"/>
  <c r="M510" i="1"/>
  <c r="L511" i="1"/>
  <c r="R320" i="6" l="1"/>
  <c r="S320" i="6" s="1"/>
  <c r="U320" i="6" s="1"/>
  <c r="W319" i="6"/>
  <c r="X319" i="6" s="1"/>
  <c r="T319" i="6"/>
  <c r="M322" i="6"/>
  <c r="N322" i="6" s="1"/>
  <c r="O322" i="6" s="1"/>
  <c r="L323" i="6"/>
  <c r="P321" i="6"/>
  <c r="Q321" i="6"/>
  <c r="W507" i="1"/>
  <c r="X507" i="1" s="1"/>
  <c r="U507" i="1"/>
  <c r="B507" i="2"/>
  <c r="R508" i="1"/>
  <c r="S508" i="1" s="1"/>
  <c r="T508" i="1" s="1"/>
  <c r="P509" i="1"/>
  <c r="Q509" i="1"/>
  <c r="M511" i="1"/>
  <c r="L512" i="1"/>
  <c r="N510" i="1"/>
  <c r="O510" i="1" s="1"/>
  <c r="A510" i="2"/>
  <c r="W320" i="6" l="1"/>
  <c r="X320" i="6" s="1"/>
  <c r="T320" i="6"/>
  <c r="R321" i="6"/>
  <c r="S321" i="6" s="1"/>
  <c r="U321" i="6" s="1"/>
  <c r="L324" i="6"/>
  <c r="M323" i="6"/>
  <c r="N323" i="6" s="1"/>
  <c r="O323" i="6" s="1"/>
  <c r="P322" i="6"/>
  <c r="Q322" i="6"/>
  <c r="W508" i="1"/>
  <c r="X508" i="1" s="1"/>
  <c r="U508" i="1"/>
  <c r="B508" i="2"/>
  <c r="R509" i="1"/>
  <c r="S509" i="1" s="1"/>
  <c r="B509" i="2" s="1"/>
  <c r="M512" i="1"/>
  <c r="L513" i="1"/>
  <c r="N511" i="1"/>
  <c r="O511" i="1" s="1"/>
  <c r="A511" i="2"/>
  <c r="P510" i="1"/>
  <c r="Q510" i="1"/>
  <c r="R322" i="6" l="1"/>
  <c r="S322" i="6" s="1"/>
  <c r="U322" i="6" s="1"/>
  <c r="T321" i="6"/>
  <c r="W321" i="6"/>
  <c r="X321" i="6" s="1"/>
  <c r="P323" i="6"/>
  <c r="Q323" i="6"/>
  <c r="M324" i="6"/>
  <c r="N324" i="6" s="1"/>
  <c r="O324" i="6" s="1"/>
  <c r="L325" i="6"/>
  <c r="W509" i="1"/>
  <c r="X509" i="1" s="1"/>
  <c r="T509" i="1"/>
  <c r="U509" i="1"/>
  <c r="R510" i="1"/>
  <c r="S510" i="1" s="1"/>
  <c r="U510" i="1" s="1"/>
  <c r="P511" i="1"/>
  <c r="Q511" i="1"/>
  <c r="L514" i="1"/>
  <c r="M513" i="1"/>
  <c r="N512" i="1"/>
  <c r="O512" i="1" s="1"/>
  <c r="A512" i="2"/>
  <c r="W322" i="6" l="1"/>
  <c r="X322" i="6" s="1"/>
  <c r="T322" i="6"/>
  <c r="R323" i="6"/>
  <c r="S323" i="6" s="1"/>
  <c r="T323" i="6" s="1"/>
  <c r="P324" i="6"/>
  <c r="Q324" i="6"/>
  <c r="L326" i="6"/>
  <c r="M325" i="6"/>
  <c r="N325" i="6" s="1"/>
  <c r="O325" i="6" s="1"/>
  <c r="T510" i="1"/>
  <c r="W510" i="1"/>
  <c r="X510" i="1" s="1"/>
  <c r="B510" i="2"/>
  <c r="M514" i="1"/>
  <c r="L515" i="1"/>
  <c r="P512" i="1"/>
  <c r="Q512" i="1"/>
  <c r="N513" i="1"/>
  <c r="O513" i="1" s="1"/>
  <c r="A513" i="2"/>
  <c r="R511" i="1"/>
  <c r="S511" i="1" s="1"/>
  <c r="W323" i="6" l="1"/>
  <c r="X323" i="6" s="1"/>
  <c r="U323" i="6"/>
  <c r="R324" i="6"/>
  <c r="S324" i="6" s="1"/>
  <c r="W324" i="6" s="1"/>
  <c r="X324" i="6" s="1"/>
  <c r="P325" i="6"/>
  <c r="Q325" i="6"/>
  <c r="M326" i="6"/>
  <c r="N326" i="6" s="1"/>
  <c r="O326" i="6" s="1"/>
  <c r="L327" i="6"/>
  <c r="R512" i="1"/>
  <c r="S512" i="1" s="1"/>
  <c r="W512" i="1" s="1"/>
  <c r="X512" i="1" s="1"/>
  <c r="L516" i="1"/>
  <c r="M515" i="1"/>
  <c r="B511" i="2"/>
  <c r="U511" i="1"/>
  <c r="W511" i="1"/>
  <c r="X511" i="1" s="1"/>
  <c r="T511" i="1"/>
  <c r="Q513" i="1"/>
  <c r="P513" i="1"/>
  <c r="A514" i="2"/>
  <c r="N514" i="1"/>
  <c r="O514" i="1" s="1"/>
  <c r="R325" i="6" l="1"/>
  <c r="S325" i="6" s="1"/>
  <c r="U325" i="6" s="1"/>
  <c r="T324" i="6"/>
  <c r="U324" i="6"/>
  <c r="L328" i="6"/>
  <c r="M327" i="6"/>
  <c r="N327" i="6" s="1"/>
  <c r="O327" i="6" s="1"/>
  <c r="P326" i="6"/>
  <c r="Q326" i="6"/>
  <c r="T512" i="1"/>
  <c r="U512" i="1"/>
  <c r="B512" i="2"/>
  <c r="R513" i="1"/>
  <c r="S513" i="1" s="1"/>
  <c r="U513" i="1" s="1"/>
  <c r="P514" i="1"/>
  <c r="Q514" i="1"/>
  <c r="N515" i="1"/>
  <c r="O515" i="1" s="1"/>
  <c r="A515" i="2"/>
  <c r="L517" i="1"/>
  <c r="M516" i="1"/>
  <c r="W325" i="6" l="1"/>
  <c r="X325" i="6" s="1"/>
  <c r="T325" i="6"/>
  <c r="R326" i="6"/>
  <c r="S326" i="6" s="1"/>
  <c r="U326" i="6" s="1"/>
  <c r="P327" i="6"/>
  <c r="Q327" i="6"/>
  <c r="M328" i="6"/>
  <c r="N328" i="6" s="1"/>
  <c r="O328" i="6" s="1"/>
  <c r="L329" i="6"/>
  <c r="T513" i="1"/>
  <c r="W513" i="1"/>
  <c r="X513" i="1" s="1"/>
  <c r="B513" i="2"/>
  <c r="N516" i="1"/>
  <c r="O516" i="1" s="1"/>
  <c r="A516" i="2"/>
  <c r="R514" i="1"/>
  <c r="S514" i="1" s="1"/>
  <c r="P515" i="1"/>
  <c r="Q515" i="1"/>
  <c r="L518" i="1"/>
  <c r="M517" i="1"/>
  <c r="W326" i="6" l="1"/>
  <c r="X326" i="6" s="1"/>
  <c r="T326" i="6"/>
  <c r="R327" i="6"/>
  <c r="S327" i="6" s="1"/>
  <c r="W327" i="6" s="1"/>
  <c r="X327" i="6" s="1"/>
  <c r="L330" i="6"/>
  <c r="M329" i="6"/>
  <c r="N329" i="6" s="1"/>
  <c r="O329" i="6" s="1"/>
  <c r="P328" i="6"/>
  <c r="Q328" i="6"/>
  <c r="B514" i="2"/>
  <c r="T514" i="1"/>
  <c r="U514" i="1"/>
  <c r="W514" i="1"/>
  <c r="X514" i="1" s="1"/>
  <c r="N517" i="1"/>
  <c r="O517" i="1" s="1"/>
  <c r="A517" i="2"/>
  <c r="L519" i="1"/>
  <c r="M518" i="1"/>
  <c r="R515" i="1"/>
  <c r="S515" i="1" s="1"/>
  <c r="P516" i="1"/>
  <c r="Q516" i="1"/>
  <c r="T327" i="6" l="1"/>
  <c r="U327" i="6"/>
  <c r="R328" i="6"/>
  <c r="S328" i="6" s="1"/>
  <c r="P329" i="6"/>
  <c r="Q329" i="6"/>
  <c r="L331" i="6"/>
  <c r="M330" i="6"/>
  <c r="N330" i="6" s="1"/>
  <c r="O330" i="6" s="1"/>
  <c r="R516" i="1"/>
  <c r="S516" i="1" s="1"/>
  <c r="T516" i="1" s="1"/>
  <c r="M519" i="1"/>
  <c r="L520" i="1"/>
  <c r="B515" i="2"/>
  <c r="U515" i="1"/>
  <c r="T515" i="1"/>
  <c r="W515" i="1"/>
  <c r="X515" i="1" s="1"/>
  <c r="Q517" i="1"/>
  <c r="P517" i="1"/>
  <c r="N518" i="1"/>
  <c r="O518" i="1" s="1"/>
  <c r="A518" i="2"/>
  <c r="P330" i="6" l="1"/>
  <c r="Q330" i="6"/>
  <c r="M331" i="6"/>
  <c r="N331" i="6" s="1"/>
  <c r="O331" i="6" s="1"/>
  <c r="L332" i="6"/>
  <c r="R329" i="6"/>
  <c r="S329" i="6" s="1"/>
  <c r="U328" i="6"/>
  <c r="T328" i="6"/>
  <c r="W328" i="6"/>
  <c r="X328" i="6" s="1"/>
  <c r="W516" i="1"/>
  <c r="X516" i="1" s="1"/>
  <c r="U516" i="1"/>
  <c r="B516" i="2"/>
  <c r="A519" i="2"/>
  <c r="N519" i="1"/>
  <c r="O519" i="1" s="1"/>
  <c r="R517" i="1"/>
  <c r="S517" i="1" s="1"/>
  <c r="Q518" i="1"/>
  <c r="P518" i="1"/>
  <c r="M520" i="1"/>
  <c r="L521" i="1"/>
  <c r="R330" i="6" l="1"/>
  <c r="S330" i="6" s="1"/>
  <c r="U330" i="6" s="1"/>
  <c r="U329" i="6"/>
  <c r="T329" i="6"/>
  <c r="W329" i="6"/>
  <c r="X329" i="6" s="1"/>
  <c r="M332" i="6"/>
  <c r="N332" i="6" s="1"/>
  <c r="O332" i="6" s="1"/>
  <c r="L333" i="6"/>
  <c r="P331" i="6"/>
  <c r="Q331" i="6"/>
  <c r="M521" i="1"/>
  <c r="L522" i="1"/>
  <c r="B517" i="2"/>
  <c r="U517" i="1"/>
  <c r="W517" i="1"/>
  <c r="X517" i="1" s="1"/>
  <c r="T517" i="1"/>
  <c r="N520" i="1"/>
  <c r="O520" i="1" s="1"/>
  <c r="A520" i="2"/>
  <c r="P519" i="1"/>
  <c r="Q519" i="1"/>
  <c r="R518" i="1"/>
  <c r="S518" i="1" s="1"/>
  <c r="T330" i="6" l="1"/>
  <c r="W330" i="6"/>
  <c r="X330" i="6" s="1"/>
  <c r="R331" i="6"/>
  <c r="S331" i="6" s="1"/>
  <c r="P332" i="6"/>
  <c r="Q332" i="6"/>
  <c r="L334" i="6"/>
  <c r="M333" i="6"/>
  <c r="N333" i="6" s="1"/>
  <c r="O333" i="6" s="1"/>
  <c r="B518" i="2"/>
  <c r="T518" i="1"/>
  <c r="U518" i="1"/>
  <c r="W518" i="1"/>
  <c r="X518" i="1" s="1"/>
  <c r="Q520" i="1"/>
  <c r="P520" i="1"/>
  <c r="R519" i="1"/>
  <c r="S519" i="1" s="1"/>
  <c r="M522" i="1"/>
  <c r="L523" i="1"/>
  <c r="N521" i="1"/>
  <c r="O521" i="1" s="1"/>
  <c r="A521" i="2"/>
  <c r="R332" i="6" l="1"/>
  <c r="S332" i="6" s="1"/>
  <c r="U332" i="6" s="1"/>
  <c r="M334" i="6"/>
  <c r="N334" i="6" s="1"/>
  <c r="O334" i="6" s="1"/>
  <c r="L335" i="6"/>
  <c r="P333" i="6"/>
  <c r="Q333" i="6"/>
  <c r="U331" i="6"/>
  <c r="T331" i="6"/>
  <c r="W331" i="6"/>
  <c r="X331" i="6" s="1"/>
  <c r="R520" i="1"/>
  <c r="S520" i="1" s="1"/>
  <c r="T520" i="1" s="1"/>
  <c r="B519" i="2"/>
  <c r="T519" i="1"/>
  <c r="W519" i="1"/>
  <c r="X519" i="1" s="1"/>
  <c r="U519" i="1"/>
  <c r="N522" i="1"/>
  <c r="O522" i="1" s="1"/>
  <c r="A522" i="2"/>
  <c r="P521" i="1"/>
  <c r="Q521" i="1"/>
  <c r="L524" i="1"/>
  <c r="M523" i="1"/>
  <c r="W332" i="6" l="1"/>
  <c r="X332" i="6" s="1"/>
  <c r="T332" i="6"/>
  <c r="R333" i="6"/>
  <c r="S333" i="6" s="1"/>
  <c r="M335" i="6"/>
  <c r="N335" i="6" s="1"/>
  <c r="O335" i="6" s="1"/>
  <c r="L336" i="6"/>
  <c r="P334" i="6"/>
  <c r="Q334" i="6"/>
  <c r="W520" i="1"/>
  <c r="X520" i="1" s="1"/>
  <c r="U520" i="1"/>
  <c r="B520" i="2"/>
  <c r="R521" i="1"/>
  <c r="S521" i="1" s="1"/>
  <c r="B521" i="2" s="1"/>
  <c r="N523" i="1"/>
  <c r="O523" i="1" s="1"/>
  <c r="A523" i="2"/>
  <c r="L525" i="1"/>
  <c r="M524" i="1"/>
  <c r="Q522" i="1"/>
  <c r="P522" i="1"/>
  <c r="R334" i="6" l="1"/>
  <c r="S334" i="6" s="1"/>
  <c r="W334" i="6" s="1"/>
  <c r="X334" i="6" s="1"/>
  <c r="M336" i="6"/>
  <c r="N336" i="6" s="1"/>
  <c r="O336" i="6" s="1"/>
  <c r="L337" i="6"/>
  <c r="P335" i="6"/>
  <c r="Q335" i="6"/>
  <c r="U333" i="6"/>
  <c r="T333" i="6"/>
  <c r="W333" i="6"/>
  <c r="X333" i="6" s="1"/>
  <c r="T521" i="1"/>
  <c r="W521" i="1"/>
  <c r="X521" i="1" s="1"/>
  <c r="U521" i="1"/>
  <c r="R522" i="1"/>
  <c r="S522" i="1" s="1"/>
  <c r="U522" i="1" s="1"/>
  <c r="A524" i="2"/>
  <c r="N524" i="1"/>
  <c r="O524" i="1" s="1"/>
  <c r="L526" i="1"/>
  <c r="M525" i="1"/>
  <c r="P523" i="1"/>
  <c r="Q523" i="1"/>
  <c r="R335" i="6" l="1"/>
  <c r="S335" i="6" s="1"/>
  <c r="W335" i="6" s="1"/>
  <c r="X335" i="6" s="1"/>
  <c r="T334" i="6"/>
  <c r="U334" i="6"/>
  <c r="M337" i="6"/>
  <c r="N337" i="6" s="1"/>
  <c r="O337" i="6" s="1"/>
  <c r="L338" i="6"/>
  <c r="P336" i="6"/>
  <c r="Q336" i="6"/>
  <c r="T522" i="1"/>
  <c r="W522" i="1"/>
  <c r="X522" i="1" s="1"/>
  <c r="B522" i="2"/>
  <c r="R523" i="1"/>
  <c r="S523" i="1" s="1"/>
  <c r="W523" i="1" s="1"/>
  <c r="X523" i="1" s="1"/>
  <c r="M526" i="1"/>
  <c r="L527" i="1"/>
  <c r="Q524" i="1"/>
  <c r="P524" i="1"/>
  <c r="N525" i="1"/>
  <c r="O525" i="1" s="1"/>
  <c r="A525" i="2"/>
  <c r="R336" i="6" l="1"/>
  <c r="S336" i="6" s="1"/>
  <c r="W336" i="6" s="1"/>
  <c r="X336" i="6" s="1"/>
  <c r="T335" i="6"/>
  <c r="U335" i="6"/>
  <c r="L339" i="6"/>
  <c r="M338" i="6"/>
  <c r="N338" i="6" s="1"/>
  <c r="O338" i="6" s="1"/>
  <c r="P337" i="6"/>
  <c r="Q337" i="6"/>
  <c r="R524" i="1"/>
  <c r="S524" i="1" s="1"/>
  <c r="T524" i="1" s="1"/>
  <c r="T523" i="1"/>
  <c r="U523" i="1"/>
  <c r="B523" i="2"/>
  <c r="Q525" i="1"/>
  <c r="P525" i="1"/>
  <c r="M527" i="1"/>
  <c r="L528" i="1"/>
  <c r="N526" i="1"/>
  <c r="O526" i="1" s="1"/>
  <c r="A526" i="2"/>
  <c r="T336" i="6" l="1"/>
  <c r="U336" i="6"/>
  <c r="R337" i="6"/>
  <c r="S337" i="6" s="1"/>
  <c r="W337" i="6" s="1"/>
  <c r="X337" i="6" s="1"/>
  <c r="P338" i="6"/>
  <c r="Q338" i="6"/>
  <c r="L340" i="6"/>
  <c r="M339" i="6"/>
  <c r="N339" i="6" s="1"/>
  <c r="O339" i="6" s="1"/>
  <c r="W524" i="1"/>
  <c r="X524" i="1" s="1"/>
  <c r="B524" i="2"/>
  <c r="U524" i="1"/>
  <c r="R525" i="1"/>
  <c r="S525" i="1" s="1"/>
  <c r="W525" i="1" s="1"/>
  <c r="X525" i="1" s="1"/>
  <c r="P526" i="1"/>
  <c r="Q526" i="1"/>
  <c r="A527" i="2"/>
  <c r="N527" i="1"/>
  <c r="O527" i="1" s="1"/>
  <c r="M528" i="1"/>
  <c r="L529" i="1"/>
  <c r="T337" i="6" l="1"/>
  <c r="U337" i="6"/>
  <c r="P339" i="6"/>
  <c r="Q339" i="6"/>
  <c r="L341" i="6"/>
  <c r="M340" i="6"/>
  <c r="N340" i="6" s="1"/>
  <c r="O340" i="6" s="1"/>
  <c r="R338" i="6"/>
  <c r="S338" i="6" s="1"/>
  <c r="B525" i="2"/>
  <c r="T525" i="1"/>
  <c r="U525" i="1"/>
  <c r="R526" i="1"/>
  <c r="S526" i="1" s="1"/>
  <c r="W526" i="1" s="1"/>
  <c r="X526" i="1" s="1"/>
  <c r="M529" i="1"/>
  <c r="L530" i="1"/>
  <c r="N528" i="1"/>
  <c r="O528" i="1" s="1"/>
  <c r="A528" i="2"/>
  <c r="Q527" i="1"/>
  <c r="P527" i="1"/>
  <c r="R339" i="6" l="1"/>
  <c r="S339" i="6" s="1"/>
  <c r="T339" i="6" s="1"/>
  <c r="U338" i="6"/>
  <c r="T338" i="6"/>
  <c r="W338" i="6"/>
  <c r="X338" i="6" s="1"/>
  <c r="P340" i="6"/>
  <c r="Q340" i="6"/>
  <c r="L342" i="6"/>
  <c r="M341" i="6"/>
  <c r="N341" i="6" s="1"/>
  <c r="O341" i="6" s="1"/>
  <c r="R527" i="1"/>
  <c r="S527" i="1" s="1"/>
  <c r="U527" i="1" s="1"/>
  <c r="T526" i="1"/>
  <c r="U526" i="1"/>
  <c r="B526" i="2"/>
  <c r="Q528" i="1"/>
  <c r="P528" i="1"/>
  <c r="M530" i="1"/>
  <c r="L531" i="1"/>
  <c r="N529" i="1"/>
  <c r="O529" i="1" s="1"/>
  <c r="A529" i="2"/>
  <c r="U339" i="6" l="1"/>
  <c r="W339" i="6"/>
  <c r="X339" i="6" s="1"/>
  <c r="R340" i="6"/>
  <c r="S340" i="6" s="1"/>
  <c r="P341" i="6"/>
  <c r="Q341" i="6"/>
  <c r="M342" i="6"/>
  <c r="N342" i="6" s="1"/>
  <c r="O342" i="6" s="1"/>
  <c r="L343" i="6"/>
  <c r="B527" i="2"/>
  <c r="W527" i="1"/>
  <c r="X527" i="1" s="1"/>
  <c r="T527" i="1"/>
  <c r="R528" i="1"/>
  <c r="S528" i="1" s="1"/>
  <c r="U528" i="1" s="1"/>
  <c r="P529" i="1"/>
  <c r="Q529" i="1"/>
  <c r="M531" i="1"/>
  <c r="L532" i="1"/>
  <c r="N530" i="1"/>
  <c r="O530" i="1" s="1"/>
  <c r="A530" i="2"/>
  <c r="R341" i="6" l="1"/>
  <c r="S341" i="6" s="1"/>
  <c r="U341" i="6" s="1"/>
  <c r="M343" i="6"/>
  <c r="N343" i="6" s="1"/>
  <c r="O343" i="6" s="1"/>
  <c r="L344" i="6"/>
  <c r="P342" i="6"/>
  <c r="Q342" i="6"/>
  <c r="U340" i="6"/>
  <c r="T340" i="6"/>
  <c r="W340" i="6"/>
  <c r="X340" i="6" s="1"/>
  <c r="W528" i="1"/>
  <c r="X528" i="1" s="1"/>
  <c r="B528" i="2"/>
  <c r="T528" i="1"/>
  <c r="L533" i="1"/>
  <c r="M532" i="1"/>
  <c r="N531" i="1"/>
  <c r="O531" i="1" s="1"/>
  <c r="A531" i="2"/>
  <c r="R529" i="1"/>
  <c r="S529" i="1" s="1"/>
  <c r="P530" i="1"/>
  <c r="Q530" i="1"/>
  <c r="W341" i="6" l="1"/>
  <c r="X341" i="6" s="1"/>
  <c r="T341" i="6"/>
  <c r="R342" i="6"/>
  <c r="S342" i="6" s="1"/>
  <c r="W342" i="6" s="1"/>
  <c r="X342" i="6" s="1"/>
  <c r="L345" i="6"/>
  <c r="M344" i="6"/>
  <c r="N344" i="6" s="1"/>
  <c r="O344" i="6" s="1"/>
  <c r="P343" i="6"/>
  <c r="Q343" i="6"/>
  <c r="R530" i="1"/>
  <c r="S530" i="1" s="1"/>
  <c r="T530" i="1" s="1"/>
  <c r="N532" i="1"/>
  <c r="O532" i="1" s="1"/>
  <c r="A532" i="2"/>
  <c r="B529" i="2"/>
  <c r="T529" i="1"/>
  <c r="U529" i="1"/>
  <c r="W529" i="1"/>
  <c r="X529" i="1" s="1"/>
  <c r="M533" i="1"/>
  <c r="L534" i="1"/>
  <c r="Q531" i="1"/>
  <c r="P531" i="1"/>
  <c r="R343" i="6" l="1"/>
  <c r="S343" i="6" s="1"/>
  <c r="W343" i="6" s="1"/>
  <c r="X343" i="6" s="1"/>
  <c r="T342" i="6"/>
  <c r="U342" i="6"/>
  <c r="P344" i="6"/>
  <c r="Q344" i="6"/>
  <c r="L346" i="6"/>
  <c r="M345" i="6"/>
  <c r="N345" i="6" s="1"/>
  <c r="O345" i="6" s="1"/>
  <c r="B530" i="2"/>
  <c r="U530" i="1"/>
  <c r="W530" i="1"/>
  <c r="X530" i="1" s="1"/>
  <c r="M534" i="1"/>
  <c r="L535" i="1"/>
  <c r="Q532" i="1"/>
  <c r="P532" i="1"/>
  <c r="N533" i="1"/>
  <c r="O533" i="1" s="1"/>
  <c r="A533" i="2"/>
  <c r="R531" i="1"/>
  <c r="S531" i="1" s="1"/>
  <c r="U343" i="6" l="1"/>
  <c r="T343" i="6"/>
  <c r="R344" i="6"/>
  <c r="S344" i="6" s="1"/>
  <c r="U344" i="6" s="1"/>
  <c r="P345" i="6"/>
  <c r="Q345" i="6"/>
  <c r="L347" i="6"/>
  <c r="M346" i="6"/>
  <c r="N346" i="6" s="1"/>
  <c r="O346" i="6" s="1"/>
  <c r="R532" i="1"/>
  <c r="S532" i="1" s="1"/>
  <c r="B532" i="2" s="1"/>
  <c r="B531" i="2"/>
  <c r="T531" i="1"/>
  <c r="U531" i="1"/>
  <c r="W531" i="1"/>
  <c r="X531" i="1" s="1"/>
  <c r="P533" i="1"/>
  <c r="Q533" i="1"/>
  <c r="M535" i="1"/>
  <c r="L536" i="1"/>
  <c r="N534" i="1"/>
  <c r="O534" i="1" s="1"/>
  <c r="A534" i="2"/>
  <c r="R345" i="6" l="1"/>
  <c r="S345" i="6" s="1"/>
  <c r="W345" i="6" s="1"/>
  <c r="X345" i="6" s="1"/>
  <c r="T344" i="6"/>
  <c r="W344" i="6"/>
  <c r="X344" i="6" s="1"/>
  <c r="P346" i="6"/>
  <c r="Q346" i="6"/>
  <c r="M347" i="6"/>
  <c r="N347" i="6" s="1"/>
  <c r="O347" i="6" s="1"/>
  <c r="L348" i="6"/>
  <c r="W532" i="1"/>
  <c r="X532" i="1" s="1"/>
  <c r="T532" i="1"/>
  <c r="U532" i="1"/>
  <c r="L537" i="1"/>
  <c r="M536" i="1"/>
  <c r="N535" i="1"/>
  <c r="O535" i="1" s="1"/>
  <c r="A535" i="2"/>
  <c r="Q534" i="1"/>
  <c r="P534" i="1"/>
  <c r="R533" i="1"/>
  <c r="S533" i="1" s="1"/>
  <c r="U345" i="6" l="1"/>
  <c r="T345" i="6"/>
  <c r="R346" i="6"/>
  <c r="S346" i="6" s="1"/>
  <c r="U346" i="6" s="1"/>
  <c r="M348" i="6"/>
  <c r="N348" i="6" s="1"/>
  <c r="O348" i="6" s="1"/>
  <c r="L349" i="6"/>
  <c r="P347" i="6"/>
  <c r="Q347" i="6"/>
  <c r="R534" i="1"/>
  <c r="S534" i="1" s="1"/>
  <c r="B534" i="2" s="1"/>
  <c r="B533" i="2"/>
  <c r="W533" i="1"/>
  <c r="X533" i="1" s="1"/>
  <c r="T533" i="1"/>
  <c r="U533" i="1"/>
  <c r="P535" i="1"/>
  <c r="Q535" i="1"/>
  <c r="N536" i="1"/>
  <c r="O536" i="1" s="1"/>
  <c r="A536" i="2"/>
  <c r="L538" i="1"/>
  <c r="M537" i="1"/>
  <c r="W346" i="6" l="1"/>
  <c r="X346" i="6" s="1"/>
  <c r="T346" i="6"/>
  <c r="R347" i="6"/>
  <c r="S347" i="6" s="1"/>
  <c r="L350" i="6"/>
  <c r="M349" i="6"/>
  <c r="N349" i="6" s="1"/>
  <c r="O349" i="6" s="1"/>
  <c r="P348" i="6"/>
  <c r="Q348" i="6"/>
  <c r="W534" i="1"/>
  <c r="X534" i="1" s="1"/>
  <c r="T534" i="1"/>
  <c r="U534" i="1"/>
  <c r="R535" i="1"/>
  <c r="S535" i="1" s="1"/>
  <c r="T535" i="1" s="1"/>
  <c r="A537" i="2"/>
  <c r="N537" i="1"/>
  <c r="O537" i="1" s="1"/>
  <c r="P536" i="1"/>
  <c r="Q536" i="1"/>
  <c r="L539" i="1"/>
  <c r="M538" i="1"/>
  <c r="R348" i="6" l="1"/>
  <c r="S348" i="6" s="1"/>
  <c r="W348" i="6" s="1"/>
  <c r="X348" i="6" s="1"/>
  <c r="P349" i="6"/>
  <c r="Q349" i="6"/>
  <c r="M350" i="6"/>
  <c r="N350" i="6" s="1"/>
  <c r="O350" i="6" s="1"/>
  <c r="L351" i="6"/>
  <c r="U347" i="6"/>
  <c r="T347" i="6"/>
  <c r="W347" i="6"/>
  <c r="X347" i="6" s="1"/>
  <c r="R536" i="1"/>
  <c r="S536" i="1" s="1"/>
  <c r="T536" i="1" s="1"/>
  <c r="W535" i="1"/>
  <c r="X535" i="1" s="1"/>
  <c r="U535" i="1"/>
  <c r="B535" i="2"/>
  <c r="A538" i="2"/>
  <c r="N538" i="1"/>
  <c r="O538" i="1" s="1"/>
  <c r="P537" i="1"/>
  <c r="Q537" i="1"/>
  <c r="L540" i="1"/>
  <c r="M539" i="1"/>
  <c r="T348" i="6" l="1"/>
  <c r="U348" i="6"/>
  <c r="R349" i="6"/>
  <c r="S349" i="6" s="1"/>
  <c r="T349" i="6" s="1"/>
  <c r="M351" i="6"/>
  <c r="N351" i="6" s="1"/>
  <c r="O351" i="6" s="1"/>
  <c r="L352" i="6"/>
  <c r="P350" i="6"/>
  <c r="Q350" i="6"/>
  <c r="W536" i="1"/>
  <c r="X536" i="1" s="1"/>
  <c r="B536" i="2"/>
  <c r="U536" i="1"/>
  <c r="R537" i="1"/>
  <c r="S537" i="1" s="1"/>
  <c r="B537" i="2" s="1"/>
  <c r="A539" i="2"/>
  <c r="N539" i="1"/>
  <c r="O539" i="1" s="1"/>
  <c r="P538" i="1"/>
  <c r="Q538" i="1"/>
  <c r="L541" i="1"/>
  <c r="M540" i="1"/>
  <c r="R350" i="6" l="1"/>
  <c r="S350" i="6" s="1"/>
  <c r="W350" i="6" s="1"/>
  <c r="X350" i="6" s="1"/>
  <c r="W349" i="6"/>
  <c r="X349" i="6" s="1"/>
  <c r="U349" i="6"/>
  <c r="L353" i="6"/>
  <c r="M352" i="6"/>
  <c r="N352" i="6" s="1"/>
  <c r="O352" i="6" s="1"/>
  <c r="P351" i="6"/>
  <c r="Q351" i="6"/>
  <c r="R538" i="1"/>
  <c r="S538" i="1" s="1"/>
  <c r="U538" i="1" s="1"/>
  <c r="T537" i="1"/>
  <c r="U537" i="1"/>
  <c r="W537" i="1"/>
  <c r="X537" i="1" s="1"/>
  <c r="A540" i="2"/>
  <c r="N540" i="1"/>
  <c r="O540" i="1" s="1"/>
  <c r="Q539" i="1"/>
  <c r="P539" i="1"/>
  <c r="L542" i="1"/>
  <c r="M541" i="1"/>
  <c r="U350" i="6" l="1"/>
  <c r="T350" i="6"/>
  <c r="R351" i="6"/>
  <c r="S351" i="6" s="1"/>
  <c r="U351" i="6" s="1"/>
  <c r="M353" i="6"/>
  <c r="N353" i="6" s="1"/>
  <c r="O353" i="6" s="1"/>
  <c r="L354" i="6"/>
  <c r="P352" i="6"/>
  <c r="Q352" i="6"/>
  <c r="B538" i="2"/>
  <c r="W538" i="1"/>
  <c r="X538" i="1" s="1"/>
  <c r="R539" i="1"/>
  <c r="S539" i="1" s="1"/>
  <c r="T539" i="1" s="1"/>
  <c r="T538" i="1"/>
  <c r="A541" i="2"/>
  <c r="N541" i="1"/>
  <c r="O541" i="1" s="1"/>
  <c r="P540" i="1"/>
  <c r="Q540" i="1"/>
  <c r="M542" i="1"/>
  <c r="L543" i="1"/>
  <c r="W351" i="6" l="1"/>
  <c r="X351" i="6" s="1"/>
  <c r="T351" i="6"/>
  <c r="R352" i="6"/>
  <c r="S352" i="6" s="1"/>
  <c r="P353" i="6"/>
  <c r="Q353" i="6"/>
  <c r="M354" i="6"/>
  <c r="N354" i="6" s="1"/>
  <c r="O354" i="6" s="1"/>
  <c r="L355" i="6"/>
  <c r="U539" i="1"/>
  <c r="W539" i="1"/>
  <c r="X539" i="1" s="1"/>
  <c r="B539" i="2"/>
  <c r="R540" i="1"/>
  <c r="S540" i="1" s="1"/>
  <c r="B540" i="2" s="1"/>
  <c r="M543" i="1"/>
  <c r="L544" i="1"/>
  <c r="Q541" i="1"/>
  <c r="P541" i="1"/>
  <c r="A542" i="2"/>
  <c r="N542" i="1"/>
  <c r="O542" i="1" s="1"/>
  <c r="R353" i="6" l="1"/>
  <c r="S353" i="6" s="1"/>
  <c r="T353" i="6" s="1"/>
  <c r="M355" i="6"/>
  <c r="N355" i="6" s="1"/>
  <c r="O355" i="6" s="1"/>
  <c r="L356" i="6"/>
  <c r="P354" i="6"/>
  <c r="Q354" i="6"/>
  <c r="U352" i="6"/>
  <c r="T352" i="6"/>
  <c r="W352" i="6"/>
  <c r="X352" i="6" s="1"/>
  <c r="U540" i="1"/>
  <c r="T540" i="1"/>
  <c r="W540" i="1"/>
  <c r="X540" i="1" s="1"/>
  <c r="R541" i="1"/>
  <c r="S541" i="1" s="1"/>
  <c r="B541" i="2" s="1"/>
  <c r="Q542" i="1"/>
  <c r="P542" i="1"/>
  <c r="M544" i="1"/>
  <c r="L545" i="1"/>
  <c r="A543" i="2"/>
  <c r="N543" i="1"/>
  <c r="O543" i="1" s="1"/>
  <c r="U353" i="6" l="1"/>
  <c r="W353" i="6"/>
  <c r="X353" i="6" s="1"/>
  <c r="R354" i="6"/>
  <c r="S354" i="6" s="1"/>
  <c r="M356" i="6"/>
  <c r="N356" i="6" s="1"/>
  <c r="O356" i="6" s="1"/>
  <c r="L357" i="6"/>
  <c r="P355" i="6"/>
  <c r="Q355" i="6"/>
  <c r="R542" i="1"/>
  <c r="S542" i="1" s="1"/>
  <c r="B542" i="2" s="1"/>
  <c r="T541" i="1"/>
  <c r="U541" i="1"/>
  <c r="W541" i="1"/>
  <c r="X541" i="1" s="1"/>
  <c r="P543" i="1"/>
  <c r="Q543" i="1"/>
  <c r="M545" i="1"/>
  <c r="L546" i="1"/>
  <c r="A544" i="2"/>
  <c r="N544" i="1"/>
  <c r="O544" i="1" s="1"/>
  <c r="R355" i="6" l="1"/>
  <c r="S355" i="6" s="1"/>
  <c r="T355" i="6" s="1"/>
  <c r="L358" i="6"/>
  <c r="M357" i="6"/>
  <c r="N357" i="6" s="1"/>
  <c r="O357" i="6" s="1"/>
  <c r="P356" i="6"/>
  <c r="Q356" i="6"/>
  <c r="U354" i="6"/>
  <c r="T354" i="6"/>
  <c r="W354" i="6"/>
  <c r="X354" i="6" s="1"/>
  <c r="T542" i="1"/>
  <c r="W542" i="1"/>
  <c r="X542" i="1" s="1"/>
  <c r="U542" i="1"/>
  <c r="N545" i="1"/>
  <c r="O545" i="1" s="1"/>
  <c r="A545" i="2"/>
  <c r="Q544" i="1"/>
  <c r="P544" i="1"/>
  <c r="R543" i="1"/>
  <c r="S543" i="1" s="1"/>
  <c r="M546" i="1"/>
  <c r="L547" i="1"/>
  <c r="W355" i="6" l="1"/>
  <c r="X355" i="6" s="1"/>
  <c r="U355" i="6"/>
  <c r="R356" i="6"/>
  <c r="S356" i="6" s="1"/>
  <c r="P357" i="6"/>
  <c r="Q357" i="6"/>
  <c r="M358" i="6"/>
  <c r="N358" i="6" s="1"/>
  <c r="O358" i="6" s="1"/>
  <c r="L359" i="6"/>
  <c r="R544" i="1"/>
  <c r="S544" i="1" s="1"/>
  <c r="U544" i="1" s="1"/>
  <c r="L548" i="1"/>
  <c r="M547" i="1"/>
  <c r="A546" i="2"/>
  <c r="N546" i="1"/>
  <c r="O546" i="1" s="1"/>
  <c r="B543" i="2"/>
  <c r="T543" i="1"/>
  <c r="U543" i="1"/>
  <c r="W543" i="1"/>
  <c r="X543" i="1" s="1"/>
  <c r="Q545" i="1"/>
  <c r="P545" i="1"/>
  <c r="R357" i="6" l="1"/>
  <c r="S357" i="6" s="1"/>
  <c r="U357" i="6" s="1"/>
  <c r="M359" i="6"/>
  <c r="N359" i="6" s="1"/>
  <c r="O359" i="6" s="1"/>
  <c r="L360" i="6"/>
  <c r="P358" i="6"/>
  <c r="Q358" i="6"/>
  <c r="T356" i="6"/>
  <c r="U356" i="6"/>
  <c r="W356" i="6"/>
  <c r="X356" i="6" s="1"/>
  <c r="T544" i="1"/>
  <c r="W544" i="1"/>
  <c r="X544" i="1" s="1"/>
  <c r="B544" i="2"/>
  <c r="R545" i="1"/>
  <c r="S545" i="1" s="1"/>
  <c r="W545" i="1" s="1"/>
  <c r="X545" i="1" s="1"/>
  <c r="A547" i="2"/>
  <c r="N547" i="1"/>
  <c r="O547" i="1" s="1"/>
  <c r="Q546" i="1"/>
  <c r="P546" i="1"/>
  <c r="L549" i="1"/>
  <c r="M548" i="1"/>
  <c r="R358" i="6" l="1"/>
  <c r="S358" i="6" s="1"/>
  <c r="W358" i="6" s="1"/>
  <c r="X358" i="6" s="1"/>
  <c r="W357" i="6"/>
  <c r="X357" i="6" s="1"/>
  <c r="T357" i="6"/>
  <c r="M360" i="6"/>
  <c r="N360" i="6" s="1"/>
  <c r="O360" i="6" s="1"/>
  <c r="L361" i="6"/>
  <c r="P359" i="6"/>
  <c r="Q359" i="6"/>
  <c r="U545" i="1"/>
  <c r="B545" i="2"/>
  <c r="T545" i="1"/>
  <c r="R546" i="1"/>
  <c r="S546" i="1" s="1"/>
  <c r="U546" i="1" s="1"/>
  <c r="N548" i="1"/>
  <c r="O548" i="1" s="1"/>
  <c r="A548" i="2"/>
  <c r="P547" i="1"/>
  <c r="Q547" i="1"/>
  <c r="L550" i="1"/>
  <c r="M549" i="1"/>
  <c r="T358" i="6" l="1"/>
  <c r="U358" i="6"/>
  <c r="R359" i="6"/>
  <c r="S359" i="6" s="1"/>
  <c r="U359" i="6" s="1"/>
  <c r="M361" i="6"/>
  <c r="N361" i="6" s="1"/>
  <c r="O361" i="6" s="1"/>
  <c r="L362" i="6"/>
  <c r="P360" i="6"/>
  <c r="Q360" i="6"/>
  <c r="R547" i="1"/>
  <c r="S547" i="1" s="1"/>
  <c r="T547" i="1" s="1"/>
  <c r="T546" i="1"/>
  <c r="W546" i="1"/>
  <c r="X546" i="1" s="1"/>
  <c r="B546" i="2"/>
  <c r="N549" i="1"/>
  <c r="O549" i="1" s="1"/>
  <c r="A549" i="2"/>
  <c r="L551" i="1"/>
  <c r="M550" i="1"/>
  <c r="P548" i="1"/>
  <c r="Q548" i="1"/>
  <c r="W359" i="6" l="1"/>
  <c r="X359" i="6" s="1"/>
  <c r="T359" i="6"/>
  <c r="R360" i="6"/>
  <c r="S360" i="6" s="1"/>
  <c r="U360" i="6" s="1"/>
  <c r="L363" i="6"/>
  <c r="M362" i="6"/>
  <c r="N362" i="6" s="1"/>
  <c r="O362" i="6" s="1"/>
  <c r="P361" i="6"/>
  <c r="Q361" i="6"/>
  <c r="B547" i="2"/>
  <c r="W547" i="1"/>
  <c r="X547" i="1" s="1"/>
  <c r="U547" i="1"/>
  <c r="R548" i="1"/>
  <c r="S548" i="1" s="1"/>
  <c r="T548" i="1" s="1"/>
  <c r="Q549" i="1"/>
  <c r="P549" i="1"/>
  <c r="N550" i="1"/>
  <c r="O550" i="1" s="1"/>
  <c r="A550" i="2"/>
  <c r="M551" i="1"/>
  <c r="L552" i="1"/>
  <c r="W360" i="6" l="1"/>
  <c r="X360" i="6" s="1"/>
  <c r="T360" i="6"/>
  <c r="R361" i="6"/>
  <c r="S361" i="6" s="1"/>
  <c r="P362" i="6"/>
  <c r="Q362" i="6"/>
  <c r="M363" i="6"/>
  <c r="N363" i="6" s="1"/>
  <c r="O363" i="6" s="1"/>
  <c r="L364" i="6"/>
  <c r="B548" i="2"/>
  <c r="U548" i="1"/>
  <c r="W548" i="1"/>
  <c r="X548" i="1" s="1"/>
  <c r="R549" i="1"/>
  <c r="S549" i="1" s="1"/>
  <c r="W549" i="1" s="1"/>
  <c r="X549" i="1" s="1"/>
  <c r="N551" i="1"/>
  <c r="O551" i="1" s="1"/>
  <c r="A551" i="2"/>
  <c r="P550" i="1"/>
  <c r="Q550" i="1"/>
  <c r="L553" i="1"/>
  <c r="M552" i="1"/>
  <c r="R362" i="6" l="1"/>
  <c r="S362" i="6" s="1"/>
  <c r="W362" i="6" s="1"/>
  <c r="X362" i="6" s="1"/>
  <c r="P363" i="6"/>
  <c r="Q363" i="6"/>
  <c r="M364" i="6"/>
  <c r="N364" i="6" s="1"/>
  <c r="O364" i="6" s="1"/>
  <c r="L365" i="6"/>
  <c r="U361" i="6"/>
  <c r="T361" i="6"/>
  <c r="W361" i="6"/>
  <c r="X361" i="6" s="1"/>
  <c r="B549" i="2"/>
  <c r="U549" i="1"/>
  <c r="T549" i="1"/>
  <c r="R550" i="1"/>
  <c r="S550" i="1" s="1"/>
  <c r="B550" i="2" s="1"/>
  <c r="N552" i="1"/>
  <c r="O552" i="1" s="1"/>
  <c r="A552" i="2"/>
  <c r="L554" i="1"/>
  <c r="M553" i="1"/>
  <c r="Q551" i="1"/>
  <c r="P551" i="1"/>
  <c r="T362" i="6" l="1"/>
  <c r="U362" i="6"/>
  <c r="R363" i="6"/>
  <c r="S363" i="6" s="1"/>
  <c r="U363" i="6" s="1"/>
  <c r="P364" i="6"/>
  <c r="Q364" i="6"/>
  <c r="L366" i="6"/>
  <c r="M365" i="6"/>
  <c r="N365" i="6" s="1"/>
  <c r="O365" i="6" s="1"/>
  <c r="U550" i="1"/>
  <c r="W550" i="1"/>
  <c r="X550" i="1" s="1"/>
  <c r="T550" i="1"/>
  <c r="A553" i="2"/>
  <c r="N553" i="1"/>
  <c r="O553" i="1" s="1"/>
  <c r="R551" i="1"/>
  <c r="S551" i="1" s="1"/>
  <c r="L555" i="1"/>
  <c r="M554" i="1"/>
  <c r="Q552" i="1"/>
  <c r="P552" i="1"/>
  <c r="R364" i="6" l="1"/>
  <c r="S364" i="6" s="1"/>
  <c r="T364" i="6" s="1"/>
  <c r="W363" i="6"/>
  <c r="X363" i="6" s="1"/>
  <c r="T363" i="6"/>
  <c r="P365" i="6"/>
  <c r="Q365" i="6"/>
  <c r="M366" i="6"/>
  <c r="N366" i="6" s="1"/>
  <c r="O366" i="6" s="1"/>
  <c r="L367" i="6"/>
  <c r="R552" i="1"/>
  <c r="S552" i="1" s="1"/>
  <c r="B552" i="2" s="1"/>
  <c r="L556" i="1"/>
  <c r="M555" i="1"/>
  <c r="U551" i="1"/>
  <c r="T551" i="1"/>
  <c r="B551" i="2"/>
  <c r="W551" i="1"/>
  <c r="X551" i="1" s="1"/>
  <c r="Q553" i="1"/>
  <c r="P553" i="1"/>
  <c r="A554" i="2"/>
  <c r="N554" i="1"/>
  <c r="O554" i="1" s="1"/>
  <c r="W364" i="6" l="1"/>
  <c r="X364" i="6" s="1"/>
  <c r="U364" i="6"/>
  <c r="R365" i="6"/>
  <c r="S365" i="6" s="1"/>
  <c r="U365" i="6" s="1"/>
  <c r="P366" i="6"/>
  <c r="Q366" i="6"/>
  <c r="M367" i="6"/>
  <c r="N367" i="6" s="1"/>
  <c r="O367" i="6" s="1"/>
  <c r="L368" i="6"/>
  <c r="U552" i="1"/>
  <c r="T552" i="1"/>
  <c r="W552" i="1"/>
  <c r="X552" i="1" s="1"/>
  <c r="R553" i="1"/>
  <c r="S553" i="1" s="1"/>
  <c r="U553" i="1" s="1"/>
  <c r="P554" i="1"/>
  <c r="Q554" i="1"/>
  <c r="N555" i="1"/>
  <c r="O555" i="1" s="1"/>
  <c r="A555" i="2"/>
  <c r="L557" i="1"/>
  <c r="M556" i="1"/>
  <c r="R366" i="6" l="1"/>
  <c r="S366" i="6" s="1"/>
  <c r="U366" i="6" s="1"/>
  <c r="W365" i="6"/>
  <c r="X365" i="6" s="1"/>
  <c r="T365" i="6"/>
  <c r="P367" i="6"/>
  <c r="Q367" i="6"/>
  <c r="M368" i="6"/>
  <c r="N368" i="6" s="1"/>
  <c r="O368" i="6" s="1"/>
  <c r="L369" i="6"/>
  <c r="W553" i="1"/>
  <c r="X553" i="1" s="1"/>
  <c r="T553" i="1"/>
  <c r="B553" i="2"/>
  <c r="R554" i="1"/>
  <c r="S554" i="1" s="1"/>
  <c r="U554" i="1" s="1"/>
  <c r="Q555" i="1"/>
  <c r="P555" i="1"/>
  <c r="A556" i="2"/>
  <c r="N556" i="1"/>
  <c r="O556" i="1" s="1"/>
  <c r="L558" i="1"/>
  <c r="M557" i="1"/>
  <c r="W366" i="6" l="1"/>
  <c r="X366" i="6" s="1"/>
  <c r="T366" i="6"/>
  <c r="R367" i="6"/>
  <c r="S367" i="6" s="1"/>
  <c r="U367" i="6" s="1"/>
  <c r="P368" i="6"/>
  <c r="Q368" i="6"/>
  <c r="M369" i="6"/>
  <c r="N369" i="6" s="1"/>
  <c r="O369" i="6" s="1"/>
  <c r="L370" i="6"/>
  <c r="T554" i="1"/>
  <c r="W554" i="1"/>
  <c r="X554" i="1" s="1"/>
  <c r="B554" i="2"/>
  <c r="R555" i="1"/>
  <c r="S555" i="1" s="1"/>
  <c r="W555" i="1" s="1"/>
  <c r="X555" i="1" s="1"/>
  <c r="Q556" i="1"/>
  <c r="P556" i="1"/>
  <c r="N557" i="1"/>
  <c r="O557" i="1" s="1"/>
  <c r="A557" i="2"/>
  <c r="M558" i="1"/>
  <c r="L559" i="1"/>
  <c r="W367" i="6" l="1"/>
  <c r="X367" i="6" s="1"/>
  <c r="T367" i="6"/>
  <c r="R368" i="6"/>
  <c r="S368" i="6" s="1"/>
  <c r="U368" i="6" s="1"/>
  <c r="P369" i="6"/>
  <c r="Q369" i="6"/>
  <c r="M370" i="6"/>
  <c r="N370" i="6" s="1"/>
  <c r="O370" i="6" s="1"/>
  <c r="L371" i="6"/>
  <c r="U555" i="1"/>
  <c r="B555" i="2"/>
  <c r="T555" i="1"/>
  <c r="R556" i="1"/>
  <c r="S556" i="1" s="1"/>
  <c r="Q557" i="1"/>
  <c r="P557" i="1"/>
  <c r="M559" i="1"/>
  <c r="L560" i="1"/>
  <c r="A558" i="2"/>
  <c r="N558" i="1"/>
  <c r="O558" i="1" s="1"/>
  <c r="R369" i="6" l="1"/>
  <c r="S369" i="6" s="1"/>
  <c r="U369" i="6" s="1"/>
  <c r="W368" i="6"/>
  <c r="X368" i="6" s="1"/>
  <c r="T368" i="6"/>
  <c r="P370" i="6"/>
  <c r="Q370" i="6"/>
  <c r="M371" i="6"/>
  <c r="N371" i="6" s="1"/>
  <c r="O371" i="6" s="1"/>
  <c r="L372" i="6"/>
  <c r="R557" i="1"/>
  <c r="S557" i="1" s="1"/>
  <c r="W557" i="1" s="1"/>
  <c r="X557" i="1" s="1"/>
  <c r="N559" i="1"/>
  <c r="O559" i="1" s="1"/>
  <c r="A559" i="2"/>
  <c r="P558" i="1"/>
  <c r="Q558" i="1"/>
  <c r="M560" i="1"/>
  <c r="L561" i="1"/>
  <c r="B556" i="2"/>
  <c r="T556" i="1"/>
  <c r="U556" i="1"/>
  <c r="W556" i="1"/>
  <c r="X556" i="1" s="1"/>
  <c r="W369" i="6" l="1"/>
  <c r="X369" i="6" s="1"/>
  <c r="T369" i="6"/>
  <c r="R370" i="6"/>
  <c r="S370" i="6" s="1"/>
  <c r="U370" i="6" s="1"/>
  <c r="P371" i="6"/>
  <c r="Q371" i="6"/>
  <c r="L373" i="6"/>
  <c r="M372" i="6"/>
  <c r="N372" i="6" s="1"/>
  <c r="O372" i="6" s="1"/>
  <c r="R558" i="1"/>
  <c r="S558" i="1" s="1"/>
  <c r="T558" i="1" s="1"/>
  <c r="U557" i="1"/>
  <c r="B557" i="2"/>
  <c r="T557" i="1"/>
  <c r="P559" i="1"/>
  <c r="Q559" i="1"/>
  <c r="M561" i="1"/>
  <c r="L562" i="1"/>
  <c r="A560" i="2"/>
  <c r="N560" i="1"/>
  <c r="O560" i="1" s="1"/>
  <c r="R371" i="6" l="1"/>
  <c r="S371" i="6" s="1"/>
  <c r="T371" i="6" s="1"/>
  <c r="W370" i="6"/>
  <c r="X370" i="6" s="1"/>
  <c r="T370" i="6"/>
  <c r="P372" i="6"/>
  <c r="Q372" i="6"/>
  <c r="M373" i="6"/>
  <c r="N373" i="6" s="1"/>
  <c r="O373" i="6" s="1"/>
  <c r="L374" i="6"/>
  <c r="B558" i="2"/>
  <c r="W558" i="1"/>
  <c r="X558" i="1" s="1"/>
  <c r="U558" i="1"/>
  <c r="R559" i="1"/>
  <c r="S559" i="1" s="1"/>
  <c r="W559" i="1" s="1"/>
  <c r="X559" i="1" s="1"/>
  <c r="A561" i="2"/>
  <c r="N561" i="1"/>
  <c r="O561" i="1" s="1"/>
  <c r="Q560" i="1"/>
  <c r="P560" i="1"/>
  <c r="L563" i="1"/>
  <c r="M562" i="1"/>
  <c r="W371" i="6" l="1"/>
  <c r="X371" i="6" s="1"/>
  <c r="U371" i="6"/>
  <c r="R372" i="6"/>
  <c r="S372" i="6" s="1"/>
  <c r="U372" i="6" s="1"/>
  <c r="P373" i="6"/>
  <c r="Q373" i="6"/>
  <c r="L375" i="6"/>
  <c r="M374" i="6"/>
  <c r="N374" i="6" s="1"/>
  <c r="O374" i="6" s="1"/>
  <c r="B559" i="2"/>
  <c r="U559" i="1"/>
  <c r="T559" i="1"/>
  <c r="R560" i="1"/>
  <c r="S560" i="1" s="1"/>
  <c r="M563" i="1"/>
  <c r="L564" i="1"/>
  <c r="N562" i="1"/>
  <c r="O562" i="1" s="1"/>
  <c r="A562" i="2"/>
  <c r="P561" i="1"/>
  <c r="Q561" i="1"/>
  <c r="W372" i="6" l="1"/>
  <c r="X372" i="6" s="1"/>
  <c r="T372" i="6"/>
  <c r="R373" i="6"/>
  <c r="S373" i="6" s="1"/>
  <c r="U373" i="6" s="1"/>
  <c r="M375" i="6"/>
  <c r="N375" i="6" s="1"/>
  <c r="O375" i="6" s="1"/>
  <c r="L376" i="6"/>
  <c r="P374" i="6"/>
  <c r="Q374" i="6"/>
  <c r="P562" i="1"/>
  <c r="Q562" i="1"/>
  <c r="R561" i="1"/>
  <c r="S561" i="1" s="1"/>
  <c r="M564" i="1"/>
  <c r="L565" i="1"/>
  <c r="N563" i="1"/>
  <c r="O563" i="1" s="1"/>
  <c r="A563" i="2"/>
  <c r="B560" i="2"/>
  <c r="U560" i="1"/>
  <c r="W560" i="1"/>
  <c r="X560" i="1" s="1"/>
  <c r="T560" i="1"/>
  <c r="T373" i="6" l="1"/>
  <c r="W373" i="6"/>
  <c r="X373" i="6" s="1"/>
  <c r="R374" i="6"/>
  <c r="S374" i="6" s="1"/>
  <c r="L377" i="6"/>
  <c r="M376" i="6"/>
  <c r="N376" i="6" s="1"/>
  <c r="O376" i="6" s="1"/>
  <c r="P375" i="6"/>
  <c r="Q375" i="6"/>
  <c r="Q563" i="1"/>
  <c r="P563" i="1"/>
  <c r="B561" i="2"/>
  <c r="W561" i="1"/>
  <c r="X561" i="1" s="1"/>
  <c r="T561" i="1"/>
  <c r="U561" i="1"/>
  <c r="R562" i="1"/>
  <c r="S562" i="1" s="1"/>
  <c r="N564" i="1"/>
  <c r="O564" i="1" s="1"/>
  <c r="A564" i="2"/>
  <c r="L566" i="1"/>
  <c r="M565" i="1"/>
  <c r="R375" i="6" l="1"/>
  <c r="S375" i="6" s="1"/>
  <c r="T375" i="6" s="1"/>
  <c r="P376" i="6"/>
  <c r="Q376" i="6"/>
  <c r="L378" i="6"/>
  <c r="M377" i="6"/>
  <c r="N377" i="6" s="1"/>
  <c r="O377" i="6" s="1"/>
  <c r="T374" i="6"/>
  <c r="U374" i="6"/>
  <c r="W374" i="6"/>
  <c r="X374" i="6" s="1"/>
  <c r="R563" i="1"/>
  <c r="S563" i="1" s="1"/>
  <c r="B563" i="2" s="1"/>
  <c r="L567" i="1"/>
  <c r="M566" i="1"/>
  <c r="B562" i="2"/>
  <c r="U562" i="1"/>
  <c r="T562" i="1"/>
  <c r="W562" i="1"/>
  <c r="X562" i="1" s="1"/>
  <c r="N565" i="1"/>
  <c r="O565" i="1" s="1"/>
  <c r="A565" i="2"/>
  <c r="P564" i="1"/>
  <c r="Q564" i="1"/>
  <c r="R376" i="6" l="1"/>
  <c r="S376" i="6" s="1"/>
  <c r="U376" i="6" s="1"/>
  <c r="W375" i="6"/>
  <c r="X375" i="6" s="1"/>
  <c r="U375" i="6"/>
  <c r="P377" i="6"/>
  <c r="Q377" i="6"/>
  <c r="L379" i="6"/>
  <c r="M378" i="6"/>
  <c r="N378" i="6" s="1"/>
  <c r="O378" i="6" s="1"/>
  <c r="W563" i="1"/>
  <c r="X563" i="1" s="1"/>
  <c r="T563" i="1"/>
  <c r="U563" i="1"/>
  <c r="Q565" i="1"/>
  <c r="P565" i="1"/>
  <c r="N566" i="1"/>
  <c r="O566" i="1" s="1"/>
  <c r="A566" i="2"/>
  <c r="R564" i="1"/>
  <c r="S564" i="1" s="1"/>
  <c r="L568" i="1"/>
  <c r="M567" i="1"/>
  <c r="T376" i="6" l="1"/>
  <c r="W376" i="6"/>
  <c r="X376" i="6" s="1"/>
  <c r="R377" i="6"/>
  <c r="S377" i="6" s="1"/>
  <c r="T377" i="6" s="1"/>
  <c r="L380" i="6"/>
  <c r="M379" i="6"/>
  <c r="N379" i="6" s="1"/>
  <c r="O379" i="6" s="1"/>
  <c r="P378" i="6"/>
  <c r="Q378" i="6"/>
  <c r="R565" i="1"/>
  <c r="S565" i="1" s="1"/>
  <c r="W565" i="1" s="1"/>
  <c r="X565" i="1" s="1"/>
  <c r="B564" i="2"/>
  <c r="T564" i="1"/>
  <c r="U564" i="1"/>
  <c r="W564" i="1"/>
  <c r="X564" i="1" s="1"/>
  <c r="N567" i="1"/>
  <c r="O567" i="1" s="1"/>
  <c r="A567" i="2"/>
  <c r="Q566" i="1"/>
  <c r="P566" i="1"/>
  <c r="M568" i="1"/>
  <c r="L569" i="1"/>
  <c r="W377" i="6" l="1"/>
  <c r="X377" i="6" s="1"/>
  <c r="U377" i="6"/>
  <c r="R378" i="6"/>
  <c r="S378" i="6" s="1"/>
  <c r="P379" i="6"/>
  <c r="Q379" i="6"/>
  <c r="L381" i="6"/>
  <c r="M380" i="6"/>
  <c r="N380" i="6" s="1"/>
  <c r="O380" i="6" s="1"/>
  <c r="R566" i="1"/>
  <c r="S566" i="1" s="1"/>
  <c r="U566" i="1" s="1"/>
  <c r="T565" i="1"/>
  <c r="B565" i="2"/>
  <c r="U565" i="1"/>
  <c r="L570" i="1"/>
  <c r="M569" i="1"/>
  <c r="N568" i="1"/>
  <c r="O568" i="1" s="1"/>
  <c r="A568" i="2"/>
  <c r="P567" i="1"/>
  <c r="Q567" i="1"/>
  <c r="R379" i="6" l="1"/>
  <c r="S379" i="6" s="1"/>
  <c r="L382" i="6"/>
  <c r="M381" i="6"/>
  <c r="N381" i="6" s="1"/>
  <c r="O381" i="6" s="1"/>
  <c r="P380" i="6"/>
  <c r="Q380" i="6"/>
  <c r="T378" i="6"/>
  <c r="U378" i="6"/>
  <c r="W378" i="6"/>
  <c r="X378" i="6" s="1"/>
  <c r="W566" i="1"/>
  <c r="X566" i="1" s="1"/>
  <c r="B566" i="2"/>
  <c r="T566" i="1"/>
  <c r="R567" i="1"/>
  <c r="S567" i="1" s="1"/>
  <c r="U567" i="1" s="1"/>
  <c r="N569" i="1"/>
  <c r="O569" i="1" s="1"/>
  <c r="A569" i="2"/>
  <c r="P568" i="1"/>
  <c r="Q568" i="1"/>
  <c r="L571" i="1"/>
  <c r="M570" i="1"/>
  <c r="R380" i="6" l="1"/>
  <c r="S380" i="6" s="1"/>
  <c r="P381" i="6"/>
  <c r="Q381" i="6"/>
  <c r="L383" i="6"/>
  <c r="M382" i="6"/>
  <c r="N382" i="6" s="1"/>
  <c r="O382" i="6" s="1"/>
  <c r="T379" i="6"/>
  <c r="U379" i="6"/>
  <c r="W379" i="6"/>
  <c r="X379" i="6" s="1"/>
  <c r="R568" i="1"/>
  <c r="S568" i="1" s="1"/>
  <c r="B568" i="2" s="1"/>
  <c r="W567" i="1"/>
  <c r="X567" i="1" s="1"/>
  <c r="B567" i="2"/>
  <c r="T567" i="1"/>
  <c r="N570" i="1"/>
  <c r="O570" i="1" s="1"/>
  <c r="A570" i="2"/>
  <c r="M571" i="1"/>
  <c r="L572" i="1"/>
  <c r="P569" i="1"/>
  <c r="Q569" i="1"/>
  <c r="R381" i="6" l="1"/>
  <c r="S381" i="6" s="1"/>
  <c r="U381" i="6" s="1"/>
  <c r="P382" i="6"/>
  <c r="Q382" i="6"/>
  <c r="M383" i="6"/>
  <c r="N383" i="6" s="1"/>
  <c r="O383" i="6" s="1"/>
  <c r="L384" i="6"/>
  <c r="U380" i="6"/>
  <c r="T380" i="6"/>
  <c r="W380" i="6"/>
  <c r="X380" i="6" s="1"/>
  <c r="U568" i="1"/>
  <c r="T568" i="1"/>
  <c r="W568" i="1"/>
  <c r="X568" i="1" s="1"/>
  <c r="A571" i="2"/>
  <c r="N571" i="1"/>
  <c r="O571" i="1" s="1"/>
  <c r="L573" i="1"/>
  <c r="M572" i="1"/>
  <c r="R569" i="1"/>
  <c r="S569" i="1" s="1"/>
  <c r="P570" i="1"/>
  <c r="Q570" i="1"/>
  <c r="W381" i="6" l="1"/>
  <c r="X381" i="6" s="1"/>
  <c r="T381" i="6"/>
  <c r="R382" i="6"/>
  <c r="S382" i="6" s="1"/>
  <c r="W382" i="6" s="1"/>
  <c r="X382" i="6" s="1"/>
  <c r="P383" i="6"/>
  <c r="Q383" i="6"/>
  <c r="L385" i="6"/>
  <c r="M384" i="6"/>
  <c r="N384" i="6" s="1"/>
  <c r="O384" i="6" s="1"/>
  <c r="R570" i="1"/>
  <c r="S570" i="1" s="1"/>
  <c r="T570" i="1" s="1"/>
  <c r="Q571" i="1"/>
  <c r="P571" i="1"/>
  <c r="M573" i="1"/>
  <c r="L574" i="1"/>
  <c r="B569" i="2"/>
  <c r="W569" i="1"/>
  <c r="X569" i="1" s="1"/>
  <c r="U569" i="1"/>
  <c r="T569" i="1"/>
  <c r="N572" i="1"/>
  <c r="O572" i="1" s="1"/>
  <c r="A572" i="2"/>
  <c r="R383" i="6" l="1"/>
  <c r="S383" i="6" s="1"/>
  <c r="U383" i="6" s="1"/>
  <c r="T382" i="6"/>
  <c r="U382" i="6"/>
  <c r="P384" i="6"/>
  <c r="Q384" i="6"/>
  <c r="M385" i="6"/>
  <c r="N385" i="6" s="1"/>
  <c r="O385" i="6" s="1"/>
  <c r="L386" i="6"/>
  <c r="B570" i="2"/>
  <c r="U570" i="1"/>
  <c r="W570" i="1"/>
  <c r="X570" i="1" s="1"/>
  <c r="R571" i="1"/>
  <c r="S571" i="1" s="1"/>
  <c r="T571" i="1" s="1"/>
  <c r="P572" i="1"/>
  <c r="Q572" i="1"/>
  <c r="M574" i="1"/>
  <c r="L575" i="1"/>
  <c r="A573" i="2"/>
  <c r="N573" i="1"/>
  <c r="O573" i="1" s="1"/>
  <c r="W383" i="6" l="1"/>
  <c r="X383" i="6" s="1"/>
  <c r="T383" i="6"/>
  <c r="R384" i="6"/>
  <c r="S384" i="6" s="1"/>
  <c r="T384" i="6" s="1"/>
  <c r="L387" i="6"/>
  <c r="M386" i="6"/>
  <c r="N386" i="6" s="1"/>
  <c r="O386" i="6" s="1"/>
  <c r="P385" i="6"/>
  <c r="Q385" i="6"/>
  <c r="B571" i="2"/>
  <c r="W571" i="1"/>
  <c r="X571" i="1" s="1"/>
  <c r="U571" i="1"/>
  <c r="M575" i="1"/>
  <c r="L576" i="1"/>
  <c r="Q573" i="1"/>
  <c r="P573" i="1"/>
  <c r="N574" i="1"/>
  <c r="O574" i="1" s="1"/>
  <c r="A574" i="2"/>
  <c r="R572" i="1"/>
  <c r="S572" i="1" s="1"/>
  <c r="W384" i="6" l="1"/>
  <c r="X384" i="6" s="1"/>
  <c r="U384" i="6"/>
  <c r="R385" i="6"/>
  <c r="S385" i="6" s="1"/>
  <c r="P386" i="6"/>
  <c r="Q386" i="6"/>
  <c r="M387" i="6"/>
  <c r="N387" i="6" s="1"/>
  <c r="O387" i="6" s="1"/>
  <c r="L388" i="6"/>
  <c r="R573" i="1"/>
  <c r="S573" i="1" s="1"/>
  <c r="T573" i="1" s="1"/>
  <c r="B572" i="2"/>
  <c r="T572" i="1"/>
  <c r="U572" i="1"/>
  <c r="W572" i="1"/>
  <c r="X572" i="1" s="1"/>
  <c r="L577" i="1"/>
  <c r="M576" i="1"/>
  <c r="P574" i="1"/>
  <c r="Q574" i="1"/>
  <c r="N575" i="1"/>
  <c r="O575" i="1" s="1"/>
  <c r="A575" i="2"/>
  <c r="L389" i="6" l="1"/>
  <c r="M388" i="6"/>
  <c r="N388" i="6" s="1"/>
  <c r="O388" i="6" s="1"/>
  <c r="R386" i="6"/>
  <c r="S386" i="6" s="1"/>
  <c r="P387" i="6"/>
  <c r="Q387" i="6"/>
  <c r="U385" i="6"/>
  <c r="T385" i="6"/>
  <c r="W385" i="6"/>
  <c r="X385" i="6" s="1"/>
  <c r="W573" i="1"/>
  <c r="X573" i="1" s="1"/>
  <c r="B573" i="2"/>
  <c r="U573" i="1"/>
  <c r="R574" i="1"/>
  <c r="S574" i="1" s="1"/>
  <c r="T574" i="1" s="1"/>
  <c r="A576" i="2"/>
  <c r="N576" i="1"/>
  <c r="O576" i="1" s="1"/>
  <c r="Q575" i="1"/>
  <c r="P575" i="1"/>
  <c r="L578" i="1"/>
  <c r="M577" i="1"/>
  <c r="R387" i="6" l="1"/>
  <c r="S387" i="6" s="1"/>
  <c r="U386" i="6"/>
  <c r="T386" i="6"/>
  <c r="W386" i="6"/>
  <c r="X386" i="6" s="1"/>
  <c r="P388" i="6"/>
  <c r="Q388" i="6"/>
  <c r="M389" i="6"/>
  <c r="N389" i="6" s="1"/>
  <c r="O389" i="6" s="1"/>
  <c r="L390" i="6"/>
  <c r="B574" i="2"/>
  <c r="W574" i="1"/>
  <c r="X574" i="1" s="1"/>
  <c r="U574" i="1"/>
  <c r="R575" i="1"/>
  <c r="S575" i="1" s="1"/>
  <c r="U575" i="1" s="1"/>
  <c r="N577" i="1"/>
  <c r="O577" i="1" s="1"/>
  <c r="A577" i="2"/>
  <c r="P576" i="1"/>
  <c r="Q576" i="1"/>
  <c r="M578" i="1"/>
  <c r="L579" i="1"/>
  <c r="R388" i="6" l="1"/>
  <c r="S388" i="6" s="1"/>
  <c r="P389" i="6"/>
  <c r="Q389" i="6"/>
  <c r="L391" i="6"/>
  <c r="M390" i="6"/>
  <c r="N390" i="6" s="1"/>
  <c r="O390" i="6" s="1"/>
  <c r="U387" i="6"/>
  <c r="T387" i="6"/>
  <c r="W387" i="6"/>
  <c r="X387" i="6" s="1"/>
  <c r="W575" i="1"/>
  <c r="X575" i="1" s="1"/>
  <c r="T575" i="1"/>
  <c r="B575" i="2"/>
  <c r="R576" i="1"/>
  <c r="S576" i="1" s="1"/>
  <c r="B576" i="2" s="1"/>
  <c r="M579" i="1"/>
  <c r="L580" i="1"/>
  <c r="A578" i="2"/>
  <c r="N578" i="1"/>
  <c r="O578" i="1" s="1"/>
  <c r="Q577" i="1"/>
  <c r="P577" i="1"/>
  <c r="R389" i="6" l="1"/>
  <c r="S389" i="6" s="1"/>
  <c r="U389" i="6" s="1"/>
  <c r="P390" i="6"/>
  <c r="Q390" i="6"/>
  <c r="M391" i="6"/>
  <c r="N391" i="6" s="1"/>
  <c r="O391" i="6" s="1"/>
  <c r="L392" i="6"/>
  <c r="T388" i="6"/>
  <c r="U388" i="6"/>
  <c r="W388" i="6"/>
  <c r="X388" i="6" s="1"/>
  <c r="R577" i="1"/>
  <c r="S577" i="1" s="1"/>
  <c r="B577" i="2" s="1"/>
  <c r="T576" i="1"/>
  <c r="U576" i="1"/>
  <c r="W576" i="1"/>
  <c r="X576" i="1" s="1"/>
  <c r="Q578" i="1"/>
  <c r="P578" i="1"/>
  <c r="M580" i="1"/>
  <c r="L581" i="1"/>
  <c r="A579" i="2"/>
  <c r="N579" i="1"/>
  <c r="O579" i="1" s="1"/>
  <c r="W389" i="6" l="1"/>
  <c r="X389" i="6" s="1"/>
  <c r="T389" i="6"/>
  <c r="R390" i="6"/>
  <c r="S390" i="6" s="1"/>
  <c r="T390" i="6" s="1"/>
  <c r="L393" i="6"/>
  <c r="M392" i="6"/>
  <c r="N392" i="6" s="1"/>
  <c r="O392" i="6" s="1"/>
  <c r="P391" i="6"/>
  <c r="Q391" i="6"/>
  <c r="T577" i="1"/>
  <c r="U577" i="1"/>
  <c r="W577" i="1"/>
  <c r="X577" i="1" s="1"/>
  <c r="R578" i="1"/>
  <c r="S578" i="1" s="1"/>
  <c r="T578" i="1" s="1"/>
  <c r="L582" i="1"/>
  <c r="M581" i="1"/>
  <c r="Q579" i="1"/>
  <c r="P579" i="1"/>
  <c r="A580" i="2"/>
  <c r="N580" i="1"/>
  <c r="O580" i="1" s="1"/>
  <c r="U390" i="6" l="1"/>
  <c r="W390" i="6"/>
  <c r="X390" i="6" s="1"/>
  <c r="R391" i="6"/>
  <c r="S391" i="6" s="1"/>
  <c r="P392" i="6"/>
  <c r="Q392" i="6"/>
  <c r="M393" i="6"/>
  <c r="N393" i="6" s="1"/>
  <c r="O393" i="6" s="1"/>
  <c r="L394" i="6"/>
  <c r="R579" i="1"/>
  <c r="S579" i="1" s="1"/>
  <c r="U579" i="1" s="1"/>
  <c r="U578" i="1"/>
  <c r="B578" i="2"/>
  <c r="W578" i="1"/>
  <c r="X578" i="1" s="1"/>
  <c r="Q580" i="1"/>
  <c r="P580" i="1"/>
  <c r="N581" i="1"/>
  <c r="O581" i="1" s="1"/>
  <c r="A581" i="2"/>
  <c r="L583" i="1"/>
  <c r="M582" i="1"/>
  <c r="L395" i="6" l="1"/>
  <c r="M394" i="6"/>
  <c r="N394" i="6" s="1"/>
  <c r="O394" i="6" s="1"/>
  <c r="R392" i="6"/>
  <c r="S392" i="6" s="1"/>
  <c r="P393" i="6"/>
  <c r="Q393" i="6"/>
  <c r="U391" i="6"/>
  <c r="T391" i="6"/>
  <c r="W391" i="6"/>
  <c r="X391" i="6" s="1"/>
  <c r="B579" i="2"/>
  <c r="T579" i="1"/>
  <c r="W579" i="1"/>
  <c r="X579" i="1" s="1"/>
  <c r="R580" i="1"/>
  <c r="S580" i="1" s="1"/>
  <c r="B580" i="2" s="1"/>
  <c r="Q581" i="1"/>
  <c r="P581" i="1"/>
  <c r="A582" i="2"/>
  <c r="N582" i="1"/>
  <c r="O582" i="1" s="1"/>
  <c r="M583" i="1"/>
  <c r="L584" i="1"/>
  <c r="U392" i="6" l="1"/>
  <c r="T392" i="6"/>
  <c r="W392" i="6"/>
  <c r="X392" i="6" s="1"/>
  <c r="R393" i="6"/>
  <c r="S393" i="6" s="1"/>
  <c r="P394" i="6"/>
  <c r="Q394" i="6"/>
  <c r="M395" i="6"/>
  <c r="N395" i="6" s="1"/>
  <c r="O395" i="6" s="1"/>
  <c r="L396" i="6"/>
  <c r="R581" i="1"/>
  <c r="S581" i="1" s="1"/>
  <c r="U581" i="1" s="1"/>
  <c r="W580" i="1"/>
  <c r="X580" i="1" s="1"/>
  <c r="T580" i="1"/>
  <c r="U580" i="1"/>
  <c r="L585" i="1"/>
  <c r="M584" i="1"/>
  <c r="A583" i="2"/>
  <c r="N583" i="1"/>
  <c r="O583" i="1" s="1"/>
  <c r="P582" i="1"/>
  <c r="Q582" i="1"/>
  <c r="R394" i="6" l="1"/>
  <c r="S394" i="6" s="1"/>
  <c r="U394" i="6" s="1"/>
  <c r="U393" i="6"/>
  <c r="T393" i="6"/>
  <c r="W393" i="6"/>
  <c r="X393" i="6" s="1"/>
  <c r="P395" i="6"/>
  <c r="Q395" i="6"/>
  <c r="L397" i="6"/>
  <c r="M396" i="6"/>
  <c r="N396" i="6" s="1"/>
  <c r="O396" i="6" s="1"/>
  <c r="W581" i="1"/>
  <c r="X581" i="1" s="1"/>
  <c r="B581" i="2"/>
  <c r="T581" i="1"/>
  <c r="Q583" i="1"/>
  <c r="P583" i="1"/>
  <c r="N584" i="1"/>
  <c r="O584" i="1" s="1"/>
  <c r="A584" i="2"/>
  <c r="R582" i="1"/>
  <c r="S582" i="1" s="1"/>
  <c r="M585" i="1"/>
  <c r="L586" i="1"/>
  <c r="W394" i="6" l="1"/>
  <c r="X394" i="6" s="1"/>
  <c r="T394" i="6"/>
  <c r="R395" i="6"/>
  <c r="S395" i="6" s="1"/>
  <c r="T395" i="6" s="1"/>
  <c r="P396" i="6"/>
  <c r="Q396" i="6"/>
  <c r="M397" i="6"/>
  <c r="N397" i="6" s="1"/>
  <c r="O397" i="6" s="1"/>
  <c r="L398" i="6"/>
  <c r="R583" i="1"/>
  <c r="S583" i="1" s="1"/>
  <c r="B583" i="2" s="1"/>
  <c r="B582" i="2"/>
  <c r="W582" i="1"/>
  <c r="X582" i="1" s="1"/>
  <c r="T582" i="1"/>
  <c r="U582" i="1"/>
  <c r="L587" i="1"/>
  <c r="M586" i="1"/>
  <c r="P584" i="1"/>
  <c r="Q584" i="1"/>
  <c r="N585" i="1"/>
  <c r="O585" i="1" s="1"/>
  <c r="A585" i="2"/>
  <c r="R396" i="6" l="1"/>
  <c r="S396" i="6" s="1"/>
  <c r="T396" i="6" s="1"/>
  <c r="W395" i="6"/>
  <c r="X395" i="6" s="1"/>
  <c r="U395" i="6"/>
  <c r="L399" i="6"/>
  <c r="M398" i="6"/>
  <c r="N398" i="6" s="1"/>
  <c r="O398" i="6" s="1"/>
  <c r="P397" i="6"/>
  <c r="Q397" i="6"/>
  <c r="W583" i="1"/>
  <c r="X583" i="1" s="1"/>
  <c r="U583" i="1"/>
  <c r="T583" i="1"/>
  <c r="R584" i="1"/>
  <c r="S584" i="1" s="1"/>
  <c r="U584" i="1" s="1"/>
  <c r="A586" i="2"/>
  <c r="N586" i="1"/>
  <c r="O586" i="1" s="1"/>
  <c r="Q585" i="1"/>
  <c r="P585" i="1"/>
  <c r="M587" i="1"/>
  <c r="L588" i="1"/>
  <c r="W396" i="6" l="1"/>
  <c r="X396" i="6" s="1"/>
  <c r="R397" i="6"/>
  <c r="S397" i="6" s="1"/>
  <c r="W397" i="6" s="1"/>
  <c r="X397" i="6" s="1"/>
  <c r="U396" i="6"/>
  <c r="P398" i="6"/>
  <c r="Q398" i="6"/>
  <c r="M399" i="6"/>
  <c r="N399" i="6" s="1"/>
  <c r="O399" i="6" s="1"/>
  <c r="L400" i="6"/>
  <c r="W584" i="1"/>
  <c r="X584" i="1" s="1"/>
  <c r="B584" i="2"/>
  <c r="T584" i="1"/>
  <c r="R585" i="1"/>
  <c r="S585" i="1" s="1"/>
  <c r="T585" i="1" s="1"/>
  <c r="L589" i="1"/>
  <c r="M588" i="1"/>
  <c r="P586" i="1"/>
  <c r="Q586" i="1"/>
  <c r="N587" i="1"/>
  <c r="O587" i="1" s="1"/>
  <c r="A587" i="2"/>
  <c r="R398" i="6" l="1"/>
  <c r="S398" i="6" s="1"/>
  <c r="W398" i="6" s="1"/>
  <c r="X398" i="6" s="1"/>
  <c r="T397" i="6"/>
  <c r="U397" i="6"/>
  <c r="L401" i="6"/>
  <c r="M400" i="6"/>
  <c r="N400" i="6" s="1"/>
  <c r="O400" i="6" s="1"/>
  <c r="P399" i="6"/>
  <c r="Q399" i="6"/>
  <c r="R586" i="1"/>
  <c r="S586" i="1" s="1"/>
  <c r="W586" i="1" s="1"/>
  <c r="X586" i="1" s="1"/>
  <c r="B585" i="2"/>
  <c r="U585" i="1"/>
  <c r="W585" i="1"/>
  <c r="X585" i="1" s="1"/>
  <c r="N588" i="1"/>
  <c r="O588" i="1" s="1"/>
  <c r="A588" i="2"/>
  <c r="P587" i="1"/>
  <c r="Q587" i="1"/>
  <c r="L590" i="1"/>
  <c r="M589" i="1"/>
  <c r="T398" i="6" l="1"/>
  <c r="U398" i="6"/>
  <c r="R399" i="6"/>
  <c r="S399" i="6" s="1"/>
  <c r="U399" i="6" s="1"/>
  <c r="P400" i="6"/>
  <c r="Q400" i="6"/>
  <c r="M401" i="6"/>
  <c r="N401" i="6" s="1"/>
  <c r="O401" i="6" s="1"/>
  <c r="L402" i="6"/>
  <c r="B586" i="2"/>
  <c r="U586" i="1"/>
  <c r="T586" i="1"/>
  <c r="R587" i="1"/>
  <c r="S587" i="1" s="1"/>
  <c r="B587" i="2" s="1"/>
  <c r="N589" i="1"/>
  <c r="O589" i="1" s="1"/>
  <c r="A589" i="2"/>
  <c r="M590" i="1"/>
  <c r="L591" i="1"/>
  <c r="P588" i="1"/>
  <c r="Q588" i="1"/>
  <c r="W399" i="6" l="1"/>
  <c r="X399" i="6" s="1"/>
  <c r="T399" i="6"/>
  <c r="P401" i="6"/>
  <c r="Q401" i="6"/>
  <c r="L403" i="6"/>
  <c r="M402" i="6"/>
  <c r="N402" i="6" s="1"/>
  <c r="O402" i="6" s="1"/>
  <c r="R400" i="6"/>
  <c r="S400" i="6" s="1"/>
  <c r="U587" i="1"/>
  <c r="T587" i="1"/>
  <c r="R588" i="1"/>
  <c r="S588" i="1" s="1"/>
  <c r="B588" i="2" s="1"/>
  <c r="W587" i="1"/>
  <c r="X587" i="1" s="1"/>
  <c r="M591" i="1"/>
  <c r="L592" i="1"/>
  <c r="N590" i="1"/>
  <c r="O590" i="1" s="1"/>
  <c r="A590" i="2"/>
  <c r="Q589" i="1"/>
  <c r="P589" i="1"/>
  <c r="R401" i="6" l="1"/>
  <c r="S401" i="6" s="1"/>
  <c r="T401" i="6" s="1"/>
  <c r="T400" i="6"/>
  <c r="U400" i="6"/>
  <c r="W400" i="6"/>
  <c r="X400" i="6" s="1"/>
  <c r="P402" i="6"/>
  <c r="Q402" i="6"/>
  <c r="M403" i="6"/>
  <c r="N403" i="6" s="1"/>
  <c r="O403" i="6" s="1"/>
  <c r="L404" i="6"/>
  <c r="W588" i="1"/>
  <c r="X588" i="1" s="1"/>
  <c r="T588" i="1"/>
  <c r="R589" i="1"/>
  <c r="S589" i="1" s="1"/>
  <c r="T589" i="1" s="1"/>
  <c r="U588" i="1"/>
  <c r="P590" i="1"/>
  <c r="Q590" i="1"/>
  <c r="M592" i="1"/>
  <c r="L593" i="1"/>
  <c r="N591" i="1"/>
  <c r="O591" i="1" s="1"/>
  <c r="A591" i="2"/>
  <c r="U401" i="6" l="1"/>
  <c r="W401" i="6"/>
  <c r="X401" i="6" s="1"/>
  <c r="L405" i="6"/>
  <c r="M404" i="6"/>
  <c r="N404" i="6" s="1"/>
  <c r="O404" i="6" s="1"/>
  <c r="R402" i="6"/>
  <c r="S402" i="6" s="1"/>
  <c r="P403" i="6"/>
  <c r="Q403" i="6"/>
  <c r="B589" i="2"/>
  <c r="U589" i="1"/>
  <c r="W589" i="1"/>
  <c r="X589" i="1" s="1"/>
  <c r="M593" i="1"/>
  <c r="L594" i="1"/>
  <c r="N592" i="1"/>
  <c r="O592" i="1" s="1"/>
  <c r="A592" i="2"/>
  <c r="R590" i="1"/>
  <c r="S590" i="1" s="1"/>
  <c r="P591" i="1"/>
  <c r="Q591" i="1"/>
  <c r="R403" i="6" l="1"/>
  <c r="S403" i="6" s="1"/>
  <c r="U403" i="6" s="1"/>
  <c r="U402" i="6"/>
  <c r="T402" i="6"/>
  <c r="W402" i="6"/>
  <c r="X402" i="6" s="1"/>
  <c r="P404" i="6"/>
  <c r="Q404" i="6"/>
  <c r="M405" i="6"/>
  <c r="N405" i="6" s="1"/>
  <c r="O405" i="6" s="1"/>
  <c r="L406" i="6"/>
  <c r="R591" i="1"/>
  <c r="S591" i="1" s="1"/>
  <c r="U591" i="1" s="1"/>
  <c r="Q592" i="1"/>
  <c r="P592" i="1"/>
  <c r="M594" i="1"/>
  <c r="L595" i="1"/>
  <c r="B590" i="2"/>
  <c r="T590" i="1"/>
  <c r="U590" i="1"/>
  <c r="W590" i="1"/>
  <c r="X590" i="1" s="1"/>
  <c r="A593" i="2"/>
  <c r="N593" i="1"/>
  <c r="O593" i="1" s="1"/>
  <c r="T403" i="6" l="1"/>
  <c r="W403" i="6"/>
  <c r="X403" i="6" s="1"/>
  <c r="R404" i="6"/>
  <c r="S404" i="6" s="1"/>
  <c r="W404" i="6" s="1"/>
  <c r="X404" i="6" s="1"/>
  <c r="L407" i="6"/>
  <c r="M406" i="6"/>
  <c r="N406" i="6" s="1"/>
  <c r="O406" i="6" s="1"/>
  <c r="P405" i="6"/>
  <c r="Q405" i="6"/>
  <c r="W591" i="1"/>
  <c r="X591" i="1" s="1"/>
  <c r="B591" i="2"/>
  <c r="T591" i="1"/>
  <c r="L596" i="1"/>
  <c r="M595" i="1"/>
  <c r="A594" i="2"/>
  <c r="N594" i="1"/>
  <c r="O594" i="1" s="1"/>
  <c r="Q593" i="1"/>
  <c r="P593" i="1"/>
  <c r="R592" i="1"/>
  <c r="S592" i="1" s="1"/>
  <c r="R405" i="6" l="1"/>
  <c r="S405" i="6" s="1"/>
  <c r="W405" i="6" s="1"/>
  <c r="X405" i="6" s="1"/>
  <c r="U404" i="6"/>
  <c r="T404" i="6"/>
  <c r="P406" i="6"/>
  <c r="Q406" i="6"/>
  <c r="M407" i="6"/>
  <c r="N407" i="6" s="1"/>
  <c r="O407" i="6" s="1"/>
  <c r="L408" i="6"/>
  <c r="R593" i="1"/>
  <c r="S593" i="1" s="1"/>
  <c r="B593" i="2" s="1"/>
  <c r="N595" i="1"/>
  <c r="O595" i="1" s="1"/>
  <c r="A595" i="2"/>
  <c r="L597" i="1"/>
  <c r="M596" i="1"/>
  <c r="B592" i="2"/>
  <c r="U592" i="1"/>
  <c r="W592" i="1"/>
  <c r="X592" i="1" s="1"/>
  <c r="T592" i="1"/>
  <c r="Q594" i="1"/>
  <c r="P594" i="1"/>
  <c r="R406" i="6" l="1"/>
  <c r="S406" i="6" s="1"/>
  <c r="T406" i="6" s="1"/>
  <c r="T405" i="6"/>
  <c r="U405" i="6"/>
  <c r="L409" i="6"/>
  <c r="M408" i="6"/>
  <c r="N408" i="6" s="1"/>
  <c r="O408" i="6" s="1"/>
  <c r="P407" i="6"/>
  <c r="Q407" i="6"/>
  <c r="W593" i="1"/>
  <c r="X593" i="1" s="1"/>
  <c r="U593" i="1"/>
  <c r="T593" i="1"/>
  <c r="Q595" i="1"/>
  <c r="P595" i="1"/>
  <c r="N596" i="1"/>
  <c r="O596" i="1" s="1"/>
  <c r="A596" i="2"/>
  <c r="L598" i="1"/>
  <c r="M597" i="1"/>
  <c r="R594" i="1"/>
  <c r="S594" i="1" s="1"/>
  <c r="W406" i="6" l="1"/>
  <c r="X406" i="6" s="1"/>
  <c r="U406" i="6"/>
  <c r="R407" i="6"/>
  <c r="S407" i="6" s="1"/>
  <c r="U407" i="6" s="1"/>
  <c r="P408" i="6"/>
  <c r="Q408" i="6"/>
  <c r="M409" i="6"/>
  <c r="N409" i="6" s="1"/>
  <c r="O409" i="6" s="1"/>
  <c r="L410" i="6"/>
  <c r="R595" i="1"/>
  <c r="S595" i="1" s="1"/>
  <c r="W595" i="1" s="1"/>
  <c r="X595" i="1" s="1"/>
  <c r="B594" i="2"/>
  <c r="T594" i="1"/>
  <c r="U594" i="1"/>
  <c r="W594" i="1"/>
  <c r="X594" i="1" s="1"/>
  <c r="P596" i="1"/>
  <c r="Q596" i="1"/>
  <c r="A597" i="2"/>
  <c r="N597" i="1"/>
  <c r="O597" i="1" s="1"/>
  <c r="M598" i="1"/>
  <c r="L599" i="1"/>
  <c r="R408" i="6" l="1"/>
  <c r="S408" i="6" s="1"/>
  <c r="T408" i="6" s="1"/>
  <c r="T407" i="6"/>
  <c r="W407" i="6"/>
  <c r="X407" i="6" s="1"/>
  <c r="L411" i="6"/>
  <c r="M410" i="6"/>
  <c r="N410" i="6" s="1"/>
  <c r="O410" i="6" s="1"/>
  <c r="P409" i="6"/>
  <c r="Q409" i="6"/>
  <c r="T595" i="1"/>
  <c r="U595" i="1"/>
  <c r="R596" i="1"/>
  <c r="S596" i="1" s="1"/>
  <c r="T596" i="1" s="1"/>
  <c r="B595" i="2"/>
  <c r="N598" i="1"/>
  <c r="O598" i="1" s="1"/>
  <c r="A598" i="2"/>
  <c r="Q597" i="1"/>
  <c r="P597" i="1"/>
  <c r="M599" i="1"/>
  <c r="L600" i="1"/>
  <c r="W408" i="6" l="1"/>
  <c r="X408" i="6" s="1"/>
  <c r="U408" i="6"/>
  <c r="R409" i="6"/>
  <c r="S409" i="6" s="1"/>
  <c r="P410" i="6"/>
  <c r="Q410" i="6"/>
  <c r="M411" i="6"/>
  <c r="N411" i="6" s="1"/>
  <c r="O411" i="6" s="1"/>
  <c r="L412" i="6"/>
  <c r="W596" i="1"/>
  <c r="X596" i="1" s="1"/>
  <c r="B596" i="2"/>
  <c r="U596" i="1"/>
  <c r="R597" i="1"/>
  <c r="S597" i="1" s="1"/>
  <c r="B597" i="2" s="1"/>
  <c r="N599" i="1"/>
  <c r="O599" i="1" s="1"/>
  <c r="A599" i="2"/>
  <c r="M600" i="1"/>
  <c r="L601" i="1"/>
  <c r="Q598" i="1"/>
  <c r="P598" i="1"/>
  <c r="R410" i="6" l="1"/>
  <c r="S410" i="6" s="1"/>
  <c r="U410" i="6" s="1"/>
  <c r="L413" i="6"/>
  <c r="M412" i="6"/>
  <c r="N412" i="6" s="1"/>
  <c r="O412" i="6" s="1"/>
  <c r="P411" i="6"/>
  <c r="Q411" i="6"/>
  <c r="U409" i="6"/>
  <c r="T409" i="6"/>
  <c r="W409" i="6"/>
  <c r="X409" i="6" s="1"/>
  <c r="T597" i="1"/>
  <c r="W597" i="1"/>
  <c r="X597" i="1" s="1"/>
  <c r="U597" i="1"/>
  <c r="L602" i="1"/>
  <c r="M601" i="1"/>
  <c r="R598" i="1"/>
  <c r="S598" i="1" s="1"/>
  <c r="A600" i="2"/>
  <c r="N600" i="1"/>
  <c r="O600" i="1" s="1"/>
  <c r="Q599" i="1"/>
  <c r="P599" i="1"/>
  <c r="W410" i="6" l="1"/>
  <c r="X410" i="6" s="1"/>
  <c r="T410" i="6"/>
  <c r="R411" i="6"/>
  <c r="S411" i="6" s="1"/>
  <c r="P412" i="6"/>
  <c r="Q412" i="6"/>
  <c r="M413" i="6"/>
  <c r="N413" i="6" s="1"/>
  <c r="O413" i="6" s="1"/>
  <c r="L414" i="6"/>
  <c r="R599" i="1"/>
  <c r="S599" i="1" s="1"/>
  <c r="T599" i="1" s="1"/>
  <c r="B598" i="2"/>
  <c r="T598" i="1"/>
  <c r="W598" i="1"/>
  <c r="X598" i="1" s="1"/>
  <c r="U598" i="1"/>
  <c r="N601" i="1"/>
  <c r="O601" i="1" s="1"/>
  <c r="A601" i="2"/>
  <c r="P600" i="1"/>
  <c r="Q600" i="1"/>
  <c r="M602" i="1"/>
  <c r="L603" i="1"/>
  <c r="R412" i="6" l="1"/>
  <c r="S412" i="6" s="1"/>
  <c r="T412" i="6" s="1"/>
  <c r="P413" i="6"/>
  <c r="Q413" i="6"/>
  <c r="L415" i="6"/>
  <c r="M414" i="6"/>
  <c r="N414" i="6" s="1"/>
  <c r="O414" i="6" s="1"/>
  <c r="U411" i="6"/>
  <c r="T411" i="6"/>
  <c r="W411" i="6"/>
  <c r="X411" i="6" s="1"/>
  <c r="U599" i="1"/>
  <c r="B599" i="2"/>
  <c r="W599" i="1"/>
  <c r="X599" i="1" s="1"/>
  <c r="R600" i="1"/>
  <c r="S600" i="1" s="1"/>
  <c r="W600" i="1" s="1"/>
  <c r="X600" i="1" s="1"/>
  <c r="N602" i="1"/>
  <c r="O602" i="1" s="1"/>
  <c r="A602" i="2"/>
  <c r="L604" i="1"/>
  <c r="M603" i="1"/>
  <c r="P601" i="1"/>
  <c r="Q601" i="1"/>
  <c r="R413" i="6" l="1"/>
  <c r="S413" i="6" s="1"/>
  <c r="U413" i="6" s="1"/>
  <c r="W412" i="6"/>
  <c r="X412" i="6" s="1"/>
  <c r="U412" i="6"/>
  <c r="M415" i="6"/>
  <c r="N415" i="6" s="1"/>
  <c r="O415" i="6" s="1"/>
  <c r="L416" i="6"/>
  <c r="P414" i="6"/>
  <c r="Q414" i="6"/>
  <c r="T600" i="1"/>
  <c r="B600" i="2"/>
  <c r="U600" i="1"/>
  <c r="R601" i="1"/>
  <c r="S601" i="1" s="1"/>
  <c r="U601" i="1" s="1"/>
  <c r="N603" i="1"/>
  <c r="O603" i="1" s="1"/>
  <c r="A603" i="2"/>
  <c r="M604" i="1"/>
  <c r="L605" i="1"/>
  <c r="P602" i="1"/>
  <c r="Q602" i="1"/>
  <c r="W413" i="6" l="1"/>
  <c r="X413" i="6" s="1"/>
  <c r="T413" i="6"/>
  <c r="R414" i="6"/>
  <c r="S414" i="6" s="1"/>
  <c r="L417" i="6"/>
  <c r="M416" i="6"/>
  <c r="N416" i="6" s="1"/>
  <c r="O416" i="6" s="1"/>
  <c r="P415" i="6"/>
  <c r="Q415" i="6"/>
  <c r="T601" i="1"/>
  <c r="W601" i="1"/>
  <c r="X601" i="1" s="1"/>
  <c r="B601" i="2"/>
  <c r="R602" i="1"/>
  <c r="S602" i="1" s="1"/>
  <c r="L606" i="1"/>
  <c r="M605" i="1"/>
  <c r="A604" i="2"/>
  <c r="N604" i="1"/>
  <c r="O604" i="1" s="1"/>
  <c r="Q603" i="1"/>
  <c r="P603" i="1"/>
  <c r="R415" i="6" l="1"/>
  <c r="S415" i="6" s="1"/>
  <c r="W415" i="6" s="1"/>
  <c r="X415" i="6" s="1"/>
  <c r="P416" i="6"/>
  <c r="Q416" i="6"/>
  <c r="M417" i="6"/>
  <c r="N417" i="6" s="1"/>
  <c r="O417" i="6" s="1"/>
  <c r="L418" i="6"/>
  <c r="T414" i="6"/>
  <c r="U414" i="6"/>
  <c r="W414" i="6"/>
  <c r="X414" i="6" s="1"/>
  <c r="R603" i="1"/>
  <c r="S603" i="1" s="1"/>
  <c r="B603" i="2" s="1"/>
  <c r="N605" i="1"/>
  <c r="O605" i="1" s="1"/>
  <c r="A605" i="2"/>
  <c r="M606" i="1"/>
  <c r="L607" i="1"/>
  <c r="Q604" i="1"/>
  <c r="P604" i="1"/>
  <c r="B602" i="2"/>
  <c r="W602" i="1"/>
  <c r="X602" i="1" s="1"/>
  <c r="T602" i="1"/>
  <c r="U602" i="1"/>
  <c r="T415" i="6" l="1"/>
  <c r="U415" i="6"/>
  <c r="L419" i="6"/>
  <c r="M418" i="6"/>
  <c r="N418" i="6" s="1"/>
  <c r="O418" i="6" s="1"/>
  <c r="R416" i="6"/>
  <c r="S416" i="6" s="1"/>
  <c r="P417" i="6"/>
  <c r="Q417" i="6"/>
  <c r="W603" i="1"/>
  <c r="X603" i="1" s="1"/>
  <c r="T603" i="1"/>
  <c r="R604" i="1"/>
  <c r="S604" i="1" s="1"/>
  <c r="T604" i="1" s="1"/>
  <c r="U603" i="1"/>
  <c r="L608" i="1"/>
  <c r="M607" i="1"/>
  <c r="N606" i="1"/>
  <c r="O606" i="1" s="1"/>
  <c r="A606" i="2"/>
  <c r="Q605" i="1"/>
  <c r="P605" i="1"/>
  <c r="R417" i="6" l="1"/>
  <c r="S417" i="6" s="1"/>
  <c r="U417" i="6" s="1"/>
  <c r="T416" i="6"/>
  <c r="U416" i="6"/>
  <c r="W416" i="6"/>
  <c r="X416" i="6" s="1"/>
  <c r="P418" i="6"/>
  <c r="Q418" i="6"/>
  <c r="M419" i="6"/>
  <c r="N419" i="6" s="1"/>
  <c r="O419" i="6" s="1"/>
  <c r="L420" i="6"/>
  <c r="U604" i="1"/>
  <c r="R605" i="1"/>
  <c r="S605" i="1" s="1"/>
  <c r="B605" i="2" s="1"/>
  <c r="W604" i="1"/>
  <c r="X604" i="1" s="1"/>
  <c r="B604" i="2"/>
  <c r="A607" i="2"/>
  <c r="N607" i="1"/>
  <c r="O607" i="1" s="1"/>
  <c r="Q606" i="1"/>
  <c r="P606" i="1"/>
  <c r="L609" i="1"/>
  <c r="M608" i="1"/>
  <c r="T417" i="6" l="1"/>
  <c r="W417" i="6"/>
  <c r="X417" i="6" s="1"/>
  <c r="R418" i="6"/>
  <c r="S418" i="6" s="1"/>
  <c r="U418" i="6" s="1"/>
  <c r="P419" i="6"/>
  <c r="Q419" i="6"/>
  <c r="L421" i="6"/>
  <c r="M420" i="6"/>
  <c r="N420" i="6" s="1"/>
  <c r="O420" i="6" s="1"/>
  <c r="U605" i="1"/>
  <c r="W605" i="1"/>
  <c r="X605" i="1" s="1"/>
  <c r="T605" i="1"/>
  <c r="R606" i="1"/>
  <c r="S606" i="1" s="1"/>
  <c r="B606" i="2" s="1"/>
  <c r="N608" i="1"/>
  <c r="O608" i="1" s="1"/>
  <c r="A608" i="2"/>
  <c r="Q607" i="1"/>
  <c r="P607" i="1"/>
  <c r="L610" i="1"/>
  <c r="M609" i="1"/>
  <c r="R419" i="6" l="1"/>
  <c r="S419" i="6" s="1"/>
  <c r="U419" i="6" s="1"/>
  <c r="W418" i="6"/>
  <c r="X418" i="6" s="1"/>
  <c r="T418" i="6"/>
  <c r="P420" i="6"/>
  <c r="Q420" i="6"/>
  <c r="M421" i="6"/>
  <c r="N421" i="6" s="1"/>
  <c r="O421" i="6" s="1"/>
  <c r="L422" i="6"/>
  <c r="U606" i="1"/>
  <c r="W606" i="1"/>
  <c r="X606" i="1" s="1"/>
  <c r="T606" i="1"/>
  <c r="R607" i="1"/>
  <c r="S607" i="1" s="1"/>
  <c r="W607" i="1" s="1"/>
  <c r="X607" i="1" s="1"/>
  <c r="N609" i="1"/>
  <c r="O609" i="1" s="1"/>
  <c r="A609" i="2"/>
  <c r="M610" i="1"/>
  <c r="L611" i="1"/>
  <c r="Q608" i="1"/>
  <c r="P608" i="1"/>
  <c r="W419" i="6" l="1"/>
  <c r="X419" i="6" s="1"/>
  <c r="T419" i="6"/>
  <c r="R420" i="6"/>
  <c r="S420" i="6" s="1"/>
  <c r="T420" i="6" s="1"/>
  <c r="P421" i="6"/>
  <c r="Q421" i="6"/>
  <c r="L423" i="6"/>
  <c r="M422" i="6"/>
  <c r="N422" i="6" s="1"/>
  <c r="O422" i="6" s="1"/>
  <c r="B607" i="2"/>
  <c r="U607" i="1"/>
  <c r="T607" i="1"/>
  <c r="N610" i="1"/>
  <c r="O610" i="1" s="1"/>
  <c r="A610" i="2"/>
  <c r="M611" i="1"/>
  <c r="L612" i="1"/>
  <c r="M612" i="1" s="1"/>
  <c r="R608" i="1"/>
  <c r="S608" i="1" s="1"/>
  <c r="Q609" i="1"/>
  <c r="P609" i="1"/>
  <c r="E6" i="2"/>
  <c r="F6" i="2" s="1"/>
  <c r="G6" i="2" s="1"/>
  <c r="G509" i="2" s="1"/>
  <c r="E3" i="2"/>
  <c r="E4" i="2"/>
  <c r="F4" i="2" s="1"/>
  <c r="G4" i="2" s="1"/>
  <c r="G511" i="2" s="1"/>
  <c r="E5" i="2"/>
  <c r="F5" i="2" s="1"/>
  <c r="G5" i="2" s="1"/>
  <c r="G510" i="2" s="1"/>
  <c r="E21" i="2"/>
  <c r="F21" i="2" s="1"/>
  <c r="G21" i="2" s="1"/>
  <c r="G494" i="2" s="1"/>
  <c r="E47" i="2"/>
  <c r="F47" i="2" s="1"/>
  <c r="G47" i="2" s="1"/>
  <c r="G468" i="2" s="1"/>
  <c r="E77" i="2"/>
  <c r="F77" i="2" s="1"/>
  <c r="G77" i="2" s="1"/>
  <c r="G438" i="2" s="1"/>
  <c r="E129" i="2"/>
  <c r="E108" i="2"/>
  <c r="F108" i="2" s="1"/>
  <c r="G108" i="2" s="1"/>
  <c r="G407" i="2" s="1"/>
  <c r="E97" i="2"/>
  <c r="F97" i="2" s="1"/>
  <c r="G97" i="2" s="1"/>
  <c r="G418" i="2" s="1"/>
  <c r="E96" i="2"/>
  <c r="F96" i="2" s="1"/>
  <c r="G96" i="2" s="1"/>
  <c r="G419" i="2" s="1"/>
  <c r="E14" i="2"/>
  <c r="F14" i="2" s="1"/>
  <c r="G14" i="2" s="1"/>
  <c r="G501" i="2" s="1"/>
  <c r="E60" i="2"/>
  <c r="F60" i="2" s="1"/>
  <c r="G60" i="2" s="1"/>
  <c r="G455" i="2" s="1"/>
  <c r="E33" i="2"/>
  <c r="F33" i="2" s="1"/>
  <c r="G33" i="2" s="1"/>
  <c r="G482" i="2" s="1"/>
  <c r="E91" i="2"/>
  <c r="F91" i="2" s="1"/>
  <c r="G91" i="2" s="1"/>
  <c r="G424" i="2" s="1"/>
  <c r="E107" i="2"/>
  <c r="F107" i="2" s="1"/>
  <c r="G107" i="2" s="1"/>
  <c r="G408" i="2" s="1"/>
  <c r="E46" i="2"/>
  <c r="F46" i="2" s="1"/>
  <c r="G46" i="2" s="1"/>
  <c r="G469" i="2" s="1"/>
  <c r="E121" i="2"/>
  <c r="F121" i="2" s="1"/>
  <c r="G121" i="2" s="1"/>
  <c r="G394" i="2" s="1"/>
  <c r="E25" i="2"/>
  <c r="F25" i="2" s="1"/>
  <c r="G25" i="2" s="1"/>
  <c r="G490" i="2" s="1"/>
  <c r="E74" i="2"/>
  <c r="F74" i="2" s="1"/>
  <c r="G74" i="2" s="1"/>
  <c r="G441" i="2" s="1"/>
  <c r="E115" i="2"/>
  <c r="F115" i="2" s="1"/>
  <c r="G115" i="2" s="1"/>
  <c r="G400" i="2" s="1"/>
  <c r="E118" i="2"/>
  <c r="F118" i="2" s="1"/>
  <c r="G118" i="2" s="1"/>
  <c r="G397" i="2" s="1"/>
  <c r="E27" i="2"/>
  <c r="F27" i="2" s="1"/>
  <c r="G27" i="2" s="1"/>
  <c r="G488" i="2" s="1"/>
  <c r="E111" i="2"/>
  <c r="F111" i="2" s="1"/>
  <c r="G111" i="2" s="1"/>
  <c r="G404" i="2" s="1"/>
  <c r="E78" i="2"/>
  <c r="F78" i="2" s="1"/>
  <c r="G78" i="2" s="1"/>
  <c r="G437" i="2" s="1"/>
  <c r="E62" i="2"/>
  <c r="F62" i="2" s="1"/>
  <c r="G62" i="2" s="1"/>
  <c r="G453" i="2" s="1"/>
  <c r="E93" i="2"/>
  <c r="F93" i="2" s="1"/>
  <c r="G93" i="2" s="1"/>
  <c r="G422" i="2" s="1"/>
  <c r="E67" i="2"/>
  <c r="F67" i="2" s="1"/>
  <c r="G67" i="2" s="1"/>
  <c r="G448" i="2" s="1"/>
  <c r="E54" i="2"/>
  <c r="F54" i="2" s="1"/>
  <c r="G54" i="2" s="1"/>
  <c r="G461" i="2" s="1"/>
  <c r="E73" i="2"/>
  <c r="F73" i="2" s="1"/>
  <c r="G73" i="2" s="1"/>
  <c r="G442" i="2" s="1"/>
  <c r="E49" i="2"/>
  <c r="F49" i="2" s="1"/>
  <c r="G49" i="2" s="1"/>
  <c r="G466" i="2" s="1"/>
  <c r="E29" i="2"/>
  <c r="F29" i="2" s="1"/>
  <c r="G29" i="2" s="1"/>
  <c r="G486" i="2" s="1"/>
  <c r="E31" i="2"/>
  <c r="F31" i="2" s="1"/>
  <c r="G31" i="2" s="1"/>
  <c r="G484" i="2" s="1"/>
  <c r="E79" i="2"/>
  <c r="F79" i="2" s="1"/>
  <c r="G79" i="2" s="1"/>
  <c r="G436" i="2" s="1"/>
  <c r="E13" i="2"/>
  <c r="F13" i="2" s="1"/>
  <c r="G13" i="2" s="1"/>
  <c r="G502" i="2" s="1"/>
  <c r="E59" i="2"/>
  <c r="F59" i="2" s="1"/>
  <c r="G59" i="2" s="1"/>
  <c r="G456" i="2" s="1"/>
  <c r="E20" i="2"/>
  <c r="F20" i="2" s="1"/>
  <c r="G20" i="2" s="1"/>
  <c r="G495" i="2" s="1"/>
  <c r="E15" i="2"/>
  <c r="F15" i="2" s="1"/>
  <c r="G15" i="2" s="1"/>
  <c r="G500" i="2" s="1"/>
  <c r="E66" i="2"/>
  <c r="F66" i="2" s="1"/>
  <c r="G66" i="2" s="1"/>
  <c r="G449" i="2" s="1"/>
  <c r="E28" i="2"/>
  <c r="F28" i="2" s="1"/>
  <c r="G28" i="2" s="1"/>
  <c r="G487" i="2" s="1"/>
  <c r="E114" i="2"/>
  <c r="F114" i="2" s="1"/>
  <c r="G114" i="2" s="1"/>
  <c r="G401" i="2" s="1"/>
  <c r="E69" i="2"/>
  <c r="F69" i="2" s="1"/>
  <c r="G69" i="2" s="1"/>
  <c r="G446" i="2" s="1"/>
  <c r="E55" i="2"/>
  <c r="F55" i="2" s="1"/>
  <c r="G55" i="2" s="1"/>
  <c r="G460" i="2" s="1"/>
  <c r="E76" i="2"/>
  <c r="F76" i="2" s="1"/>
  <c r="G76" i="2" s="1"/>
  <c r="G439" i="2" s="1"/>
  <c r="E37" i="2"/>
  <c r="F37" i="2" s="1"/>
  <c r="G37" i="2" s="1"/>
  <c r="G478" i="2" s="1"/>
  <c r="E56" i="2"/>
  <c r="F56" i="2" s="1"/>
  <c r="G56" i="2" s="1"/>
  <c r="G459" i="2" s="1"/>
  <c r="E86" i="2"/>
  <c r="F86" i="2" s="1"/>
  <c r="G86" i="2" s="1"/>
  <c r="G429" i="2" s="1"/>
  <c r="E92" i="2"/>
  <c r="F92" i="2" s="1"/>
  <c r="G92" i="2" s="1"/>
  <c r="G423" i="2" s="1"/>
  <c r="E117" i="2"/>
  <c r="F117" i="2" s="1"/>
  <c r="G117" i="2" s="1"/>
  <c r="G398" i="2" s="1"/>
  <c r="E120" i="2"/>
  <c r="F120" i="2" s="1"/>
  <c r="G120" i="2" s="1"/>
  <c r="G395" i="2" s="1"/>
  <c r="E43" i="2"/>
  <c r="F43" i="2" s="1"/>
  <c r="G43" i="2" s="1"/>
  <c r="G472" i="2" s="1"/>
  <c r="E51" i="2"/>
  <c r="F51" i="2" s="1"/>
  <c r="G51" i="2" s="1"/>
  <c r="G464" i="2" s="1"/>
  <c r="E50" i="2"/>
  <c r="F50" i="2" s="1"/>
  <c r="G50" i="2" s="1"/>
  <c r="G465" i="2" s="1"/>
  <c r="E38" i="2"/>
  <c r="F38" i="2" s="1"/>
  <c r="G38" i="2" s="1"/>
  <c r="G477" i="2" s="1"/>
  <c r="E23" i="2"/>
  <c r="F23" i="2" s="1"/>
  <c r="G23" i="2" s="1"/>
  <c r="G492" i="2" s="1"/>
  <c r="E61" i="2"/>
  <c r="F61" i="2" s="1"/>
  <c r="G61" i="2" s="1"/>
  <c r="G454" i="2" s="1"/>
  <c r="E53" i="2"/>
  <c r="F53" i="2" s="1"/>
  <c r="G53" i="2" s="1"/>
  <c r="G462" i="2" s="1"/>
  <c r="E98" i="2"/>
  <c r="F98" i="2" s="1"/>
  <c r="G98" i="2" s="1"/>
  <c r="G417" i="2" s="1"/>
  <c r="E71" i="2"/>
  <c r="F71" i="2" s="1"/>
  <c r="G71" i="2" s="1"/>
  <c r="G444" i="2" s="1"/>
  <c r="E72" i="2"/>
  <c r="F72" i="2" s="1"/>
  <c r="G72" i="2" s="1"/>
  <c r="G443" i="2" s="1"/>
  <c r="E68" i="2"/>
  <c r="F68" i="2" s="1"/>
  <c r="G68" i="2" s="1"/>
  <c r="G447" i="2" s="1"/>
  <c r="E30" i="2"/>
  <c r="F30" i="2" s="1"/>
  <c r="G30" i="2" s="1"/>
  <c r="G485" i="2" s="1"/>
  <c r="E16" i="2"/>
  <c r="F16" i="2" s="1"/>
  <c r="G16" i="2" s="1"/>
  <c r="G499" i="2" s="1"/>
  <c r="E42" i="2"/>
  <c r="F42" i="2" s="1"/>
  <c r="G42" i="2" s="1"/>
  <c r="G473" i="2" s="1"/>
  <c r="E75" i="2"/>
  <c r="F75" i="2" s="1"/>
  <c r="G75" i="2" s="1"/>
  <c r="G440" i="2" s="1"/>
  <c r="E89" i="2"/>
  <c r="F89" i="2" s="1"/>
  <c r="G89" i="2" s="1"/>
  <c r="G426" i="2" s="1"/>
  <c r="E119" i="2"/>
  <c r="F119" i="2" s="1"/>
  <c r="G119" i="2" s="1"/>
  <c r="G396" i="2" s="1"/>
  <c r="E109" i="2"/>
  <c r="F109" i="2" s="1"/>
  <c r="G109" i="2" s="1"/>
  <c r="G406" i="2" s="1"/>
  <c r="E40" i="2"/>
  <c r="F40" i="2" s="1"/>
  <c r="G40" i="2" s="1"/>
  <c r="G475" i="2" s="1"/>
  <c r="E113" i="2"/>
  <c r="F113" i="2" s="1"/>
  <c r="G113" i="2" s="1"/>
  <c r="G402" i="2" s="1"/>
  <c r="E125" i="2"/>
  <c r="F125" i="2" s="1"/>
  <c r="G125" i="2" s="1"/>
  <c r="G390" i="2" s="1"/>
  <c r="E123" i="2"/>
  <c r="F123" i="2" s="1"/>
  <c r="G123" i="2" s="1"/>
  <c r="G392" i="2" s="1"/>
  <c r="E45" i="2"/>
  <c r="F45" i="2" s="1"/>
  <c r="G45" i="2" s="1"/>
  <c r="G470" i="2" s="1"/>
  <c r="E99" i="2"/>
  <c r="F99" i="2" s="1"/>
  <c r="G99" i="2" s="1"/>
  <c r="G416" i="2" s="1"/>
  <c r="E94" i="2"/>
  <c r="F94" i="2" s="1"/>
  <c r="G94" i="2" s="1"/>
  <c r="G421" i="2" s="1"/>
  <c r="E81" i="2"/>
  <c r="F81" i="2" s="1"/>
  <c r="G81" i="2" s="1"/>
  <c r="G434" i="2" s="1"/>
  <c r="E17" i="2"/>
  <c r="F17" i="2" s="1"/>
  <c r="G17" i="2" s="1"/>
  <c r="G498" i="2" s="1"/>
  <c r="E88" i="2"/>
  <c r="F88" i="2" s="1"/>
  <c r="G88" i="2" s="1"/>
  <c r="G427" i="2" s="1"/>
  <c r="E9" i="2"/>
  <c r="F9" i="2" s="1"/>
  <c r="G9" i="2" s="1"/>
  <c r="G506" i="2" s="1"/>
  <c r="E36" i="2"/>
  <c r="F36" i="2" s="1"/>
  <c r="G36" i="2" s="1"/>
  <c r="G479" i="2" s="1"/>
  <c r="E7" i="2"/>
  <c r="F7" i="2" s="1"/>
  <c r="G7" i="2" s="1"/>
  <c r="G508" i="2" s="1"/>
  <c r="E124" i="2"/>
  <c r="F124" i="2" s="1"/>
  <c r="G124" i="2" s="1"/>
  <c r="G391" i="2" s="1"/>
  <c r="E34" i="2"/>
  <c r="F34" i="2" s="1"/>
  <c r="G34" i="2" s="1"/>
  <c r="G481" i="2" s="1"/>
  <c r="E87" i="2"/>
  <c r="F87" i="2" s="1"/>
  <c r="G87" i="2" s="1"/>
  <c r="G428" i="2" s="1"/>
  <c r="E22" i="2"/>
  <c r="F22" i="2" s="1"/>
  <c r="G22" i="2" s="1"/>
  <c r="G493" i="2" s="1"/>
  <c r="E84" i="2"/>
  <c r="F84" i="2" s="1"/>
  <c r="G84" i="2" s="1"/>
  <c r="G431" i="2" s="1"/>
  <c r="E122" i="2"/>
  <c r="F122" i="2" s="1"/>
  <c r="G122" i="2" s="1"/>
  <c r="G393" i="2" s="1"/>
  <c r="E24" i="2"/>
  <c r="F24" i="2" s="1"/>
  <c r="G24" i="2" s="1"/>
  <c r="G491" i="2" s="1"/>
  <c r="E126" i="2"/>
  <c r="F126" i="2" s="1"/>
  <c r="G126" i="2" s="1"/>
  <c r="G389" i="2" s="1"/>
  <c r="E103" i="2"/>
  <c r="F103" i="2" s="1"/>
  <c r="G103" i="2" s="1"/>
  <c r="G412" i="2" s="1"/>
  <c r="E11" i="2"/>
  <c r="F11" i="2" s="1"/>
  <c r="G11" i="2" s="1"/>
  <c r="G504" i="2" s="1"/>
  <c r="E80" i="2"/>
  <c r="F80" i="2" s="1"/>
  <c r="G80" i="2" s="1"/>
  <c r="G435" i="2" s="1"/>
  <c r="E52" i="2"/>
  <c r="F52" i="2" s="1"/>
  <c r="G52" i="2" s="1"/>
  <c r="G463" i="2" s="1"/>
  <c r="E105" i="2"/>
  <c r="F105" i="2" s="1"/>
  <c r="G105" i="2" s="1"/>
  <c r="G410" i="2" s="1"/>
  <c r="E112" i="2"/>
  <c r="F112" i="2" s="1"/>
  <c r="G112" i="2" s="1"/>
  <c r="G403" i="2" s="1"/>
  <c r="E10" i="2"/>
  <c r="F10" i="2" s="1"/>
  <c r="G10" i="2" s="1"/>
  <c r="G505" i="2" s="1"/>
  <c r="E41" i="2"/>
  <c r="F41" i="2" s="1"/>
  <c r="G41" i="2" s="1"/>
  <c r="G474" i="2" s="1"/>
  <c r="E39" i="2"/>
  <c r="F39" i="2" s="1"/>
  <c r="G39" i="2" s="1"/>
  <c r="G476" i="2" s="1"/>
  <c r="E19" i="2"/>
  <c r="F19" i="2" s="1"/>
  <c r="G19" i="2" s="1"/>
  <c r="G496" i="2" s="1"/>
  <c r="E85" i="2"/>
  <c r="F85" i="2" s="1"/>
  <c r="G85" i="2" s="1"/>
  <c r="G430" i="2" s="1"/>
  <c r="E128" i="2"/>
  <c r="E12" i="2"/>
  <c r="F12" i="2" s="1"/>
  <c r="G12" i="2" s="1"/>
  <c r="G503" i="2" s="1"/>
  <c r="E100" i="2"/>
  <c r="F100" i="2" s="1"/>
  <c r="G100" i="2" s="1"/>
  <c r="G415" i="2" s="1"/>
  <c r="E26" i="2"/>
  <c r="F26" i="2" s="1"/>
  <c r="G26" i="2" s="1"/>
  <c r="G489" i="2" s="1"/>
  <c r="E127" i="2"/>
  <c r="E83" i="2"/>
  <c r="F83" i="2" s="1"/>
  <c r="G83" i="2" s="1"/>
  <c r="G432" i="2" s="1"/>
  <c r="E110" i="2"/>
  <c r="F110" i="2" s="1"/>
  <c r="G110" i="2" s="1"/>
  <c r="G405" i="2" s="1"/>
  <c r="E63" i="2"/>
  <c r="F63" i="2" s="1"/>
  <c r="G63" i="2" s="1"/>
  <c r="G452" i="2" s="1"/>
  <c r="E32" i="2"/>
  <c r="F32" i="2" s="1"/>
  <c r="G32" i="2" s="1"/>
  <c r="G483" i="2" s="1"/>
  <c r="E48" i="2"/>
  <c r="F48" i="2" s="1"/>
  <c r="G48" i="2" s="1"/>
  <c r="G467" i="2" s="1"/>
  <c r="E44" i="2"/>
  <c r="F44" i="2" s="1"/>
  <c r="G44" i="2" s="1"/>
  <c r="G471" i="2" s="1"/>
  <c r="E8" i="2"/>
  <c r="F8" i="2" s="1"/>
  <c r="G8" i="2" s="1"/>
  <c r="G507" i="2" s="1"/>
  <c r="E106" i="2"/>
  <c r="F106" i="2" s="1"/>
  <c r="G106" i="2" s="1"/>
  <c r="G409" i="2" s="1"/>
  <c r="E90" i="2"/>
  <c r="F90" i="2" s="1"/>
  <c r="G90" i="2" s="1"/>
  <c r="G425" i="2" s="1"/>
  <c r="E116" i="2"/>
  <c r="F116" i="2" s="1"/>
  <c r="G116" i="2" s="1"/>
  <c r="G399" i="2" s="1"/>
  <c r="E35" i="2"/>
  <c r="F35" i="2" s="1"/>
  <c r="G35" i="2" s="1"/>
  <c r="G480" i="2" s="1"/>
  <c r="E101" i="2"/>
  <c r="F101" i="2" s="1"/>
  <c r="G101" i="2" s="1"/>
  <c r="G414" i="2" s="1"/>
  <c r="E18" i="2"/>
  <c r="F18" i="2" s="1"/>
  <c r="G18" i="2" s="1"/>
  <c r="G497" i="2" s="1"/>
  <c r="E57" i="2"/>
  <c r="F57" i="2" s="1"/>
  <c r="G57" i="2" s="1"/>
  <c r="G458" i="2" s="1"/>
  <c r="E64" i="2"/>
  <c r="F64" i="2" s="1"/>
  <c r="G64" i="2" s="1"/>
  <c r="G451" i="2" s="1"/>
  <c r="E65" i="2"/>
  <c r="F65" i="2" s="1"/>
  <c r="G65" i="2" s="1"/>
  <c r="G450" i="2" s="1"/>
  <c r="E104" i="2"/>
  <c r="F104" i="2" s="1"/>
  <c r="G104" i="2" s="1"/>
  <c r="G411" i="2" s="1"/>
  <c r="E102" i="2"/>
  <c r="F102" i="2" s="1"/>
  <c r="G102" i="2" s="1"/>
  <c r="G413" i="2" s="1"/>
  <c r="E58" i="2"/>
  <c r="F58" i="2" s="1"/>
  <c r="G58" i="2" s="1"/>
  <c r="G457" i="2" s="1"/>
  <c r="E70" i="2"/>
  <c r="F70" i="2" s="1"/>
  <c r="G70" i="2" s="1"/>
  <c r="G445" i="2" s="1"/>
  <c r="E82" i="2"/>
  <c r="F82" i="2" s="1"/>
  <c r="G82" i="2" s="1"/>
  <c r="G433" i="2" s="1"/>
  <c r="E95" i="2"/>
  <c r="F95" i="2" s="1"/>
  <c r="G95" i="2" s="1"/>
  <c r="G420" i="2" s="1"/>
  <c r="E146" i="2"/>
  <c r="F146" i="2" s="1"/>
  <c r="G146" i="2" s="1"/>
  <c r="G369" i="2" s="1"/>
  <c r="E139" i="2"/>
  <c r="F139" i="2" s="1"/>
  <c r="G139" i="2" s="1"/>
  <c r="G376" i="2" s="1"/>
  <c r="E203" i="2"/>
  <c r="E221" i="2"/>
  <c r="F221" i="2" s="1"/>
  <c r="G221" i="2" s="1"/>
  <c r="G294" i="2" s="1"/>
  <c r="E152" i="2"/>
  <c r="F152" i="2" s="1"/>
  <c r="G152" i="2" s="1"/>
  <c r="G363" i="2" s="1"/>
  <c r="E211" i="2"/>
  <c r="F211" i="2" s="1"/>
  <c r="G211" i="2" s="1"/>
  <c r="G304" i="2" s="1"/>
  <c r="E234" i="2"/>
  <c r="F234" i="2" s="1"/>
  <c r="G234" i="2" s="1"/>
  <c r="G281" i="2" s="1"/>
  <c r="E199" i="2"/>
  <c r="F199" i="2" s="1"/>
  <c r="G199" i="2" s="1"/>
  <c r="G316" i="2" s="1"/>
  <c r="E169" i="2"/>
  <c r="F169" i="2" s="1"/>
  <c r="G169" i="2" s="1"/>
  <c r="G346" i="2" s="1"/>
  <c r="E150" i="2"/>
  <c r="F150" i="2" s="1"/>
  <c r="G150" i="2" s="1"/>
  <c r="G365" i="2" s="1"/>
  <c r="E167" i="2"/>
  <c r="F167" i="2" s="1"/>
  <c r="G167" i="2" s="1"/>
  <c r="G348" i="2" s="1"/>
  <c r="E198" i="2"/>
  <c r="F198" i="2" s="1"/>
  <c r="G198" i="2" s="1"/>
  <c r="G317" i="2" s="1"/>
  <c r="E229" i="2"/>
  <c r="F229" i="2" s="1"/>
  <c r="G229" i="2" s="1"/>
  <c r="G286" i="2" s="1"/>
  <c r="E156" i="2"/>
  <c r="F156" i="2" s="1"/>
  <c r="G156" i="2" s="1"/>
  <c r="G359" i="2" s="1"/>
  <c r="E181" i="2"/>
  <c r="F181" i="2" s="1"/>
  <c r="G181" i="2" s="1"/>
  <c r="G334" i="2" s="1"/>
  <c r="E165" i="2"/>
  <c r="F165" i="2" s="1"/>
  <c r="G165" i="2" s="1"/>
  <c r="G350" i="2" s="1"/>
  <c r="E233" i="2"/>
  <c r="F233" i="2" s="1"/>
  <c r="G233" i="2" s="1"/>
  <c r="G282" i="2" s="1"/>
  <c r="E214" i="2"/>
  <c r="F214" i="2" s="1"/>
  <c r="G214" i="2" s="1"/>
  <c r="G301" i="2" s="1"/>
  <c r="E219" i="2"/>
  <c r="F219" i="2" s="1"/>
  <c r="G219" i="2" s="1"/>
  <c r="G296" i="2" s="1"/>
  <c r="E257" i="2"/>
  <c r="F257" i="2" s="1"/>
  <c r="G257" i="2" s="1"/>
  <c r="G258" i="2" s="1"/>
  <c r="E172" i="2"/>
  <c r="F172" i="2" s="1"/>
  <c r="G172" i="2" s="1"/>
  <c r="G343" i="2" s="1"/>
  <c r="E159" i="2"/>
  <c r="F159" i="2" s="1"/>
  <c r="G159" i="2" s="1"/>
  <c r="G356" i="2" s="1"/>
  <c r="E188" i="2"/>
  <c r="F188" i="2" s="1"/>
  <c r="G188" i="2" s="1"/>
  <c r="G327" i="2" s="1"/>
  <c r="E140" i="2"/>
  <c r="F140" i="2" s="1"/>
  <c r="G140" i="2" s="1"/>
  <c r="G375" i="2" s="1"/>
  <c r="E223" i="2"/>
  <c r="F223" i="2" s="1"/>
  <c r="G223" i="2" s="1"/>
  <c r="G292" i="2" s="1"/>
  <c r="E171" i="2"/>
  <c r="F171" i="2" s="1"/>
  <c r="G171" i="2" s="1"/>
  <c r="G344" i="2" s="1"/>
  <c r="E131" i="2"/>
  <c r="F131" i="2" s="1"/>
  <c r="G131" i="2" s="1"/>
  <c r="G384" i="2" s="1"/>
  <c r="E220" i="2"/>
  <c r="F220" i="2" s="1"/>
  <c r="G220" i="2" s="1"/>
  <c r="G295" i="2" s="1"/>
  <c r="E222" i="2"/>
  <c r="F222" i="2" s="1"/>
  <c r="G222" i="2" s="1"/>
  <c r="G293" i="2" s="1"/>
  <c r="E243" i="2"/>
  <c r="F243" i="2" s="1"/>
  <c r="G243" i="2" s="1"/>
  <c r="G272" i="2" s="1"/>
  <c r="E224" i="2"/>
  <c r="F224" i="2" s="1"/>
  <c r="G224" i="2" s="1"/>
  <c r="G291" i="2" s="1"/>
  <c r="E218" i="2"/>
  <c r="F218" i="2" s="1"/>
  <c r="G218" i="2" s="1"/>
  <c r="G297" i="2" s="1"/>
  <c r="E180" i="2"/>
  <c r="F180" i="2" s="1"/>
  <c r="G180" i="2" s="1"/>
  <c r="G335" i="2" s="1"/>
  <c r="E248" i="2"/>
  <c r="F248" i="2" s="1"/>
  <c r="G248" i="2" s="1"/>
  <c r="G267" i="2" s="1"/>
  <c r="E168" i="2"/>
  <c r="F168" i="2" s="1"/>
  <c r="G168" i="2" s="1"/>
  <c r="G347" i="2" s="1"/>
  <c r="E206" i="2"/>
  <c r="F206" i="2" s="1"/>
  <c r="G206" i="2" s="1"/>
  <c r="G309" i="2" s="1"/>
  <c r="E144" i="2"/>
  <c r="F144" i="2" s="1"/>
  <c r="G144" i="2" s="1"/>
  <c r="G371" i="2" s="1"/>
  <c r="E176" i="2"/>
  <c r="F176" i="2" s="1"/>
  <c r="G176" i="2" s="1"/>
  <c r="G339" i="2" s="1"/>
  <c r="E178" i="2"/>
  <c r="F178" i="2" s="1"/>
  <c r="G178" i="2" s="1"/>
  <c r="G337" i="2" s="1"/>
  <c r="E238" i="2"/>
  <c r="F238" i="2" s="1"/>
  <c r="G238" i="2" s="1"/>
  <c r="G277" i="2" s="1"/>
  <c r="E164" i="2"/>
  <c r="F164" i="2" s="1"/>
  <c r="G164" i="2" s="1"/>
  <c r="G351" i="2" s="1"/>
  <c r="E237" i="2"/>
  <c r="F237" i="2" s="1"/>
  <c r="G237" i="2" s="1"/>
  <c r="G278" i="2" s="1"/>
  <c r="E252" i="2"/>
  <c r="F252" i="2" s="1"/>
  <c r="G252" i="2" s="1"/>
  <c r="G263" i="2" s="1"/>
  <c r="E142" i="2"/>
  <c r="F142" i="2" s="1"/>
  <c r="G142" i="2" s="1"/>
  <c r="G373" i="2" s="1"/>
  <c r="E205" i="2"/>
  <c r="F205" i="2" s="1"/>
  <c r="G205" i="2" s="1"/>
  <c r="G310" i="2" s="1"/>
  <c r="E207" i="2"/>
  <c r="F207" i="2" s="1"/>
  <c r="G207" i="2" s="1"/>
  <c r="G308" i="2" s="1"/>
  <c r="E208" i="2"/>
  <c r="F208" i="2" s="1"/>
  <c r="G208" i="2" s="1"/>
  <c r="G307" i="2" s="1"/>
  <c r="E183" i="2"/>
  <c r="F183" i="2" s="1"/>
  <c r="G183" i="2" s="1"/>
  <c r="G332" i="2" s="1"/>
  <c r="E239" i="2"/>
  <c r="F239" i="2" s="1"/>
  <c r="G239" i="2" s="1"/>
  <c r="G276" i="2" s="1"/>
  <c r="E195" i="2"/>
  <c r="F195" i="2" s="1"/>
  <c r="G195" i="2" s="1"/>
  <c r="G320" i="2" s="1"/>
  <c r="E216" i="2"/>
  <c r="F216" i="2" s="1"/>
  <c r="G216" i="2" s="1"/>
  <c r="G299" i="2" s="1"/>
  <c r="E191" i="2"/>
  <c r="F191" i="2" s="1"/>
  <c r="G191" i="2" s="1"/>
  <c r="G324" i="2" s="1"/>
  <c r="E210" i="2"/>
  <c r="F210" i="2" s="1"/>
  <c r="G210" i="2" s="1"/>
  <c r="G305" i="2" s="1"/>
  <c r="E141" i="2"/>
  <c r="F141" i="2" s="1"/>
  <c r="G141" i="2" s="1"/>
  <c r="G374" i="2" s="1"/>
  <c r="E153" i="2"/>
  <c r="F153" i="2" s="1"/>
  <c r="G153" i="2" s="1"/>
  <c r="G362" i="2" s="1"/>
  <c r="E213" i="2"/>
  <c r="F213" i="2" s="1"/>
  <c r="G213" i="2" s="1"/>
  <c r="G302" i="2" s="1"/>
  <c r="E226" i="2"/>
  <c r="F226" i="2" s="1"/>
  <c r="G226" i="2" s="1"/>
  <c r="G289" i="2" s="1"/>
  <c r="E174" i="2"/>
  <c r="F174" i="2" s="1"/>
  <c r="G174" i="2" s="1"/>
  <c r="G341" i="2" s="1"/>
  <c r="E225" i="2"/>
  <c r="F225" i="2" s="1"/>
  <c r="G225" i="2" s="1"/>
  <c r="G290" i="2" s="1"/>
  <c r="E190" i="2"/>
  <c r="F190" i="2" s="1"/>
  <c r="G190" i="2" s="1"/>
  <c r="G325" i="2" s="1"/>
  <c r="E148" i="2"/>
  <c r="F148" i="2" s="1"/>
  <c r="G148" i="2" s="1"/>
  <c r="G367" i="2" s="1"/>
  <c r="E193" i="2"/>
  <c r="F193" i="2" s="1"/>
  <c r="G193" i="2" s="1"/>
  <c r="G322" i="2" s="1"/>
  <c r="E235" i="2"/>
  <c r="F235" i="2" s="1"/>
  <c r="G235" i="2" s="1"/>
  <c r="G280" i="2" s="1"/>
  <c r="E147" i="2"/>
  <c r="F147" i="2" s="1"/>
  <c r="G147" i="2" s="1"/>
  <c r="G368" i="2" s="1"/>
  <c r="E189" i="2"/>
  <c r="F189" i="2" s="1"/>
  <c r="G189" i="2" s="1"/>
  <c r="G326" i="2" s="1"/>
  <c r="E245" i="2"/>
  <c r="F245" i="2" s="1"/>
  <c r="G245" i="2" s="1"/>
  <c r="G270" i="2" s="1"/>
  <c r="E166" i="2"/>
  <c r="F166" i="2" s="1"/>
  <c r="G166" i="2" s="1"/>
  <c r="G349" i="2" s="1"/>
  <c r="E228" i="2"/>
  <c r="F228" i="2" s="1"/>
  <c r="G228" i="2" s="1"/>
  <c r="G287" i="2" s="1"/>
  <c r="E217" i="2"/>
  <c r="F217" i="2" s="1"/>
  <c r="G217" i="2" s="1"/>
  <c r="G298" i="2" s="1"/>
  <c r="E230" i="2"/>
  <c r="F230" i="2" s="1"/>
  <c r="G230" i="2" s="1"/>
  <c r="G285" i="2" s="1"/>
  <c r="E246" i="2"/>
  <c r="F246" i="2" s="1"/>
  <c r="G246" i="2" s="1"/>
  <c r="G269" i="2" s="1"/>
  <c r="E254" i="2"/>
  <c r="F254" i="2" s="1"/>
  <c r="G254" i="2" s="1"/>
  <c r="G261" i="2" s="1"/>
  <c r="E212" i="2"/>
  <c r="F212" i="2" s="1"/>
  <c r="G212" i="2" s="1"/>
  <c r="G303" i="2" s="1"/>
  <c r="E182" i="2"/>
  <c r="F182" i="2" s="1"/>
  <c r="G182" i="2" s="1"/>
  <c r="G333" i="2" s="1"/>
  <c r="E204" i="2"/>
  <c r="F204" i="2" s="1"/>
  <c r="G204" i="2" s="1"/>
  <c r="G311" i="2" s="1"/>
  <c r="E202" i="2"/>
  <c r="F202" i="2" s="1"/>
  <c r="G202" i="2" s="1"/>
  <c r="G313" i="2" s="1"/>
  <c r="E255" i="2"/>
  <c r="F255" i="2" s="1"/>
  <c r="G255" i="2" s="1"/>
  <c r="G260" i="2" s="1"/>
  <c r="E184" i="2"/>
  <c r="F184" i="2" s="1"/>
  <c r="G184" i="2" s="1"/>
  <c r="G331" i="2" s="1"/>
  <c r="E136" i="2"/>
  <c r="F136" i="2" s="1"/>
  <c r="G136" i="2" s="1"/>
  <c r="G379" i="2" s="1"/>
  <c r="E200" i="2"/>
  <c r="F200" i="2" s="1"/>
  <c r="G200" i="2" s="1"/>
  <c r="G315" i="2" s="1"/>
  <c r="E251" i="2"/>
  <c r="F251" i="2" s="1"/>
  <c r="G251" i="2" s="1"/>
  <c r="G264" i="2" s="1"/>
  <c r="E154" i="2"/>
  <c r="F154" i="2" s="1"/>
  <c r="G154" i="2" s="1"/>
  <c r="G361" i="2" s="1"/>
  <c r="E162" i="2"/>
  <c r="F162" i="2" s="1"/>
  <c r="G162" i="2" s="1"/>
  <c r="G353" i="2" s="1"/>
  <c r="E241" i="2"/>
  <c r="F241" i="2" s="1"/>
  <c r="G241" i="2" s="1"/>
  <c r="G274" i="2" s="1"/>
  <c r="E256" i="2"/>
  <c r="F256" i="2" s="1"/>
  <c r="G256" i="2" s="1"/>
  <c r="G259" i="2" s="1"/>
  <c r="E163" i="2"/>
  <c r="F163" i="2" s="1"/>
  <c r="G163" i="2" s="1"/>
  <c r="G352" i="2" s="1"/>
  <c r="E160" i="2"/>
  <c r="F160" i="2" s="1"/>
  <c r="G160" i="2" s="1"/>
  <c r="G355" i="2" s="1"/>
  <c r="E158" i="2"/>
  <c r="F158" i="2" s="1"/>
  <c r="G158" i="2" s="1"/>
  <c r="G357" i="2" s="1"/>
  <c r="E247" i="2"/>
  <c r="F247" i="2" s="1"/>
  <c r="G247" i="2" s="1"/>
  <c r="G268" i="2" s="1"/>
  <c r="E130" i="2"/>
  <c r="F130" i="2" s="1"/>
  <c r="G130" i="2" s="1"/>
  <c r="G385" i="2" s="1"/>
  <c r="E194" i="2"/>
  <c r="F194" i="2" s="1"/>
  <c r="G194" i="2" s="1"/>
  <c r="G321" i="2" s="1"/>
  <c r="E244" i="2"/>
  <c r="F244" i="2" s="1"/>
  <c r="G244" i="2" s="1"/>
  <c r="G271" i="2" s="1"/>
  <c r="E215" i="2"/>
  <c r="F215" i="2" s="1"/>
  <c r="G215" i="2" s="1"/>
  <c r="G300" i="2" s="1"/>
  <c r="E143" i="2"/>
  <c r="F143" i="2" s="1"/>
  <c r="G143" i="2" s="1"/>
  <c r="G372" i="2" s="1"/>
  <c r="E196" i="2"/>
  <c r="F196" i="2" s="1"/>
  <c r="G196" i="2" s="1"/>
  <c r="G319" i="2" s="1"/>
  <c r="E240" i="2"/>
  <c r="F240" i="2" s="1"/>
  <c r="G240" i="2" s="1"/>
  <c r="G275" i="2" s="1"/>
  <c r="E227" i="2"/>
  <c r="F227" i="2" s="1"/>
  <c r="G227" i="2" s="1"/>
  <c r="G288" i="2" s="1"/>
  <c r="E185" i="2"/>
  <c r="F185" i="2" s="1"/>
  <c r="G185" i="2" s="1"/>
  <c r="G330" i="2" s="1"/>
  <c r="E157" i="2"/>
  <c r="F157" i="2" s="1"/>
  <c r="G157" i="2" s="1"/>
  <c r="G358" i="2" s="1"/>
  <c r="E232" i="2"/>
  <c r="F232" i="2" s="1"/>
  <c r="G232" i="2" s="1"/>
  <c r="G283" i="2" s="1"/>
  <c r="E135" i="2"/>
  <c r="F135" i="2" s="1"/>
  <c r="G135" i="2" s="1"/>
  <c r="G380" i="2" s="1"/>
  <c r="E137" i="2"/>
  <c r="F137" i="2" s="1"/>
  <c r="G137" i="2" s="1"/>
  <c r="G378" i="2" s="1"/>
  <c r="E250" i="2"/>
  <c r="F250" i="2" s="1"/>
  <c r="G250" i="2" s="1"/>
  <c r="G265" i="2" s="1"/>
  <c r="E201" i="2"/>
  <c r="F201" i="2" s="1"/>
  <c r="G201" i="2" s="1"/>
  <c r="G314" i="2" s="1"/>
  <c r="E177" i="2"/>
  <c r="F177" i="2" s="1"/>
  <c r="G177" i="2" s="1"/>
  <c r="G338" i="2" s="1"/>
  <c r="E209" i="2"/>
  <c r="F209" i="2" s="1"/>
  <c r="G209" i="2" s="1"/>
  <c r="G306" i="2" s="1"/>
  <c r="E231" i="2"/>
  <c r="F231" i="2" s="1"/>
  <c r="G231" i="2" s="1"/>
  <c r="G284" i="2" s="1"/>
  <c r="E175" i="2"/>
  <c r="F175" i="2" s="1"/>
  <c r="G175" i="2" s="1"/>
  <c r="G340" i="2" s="1"/>
  <c r="E197" i="2"/>
  <c r="F197" i="2" s="1"/>
  <c r="G197" i="2" s="1"/>
  <c r="G318" i="2" s="1"/>
  <c r="E133" i="2"/>
  <c r="F133" i="2" s="1"/>
  <c r="G133" i="2" s="1"/>
  <c r="G382" i="2" s="1"/>
  <c r="E170" i="2"/>
  <c r="F170" i="2" s="1"/>
  <c r="G170" i="2" s="1"/>
  <c r="G345" i="2" s="1"/>
  <c r="E138" i="2"/>
  <c r="F138" i="2" s="1"/>
  <c r="G138" i="2" s="1"/>
  <c r="G377" i="2" s="1"/>
  <c r="E134" i="2"/>
  <c r="F134" i="2" s="1"/>
  <c r="G134" i="2" s="1"/>
  <c r="G381" i="2" s="1"/>
  <c r="E242" i="2"/>
  <c r="F242" i="2" s="1"/>
  <c r="G242" i="2" s="1"/>
  <c r="G273" i="2" s="1"/>
  <c r="E155" i="2"/>
  <c r="F155" i="2" s="1"/>
  <c r="G155" i="2" s="1"/>
  <c r="G360" i="2" s="1"/>
  <c r="E236" i="2"/>
  <c r="F236" i="2" s="1"/>
  <c r="G236" i="2" s="1"/>
  <c r="G279" i="2" s="1"/>
  <c r="E132" i="2"/>
  <c r="F132" i="2" s="1"/>
  <c r="G132" i="2" s="1"/>
  <c r="G383" i="2" s="1"/>
  <c r="E173" i="2"/>
  <c r="F173" i="2" s="1"/>
  <c r="G173" i="2" s="1"/>
  <c r="G342" i="2" s="1"/>
  <c r="E151" i="2"/>
  <c r="F151" i="2" s="1"/>
  <c r="G151" i="2" s="1"/>
  <c r="G364" i="2" s="1"/>
  <c r="E186" i="2"/>
  <c r="F186" i="2" s="1"/>
  <c r="G186" i="2" s="1"/>
  <c r="G329" i="2" s="1"/>
  <c r="E161" i="2"/>
  <c r="F161" i="2" s="1"/>
  <c r="G161" i="2" s="1"/>
  <c r="G354" i="2" s="1"/>
  <c r="E187" i="2"/>
  <c r="F187" i="2" s="1"/>
  <c r="G187" i="2" s="1"/>
  <c r="G328" i="2" s="1"/>
  <c r="E192" i="2"/>
  <c r="F192" i="2" s="1"/>
  <c r="G192" i="2" s="1"/>
  <c r="G323" i="2" s="1"/>
  <c r="E145" i="2"/>
  <c r="F145" i="2" s="1"/>
  <c r="G145" i="2" s="1"/>
  <c r="G370" i="2" s="1"/>
  <c r="E249" i="2"/>
  <c r="F249" i="2" s="1"/>
  <c r="G249" i="2" s="1"/>
  <c r="G266" i="2" s="1"/>
  <c r="E149" i="2"/>
  <c r="F149" i="2" s="1"/>
  <c r="G149" i="2" s="1"/>
  <c r="G366" i="2" s="1"/>
  <c r="E179" i="2"/>
  <c r="F179" i="2" s="1"/>
  <c r="G179" i="2" s="1"/>
  <c r="G336" i="2" s="1"/>
  <c r="E253" i="2"/>
  <c r="F253" i="2" s="1"/>
  <c r="G253" i="2" s="1"/>
  <c r="G262" i="2" s="1"/>
  <c r="W420" i="6" l="1"/>
  <c r="X420" i="6" s="1"/>
  <c r="U420" i="6"/>
  <c r="R421" i="6"/>
  <c r="S421" i="6" s="1"/>
  <c r="U421" i="6" s="1"/>
  <c r="P422" i="6"/>
  <c r="Q422" i="6"/>
  <c r="M423" i="6"/>
  <c r="N423" i="6" s="1"/>
  <c r="O423" i="6" s="1"/>
  <c r="L424" i="6"/>
  <c r="R609" i="1"/>
  <c r="S609" i="1" s="1"/>
  <c r="U609" i="1" s="1"/>
  <c r="N612" i="1"/>
  <c r="O612" i="1" s="1"/>
  <c r="A612" i="2"/>
  <c r="A611" i="2"/>
  <c r="N611" i="1"/>
  <c r="O611" i="1" s="1"/>
  <c r="B608" i="2"/>
  <c r="W608" i="1"/>
  <c r="X608" i="1" s="1"/>
  <c r="T608" i="1"/>
  <c r="U608" i="1"/>
  <c r="Q610" i="1"/>
  <c r="P610" i="1"/>
  <c r="F203" i="2"/>
  <c r="G203" i="2" s="1"/>
  <c r="G312" i="2" s="1"/>
  <c r="F129" i="2"/>
  <c r="G129" i="2" s="1"/>
  <c r="G386" i="2" s="1"/>
  <c r="F3" i="2"/>
  <c r="G3" i="2" s="1"/>
  <c r="G512" i="2" s="1"/>
  <c r="F127" i="2"/>
  <c r="G127" i="2" s="1"/>
  <c r="G388" i="2" s="1"/>
  <c r="F128" i="2"/>
  <c r="G128" i="2" s="1"/>
  <c r="G387" i="2" s="1"/>
  <c r="W421" i="6" l="1"/>
  <c r="X421" i="6" s="1"/>
  <c r="T421" i="6"/>
  <c r="R422" i="6"/>
  <c r="S422" i="6" s="1"/>
  <c r="T422" i="6" s="1"/>
  <c r="P423" i="6"/>
  <c r="Q423" i="6"/>
  <c r="L425" i="6"/>
  <c r="M424" i="6"/>
  <c r="N424" i="6" s="1"/>
  <c r="O424" i="6" s="1"/>
  <c r="W609" i="1"/>
  <c r="X609" i="1" s="1"/>
  <c r="B609" i="2"/>
  <c r="R610" i="1"/>
  <c r="S610" i="1" s="1"/>
  <c r="T610" i="1" s="1"/>
  <c r="T609" i="1"/>
  <c r="P611" i="1"/>
  <c r="Q611" i="1"/>
  <c r="Q612" i="1"/>
  <c r="P612" i="1"/>
  <c r="R423" i="6" l="1"/>
  <c r="S423" i="6" s="1"/>
  <c r="T423" i="6" s="1"/>
  <c r="W422" i="6"/>
  <c r="X422" i="6" s="1"/>
  <c r="U422" i="6"/>
  <c r="P424" i="6"/>
  <c r="Q424" i="6"/>
  <c r="L426" i="6"/>
  <c r="M425" i="6"/>
  <c r="N425" i="6" s="1"/>
  <c r="O425" i="6" s="1"/>
  <c r="B610" i="2"/>
  <c r="U610" i="1"/>
  <c r="W610" i="1"/>
  <c r="X610" i="1" s="1"/>
  <c r="R612" i="1"/>
  <c r="S612" i="1" s="1"/>
  <c r="B612" i="2" s="1"/>
  <c r="R611" i="1"/>
  <c r="S611" i="1" s="1"/>
  <c r="W423" i="6" l="1"/>
  <c r="X423" i="6" s="1"/>
  <c r="U423" i="6"/>
  <c r="R424" i="6"/>
  <c r="S424" i="6" s="1"/>
  <c r="W424" i="6" s="1"/>
  <c r="X424" i="6" s="1"/>
  <c r="L427" i="6"/>
  <c r="M426" i="6"/>
  <c r="N426" i="6" s="1"/>
  <c r="O426" i="6" s="1"/>
  <c r="P425" i="6"/>
  <c r="Q425" i="6"/>
  <c r="T612" i="1"/>
  <c r="W612" i="1"/>
  <c r="X612" i="1" s="1"/>
  <c r="U612" i="1"/>
  <c r="B611" i="2"/>
  <c r="T611" i="1"/>
  <c r="U611" i="1"/>
  <c r="W611" i="1"/>
  <c r="X611" i="1" s="1"/>
  <c r="R425" i="6" l="1"/>
  <c r="S425" i="6" s="1"/>
  <c r="W425" i="6" s="1"/>
  <c r="X425" i="6" s="1"/>
  <c r="U424" i="6"/>
  <c r="T424" i="6"/>
  <c r="P426" i="6"/>
  <c r="Q426" i="6"/>
  <c r="M427" i="6"/>
  <c r="N427" i="6" s="1"/>
  <c r="O427" i="6" s="1"/>
  <c r="L428" i="6"/>
  <c r="B26" i="1"/>
  <c r="B27" i="1"/>
  <c r="U425" i="6" l="1"/>
  <c r="T425" i="6"/>
  <c r="R426" i="6"/>
  <c r="S426" i="6" s="1"/>
  <c r="U426" i="6" s="1"/>
  <c r="L429" i="6"/>
  <c r="M428" i="6"/>
  <c r="N428" i="6" s="1"/>
  <c r="O428" i="6" s="1"/>
  <c r="P427" i="6"/>
  <c r="Q427" i="6"/>
  <c r="R427" i="6" l="1"/>
  <c r="S427" i="6" s="1"/>
  <c r="W427" i="6" s="1"/>
  <c r="X427" i="6" s="1"/>
  <c r="W426" i="6"/>
  <c r="X426" i="6" s="1"/>
  <c r="T426" i="6"/>
  <c r="P428" i="6"/>
  <c r="Q428" i="6"/>
  <c r="M429" i="6"/>
  <c r="N429" i="6" s="1"/>
  <c r="O429" i="6" s="1"/>
  <c r="L430" i="6"/>
  <c r="U427" i="6" l="1"/>
  <c r="T427" i="6"/>
  <c r="R428" i="6"/>
  <c r="S428" i="6" s="1"/>
  <c r="T428" i="6" s="1"/>
  <c r="L431" i="6"/>
  <c r="M430" i="6"/>
  <c r="N430" i="6" s="1"/>
  <c r="O430" i="6" s="1"/>
  <c r="P429" i="6"/>
  <c r="Q429" i="6"/>
  <c r="W428" i="6" l="1"/>
  <c r="X428" i="6" s="1"/>
  <c r="U428" i="6"/>
  <c r="R429" i="6"/>
  <c r="S429" i="6" s="1"/>
  <c r="W429" i="6" s="1"/>
  <c r="X429" i="6" s="1"/>
  <c r="P430" i="6"/>
  <c r="Q430" i="6"/>
  <c r="M431" i="6"/>
  <c r="N431" i="6" s="1"/>
  <c r="O431" i="6" s="1"/>
  <c r="L432" i="6"/>
  <c r="R430" i="6" l="1"/>
  <c r="S430" i="6" s="1"/>
  <c r="T430" i="6" s="1"/>
  <c r="U429" i="6"/>
  <c r="T429" i="6"/>
  <c r="L433" i="6"/>
  <c r="M432" i="6"/>
  <c r="N432" i="6" s="1"/>
  <c r="O432" i="6" s="1"/>
  <c r="P431" i="6"/>
  <c r="Q431" i="6"/>
  <c r="R431" i="6" l="1"/>
  <c r="S431" i="6" s="1"/>
  <c r="W431" i="6" s="1"/>
  <c r="X431" i="6" s="1"/>
  <c r="U430" i="6"/>
  <c r="W430" i="6"/>
  <c r="X430" i="6" s="1"/>
  <c r="P432" i="6"/>
  <c r="Q432" i="6"/>
  <c r="M433" i="6"/>
  <c r="N433" i="6" s="1"/>
  <c r="O433" i="6" s="1"/>
  <c r="L434" i="6"/>
  <c r="U431" i="6" l="1"/>
  <c r="T431" i="6"/>
  <c r="R432" i="6"/>
  <c r="S432" i="6" s="1"/>
  <c r="T432" i="6" s="1"/>
  <c r="P433" i="6"/>
  <c r="Q433" i="6"/>
  <c r="L435" i="6"/>
  <c r="M434" i="6"/>
  <c r="N434" i="6" s="1"/>
  <c r="O434" i="6" s="1"/>
  <c r="R433" i="6" l="1"/>
  <c r="S433" i="6" s="1"/>
  <c r="W433" i="6" s="1"/>
  <c r="X433" i="6" s="1"/>
  <c r="U432" i="6"/>
  <c r="W432" i="6"/>
  <c r="X432" i="6" s="1"/>
  <c r="P434" i="6"/>
  <c r="Q434" i="6"/>
  <c r="M435" i="6"/>
  <c r="N435" i="6" s="1"/>
  <c r="O435" i="6" s="1"/>
  <c r="L436" i="6"/>
  <c r="U433" i="6" l="1"/>
  <c r="T433" i="6"/>
  <c r="R434" i="6"/>
  <c r="S434" i="6" s="1"/>
  <c r="U434" i="6" s="1"/>
  <c r="P435" i="6"/>
  <c r="Q435" i="6"/>
  <c r="L437" i="6"/>
  <c r="M436" i="6"/>
  <c r="N436" i="6" s="1"/>
  <c r="O436" i="6" s="1"/>
  <c r="W434" i="6" l="1"/>
  <c r="X434" i="6" s="1"/>
  <c r="T434" i="6"/>
  <c r="R435" i="6"/>
  <c r="S435" i="6" s="1"/>
  <c r="U435" i="6" s="1"/>
  <c r="P436" i="6"/>
  <c r="Q436" i="6"/>
  <c r="M437" i="6"/>
  <c r="N437" i="6" s="1"/>
  <c r="O437" i="6" s="1"/>
  <c r="L438" i="6"/>
  <c r="R436" i="6" l="1"/>
  <c r="S436" i="6" s="1"/>
  <c r="W436" i="6" s="1"/>
  <c r="X436" i="6" s="1"/>
  <c r="W435" i="6"/>
  <c r="X435" i="6" s="1"/>
  <c r="T435" i="6"/>
  <c r="P437" i="6"/>
  <c r="Q437" i="6"/>
  <c r="L439" i="6"/>
  <c r="M438" i="6"/>
  <c r="N438" i="6" s="1"/>
  <c r="O438" i="6" s="1"/>
  <c r="U436" i="6" l="1"/>
  <c r="T436" i="6"/>
  <c r="R437" i="6"/>
  <c r="S437" i="6" s="1"/>
  <c r="U437" i="6" s="1"/>
  <c r="P438" i="6"/>
  <c r="Q438" i="6"/>
  <c r="M439" i="6"/>
  <c r="N439" i="6" s="1"/>
  <c r="O439" i="6" s="1"/>
  <c r="L440" i="6"/>
  <c r="W437" i="6" l="1"/>
  <c r="X437" i="6" s="1"/>
  <c r="T437" i="6"/>
  <c r="R438" i="6"/>
  <c r="S438" i="6" s="1"/>
  <c r="T438" i="6" s="1"/>
  <c r="P439" i="6"/>
  <c r="Q439" i="6"/>
  <c r="L441" i="6"/>
  <c r="M440" i="6"/>
  <c r="N440" i="6" s="1"/>
  <c r="O440" i="6" s="1"/>
  <c r="R439" i="6" l="1"/>
  <c r="S439" i="6" s="1"/>
  <c r="U439" i="6" s="1"/>
  <c r="W438" i="6"/>
  <c r="X438" i="6" s="1"/>
  <c r="U438" i="6"/>
  <c r="P440" i="6"/>
  <c r="Q440" i="6"/>
  <c r="M441" i="6"/>
  <c r="N441" i="6" s="1"/>
  <c r="O441" i="6" s="1"/>
  <c r="L442" i="6"/>
  <c r="W439" i="6" l="1"/>
  <c r="X439" i="6" s="1"/>
  <c r="T439" i="6"/>
  <c r="R440" i="6"/>
  <c r="S440" i="6" s="1"/>
  <c r="W440" i="6" s="1"/>
  <c r="X440" i="6" s="1"/>
  <c r="P441" i="6"/>
  <c r="Q441" i="6"/>
  <c r="L443" i="6"/>
  <c r="M442" i="6"/>
  <c r="N442" i="6" s="1"/>
  <c r="O442" i="6" s="1"/>
  <c r="R441" i="6" l="1"/>
  <c r="S441" i="6" s="1"/>
  <c r="U441" i="6" s="1"/>
  <c r="T440" i="6"/>
  <c r="U440" i="6"/>
  <c r="P442" i="6"/>
  <c r="Q442" i="6"/>
  <c r="M443" i="6"/>
  <c r="N443" i="6" s="1"/>
  <c r="O443" i="6" s="1"/>
  <c r="L444" i="6"/>
  <c r="W441" i="6" l="1"/>
  <c r="X441" i="6" s="1"/>
  <c r="T441" i="6"/>
  <c r="R442" i="6"/>
  <c r="S442" i="6" s="1"/>
  <c r="U442" i="6" s="1"/>
  <c r="P443" i="6"/>
  <c r="Q443" i="6"/>
  <c r="L445" i="6"/>
  <c r="M444" i="6"/>
  <c r="N444" i="6" s="1"/>
  <c r="O444" i="6" s="1"/>
  <c r="W442" i="6" l="1"/>
  <c r="X442" i="6" s="1"/>
  <c r="R443" i="6"/>
  <c r="S443" i="6" s="1"/>
  <c r="U443" i="6" s="1"/>
  <c r="T442" i="6"/>
  <c r="P444" i="6"/>
  <c r="Q444" i="6"/>
  <c r="M445" i="6"/>
  <c r="N445" i="6" s="1"/>
  <c r="O445" i="6" s="1"/>
  <c r="L446" i="6"/>
  <c r="W443" i="6" l="1"/>
  <c r="X443" i="6" s="1"/>
  <c r="T443" i="6"/>
  <c r="R444" i="6"/>
  <c r="S444" i="6" s="1"/>
  <c r="W444" i="6" s="1"/>
  <c r="X444" i="6" s="1"/>
  <c r="P445" i="6"/>
  <c r="Q445" i="6"/>
  <c r="L447" i="6"/>
  <c r="M446" i="6"/>
  <c r="N446" i="6" s="1"/>
  <c r="O446" i="6" s="1"/>
  <c r="R445" i="6" l="1"/>
  <c r="S445" i="6" s="1"/>
  <c r="W445" i="6" s="1"/>
  <c r="X445" i="6" s="1"/>
  <c r="U444" i="6"/>
  <c r="T444" i="6"/>
  <c r="P446" i="6"/>
  <c r="Q446" i="6"/>
  <c r="M447" i="6"/>
  <c r="N447" i="6" s="1"/>
  <c r="O447" i="6" s="1"/>
  <c r="L448" i="6"/>
  <c r="T445" i="6" l="1"/>
  <c r="U445" i="6"/>
  <c r="R446" i="6"/>
  <c r="S446" i="6" s="1"/>
  <c r="U446" i="6" s="1"/>
  <c r="P447" i="6"/>
  <c r="Q447" i="6"/>
  <c r="L449" i="6"/>
  <c r="M448" i="6"/>
  <c r="N448" i="6" s="1"/>
  <c r="O448" i="6" s="1"/>
  <c r="R447" i="6" l="1"/>
  <c r="S447" i="6" s="1"/>
  <c r="W447" i="6" s="1"/>
  <c r="X447" i="6" s="1"/>
  <c r="W446" i="6"/>
  <c r="X446" i="6" s="1"/>
  <c r="T446" i="6"/>
  <c r="P448" i="6"/>
  <c r="Q448" i="6"/>
  <c r="M449" i="6"/>
  <c r="N449" i="6" s="1"/>
  <c r="O449" i="6" s="1"/>
  <c r="L450" i="6"/>
  <c r="T447" i="6" l="1"/>
  <c r="U447" i="6"/>
  <c r="R448" i="6"/>
  <c r="S448" i="6" s="1"/>
  <c r="U448" i="6" s="1"/>
  <c r="P449" i="6"/>
  <c r="Q449" i="6"/>
  <c r="L451" i="6"/>
  <c r="M450" i="6"/>
  <c r="N450" i="6" s="1"/>
  <c r="O450" i="6" s="1"/>
  <c r="R449" i="6" l="1"/>
  <c r="S449" i="6" s="1"/>
  <c r="U449" i="6" s="1"/>
  <c r="W448" i="6"/>
  <c r="X448" i="6" s="1"/>
  <c r="T448" i="6"/>
  <c r="P450" i="6"/>
  <c r="Q450" i="6"/>
  <c r="M451" i="6"/>
  <c r="N451" i="6" s="1"/>
  <c r="O451" i="6" s="1"/>
  <c r="L452" i="6"/>
  <c r="W449" i="6" l="1"/>
  <c r="X449" i="6" s="1"/>
  <c r="T449" i="6"/>
  <c r="R450" i="6"/>
  <c r="S450" i="6" s="1"/>
  <c r="T450" i="6" s="1"/>
  <c r="P451" i="6"/>
  <c r="Q451" i="6"/>
  <c r="L453" i="6"/>
  <c r="M452" i="6"/>
  <c r="N452" i="6" s="1"/>
  <c r="O452" i="6" s="1"/>
  <c r="R451" i="6" l="1"/>
  <c r="S451" i="6" s="1"/>
  <c r="U451" i="6" s="1"/>
  <c r="W450" i="6"/>
  <c r="X450" i="6" s="1"/>
  <c r="U450" i="6"/>
  <c r="P452" i="6"/>
  <c r="Q452" i="6"/>
  <c r="M453" i="6"/>
  <c r="N453" i="6" s="1"/>
  <c r="O453" i="6" s="1"/>
  <c r="L454" i="6"/>
  <c r="W451" i="6" l="1"/>
  <c r="X451" i="6" s="1"/>
  <c r="T451" i="6"/>
  <c r="R452" i="6"/>
  <c r="S452" i="6" s="1"/>
  <c r="U452" i="6" s="1"/>
  <c r="P453" i="6"/>
  <c r="Q453" i="6"/>
  <c r="L455" i="6"/>
  <c r="M454" i="6"/>
  <c r="N454" i="6" s="1"/>
  <c r="O454" i="6" s="1"/>
  <c r="R453" i="6" l="1"/>
  <c r="S453" i="6" s="1"/>
  <c r="U453" i="6" s="1"/>
  <c r="W452" i="6"/>
  <c r="X452" i="6" s="1"/>
  <c r="T452" i="6"/>
  <c r="P454" i="6"/>
  <c r="Q454" i="6"/>
  <c r="M455" i="6"/>
  <c r="N455" i="6" s="1"/>
  <c r="O455" i="6" s="1"/>
  <c r="L456" i="6"/>
  <c r="W453" i="6" l="1"/>
  <c r="X453" i="6" s="1"/>
  <c r="T453" i="6"/>
  <c r="R454" i="6"/>
  <c r="S454" i="6" s="1"/>
  <c r="U454" i="6" s="1"/>
  <c r="P455" i="6"/>
  <c r="Q455" i="6"/>
  <c r="L457" i="6"/>
  <c r="M456" i="6"/>
  <c r="N456" i="6" s="1"/>
  <c r="O456" i="6" s="1"/>
  <c r="R455" i="6" l="1"/>
  <c r="S455" i="6" s="1"/>
  <c r="U455" i="6" s="1"/>
  <c r="W454" i="6"/>
  <c r="X454" i="6" s="1"/>
  <c r="T454" i="6"/>
  <c r="P456" i="6"/>
  <c r="Q456" i="6"/>
  <c r="M457" i="6"/>
  <c r="N457" i="6" s="1"/>
  <c r="O457" i="6" s="1"/>
  <c r="L458" i="6"/>
  <c r="W455" i="6" l="1"/>
  <c r="X455" i="6" s="1"/>
  <c r="T455" i="6"/>
  <c r="R456" i="6"/>
  <c r="S456" i="6" s="1"/>
  <c r="U456" i="6" s="1"/>
  <c r="P457" i="6"/>
  <c r="Q457" i="6"/>
  <c r="L459" i="6"/>
  <c r="M458" i="6"/>
  <c r="N458" i="6" s="1"/>
  <c r="O458" i="6" s="1"/>
  <c r="W456" i="6" l="1"/>
  <c r="X456" i="6" s="1"/>
  <c r="T456" i="6"/>
  <c r="R457" i="6"/>
  <c r="S457" i="6" s="1"/>
  <c r="P458" i="6"/>
  <c r="Q458" i="6"/>
  <c r="M459" i="6"/>
  <c r="N459" i="6" s="1"/>
  <c r="O459" i="6" s="1"/>
  <c r="L460" i="6"/>
  <c r="P459" i="6" l="1"/>
  <c r="Q459" i="6"/>
  <c r="R458" i="6"/>
  <c r="S458" i="6" s="1"/>
  <c r="L461" i="6"/>
  <c r="M460" i="6"/>
  <c r="N460" i="6" s="1"/>
  <c r="O460" i="6" s="1"/>
  <c r="U457" i="6"/>
  <c r="T457" i="6"/>
  <c r="W457" i="6"/>
  <c r="X457" i="6" s="1"/>
  <c r="U458" i="6" l="1"/>
  <c r="T458" i="6"/>
  <c r="W458" i="6"/>
  <c r="X458" i="6" s="1"/>
  <c r="R459" i="6"/>
  <c r="S459" i="6" s="1"/>
  <c r="P460" i="6"/>
  <c r="Q460" i="6"/>
  <c r="M461" i="6"/>
  <c r="N461" i="6" s="1"/>
  <c r="O461" i="6" s="1"/>
  <c r="L462" i="6"/>
  <c r="R460" i="6" l="1"/>
  <c r="S460" i="6" s="1"/>
  <c r="W460" i="6" s="1"/>
  <c r="X460" i="6" s="1"/>
  <c r="P461" i="6"/>
  <c r="Q461" i="6"/>
  <c r="U459" i="6"/>
  <c r="T459" i="6"/>
  <c r="W459" i="6"/>
  <c r="X459" i="6" s="1"/>
  <c r="L463" i="6"/>
  <c r="M462" i="6"/>
  <c r="N462" i="6" s="1"/>
  <c r="O462" i="6" s="1"/>
  <c r="T460" i="6" l="1"/>
  <c r="U460" i="6"/>
  <c r="R461" i="6"/>
  <c r="S461" i="6" s="1"/>
  <c r="P462" i="6"/>
  <c r="Q462" i="6"/>
  <c r="M463" i="6"/>
  <c r="N463" i="6" s="1"/>
  <c r="O463" i="6" s="1"/>
  <c r="L464" i="6"/>
  <c r="P463" i="6" l="1"/>
  <c r="Q463" i="6"/>
  <c r="R462" i="6"/>
  <c r="S462" i="6" s="1"/>
  <c r="L465" i="6"/>
  <c r="M464" i="6"/>
  <c r="N464" i="6" s="1"/>
  <c r="O464" i="6" s="1"/>
  <c r="U461" i="6"/>
  <c r="T461" i="6"/>
  <c r="W461" i="6"/>
  <c r="X461" i="6" s="1"/>
  <c r="T462" i="6" l="1"/>
  <c r="U462" i="6"/>
  <c r="W462" i="6"/>
  <c r="X462" i="6" s="1"/>
  <c r="R463" i="6"/>
  <c r="S463" i="6" s="1"/>
  <c r="P464" i="6"/>
  <c r="Q464" i="6"/>
  <c r="M465" i="6"/>
  <c r="N465" i="6" s="1"/>
  <c r="O465" i="6" s="1"/>
  <c r="L466" i="6"/>
  <c r="R464" i="6" l="1"/>
  <c r="S464" i="6" s="1"/>
  <c r="W464" i="6" s="1"/>
  <c r="X464" i="6" s="1"/>
  <c r="P465" i="6"/>
  <c r="Q465" i="6"/>
  <c r="U463" i="6"/>
  <c r="T463" i="6"/>
  <c r="W463" i="6"/>
  <c r="X463" i="6" s="1"/>
  <c r="L467" i="6"/>
  <c r="M466" i="6"/>
  <c r="N466" i="6" s="1"/>
  <c r="O466" i="6" s="1"/>
  <c r="T464" i="6" l="1"/>
  <c r="U464" i="6"/>
  <c r="P466" i="6"/>
  <c r="Q466" i="6"/>
  <c r="R465" i="6"/>
  <c r="S465" i="6" s="1"/>
  <c r="M467" i="6"/>
  <c r="N467" i="6" s="1"/>
  <c r="O467" i="6" s="1"/>
  <c r="L468" i="6"/>
  <c r="L469" i="6" l="1"/>
  <c r="M468" i="6"/>
  <c r="N468" i="6" s="1"/>
  <c r="O468" i="6" s="1"/>
  <c r="P467" i="6"/>
  <c r="Q467" i="6"/>
  <c r="U465" i="6"/>
  <c r="T465" i="6"/>
  <c r="W465" i="6"/>
  <c r="X465" i="6" s="1"/>
  <c r="R466" i="6"/>
  <c r="S466" i="6" s="1"/>
  <c r="R467" i="6" l="1"/>
  <c r="S467" i="6" s="1"/>
  <c r="U467" i="6" s="1"/>
  <c r="P468" i="6"/>
  <c r="Q468" i="6"/>
  <c r="U466" i="6"/>
  <c r="T466" i="6"/>
  <c r="W466" i="6"/>
  <c r="X466" i="6" s="1"/>
  <c r="M469" i="6"/>
  <c r="N469" i="6" s="1"/>
  <c r="O469" i="6" s="1"/>
  <c r="L470" i="6"/>
  <c r="T467" i="6" l="1"/>
  <c r="W467" i="6"/>
  <c r="X467" i="6" s="1"/>
  <c r="R468" i="6"/>
  <c r="S468" i="6" s="1"/>
  <c r="L471" i="6"/>
  <c r="M470" i="6"/>
  <c r="N470" i="6" s="1"/>
  <c r="O470" i="6" s="1"/>
  <c r="P469" i="6"/>
  <c r="Q469" i="6"/>
  <c r="R469" i="6" l="1"/>
  <c r="S469" i="6" s="1"/>
  <c r="U469" i="6" s="1"/>
  <c r="P470" i="6"/>
  <c r="Q470" i="6"/>
  <c r="M471" i="6"/>
  <c r="N471" i="6" s="1"/>
  <c r="O471" i="6" s="1"/>
  <c r="L472" i="6"/>
  <c r="U468" i="6"/>
  <c r="T468" i="6"/>
  <c r="W468" i="6"/>
  <c r="X468" i="6" s="1"/>
  <c r="W469" i="6" l="1"/>
  <c r="X469" i="6" s="1"/>
  <c r="T469" i="6"/>
  <c r="R470" i="6"/>
  <c r="S470" i="6" s="1"/>
  <c r="W470" i="6" s="1"/>
  <c r="X470" i="6" s="1"/>
  <c r="L473" i="6"/>
  <c r="M472" i="6"/>
  <c r="N472" i="6" s="1"/>
  <c r="O472" i="6" s="1"/>
  <c r="P471" i="6"/>
  <c r="Q471" i="6"/>
  <c r="R471" i="6" l="1"/>
  <c r="S471" i="6" s="1"/>
  <c r="U471" i="6" s="1"/>
  <c r="T470" i="6"/>
  <c r="U470" i="6"/>
  <c r="P472" i="6"/>
  <c r="Q472" i="6"/>
  <c r="M473" i="6"/>
  <c r="N473" i="6" s="1"/>
  <c r="O473" i="6" s="1"/>
  <c r="L474" i="6"/>
  <c r="W471" i="6" l="1"/>
  <c r="X471" i="6" s="1"/>
  <c r="T471" i="6"/>
  <c r="L475" i="6"/>
  <c r="M474" i="6"/>
  <c r="N474" i="6" s="1"/>
  <c r="O474" i="6" s="1"/>
  <c r="R472" i="6"/>
  <c r="S472" i="6" s="1"/>
  <c r="P473" i="6"/>
  <c r="Q473" i="6"/>
  <c r="R473" i="6" l="1"/>
  <c r="S473" i="6" s="1"/>
  <c r="U473" i="6" s="1"/>
  <c r="P474" i="6"/>
  <c r="Q474" i="6"/>
  <c r="U472" i="6"/>
  <c r="T472" i="6"/>
  <c r="W472" i="6"/>
  <c r="X472" i="6" s="1"/>
  <c r="M475" i="6"/>
  <c r="N475" i="6" s="1"/>
  <c r="O475" i="6" s="1"/>
  <c r="L476" i="6"/>
  <c r="W473" i="6" l="1"/>
  <c r="X473" i="6" s="1"/>
  <c r="T473" i="6"/>
  <c r="R474" i="6"/>
  <c r="S474" i="6" s="1"/>
  <c r="U474" i="6" s="1"/>
  <c r="P475" i="6"/>
  <c r="Q475" i="6"/>
  <c r="M476" i="6"/>
  <c r="N476" i="6" s="1"/>
  <c r="O476" i="6" s="1"/>
  <c r="L477" i="6"/>
  <c r="R475" i="6" l="1"/>
  <c r="S475" i="6" s="1"/>
  <c r="U475" i="6" s="1"/>
  <c r="W474" i="6"/>
  <c r="X474" i="6" s="1"/>
  <c r="T474" i="6"/>
  <c r="M477" i="6"/>
  <c r="N477" i="6" s="1"/>
  <c r="O477" i="6" s="1"/>
  <c r="L478" i="6"/>
  <c r="P476" i="6"/>
  <c r="Q476" i="6"/>
  <c r="W475" i="6" l="1"/>
  <c r="X475" i="6" s="1"/>
  <c r="T475" i="6"/>
  <c r="R476" i="6"/>
  <c r="S476" i="6" s="1"/>
  <c r="W476" i="6" s="1"/>
  <c r="X476" i="6" s="1"/>
  <c r="M478" i="6"/>
  <c r="N478" i="6" s="1"/>
  <c r="O478" i="6" s="1"/>
  <c r="L479" i="6"/>
  <c r="P477" i="6"/>
  <c r="Q477" i="6"/>
  <c r="T476" i="6" l="1"/>
  <c r="U476" i="6"/>
  <c r="R477" i="6"/>
  <c r="S477" i="6" s="1"/>
  <c r="L480" i="6"/>
  <c r="M479" i="6"/>
  <c r="N479" i="6" s="1"/>
  <c r="O479" i="6" s="1"/>
  <c r="P478" i="6"/>
  <c r="Q478" i="6"/>
  <c r="R478" i="6" l="1"/>
  <c r="S478" i="6" s="1"/>
  <c r="W478" i="6" s="1"/>
  <c r="X478" i="6" s="1"/>
  <c r="P479" i="6"/>
  <c r="Q479" i="6"/>
  <c r="M480" i="6"/>
  <c r="N480" i="6" s="1"/>
  <c r="O480" i="6" s="1"/>
  <c r="L481" i="6"/>
  <c r="U477" i="6"/>
  <c r="T477" i="6"/>
  <c r="W477" i="6"/>
  <c r="X477" i="6" s="1"/>
  <c r="T478" i="6" l="1"/>
  <c r="U478" i="6"/>
  <c r="M481" i="6"/>
  <c r="N481" i="6" s="1"/>
  <c r="O481" i="6" s="1"/>
  <c r="L482" i="6"/>
  <c r="P480" i="6"/>
  <c r="Q480" i="6"/>
  <c r="R479" i="6"/>
  <c r="S479" i="6" s="1"/>
  <c r="R480" i="6" l="1"/>
  <c r="S480" i="6" s="1"/>
  <c r="W480" i="6" s="1"/>
  <c r="X480" i="6" s="1"/>
  <c r="U479" i="6"/>
  <c r="T479" i="6"/>
  <c r="W479" i="6"/>
  <c r="X479" i="6" s="1"/>
  <c r="M482" i="6"/>
  <c r="N482" i="6" s="1"/>
  <c r="O482" i="6" s="1"/>
  <c r="L483" i="6"/>
  <c r="P481" i="6"/>
  <c r="Q481" i="6"/>
  <c r="R481" i="6" l="1"/>
  <c r="S481" i="6" s="1"/>
  <c r="W481" i="6" s="1"/>
  <c r="X481" i="6" s="1"/>
  <c r="T480" i="6"/>
  <c r="U480" i="6"/>
  <c r="P482" i="6"/>
  <c r="Q482" i="6"/>
  <c r="M483" i="6"/>
  <c r="N483" i="6" s="1"/>
  <c r="O483" i="6" s="1"/>
  <c r="L484" i="6"/>
  <c r="R482" i="6" l="1"/>
  <c r="S482" i="6" s="1"/>
  <c r="U482" i="6" s="1"/>
  <c r="T481" i="6"/>
  <c r="U481" i="6"/>
  <c r="P483" i="6"/>
  <c r="Q483" i="6"/>
  <c r="M484" i="6"/>
  <c r="N484" i="6" s="1"/>
  <c r="O484" i="6" s="1"/>
  <c r="L485" i="6"/>
  <c r="W482" i="6" l="1"/>
  <c r="X482" i="6" s="1"/>
  <c r="T482" i="6"/>
  <c r="L486" i="6"/>
  <c r="M485" i="6"/>
  <c r="N485" i="6" s="1"/>
  <c r="O485" i="6" s="1"/>
  <c r="R483" i="6"/>
  <c r="S483" i="6" s="1"/>
  <c r="P484" i="6"/>
  <c r="Q484" i="6"/>
  <c r="R484" i="6" l="1"/>
  <c r="S484" i="6" s="1"/>
  <c r="U484" i="6" s="1"/>
  <c r="P485" i="6"/>
  <c r="Q485" i="6"/>
  <c r="U483" i="6"/>
  <c r="T483" i="6"/>
  <c r="W483" i="6"/>
  <c r="X483" i="6" s="1"/>
  <c r="M486" i="6"/>
  <c r="N486" i="6" s="1"/>
  <c r="O486" i="6" s="1"/>
  <c r="L487" i="6"/>
  <c r="R485" i="6" l="1"/>
  <c r="S485" i="6" s="1"/>
  <c r="U485" i="6" s="1"/>
  <c r="W484" i="6"/>
  <c r="X484" i="6" s="1"/>
  <c r="T484" i="6"/>
  <c r="P486" i="6"/>
  <c r="Q486" i="6"/>
  <c r="L488" i="6"/>
  <c r="M487" i="6"/>
  <c r="N487" i="6" s="1"/>
  <c r="O487" i="6" s="1"/>
  <c r="W485" i="6" l="1"/>
  <c r="X485" i="6" s="1"/>
  <c r="R486" i="6"/>
  <c r="S486" i="6" s="1"/>
  <c r="U486" i="6" s="1"/>
  <c r="T485" i="6"/>
  <c r="P487" i="6"/>
  <c r="Q487" i="6"/>
  <c r="M488" i="6"/>
  <c r="N488" i="6" s="1"/>
  <c r="O488" i="6" s="1"/>
  <c r="L489" i="6"/>
  <c r="W486" i="6" l="1"/>
  <c r="X486" i="6" s="1"/>
  <c r="T486" i="6"/>
  <c r="M489" i="6"/>
  <c r="N489" i="6" s="1"/>
  <c r="O489" i="6" s="1"/>
  <c r="L490" i="6"/>
  <c r="R487" i="6"/>
  <c r="S487" i="6" s="1"/>
  <c r="P488" i="6"/>
  <c r="Q488" i="6"/>
  <c r="R488" i="6" l="1"/>
  <c r="S488" i="6" s="1"/>
  <c r="U488" i="6" s="1"/>
  <c r="U487" i="6"/>
  <c r="T487" i="6"/>
  <c r="W487" i="6"/>
  <c r="X487" i="6" s="1"/>
  <c r="M490" i="6"/>
  <c r="N490" i="6" s="1"/>
  <c r="O490" i="6" s="1"/>
  <c r="L491" i="6"/>
  <c r="P489" i="6"/>
  <c r="Q489" i="6"/>
  <c r="W488" i="6" l="1"/>
  <c r="X488" i="6" s="1"/>
  <c r="T488" i="6"/>
  <c r="M491" i="6"/>
  <c r="N491" i="6" s="1"/>
  <c r="O491" i="6" s="1"/>
  <c r="L492" i="6"/>
  <c r="R489" i="6"/>
  <c r="S489" i="6" s="1"/>
  <c r="P490" i="6"/>
  <c r="Q490" i="6"/>
  <c r="R490" i="6" l="1"/>
  <c r="S490" i="6" s="1"/>
  <c r="U490" i="6" s="1"/>
  <c r="T489" i="6"/>
  <c r="U489" i="6"/>
  <c r="W489" i="6"/>
  <c r="X489" i="6" s="1"/>
  <c r="M492" i="6"/>
  <c r="N492" i="6" s="1"/>
  <c r="O492" i="6" s="1"/>
  <c r="L493" i="6"/>
  <c r="P491" i="6"/>
  <c r="Q491" i="6"/>
  <c r="W490" i="6" l="1"/>
  <c r="X490" i="6" s="1"/>
  <c r="T490" i="6"/>
  <c r="P492" i="6"/>
  <c r="Q492" i="6"/>
  <c r="R491" i="6"/>
  <c r="S491" i="6" s="1"/>
  <c r="L494" i="6"/>
  <c r="M493" i="6"/>
  <c r="N493" i="6" s="1"/>
  <c r="O493" i="6" s="1"/>
  <c r="U491" i="6" l="1"/>
  <c r="T491" i="6"/>
  <c r="W491" i="6"/>
  <c r="X491" i="6" s="1"/>
  <c r="P493" i="6"/>
  <c r="Q493" i="6"/>
  <c r="M494" i="6"/>
  <c r="N494" i="6" s="1"/>
  <c r="O494" i="6" s="1"/>
  <c r="L495" i="6"/>
  <c r="R492" i="6"/>
  <c r="S492" i="6" s="1"/>
  <c r="R493" i="6" l="1"/>
  <c r="S493" i="6" s="1"/>
  <c r="L496" i="6"/>
  <c r="M495" i="6"/>
  <c r="N495" i="6" s="1"/>
  <c r="O495" i="6" s="1"/>
  <c r="P494" i="6"/>
  <c r="Q494" i="6"/>
  <c r="U492" i="6"/>
  <c r="T492" i="6"/>
  <c r="W492" i="6"/>
  <c r="X492" i="6" s="1"/>
  <c r="R494" i="6" l="1"/>
  <c r="S494" i="6" s="1"/>
  <c r="U494" i="6" s="1"/>
  <c r="P495" i="6"/>
  <c r="Q495" i="6"/>
  <c r="M496" i="6"/>
  <c r="N496" i="6" s="1"/>
  <c r="O496" i="6" s="1"/>
  <c r="L497" i="6"/>
  <c r="U493" i="6"/>
  <c r="T493" i="6"/>
  <c r="W493" i="6"/>
  <c r="X493" i="6" s="1"/>
  <c r="W494" i="6" l="1"/>
  <c r="X494" i="6" s="1"/>
  <c r="T494" i="6"/>
  <c r="R495" i="6"/>
  <c r="S495" i="6" s="1"/>
  <c r="W495" i="6" s="1"/>
  <c r="X495" i="6" s="1"/>
  <c r="P496" i="6"/>
  <c r="Q496" i="6"/>
  <c r="M497" i="6"/>
  <c r="N497" i="6" s="1"/>
  <c r="O497" i="6" s="1"/>
  <c r="L498" i="6"/>
  <c r="T495" i="6" l="1"/>
  <c r="U495" i="6"/>
  <c r="R496" i="6"/>
  <c r="S496" i="6" s="1"/>
  <c r="W496" i="6" s="1"/>
  <c r="X496" i="6" s="1"/>
  <c r="P497" i="6"/>
  <c r="Q497" i="6"/>
  <c r="M498" i="6"/>
  <c r="N498" i="6" s="1"/>
  <c r="O498" i="6" s="1"/>
  <c r="L499" i="6"/>
  <c r="R497" i="6" l="1"/>
  <c r="S497" i="6" s="1"/>
  <c r="U497" i="6" s="1"/>
  <c r="U496" i="6"/>
  <c r="T496" i="6"/>
  <c r="P498" i="6"/>
  <c r="Q498" i="6"/>
  <c r="L500" i="6"/>
  <c r="M499" i="6"/>
  <c r="N499" i="6" s="1"/>
  <c r="O499" i="6" s="1"/>
  <c r="R498" i="6" l="1"/>
  <c r="S498" i="6" s="1"/>
  <c r="U498" i="6" s="1"/>
  <c r="W497" i="6"/>
  <c r="X497" i="6" s="1"/>
  <c r="T497" i="6"/>
  <c r="P499" i="6"/>
  <c r="Q499" i="6"/>
  <c r="M500" i="6"/>
  <c r="N500" i="6" s="1"/>
  <c r="O500" i="6" s="1"/>
  <c r="L501" i="6"/>
  <c r="W498" i="6" l="1"/>
  <c r="X498" i="6" s="1"/>
  <c r="T498" i="6"/>
  <c r="R499" i="6"/>
  <c r="S499" i="6" s="1"/>
  <c r="W499" i="6" s="1"/>
  <c r="X499" i="6" s="1"/>
  <c r="M501" i="6"/>
  <c r="N501" i="6" s="1"/>
  <c r="O501" i="6" s="1"/>
  <c r="L502" i="6"/>
  <c r="P500" i="6"/>
  <c r="Q500" i="6"/>
  <c r="T499" i="6" l="1"/>
  <c r="U499" i="6"/>
  <c r="R500" i="6"/>
  <c r="S500" i="6" s="1"/>
  <c r="W500" i="6" s="1"/>
  <c r="X500" i="6" s="1"/>
  <c r="M502" i="6"/>
  <c r="N502" i="6" s="1"/>
  <c r="O502" i="6" s="1"/>
  <c r="L503" i="6"/>
  <c r="P501" i="6"/>
  <c r="Q501" i="6"/>
  <c r="R501" i="6" l="1"/>
  <c r="S501" i="6" s="1"/>
  <c r="W501" i="6" s="1"/>
  <c r="X501" i="6" s="1"/>
  <c r="T500" i="6"/>
  <c r="U500" i="6"/>
  <c r="L504" i="6"/>
  <c r="M503" i="6"/>
  <c r="N503" i="6" s="1"/>
  <c r="O503" i="6" s="1"/>
  <c r="P502" i="6"/>
  <c r="Q502" i="6"/>
  <c r="U501" i="6" l="1"/>
  <c r="T501" i="6"/>
  <c r="R502" i="6"/>
  <c r="S502" i="6" s="1"/>
  <c r="U502" i="6" s="1"/>
  <c r="P503" i="6"/>
  <c r="Q503" i="6"/>
  <c r="M504" i="6"/>
  <c r="N504" i="6" s="1"/>
  <c r="O504" i="6" s="1"/>
  <c r="L505" i="6"/>
  <c r="R503" i="6" l="1"/>
  <c r="S503" i="6" s="1"/>
  <c r="W503" i="6" s="1"/>
  <c r="X503" i="6" s="1"/>
  <c r="W502" i="6"/>
  <c r="X502" i="6" s="1"/>
  <c r="T502" i="6"/>
  <c r="M505" i="6"/>
  <c r="N505" i="6" s="1"/>
  <c r="O505" i="6" s="1"/>
  <c r="L506" i="6"/>
  <c r="P504" i="6"/>
  <c r="Q504" i="6"/>
  <c r="T503" i="6" l="1"/>
  <c r="U503" i="6"/>
  <c r="R504" i="6"/>
  <c r="S504" i="6" s="1"/>
  <c r="W504" i="6" s="1"/>
  <c r="X504" i="6" s="1"/>
  <c r="M506" i="6"/>
  <c r="N506" i="6" s="1"/>
  <c r="O506" i="6" s="1"/>
  <c r="L507" i="6"/>
  <c r="P505" i="6"/>
  <c r="Q505" i="6"/>
  <c r="T504" i="6" l="1"/>
  <c r="U504" i="6"/>
  <c r="R505" i="6"/>
  <c r="S505" i="6" s="1"/>
  <c r="W505" i="6" s="1"/>
  <c r="X505" i="6" s="1"/>
  <c r="P506" i="6"/>
  <c r="Q506" i="6"/>
  <c r="L508" i="6"/>
  <c r="M507" i="6"/>
  <c r="N507" i="6" s="1"/>
  <c r="O507" i="6" s="1"/>
  <c r="T505" i="6" l="1"/>
  <c r="U505" i="6"/>
  <c r="R506" i="6"/>
  <c r="S506" i="6" s="1"/>
  <c r="U506" i="6" s="1"/>
  <c r="P507" i="6"/>
  <c r="Q507" i="6"/>
  <c r="M508" i="6"/>
  <c r="N508" i="6" s="1"/>
  <c r="O508" i="6" s="1"/>
  <c r="L509" i="6"/>
  <c r="R507" i="6" l="1"/>
  <c r="S507" i="6" s="1"/>
  <c r="T507" i="6" s="1"/>
  <c r="W506" i="6"/>
  <c r="X506" i="6" s="1"/>
  <c r="T506" i="6"/>
  <c r="P508" i="6"/>
  <c r="Q508" i="6"/>
  <c r="M509" i="6"/>
  <c r="N509" i="6" s="1"/>
  <c r="O509" i="6" s="1"/>
  <c r="L510" i="6"/>
  <c r="W507" i="6" l="1"/>
  <c r="X507" i="6" s="1"/>
  <c r="U507" i="6"/>
  <c r="R508" i="6"/>
  <c r="S508" i="6" s="1"/>
  <c r="U508" i="6" s="1"/>
  <c r="P509" i="6"/>
  <c r="Q509" i="6"/>
  <c r="M510" i="6"/>
  <c r="N510" i="6" s="1"/>
  <c r="O510" i="6" s="1"/>
  <c r="L511" i="6"/>
  <c r="R509" i="6" l="1"/>
  <c r="S509" i="6" s="1"/>
  <c r="W509" i="6" s="1"/>
  <c r="X509" i="6" s="1"/>
  <c r="W508" i="6"/>
  <c r="X508" i="6" s="1"/>
  <c r="T508" i="6"/>
  <c r="P510" i="6"/>
  <c r="Q510" i="6"/>
  <c r="L512" i="6"/>
  <c r="M511" i="6"/>
  <c r="N511" i="6" s="1"/>
  <c r="O511" i="6" s="1"/>
  <c r="T509" i="6" l="1"/>
  <c r="U509" i="6"/>
  <c r="R510" i="6"/>
  <c r="S510" i="6" s="1"/>
  <c r="U510" i="6" s="1"/>
  <c r="P511" i="6"/>
  <c r="Q511" i="6"/>
  <c r="M512" i="6"/>
  <c r="N512" i="6" s="1"/>
  <c r="O512" i="6" s="1"/>
  <c r="L513" i="6"/>
  <c r="R511" i="6" l="1"/>
  <c r="S511" i="6" s="1"/>
  <c r="U511" i="6" s="1"/>
  <c r="W510" i="6"/>
  <c r="X510" i="6" s="1"/>
  <c r="T510" i="6"/>
  <c r="P512" i="6"/>
  <c r="Q512" i="6"/>
  <c r="M513" i="6"/>
  <c r="N513" i="6" s="1"/>
  <c r="O513" i="6" s="1"/>
  <c r="L514" i="6"/>
  <c r="W511" i="6" l="1"/>
  <c r="X511" i="6" s="1"/>
  <c r="T511" i="6"/>
  <c r="R512" i="6"/>
  <c r="S512" i="6" s="1"/>
  <c r="U512" i="6" s="1"/>
  <c r="M514" i="6"/>
  <c r="N514" i="6" s="1"/>
  <c r="O514" i="6" s="1"/>
  <c r="L515" i="6"/>
  <c r="P513" i="6"/>
  <c r="Q513" i="6"/>
  <c r="W512" i="6" l="1"/>
  <c r="X512" i="6" s="1"/>
  <c r="T512" i="6"/>
  <c r="R513" i="6"/>
  <c r="S513" i="6" s="1"/>
  <c r="W513" i="6" s="1"/>
  <c r="X513" i="6" s="1"/>
  <c r="M515" i="6"/>
  <c r="N515" i="6" s="1"/>
  <c r="O515" i="6" s="1"/>
  <c r="L516" i="6"/>
  <c r="P514" i="6"/>
  <c r="Q514" i="6"/>
  <c r="R514" i="6" l="1"/>
  <c r="S514" i="6" s="1"/>
  <c r="W514" i="6" s="1"/>
  <c r="X514" i="6" s="1"/>
  <c r="U513" i="6"/>
  <c r="T513" i="6"/>
  <c r="M516" i="6"/>
  <c r="N516" i="6" s="1"/>
  <c r="O516" i="6" s="1"/>
  <c r="L517" i="6"/>
  <c r="P515" i="6"/>
  <c r="Q515" i="6"/>
  <c r="T514" i="6" l="1"/>
  <c r="U514" i="6"/>
  <c r="R515" i="6"/>
  <c r="S515" i="6" s="1"/>
  <c r="U515" i="6" s="1"/>
  <c r="P516" i="6"/>
  <c r="Q516" i="6"/>
  <c r="L518" i="6"/>
  <c r="M517" i="6"/>
  <c r="N517" i="6" s="1"/>
  <c r="O517" i="6" s="1"/>
  <c r="W515" i="6" l="1"/>
  <c r="X515" i="6" s="1"/>
  <c r="R516" i="6"/>
  <c r="S516" i="6" s="1"/>
  <c r="W516" i="6" s="1"/>
  <c r="X516" i="6" s="1"/>
  <c r="T515" i="6"/>
  <c r="P517" i="6"/>
  <c r="Q517" i="6"/>
  <c r="M518" i="6"/>
  <c r="N518" i="6" s="1"/>
  <c r="O518" i="6" s="1"/>
  <c r="L519" i="6"/>
  <c r="R517" i="6" l="1"/>
  <c r="S517" i="6" s="1"/>
  <c r="U517" i="6" s="1"/>
  <c r="T516" i="6"/>
  <c r="U516" i="6"/>
  <c r="P518" i="6"/>
  <c r="Q518" i="6"/>
  <c r="L520" i="6"/>
  <c r="M519" i="6"/>
  <c r="N519" i="6" s="1"/>
  <c r="O519" i="6" s="1"/>
  <c r="W517" i="6" l="1"/>
  <c r="X517" i="6" s="1"/>
  <c r="T517" i="6"/>
  <c r="R518" i="6"/>
  <c r="S518" i="6" s="1"/>
  <c r="U518" i="6" s="1"/>
  <c r="P519" i="6"/>
  <c r="Q519" i="6"/>
  <c r="M520" i="6"/>
  <c r="N520" i="6" s="1"/>
  <c r="O520" i="6" s="1"/>
  <c r="L521" i="6"/>
  <c r="W518" i="6" l="1"/>
  <c r="X518" i="6" s="1"/>
  <c r="T518" i="6"/>
  <c r="P520" i="6"/>
  <c r="Q520" i="6"/>
  <c r="R519" i="6"/>
  <c r="S519" i="6" s="1"/>
  <c r="L522" i="6"/>
  <c r="M521" i="6"/>
  <c r="N521" i="6" s="1"/>
  <c r="O521" i="6" s="1"/>
  <c r="R520" i="6" l="1"/>
  <c r="S520" i="6" s="1"/>
  <c r="U520" i="6" s="1"/>
  <c r="U519" i="6"/>
  <c r="T519" i="6"/>
  <c r="W519" i="6"/>
  <c r="X519" i="6" s="1"/>
  <c r="P521" i="6"/>
  <c r="Q521" i="6"/>
  <c r="M522" i="6"/>
  <c r="N522" i="6" s="1"/>
  <c r="O522" i="6" s="1"/>
  <c r="L523" i="6"/>
  <c r="R521" i="6" l="1"/>
  <c r="S521" i="6" s="1"/>
  <c r="T521" i="6" s="1"/>
  <c r="W520" i="6"/>
  <c r="X520" i="6" s="1"/>
  <c r="T520" i="6"/>
  <c r="M523" i="6"/>
  <c r="N523" i="6" s="1"/>
  <c r="O523" i="6" s="1"/>
  <c r="L524" i="6"/>
  <c r="P522" i="6"/>
  <c r="Q522" i="6"/>
  <c r="W521" i="6" l="1"/>
  <c r="X521" i="6" s="1"/>
  <c r="U521" i="6"/>
  <c r="R522" i="6"/>
  <c r="S522" i="6" s="1"/>
  <c r="W522" i="6" s="1"/>
  <c r="X522" i="6" s="1"/>
  <c r="P523" i="6"/>
  <c r="Q523" i="6"/>
  <c r="M524" i="6"/>
  <c r="N524" i="6" s="1"/>
  <c r="O524" i="6" s="1"/>
  <c r="L525" i="6"/>
  <c r="T522" i="6" l="1"/>
  <c r="U522" i="6"/>
  <c r="R523" i="6"/>
  <c r="S523" i="6" s="1"/>
  <c r="T523" i="6" s="1"/>
  <c r="P524" i="6"/>
  <c r="Q524" i="6"/>
  <c r="M525" i="6"/>
  <c r="N525" i="6" s="1"/>
  <c r="O525" i="6" s="1"/>
  <c r="L526" i="6"/>
  <c r="R524" i="6" l="1"/>
  <c r="S524" i="6" s="1"/>
  <c r="U524" i="6" s="1"/>
  <c r="W523" i="6"/>
  <c r="X523" i="6" s="1"/>
  <c r="U523" i="6"/>
  <c r="M526" i="6"/>
  <c r="N526" i="6" s="1"/>
  <c r="O526" i="6" s="1"/>
  <c r="L527" i="6"/>
  <c r="P525" i="6"/>
  <c r="Q525" i="6"/>
  <c r="W524" i="6" l="1"/>
  <c r="X524" i="6" s="1"/>
  <c r="T524" i="6"/>
  <c r="R525" i="6"/>
  <c r="S525" i="6" s="1"/>
  <c r="U525" i="6" s="1"/>
  <c r="L528" i="6"/>
  <c r="M527" i="6"/>
  <c r="N527" i="6" s="1"/>
  <c r="O527" i="6" s="1"/>
  <c r="P526" i="6"/>
  <c r="Q526" i="6"/>
  <c r="R526" i="6" l="1"/>
  <c r="S526" i="6" s="1"/>
  <c r="W526" i="6" s="1"/>
  <c r="X526" i="6" s="1"/>
  <c r="W525" i="6"/>
  <c r="X525" i="6" s="1"/>
  <c r="T525" i="6"/>
  <c r="P527" i="6"/>
  <c r="Q527" i="6"/>
  <c r="M528" i="6"/>
  <c r="N528" i="6" s="1"/>
  <c r="O528" i="6" s="1"/>
  <c r="L529" i="6"/>
  <c r="U526" i="6" l="1"/>
  <c r="T526" i="6"/>
  <c r="R527" i="6"/>
  <c r="S527" i="6" s="1"/>
  <c r="W527" i="6" s="1"/>
  <c r="X527" i="6" s="1"/>
  <c r="P528" i="6"/>
  <c r="Q528" i="6"/>
  <c r="L530" i="6"/>
  <c r="M529" i="6"/>
  <c r="N529" i="6" s="1"/>
  <c r="O529" i="6" s="1"/>
  <c r="U527" i="6" l="1"/>
  <c r="T527" i="6"/>
  <c r="R528" i="6"/>
  <c r="S528" i="6" s="1"/>
  <c r="T528" i="6" s="1"/>
  <c r="P529" i="6"/>
  <c r="Q529" i="6"/>
  <c r="M530" i="6"/>
  <c r="N530" i="6" s="1"/>
  <c r="O530" i="6" s="1"/>
  <c r="L531" i="6"/>
  <c r="R529" i="6" l="1"/>
  <c r="S529" i="6" s="1"/>
  <c r="U529" i="6" s="1"/>
  <c r="W528" i="6"/>
  <c r="X528" i="6" s="1"/>
  <c r="U528" i="6"/>
  <c r="P530" i="6"/>
  <c r="Q530" i="6"/>
  <c r="M531" i="6"/>
  <c r="N531" i="6" s="1"/>
  <c r="O531" i="6" s="1"/>
  <c r="L532" i="6"/>
  <c r="W529" i="6" l="1"/>
  <c r="X529" i="6" s="1"/>
  <c r="T529" i="6"/>
  <c r="R530" i="6"/>
  <c r="S530" i="6" s="1"/>
  <c r="U530" i="6" s="1"/>
  <c r="M532" i="6"/>
  <c r="N532" i="6" s="1"/>
  <c r="O532" i="6" s="1"/>
  <c r="L533" i="6"/>
  <c r="P531" i="6"/>
  <c r="Q531" i="6"/>
  <c r="W530" i="6" l="1"/>
  <c r="X530" i="6" s="1"/>
  <c r="T530" i="6"/>
  <c r="R531" i="6"/>
  <c r="S531" i="6" s="1"/>
  <c r="W531" i="6" s="1"/>
  <c r="X531" i="6" s="1"/>
  <c r="M533" i="6"/>
  <c r="N533" i="6" s="1"/>
  <c r="O533" i="6" s="1"/>
  <c r="L534" i="6"/>
  <c r="P532" i="6"/>
  <c r="Q532" i="6"/>
  <c r="R532" i="6" l="1"/>
  <c r="S532" i="6" s="1"/>
  <c r="U532" i="6" s="1"/>
  <c r="U531" i="6"/>
  <c r="T531" i="6"/>
  <c r="M534" i="6"/>
  <c r="N534" i="6" s="1"/>
  <c r="O534" i="6" s="1"/>
  <c r="L535" i="6"/>
  <c r="P533" i="6"/>
  <c r="Q533" i="6"/>
  <c r="R533" i="6" l="1"/>
  <c r="S533" i="6" s="1"/>
  <c r="U533" i="6" s="1"/>
  <c r="W532" i="6"/>
  <c r="X532" i="6" s="1"/>
  <c r="T532" i="6"/>
  <c r="P534" i="6"/>
  <c r="Q534" i="6"/>
  <c r="L536" i="6"/>
  <c r="M535" i="6"/>
  <c r="N535" i="6" s="1"/>
  <c r="O535" i="6" s="1"/>
  <c r="W533" i="6" l="1"/>
  <c r="X533" i="6" s="1"/>
  <c r="T533" i="6"/>
  <c r="R534" i="6"/>
  <c r="S534" i="6" s="1"/>
  <c r="W534" i="6" s="1"/>
  <c r="X534" i="6" s="1"/>
  <c r="P535" i="6"/>
  <c r="Q535" i="6"/>
  <c r="M536" i="6"/>
  <c r="N536" i="6" s="1"/>
  <c r="O536" i="6" s="1"/>
  <c r="L537" i="6"/>
  <c r="T534" i="6" l="1"/>
  <c r="U534" i="6"/>
  <c r="R535" i="6"/>
  <c r="S535" i="6" s="1"/>
  <c r="U535" i="6" s="1"/>
  <c r="P536" i="6"/>
  <c r="Q536" i="6"/>
  <c r="M537" i="6"/>
  <c r="N537" i="6" s="1"/>
  <c r="O537" i="6" s="1"/>
  <c r="L538" i="6"/>
  <c r="R536" i="6" l="1"/>
  <c r="S536" i="6" s="1"/>
  <c r="U536" i="6" s="1"/>
  <c r="W535" i="6"/>
  <c r="X535" i="6" s="1"/>
  <c r="T535" i="6"/>
  <c r="P537" i="6"/>
  <c r="Q537" i="6"/>
  <c r="M538" i="6"/>
  <c r="N538" i="6" s="1"/>
  <c r="O538" i="6" s="1"/>
  <c r="L539" i="6"/>
  <c r="W536" i="6" l="1"/>
  <c r="X536" i="6" s="1"/>
  <c r="T536" i="6"/>
  <c r="R537" i="6"/>
  <c r="S537" i="6" s="1"/>
  <c r="U537" i="6" s="1"/>
  <c r="P538" i="6"/>
  <c r="Q538" i="6"/>
  <c r="M539" i="6"/>
  <c r="N539" i="6" s="1"/>
  <c r="O539" i="6" s="1"/>
  <c r="L540" i="6"/>
  <c r="W537" i="6" l="1"/>
  <c r="X537" i="6" s="1"/>
  <c r="T537" i="6"/>
  <c r="R538" i="6"/>
  <c r="S538" i="6" s="1"/>
  <c r="U538" i="6" s="1"/>
  <c r="L541" i="6"/>
  <c r="M540" i="6"/>
  <c r="N540" i="6" s="1"/>
  <c r="O540" i="6" s="1"/>
  <c r="P539" i="6"/>
  <c r="Q539" i="6"/>
  <c r="W538" i="6" l="1"/>
  <c r="X538" i="6" s="1"/>
  <c r="R539" i="6"/>
  <c r="S539" i="6" s="1"/>
  <c r="U539" i="6" s="1"/>
  <c r="T538" i="6"/>
  <c r="P540" i="6"/>
  <c r="Q540" i="6"/>
  <c r="L542" i="6"/>
  <c r="M541" i="6"/>
  <c r="N541" i="6" s="1"/>
  <c r="O541" i="6" s="1"/>
  <c r="R540" i="6" l="1"/>
  <c r="S540" i="6" s="1"/>
  <c r="W540" i="6" s="1"/>
  <c r="X540" i="6" s="1"/>
  <c r="W539" i="6"/>
  <c r="X539" i="6" s="1"/>
  <c r="T539" i="6"/>
  <c r="P541" i="6"/>
  <c r="Q541" i="6"/>
  <c r="L543" i="6"/>
  <c r="M542" i="6"/>
  <c r="N542" i="6" s="1"/>
  <c r="O542" i="6" s="1"/>
  <c r="T540" i="6" l="1"/>
  <c r="U540" i="6"/>
  <c r="R541" i="6"/>
  <c r="S541" i="6" s="1"/>
  <c r="T541" i="6" s="1"/>
  <c r="P542" i="6"/>
  <c r="Q542" i="6"/>
  <c r="L544" i="6"/>
  <c r="M543" i="6"/>
  <c r="N543" i="6" s="1"/>
  <c r="O543" i="6" s="1"/>
  <c r="R542" i="6" l="1"/>
  <c r="S542" i="6" s="1"/>
  <c r="T542" i="6" s="1"/>
  <c r="W541" i="6"/>
  <c r="X541" i="6" s="1"/>
  <c r="U541" i="6"/>
  <c r="P543" i="6"/>
  <c r="Q543" i="6"/>
  <c r="L545" i="6"/>
  <c r="M544" i="6"/>
  <c r="N544" i="6" s="1"/>
  <c r="O544" i="6" s="1"/>
  <c r="W542" i="6" l="1"/>
  <c r="X542" i="6" s="1"/>
  <c r="U542" i="6"/>
  <c r="R543" i="6"/>
  <c r="S543" i="6" s="1"/>
  <c r="T543" i="6" s="1"/>
  <c r="P544" i="6"/>
  <c r="Q544" i="6"/>
  <c r="M545" i="6"/>
  <c r="N545" i="6" s="1"/>
  <c r="O545" i="6" s="1"/>
  <c r="L546" i="6"/>
  <c r="W543" i="6" l="1"/>
  <c r="X543" i="6" s="1"/>
  <c r="R544" i="6"/>
  <c r="S544" i="6" s="1"/>
  <c r="W544" i="6" s="1"/>
  <c r="X544" i="6" s="1"/>
  <c r="U543" i="6"/>
  <c r="P545" i="6"/>
  <c r="Q545" i="6"/>
  <c r="L547" i="6"/>
  <c r="M546" i="6"/>
  <c r="N546" i="6" s="1"/>
  <c r="O546" i="6" s="1"/>
  <c r="T544" i="6" l="1"/>
  <c r="U544" i="6"/>
  <c r="R545" i="6"/>
  <c r="S545" i="6" s="1"/>
  <c r="T545" i="6" s="1"/>
  <c r="P546" i="6"/>
  <c r="Q546" i="6"/>
  <c r="L548" i="6"/>
  <c r="M547" i="6"/>
  <c r="N547" i="6" s="1"/>
  <c r="O547" i="6" s="1"/>
  <c r="R546" i="6" l="1"/>
  <c r="S546" i="6" s="1"/>
  <c r="W546" i="6" s="1"/>
  <c r="X546" i="6" s="1"/>
  <c r="W545" i="6"/>
  <c r="X545" i="6" s="1"/>
  <c r="U545" i="6"/>
  <c r="P547" i="6"/>
  <c r="Q547" i="6"/>
  <c r="L549" i="6"/>
  <c r="M548" i="6"/>
  <c r="N548" i="6" s="1"/>
  <c r="O548" i="6" s="1"/>
  <c r="T546" i="6" l="1"/>
  <c r="U546" i="6"/>
  <c r="R547" i="6"/>
  <c r="S547" i="6" s="1"/>
  <c r="T547" i="6" s="1"/>
  <c r="P548" i="6"/>
  <c r="Q548" i="6"/>
  <c r="L550" i="6"/>
  <c r="M549" i="6"/>
  <c r="N549" i="6" s="1"/>
  <c r="O549" i="6" s="1"/>
  <c r="W547" i="6" l="1"/>
  <c r="X547" i="6" s="1"/>
  <c r="U547" i="6"/>
  <c r="R548" i="6"/>
  <c r="S548" i="6" s="1"/>
  <c r="T548" i="6" s="1"/>
  <c r="P549" i="6"/>
  <c r="Q549" i="6"/>
  <c r="L551" i="6"/>
  <c r="M550" i="6"/>
  <c r="N550" i="6" s="1"/>
  <c r="O550" i="6" s="1"/>
  <c r="R549" i="6" l="1"/>
  <c r="S549" i="6" s="1"/>
  <c r="W549" i="6" s="1"/>
  <c r="X549" i="6" s="1"/>
  <c r="W548" i="6"/>
  <c r="X548" i="6" s="1"/>
  <c r="U548" i="6"/>
  <c r="P550" i="6"/>
  <c r="Q550" i="6"/>
  <c r="L552" i="6"/>
  <c r="M551" i="6"/>
  <c r="N551" i="6" s="1"/>
  <c r="O551" i="6" s="1"/>
  <c r="U549" i="6" l="1"/>
  <c r="T549" i="6"/>
  <c r="R550" i="6"/>
  <c r="S550" i="6" s="1"/>
  <c r="U550" i="6" s="1"/>
  <c r="P551" i="6"/>
  <c r="Q551" i="6"/>
  <c r="L553" i="6"/>
  <c r="M552" i="6"/>
  <c r="N552" i="6" s="1"/>
  <c r="O552" i="6" s="1"/>
  <c r="R551" i="6" l="1"/>
  <c r="S551" i="6" s="1"/>
  <c r="T551" i="6" s="1"/>
  <c r="W550" i="6"/>
  <c r="X550" i="6" s="1"/>
  <c r="T550" i="6"/>
  <c r="P552" i="6"/>
  <c r="Q552" i="6"/>
  <c r="L554" i="6"/>
  <c r="M553" i="6"/>
  <c r="N553" i="6" s="1"/>
  <c r="O553" i="6" s="1"/>
  <c r="W551" i="6" l="1"/>
  <c r="X551" i="6" s="1"/>
  <c r="U551" i="6"/>
  <c r="R552" i="6"/>
  <c r="S552" i="6" s="1"/>
  <c r="U552" i="6" s="1"/>
  <c r="P553" i="6"/>
  <c r="Q553" i="6"/>
  <c r="L555" i="6"/>
  <c r="M554" i="6"/>
  <c r="N554" i="6" s="1"/>
  <c r="O554" i="6" s="1"/>
  <c r="W552" i="6" l="1"/>
  <c r="X552" i="6" s="1"/>
  <c r="T552" i="6"/>
  <c r="R553" i="6"/>
  <c r="S553" i="6" s="1"/>
  <c r="T553" i="6" s="1"/>
  <c r="P554" i="6"/>
  <c r="Q554" i="6"/>
  <c r="L556" i="6"/>
  <c r="M555" i="6"/>
  <c r="N555" i="6" s="1"/>
  <c r="O555" i="6" s="1"/>
  <c r="R554" i="6" l="1"/>
  <c r="S554" i="6" s="1"/>
  <c r="U554" i="6" s="1"/>
  <c r="W553" i="6"/>
  <c r="X553" i="6" s="1"/>
  <c r="U553" i="6"/>
  <c r="P555" i="6"/>
  <c r="Q555" i="6"/>
  <c r="L557" i="6"/>
  <c r="M556" i="6"/>
  <c r="N556" i="6" s="1"/>
  <c r="O556" i="6" s="1"/>
  <c r="W554" i="6" l="1"/>
  <c r="X554" i="6" s="1"/>
  <c r="T554" i="6"/>
  <c r="P556" i="6"/>
  <c r="Q556" i="6"/>
  <c r="M557" i="6"/>
  <c r="N557" i="6" s="1"/>
  <c r="O557" i="6" s="1"/>
  <c r="L558" i="6"/>
  <c r="R555" i="6"/>
  <c r="S555" i="6" s="1"/>
  <c r="R556" i="6" l="1"/>
  <c r="S556" i="6" s="1"/>
  <c r="T556" i="6" s="1"/>
  <c r="P557" i="6"/>
  <c r="Q557" i="6"/>
  <c r="T555" i="6"/>
  <c r="U555" i="6"/>
  <c r="W555" i="6"/>
  <c r="X555" i="6" s="1"/>
  <c r="L559" i="6"/>
  <c r="M558" i="6"/>
  <c r="N558" i="6" s="1"/>
  <c r="O558" i="6" s="1"/>
  <c r="W556" i="6" l="1"/>
  <c r="X556" i="6" s="1"/>
  <c r="U556" i="6"/>
  <c r="R557" i="6"/>
  <c r="S557" i="6" s="1"/>
  <c r="U557" i="6" s="1"/>
  <c r="P558" i="6"/>
  <c r="Q558" i="6"/>
  <c r="L560" i="6"/>
  <c r="M559" i="6"/>
  <c r="N559" i="6" s="1"/>
  <c r="O559" i="6" s="1"/>
  <c r="W557" i="6" l="1"/>
  <c r="X557" i="6" s="1"/>
  <c r="T557" i="6"/>
  <c r="P559" i="6"/>
  <c r="Q559" i="6"/>
  <c r="M560" i="6"/>
  <c r="N560" i="6" s="1"/>
  <c r="O560" i="6" s="1"/>
  <c r="L561" i="6"/>
  <c r="R558" i="6"/>
  <c r="S558" i="6" s="1"/>
  <c r="R559" i="6" l="1"/>
  <c r="S559" i="6" s="1"/>
  <c r="T559" i="6" s="1"/>
  <c r="P560" i="6"/>
  <c r="Q560" i="6"/>
  <c r="T558" i="6"/>
  <c r="U558" i="6"/>
  <c r="W558" i="6"/>
  <c r="X558" i="6" s="1"/>
  <c r="L562" i="6"/>
  <c r="M561" i="6"/>
  <c r="N561" i="6" s="1"/>
  <c r="O561" i="6" s="1"/>
  <c r="W559" i="6" l="1"/>
  <c r="X559" i="6" s="1"/>
  <c r="R560" i="6"/>
  <c r="S560" i="6" s="1"/>
  <c r="U560" i="6" s="1"/>
  <c r="U559" i="6"/>
  <c r="P561" i="6"/>
  <c r="Q561" i="6"/>
  <c r="L563" i="6"/>
  <c r="M562" i="6"/>
  <c r="N562" i="6" s="1"/>
  <c r="O562" i="6" s="1"/>
  <c r="W560" i="6" l="1"/>
  <c r="X560" i="6" s="1"/>
  <c r="T560" i="6"/>
  <c r="R561" i="6"/>
  <c r="S561" i="6" s="1"/>
  <c r="W561" i="6" s="1"/>
  <c r="X561" i="6" s="1"/>
  <c r="P562" i="6"/>
  <c r="Q562" i="6"/>
  <c r="L564" i="6"/>
  <c r="M563" i="6"/>
  <c r="N563" i="6" s="1"/>
  <c r="O563" i="6" s="1"/>
  <c r="U561" i="6" l="1"/>
  <c r="T561" i="6"/>
  <c r="R562" i="6"/>
  <c r="S562" i="6" s="1"/>
  <c r="U562" i="6" s="1"/>
  <c r="M564" i="6"/>
  <c r="N564" i="6" s="1"/>
  <c r="O564" i="6" s="1"/>
  <c r="L565" i="6"/>
  <c r="P563" i="6"/>
  <c r="Q563" i="6"/>
  <c r="W562" i="6" l="1"/>
  <c r="X562" i="6" s="1"/>
  <c r="R563" i="6"/>
  <c r="S563" i="6" s="1"/>
  <c r="U563" i="6" s="1"/>
  <c r="T562" i="6"/>
  <c r="M565" i="6"/>
  <c r="N565" i="6" s="1"/>
  <c r="O565" i="6" s="1"/>
  <c r="L566" i="6"/>
  <c r="P564" i="6"/>
  <c r="Q564" i="6"/>
  <c r="T563" i="6" l="1"/>
  <c r="W563" i="6"/>
  <c r="X563" i="6" s="1"/>
  <c r="L567" i="6"/>
  <c r="M566" i="6"/>
  <c r="N566" i="6" s="1"/>
  <c r="O566" i="6" s="1"/>
  <c r="R564" i="6"/>
  <c r="S564" i="6" s="1"/>
  <c r="P565" i="6"/>
  <c r="Q565" i="6"/>
  <c r="R565" i="6" l="1"/>
  <c r="S565" i="6" s="1"/>
  <c r="W565" i="6" s="1"/>
  <c r="X565" i="6" s="1"/>
  <c r="P566" i="6"/>
  <c r="Q566" i="6"/>
  <c r="U564" i="6"/>
  <c r="T564" i="6"/>
  <c r="W564" i="6"/>
  <c r="X564" i="6" s="1"/>
  <c r="M567" i="6"/>
  <c r="N567" i="6" s="1"/>
  <c r="O567" i="6" s="1"/>
  <c r="L568" i="6"/>
  <c r="R566" i="6" l="1"/>
  <c r="S566" i="6" s="1"/>
  <c r="U566" i="6" s="1"/>
  <c r="T565" i="6"/>
  <c r="U565" i="6"/>
  <c r="M568" i="6"/>
  <c r="N568" i="6" s="1"/>
  <c r="O568" i="6" s="1"/>
  <c r="L569" i="6"/>
  <c r="P567" i="6"/>
  <c r="Q567" i="6"/>
  <c r="R567" i="6" l="1"/>
  <c r="S567" i="6" s="1"/>
  <c r="W567" i="6" s="1"/>
  <c r="X567" i="6" s="1"/>
  <c r="W566" i="6"/>
  <c r="X566" i="6" s="1"/>
  <c r="T566" i="6"/>
  <c r="L570" i="6"/>
  <c r="M569" i="6"/>
  <c r="N569" i="6" s="1"/>
  <c r="O569" i="6" s="1"/>
  <c r="P568" i="6"/>
  <c r="Q568" i="6"/>
  <c r="T567" i="6" l="1"/>
  <c r="U567" i="6"/>
  <c r="R568" i="6"/>
  <c r="S568" i="6" s="1"/>
  <c r="T568" i="6" s="1"/>
  <c r="P569" i="6"/>
  <c r="Q569" i="6"/>
  <c r="M570" i="6"/>
  <c r="N570" i="6" s="1"/>
  <c r="O570" i="6" s="1"/>
  <c r="L571" i="6"/>
  <c r="W568" i="6" l="1"/>
  <c r="X568" i="6" s="1"/>
  <c r="U568" i="6"/>
  <c r="R569" i="6"/>
  <c r="S569" i="6" s="1"/>
  <c r="U569" i="6" s="1"/>
  <c r="M571" i="6"/>
  <c r="N571" i="6" s="1"/>
  <c r="O571" i="6" s="1"/>
  <c r="L572" i="6"/>
  <c r="P570" i="6"/>
  <c r="Q570" i="6"/>
  <c r="W569" i="6" l="1"/>
  <c r="X569" i="6" s="1"/>
  <c r="T569" i="6"/>
  <c r="R570" i="6"/>
  <c r="S570" i="6" s="1"/>
  <c r="L573" i="6"/>
  <c r="M572" i="6"/>
  <c r="N572" i="6" s="1"/>
  <c r="O572" i="6" s="1"/>
  <c r="P571" i="6"/>
  <c r="Q571" i="6"/>
  <c r="R571" i="6" l="1"/>
  <c r="S571" i="6" s="1"/>
  <c r="U571" i="6" s="1"/>
  <c r="P572" i="6"/>
  <c r="Q572" i="6"/>
  <c r="M573" i="6"/>
  <c r="N573" i="6" s="1"/>
  <c r="O573" i="6" s="1"/>
  <c r="L574" i="6"/>
  <c r="U570" i="6"/>
  <c r="T570" i="6"/>
  <c r="W570" i="6"/>
  <c r="X570" i="6" s="1"/>
  <c r="W571" i="6" l="1"/>
  <c r="X571" i="6" s="1"/>
  <c r="T571" i="6"/>
  <c r="R572" i="6"/>
  <c r="S572" i="6" s="1"/>
  <c r="U572" i="6" s="1"/>
  <c r="L575" i="6"/>
  <c r="M574" i="6"/>
  <c r="N574" i="6" s="1"/>
  <c r="O574" i="6" s="1"/>
  <c r="P573" i="6"/>
  <c r="Q573" i="6"/>
  <c r="W572" i="6" l="1"/>
  <c r="X572" i="6" s="1"/>
  <c r="T572" i="6"/>
  <c r="R573" i="6"/>
  <c r="S573" i="6" s="1"/>
  <c r="W573" i="6" s="1"/>
  <c r="X573" i="6" s="1"/>
  <c r="P574" i="6"/>
  <c r="Q574" i="6"/>
  <c r="L576" i="6"/>
  <c r="M575" i="6"/>
  <c r="N575" i="6" s="1"/>
  <c r="O575" i="6" s="1"/>
  <c r="R574" i="6" l="1"/>
  <c r="S574" i="6" s="1"/>
  <c r="W574" i="6" s="1"/>
  <c r="X574" i="6" s="1"/>
  <c r="T573" i="6"/>
  <c r="U573" i="6"/>
  <c r="P575" i="6"/>
  <c r="Q575" i="6"/>
  <c r="M576" i="6"/>
  <c r="N576" i="6" s="1"/>
  <c r="O576" i="6" s="1"/>
  <c r="L577" i="6"/>
  <c r="R575" i="6" l="1"/>
  <c r="S575" i="6" s="1"/>
  <c r="W575" i="6" s="1"/>
  <c r="X575" i="6" s="1"/>
  <c r="U574" i="6"/>
  <c r="T574" i="6"/>
  <c r="P576" i="6"/>
  <c r="Q576" i="6"/>
  <c r="L578" i="6"/>
  <c r="M577" i="6"/>
  <c r="N577" i="6" s="1"/>
  <c r="O577" i="6" s="1"/>
  <c r="U575" i="6" l="1"/>
  <c r="T575" i="6"/>
  <c r="R576" i="6"/>
  <c r="S576" i="6" s="1"/>
  <c r="U576" i="6" s="1"/>
  <c r="P577" i="6"/>
  <c r="Q577" i="6"/>
  <c r="L579" i="6"/>
  <c r="M578" i="6"/>
  <c r="N578" i="6" s="1"/>
  <c r="O578" i="6" s="1"/>
  <c r="W576" i="6" l="1"/>
  <c r="X576" i="6" s="1"/>
  <c r="R577" i="6"/>
  <c r="S577" i="6" s="1"/>
  <c r="T577" i="6" s="1"/>
  <c r="T576" i="6"/>
  <c r="P578" i="6"/>
  <c r="Q578" i="6"/>
  <c r="L580" i="6"/>
  <c r="M579" i="6"/>
  <c r="N579" i="6" s="1"/>
  <c r="O579" i="6" s="1"/>
  <c r="W577" i="6" l="1"/>
  <c r="X577" i="6" s="1"/>
  <c r="U577" i="6"/>
  <c r="R578" i="6"/>
  <c r="S578" i="6" s="1"/>
  <c r="W578" i="6" s="1"/>
  <c r="X578" i="6" s="1"/>
  <c r="P579" i="6"/>
  <c r="Q579" i="6"/>
  <c r="L581" i="6"/>
  <c r="M580" i="6"/>
  <c r="N580" i="6" s="1"/>
  <c r="O580" i="6" s="1"/>
  <c r="R579" i="6" l="1"/>
  <c r="S579" i="6" s="1"/>
  <c r="W579" i="6" s="1"/>
  <c r="X579" i="6" s="1"/>
  <c r="U578" i="6"/>
  <c r="T578" i="6"/>
  <c r="P580" i="6"/>
  <c r="Q580" i="6"/>
  <c r="M581" i="6"/>
  <c r="N581" i="6" s="1"/>
  <c r="O581" i="6" s="1"/>
  <c r="L582" i="6"/>
  <c r="T579" i="6" l="1"/>
  <c r="U579" i="6"/>
  <c r="R580" i="6"/>
  <c r="S580" i="6" s="1"/>
  <c r="W580" i="6" s="1"/>
  <c r="X580" i="6" s="1"/>
  <c r="P581" i="6"/>
  <c r="Q581" i="6"/>
  <c r="L583" i="6"/>
  <c r="M582" i="6"/>
  <c r="N582" i="6" s="1"/>
  <c r="O582" i="6" s="1"/>
  <c r="T580" i="6" l="1"/>
  <c r="U580" i="6"/>
  <c r="R581" i="6"/>
  <c r="S581" i="6" s="1"/>
  <c r="U581" i="6" s="1"/>
  <c r="P582" i="6"/>
  <c r="Q582" i="6"/>
  <c r="M583" i="6"/>
  <c r="N583" i="6" s="1"/>
  <c r="O583" i="6" s="1"/>
  <c r="L584" i="6"/>
  <c r="R582" i="6" l="1"/>
  <c r="S582" i="6" s="1"/>
  <c r="T582" i="6" s="1"/>
  <c r="W581" i="6"/>
  <c r="X581" i="6" s="1"/>
  <c r="T581" i="6"/>
  <c r="P583" i="6"/>
  <c r="Q583" i="6"/>
  <c r="L585" i="6"/>
  <c r="M584" i="6"/>
  <c r="N584" i="6" s="1"/>
  <c r="O584" i="6" s="1"/>
  <c r="W582" i="6" l="1"/>
  <c r="X582" i="6" s="1"/>
  <c r="U582" i="6"/>
  <c r="R583" i="6"/>
  <c r="S583" i="6" s="1"/>
  <c r="U583" i="6" s="1"/>
  <c r="P584" i="6"/>
  <c r="Q584" i="6"/>
  <c r="L586" i="6"/>
  <c r="M585" i="6"/>
  <c r="N585" i="6" s="1"/>
  <c r="O585" i="6" s="1"/>
  <c r="W583" i="6" l="1"/>
  <c r="X583" i="6" s="1"/>
  <c r="T583" i="6"/>
  <c r="R584" i="6"/>
  <c r="S584" i="6" s="1"/>
  <c r="W584" i="6" s="1"/>
  <c r="X584" i="6" s="1"/>
  <c r="P585" i="6"/>
  <c r="Q585" i="6"/>
  <c r="L587" i="6"/>
  <c r="M586" i="6"/>
  <c r="N586" i="6" s="1"/>
  <c r="O586" i="6" s="1"/>
  <c r="R585" i="6" l="1"/>
  <c r="S585" i="6" s="1"/>
  <c r="T585" i="6" s="1"/>
  <c r="T584" i="6"/>
  <c r="U584" i="6"/>
  <c r="P586" i="6"/>
  <c r="Q586" i="6"/>
  <c r="L588" i="6"/>
  <c r="M587" i="6"/>
  <c r="N587" i="6" s="1"/>
  <c r="O587" i="6" s="1"/>
  <c r="W585" i="6" l="1"/>
  <c r="X585" i="6" s="1"/>
  <c r="U585" i="6"/>
  <c r="R586" i="6"/>
  <c r="S586" i="6" s="1"/>
  <c r="U586" i="6" s="1"/>
  <c r="P587" i="6"/>
  <c r="Q587" i="6"/>
  <c r="M588" i="6"/>
  <c r="N588" i="6" s="1"/>
  <c r="O588" i="6" s="1"/>
  <c r="L589" i="6"/>
  <c r="R587" i="6" l="1"/>
  <c r="S587" i="6" s="1"/>
  <c r="U587" i="6" s="1"/>
  <c r="W586" i="6"/>
  <c r="X586" i="6" s="1"/>
  <c r="T586" i="6"/>
  <c r="P588" i="6"/>
  <c r="Q588" i="6"/>
  <c r="M589" i="6"/>
  <c r="N589" i="6" s="1"/>
  <c r="O589" i="6" s="1"/>
  <c r="L590" i="6"/>
  <c r="W587" i="6" l="1"/>
  <c r="X587" i="6" s="1"/>
  <c r="T587" i="6"/>
  <c r="R588" i="6"/>
  <c r="S588" i="6" s="1"/>
  <c r="T588" i="6" s="1"/>
  <c r="M590" i="6"/>
  <c r="N590" i="6" s="1"/>
  <c r="O590" i="6" s="1"/>
  <c r="L591" i="6"/>
  <c r="P589" i="6"/>
  <c r="Q589" i="6"/>
  <c r="R589" i="6" l="1"/>
  <c r="S589" i="6" s="1"/>
  <c r="W589" i="6" s="1"/>
  <c r="X589" i="6" s="1"/>
  <c r="W588" i="6"/>
  <c r="X588" i="6" s="1"/>
  <c r="U588" i="6"/>
  <c r="M591" i="6"/>
  <c r="N591" i="6" s="1"/>
  <c r="O591" i="6" s="1"/>
  <c r="L592" i="6"/>
  <c r="P590" i="6"/>
  <c r="Q590" i="6"/>
  <c r="U589" i="6" l="1"/>
  <c r="T589" i="6"/>
  <c r="R590" i="6"/>
  <c r="S590" i="6" s="1"/>
  <c r="U590" i="6" s="1"/>
  <c r="M592" i="6"/>
  <c r="N592" i="6" s="1"/>
  <c r="O592" i="6" s="1"/>
  <c r="L593" i="6"/>
  <c r="P591" i="6"/>
  <c r="Q591" i="6"/>
  <c r="R591" i="6" l="1"/>
  <c r="S591" i="6" s="1"/>
  <c r="U591" i="6" s="1"/>
  <c r="W590" i="6"/>
  <c r="X590" i="6" s="1"/>
  <c r="T590" i="6"/>
  <c r="P592" i="6"/>
  <c r="Q592" i="6"/>
  <c r="L594" i="6"/>
  <c r="M593" i="6"/>
  <c r="N593" i="6" s="1"/>
  <c r="O593" i="6" s="1"/>
  <c r="W591" i="6" l="1"/>
  <c r="X591" i="6" s="1"/>
  <c r="T591" i="6"/>
  <c r="R592" i="6"/>
  <c r="S592" i="6" s="1"/>
  <c r="W592" i="6" s="1"/>
  <c r="X592" i="6" s="1"/>
  <c r="P593" i="6"/>
  <c r="Q593" i="6"/>
  <c r="L595" i="6"/>
  <c r="M594" i="6"/>
  <c r="N594" i="6" s="1"/>
  <c r="O594" i="6" s="1"/>
  <c r="T592" i="6" l="1"/>
  <c r="U592" i="6"/>
  <c r="R593" i="6"/>
  <c r="S593" i="6" s="1"/>
  <c r="T593" i="6" s="1"/>
  <c r="P594" i="6"/>
  <c r="Q594" i="6"/>
  <c r="L596" i="6"/>
  <c r="M595" i="6"/>
  <c r="N595" i="6" s="1"/>
  <c r="O595" i="6" s="1"/>
  <c r="U593" i="6" l="1"/>
  <c r="R594" i="6"/>
  <c r="S594" i="6" s="1"/>
  <c r="U594" i="6" s="1"/>
  <c r="W593" i="6"/>
  <c r="X593" i="6" s="1"/>
  <c r="P595" i="6"/>
  <c r="Q595" i="6"/>
  <c r="M596" i="6"/>
  <c r="N596" i="6" s="1"/>
  <c r="O596" i="6" s="1"/>
  <c r="L597" i="6"/>
  <c r="R595" i="6" l="1"/>
  <c r="S595" i="6" s="1"/>
  <c r="T595" i="6" s="1"/>
  <c r="W594" i="6"/>
  <c r="X594" i="6" s="1"/>
  <c r="T594" i="6"/>
  <c r="P596" i="6"/>
  <c r="Q596" i="6"/>
  <c r="M597" i="6"/>
  <c r="N597" i="6" s="1"/>
  <c r="O597" i="6" s="1"/>
  <c r="L598" i="6"/>
  <c r="W595" i="6" l="1"/>
  <c r="X595" i="6" s="1"/>
  <c r="U595" i="6"/>
  <c r="R596" i="6"/>
  <c r="S596" i="6" s="1"/>
  <c r="W596" i="6" s="1"/>
  <c r="X596" i="6" s="1"/>
  <c r="M598" i="6"/>
  <c r="N598" i="6" s="1"/>
  <c r="O598" i="6" s="1"/>
  <c r="L599" i="6"/>
  <c r="P597" i="6"/>
  <c r="Q597" i="6"/>
  <c r="R597" i="6" l="1"/>
  <c r="S597" i="6" s="1"/>
  <c r="T597" i="6" s="1"/>
  <c r="T596" i="6"/>
  <c r="U596" i="6"/>
  <c r="L600" i="6"/>
  <c r="M599" i="6"/>
  <c r="N599" i="6" s="1"/>
  <c r="O599" i="6" s="1"/>
  <c r="P598" i="6"/>
  <c r="Q598" i="6"/>
  <c r="W597" i="6" l="1"/>
  <c r="X597" i="6" s="1"/>
  <c r="U597" i="6"/>
  <c r="R598" i="6"/>
  <c r="S598" i="6" s="1"/>
  <c r="W598" i="6" s="1"/>
  <c r="X598" i="6" s="1"/>
  <c r="P599" i="6"/>
  <c r="Q599" i="6"/>
  <c r="M600" i="6"/>
  <c r="N600" i="6" s="1"/>
  <c r="O600" i="6" s="1"/>
  <c r="L601" i="6"/>
  <c r="R599" i="6" l="1"/>
  <c r="S599" i="6" s="1"/>
  <c r="U599" i="6" s="1"/>
  <c r="T598" i="6"/>
  <c r="U598" i="6"/>
  <c r="P600" i="6"/>
  <c r="Q600" i="6"/>
  <c r="L602" i="6"/>
  <c r="M601" i="6"/>
  <c r="N601" i="6" s="1"/>
  <c r="O601" i="6" s="1"/>
  <c r="W599" i="6" l="1"/>
  <c r="X599" i="6" s="1"/>
  <c r="T599" i="6"/>
  <c r="R600" i="6"/>
  <c r="S600" i="6" s="1"/>
  <c r="U600" i="6" s="1"/>
  <c r="P601" i="6"/>
  <c r="Q601" i="6"/>
  <c r="M602" i="6"/>
  <c r="N602" i="6" s="1"/>
  <c r="O602" i="6" s="1"/>
  <c r="L603" i="6"/>
  <c r="W600" i="6" l="1"/>
  <c r="X600" i="6" s="1"/>
  <c r="T600" i="6"/>
  <c r="R601" i="6"/>
  <c r="S601" i="6" s="1"/>
  <c r="W601" i="6" s="1"/>
  <c r="X601" i="6" s="1"/>
  <c r="P602" i="6"/>
  <c r="Q602" i="6"/>
  <c r="L604" i="6"/>
  <c r="M603" i="6"/>
  <c r="N603" i="6" s="1"/>
  <c r="O603" i="6" s="1"/>
  <c r="U601" i="6" l="1"/>
  <c r="T601" i="6"/>
  <c r="R602" i="6"/>
  <c r="S602" i="6" s="1"/>
  <c r="T602" i="6" s="1"/>
  <c r="P603" i="6"/>
  <c r="Q603" i="6"/>
  <c r="M604" i="6"/>
  <c r="N604" i="6" s="1"/>
  <c r="O604" i="6" s="1"/>
  <c r="L605" i="6"/>
  <c r="R603" i="6" l="1"/>
  <c r="S603" i="6" s="1"/>
  <c r="U603" i="6" s="1"/>
  <c r="W602" i="6"/>
  <c r="X602" i="6" s="1"/>
  <c r="U602" i="6"/>
  <c r="P604" i="6"/>
  <c r="Q604" i="6"/>
  <c r="L606" i="6"/>
  <c r="M605" i="6"/>
  <c r="N605" i="6" s="1"/>
  <c r="O605" i="6" s="1"/>
  <c r="R604" i="6" l="1"/>
  <c r="S604" i="6" s="1"/>
  <c r="T604" i="6" s="1"/>
  <c r="W603" i="6"/>
  <c r="X603" i="6" s="1"/>
  <c r="T603" i="6"/>
  <c r="P605" i="6"/>
  <c r="Q605" i="6"/>
  <c r="M606" i="6"/>
  <c r="N606" i="6" s="1"/>
  <c r="O606" i="6" s="1"/>
  <c r="L607" i="6"/>
  <c r="W604" i="6" l="1"/>
  <c r="X604" i="6" s="1"/>
  <c r="U604" i="6"/>
  <c r="R605" i="6"/>
  <c r="S605" i="6" s="1"/>
  <c r="U605" i="6" s="1"/>
  <c r="P606" i="6"/>
  <c r="Q606" i="6"/>
  <c r="L608" i="6"/>
  <c r="M607" i="6"/>
  <c r="N607" i="6" s="1"/>
  <c r="O607" i="6" s="1"/>
  <c r="R606" i="6" l="1"/>
  <c r="S606" i="6" s="1"/>
  <c r="U606" i="6" s="1"/>
  <c r="T605" i="6"/>
  <c r="W605" i="6"/>
  <c r="X605" i="6" s="1"/>
  <c r="P607" i="6"/>
  <c r="Q607" i="6"/>
  <c r="M608" i="6"/>
  <c r="N608" i="6" s="1"/>
  <c r="O608" i="6" s="1"/>
  <c r="L609" i="6"/>
  <c r="W606" i="6" l="1"/>
  <c r="X606" i="6" s="1"/>
  <c r="T606" i="6"/>
  <c r="R607" i="6"/>
  <c r="S607" i="6" s="1"/>
  <c r="U607" i="6" s="1"/>
  <c r="P608" i="6"/>
  <c r="Q608" i="6"/>
  <c r="L610" i="6"/>
  <c r="M609" i="6"/>
  <c r="N609" i="6" s="1"/>
  <c r="O609" i="6" s="1"/>
  <c r="R608" i="6" l="1"/>
  <c r="S608" i="6" s="1"/>
  <c r="U608" i="6" s="1"/>
  <c r="W607" i="6"/>
  <c r="X607" i="6" s="1"/>
  <c r="T607" i="6"/>
  <c r="P609" i="6"/>
  <c r="Q609" i="6"/>
  <c r="M610" i="6"/>
  <c r="N610" i="6" s="1"/>
  <c r="O610" i="6" s="1"/>
  <c r="L611" i="6"/>
  <c r="W608" i="6" l="1"/>
  <c r="X608" i="6" s="1"/>
  <c r="T608" i="6"/>
  <c r="R609" i="6"/>
  <c r="S609" i="6" s="1"/>
  <c r="U609" i="6" s="1"/>
  <c r="P610" i="6"/>
  <c r="Q610" i="6"/>
  <c r="L612" i="6"/>
  <c r="M612" i="6" s="1"/>
  <c r="N612" i="6" s="1"/>
  <c r="O612" i="6" s="1"/>
  <c r="M611" i="6"/>
  <c r="N611" i="6" s="1"/>
  <c r="O611" i="6" s="1"/>
  <c r="R610" i="6" l="1"/>
  <c r="S610" i="6" s="1"/>
  <c r="U610" i="6" s="1"/>
  <c r="W609" i="6"/>
  <c r="X609" i="6" s="1"/>
  <c r="T609" i="6"/>
  <c r="P611" i="6"/>
  <c r="Q611" i="6"/>
  <c r="P612" i="6"/>
  <c r="Q612" i="6"/>
  <c r="R612" i="6" l="1"/>
  <c r="S612" i="6" s="1"/>
  <c r="T612" i="6" s="1"/>
  <c r="W610" i="6"/>
  <c r="X610" i="6" s="1"/>
  <c r="T610" i="6"/>
  <c r="R611" i="6"/>
  <c r="S611" i="6" s="1"/>
  <c r="U611" i="6" s="1"/>
  <c r="B30" i="6" l="1"/>
  <c r="B29" i="6"/>
  <c r="U612" i="6"/>
  <c r="W612" i="6"/>
  <c r="X612" i="6" s="1"/>
  <c r="W611" i="6"/>
  <c r="X611" i="6" s="1"/>
  <c r="T611" i="6"/>
</calcChain>
</file>

<file path=xl/sharedStrings.xml><?xml version="1.0" encoding="utf-8"?>
<sst xmlns="http://schemas.openxmlformats.org/spreadsheetml/2006/main" count="640" uniqueCount="562">
  <si>
    <t>CEpi</t>
  </si>
  <si>
    <t>CEdsp</t>
  </si>
  <si>
    <t>g1</t>
  </si>
  <si>
    <t>g2</t>
  </si>
  <si>
    <t>HF*HV*GPD</t>
  </si>
  <si>
    <t>fT</t>
  </si>
  <si>
    <t>f(Hz)</t>
  </si>
  <si>
    <t>HF=(((g1+g2)*z)-g2)/(z-1)</t>
  </si>
  <si>
    <t>HV=(gpi*z)/(z-1)</t>
  </si>
  <si>
    <t>Transfer Function = HF*HV*GPD/(1+HF*HV*GPD)</t>
  </si>
  <si>
    <t>20 Log Mag</t>
  </si>
  <si>
    <t>Graph Step Size Log10(f)</t>
  </si>
  <si>
    <t>db attenuation for Graph Point</t>
  </si>
  <si>
    <t>G1 [4:0]</t>
  </si>
  <si>
    <t>G2 [4:0]</t>
  </si>
  <si>
    <t>Phase Deg</t>
  </si>
  <si>
    <t>Chart Title Magnitude</t>
  </si>
  <si>
    <t>Chart Title Phase</t>
  </si>
  <si>
    <t>Step Response = HF*HV*GPD/(1+HF*HV*GPD)*Z/(Z-1)</t>
  </si>
  <si>
    <t>z=e^(j*2*PI*f*T)</t>
  </si>
  <si>
    <t>H(z)</t>
  </si>
  <si>
    <t>H(f) linear</t>
  </si>
  <si>
    <t>9.77104176241142E-002</t>
  </si>
  <si>
    <t>8.95350789602497E-002-5.49387258612851E-004i</t>
  </si>
  <si>
    <t>8.16818859719135E-002-1.00243787268227E-003i</t>
  </si>
  <si>
    <t>7.45053730557834E-002-1.37163265791062E-003i</t>
  </si>
  <si>
    <t>6.78330647105164E-002-1.6652082720687E-003i</t>
  </si>
  <si>
    <t>6.17466707829344E-002-1.8949587074829E-003i</t>
  </si>
  <si>
    <t>5.61269071656158E-002-2.06727640340478E-003i</t>
  </si>
  <si>
    <t>5.10076241956274E-002-2.19220027883045E-003i</t>
  </si>
  <si>
    <t>4.62958749625157E-002-2.27437049422951E-003i</t>
  </si>
  <si>
    <t>4.20088562468857E-002-2.3222291366069E-003i</t>
  </si>
  <si>
    <t>3.80708082489816E-002-2.33893159865062E-003i</t>
  </si>
  <si>
    <t>3.44917572233465E-002-2.33156812501592E-003i</t>
  </si>
  <si>
    <t>3.12083105115819E-002-2.30206328366287E-003i</t>
  </si>
  <si>
    <t>2.82274546430095E-002-2.25640710294755E-003i</t>
  </si>
  <si>
    <t>2.54954029667813E-002-2.19553283270787E-003i</t>
  </si>
  <si>
    <t>2.3017923076989E-002-2.12454561175638E-003i</t>
  </si>
  <si>
    <t>2.07489257515606E-002-2.04359081542479E-003i</t>
  </si>
  <si>
    <t>1.86939434759863E-002-1.95708151638109E-003i</t>
  </si>
  <si>
    <t>1.68130982936011E-002-1.86453748821715E-003i</t>
  </si>
  <si>
    <t>1.51118076054251E-002-1.76979825164345E-003i</t>
  </si>
  <si>
    <t>1.35553471759235E-002-1.6718926108995E-003i</t>
  </si>
  <si>
    <t>1.21495780112273E-002-1.57424873115185E-003i</t>
  </si>
  <si>
    <t>1.08640168650652E-002-1.47551034244916E-003i</t>
  </si>
  <si>
    <t>9.70469145164926E-003-1.3787520760985E-003i</t>
  </si>
  <si>
    <t>8.6447001557209E-003-1.28232013457175E-003i</t>
  </si>
  <si>
    <t>7.69038507608541E-003-1.18903131283637E-003i</t>
  </si>
  <si>
    <t>6.8179016478723E-003-1.09700966421652E-003i</t>
  </si>
  <si>
    <t>6.03392212931048E-003-1.00888650302876E-003i</t>
  </si>
  <si>
    <t>5.31722706111876E-003-9.22626417394526E-004i</t>
  </si>
  <si>
    <t>4.67478166559104E-003-8.40731151524942E-004i</t>
  </si>
  <si>
    <t>4.08752177906416E-003-7.61036875512745E-004i</t>
  </si>
  <si>
    <t>3.56241384257041E-003-6.85912025433601E-004i</t>
  </si>
  <si>
    <t>3.08233360020125E-003-6.13114273469891E-004i</t>
  </si>
  <si>
    <t>2.65444266690489E-003-5.44954266594416E-004i</t>
  </si>
  <si>
    <t>2.26315607206422E-003-4.79113815875732E-004i</t>
  </si>
  <si>
    <t>1.91563750634146E-003-4.17840698742996E-004i</t>
  </si>
  <si>
    <t>1.59764840073922E-003-3.5876394563449E-004i</t>
  </si>
  <si>
    <t>1.31635493493398E-003-3.04093545562766E-004i</t>
  </si>
  <si>
    <t>1.05875658818653E-003-2.51438224775858E-004i</t>
  </si>
  <si>
    <t>8.32059802787294E-004-2.03002599052271E-004i</t>
  </si>
  <si>
    <t>6.24341440790117E-004-1.56389389624974E-004i</t>
  </si>
  <si>
    <t>4.42665450302181E-004-1.13772986018066E-004i</t>
  </si>
  <si>
    <t>2.75987154517418E-004-7.2741840452902E-005i</t>
  </si>
  <si>
    <t>1.31343656211936E-004-3.54815104438792E-005i</t>
  </si>
  <si>
    <t>-1.59621059563085E-006+4.41730962803632E-007i</t>
  </si>
  <si>
    <t>-1.15947038038655E-004+3.28541060725272E-005i</t>
  </si>
  <si>
    <t>-2.21263031862635E-004+6.41650901975454E-005i</t>
  </si>
  <si>
    <t>-3.10810741753588E-004+9.22046492118402E-005i</t>
  </si>
  <si>
    <t>-3.93600672941237E-004+1.19397458802342E-004i</t>
  </si>
  <si>
    <t>-4.63004614077489E-004+1.43559122221864E-004i</t>
  </si>
  <si>
    <t>-5.27395610915177E-004+1.67078152659194E-004i</t>
  </si>
  <si>
    <t>-5.80254697611045E-004+1.87749237578028E-004i</t>
  </si>
  <si>
    <t>-6.29579321409239E-004+2.07984914292336E-004i</t>
  </si>
  <si>
    <t>-6.69062268744274E-004+2.25590971024128E-004i</t>
  </si>
  <si>
    <t>-7.06153327446921E-004+2.42932704831436E-004i</t>
  </si>
  <si>
    <t>-7.34665051960236E-004+2.57793469445278E-004i</t>
  </si>
  <si>
    <t>-7.6176826524438E-004+2.72565043620277E-004i</t>
  </si>
  <si>
    <t>-7.81499041247984E-004+2.85045923574925E-004i</t>
  </si>
  <si>
    <t>-8.00650347757437E-004+2.97610079129955E-004i</t>
  </si>
  <si>
    <t>-8.13325460559886E-004+3.08014640297642E-004i</t>
  </si>
  <si>
    <t>-8.25952165382314E-004+3.1860490789176E-004i</t>
  </si>
  <si>
    <t>-8.3281523583805E-004+3.27136746065053E-004i</t>
  </si>
  <si>
    <t>-8.40158493675668E-004+3.3598626967252E-004i</t>
  </si>
  <si>
    <t>-8.42503026646404E-004+3.42934972779127E-004i</t>
  </si>
  <si>
    <t>-8.45749505618046E-004+3.50320915597334E-004i</t>
  </si>
  <si>
    <t>-8.4448384970434E-004+3.55882934007157E-004i</t>
  </si>
  <si>
    <t>-8.44437213764155E-004+3.61980770872547E-004i</t>
  </si>
  <si>
    <t>-8.40389680412436E-004+3.66366014319432E-004i</t>
  </si>
  <si>
    <t>-8.37827374121845E-004+3.71383332851449E-004i</t>
  </si>
  <si>
    <t>-8.31676060794443E-004+3.74779170165343E-004i</t>
  </si>
  <si>
    <t>-8.27172519705647E-004+3.78872875983774E-004i</t>
  </si>
  <si>
    <t>-8.19279510057075E-004+3.81356511378796E-004i</t>
  </si>
  <si>
    <t>-8.13083925933652E-004+3.84560056810043E-004i</t>
  </si>
  <si>
    <t>-8.03812295930948E-004+3.86227971585874E-004i</t>
  </si>
  <si>
    <t>-7.9635576177443E-004+3.88677526848679E-004i</t>
  </si>
  <si>
    <t>-7.86049872002975E-004+3.8963761747529E-004i</t>
  </si>
  <si>
    <t>-7.77708875617511E-004+3.91465750744325E-004i</t>
  </si>
  <si>
    <t>-7.66798300313303E-004+3.91889293565804E-004i</t>
  </si>
  <si>
    <t>-7.57947232743518E-004+3.93249730542268E-004i</t>
  </si>
  <si>
    <t>-7.46698385453283E-004+3.932471045239E-004i</t>
  </si>
  <si>
    <t>-7.37495168894856E-004+3.9419938048421E-004i</t>
  </si>
  <si>
    <t>-7.25890750322033E-004+3.93742135157579E-004i</t>
  </si>
  <si>
    <t>-7.16252645084248E-004+3.94221198117209E-004i</t>
  </si>
  <si>
    <t>-7.04427211461018E-004+3.93363389150308E-004i</t>
  </si>
  <si>
    <t>-6.94643071461792E-004+3.93510439378218E-004i</t>
  </si>
  <si>
    <t>-6.82701740404307E-004+3.92298446731164E-004i</t>
  </si>
  <si>
    <t>-6.72788115751707E-004+3.92112597051089E-004i</t>
  </si>
  <si>
    <t>-6.60813048819921E-004+3.9058486594624E-004i</t>
  </si>
  <si>
    <t>-6.50934432268656E-004+3.90155084041169E-004i</t>
  </si>
  <si>
    <t>-6.39160358432556E-004+3.88448490737638E-004i</t>
  </si>
  <si>
    <t>-6.29451014479364E-004+3.87856338484261E-004i</t>
  </si>
  <si>
    <t>-6.17808455081475E-004+3.85932445636495E-004i</t>
  </si>
  <si>
    <t>-6.08154196943211E-004+3.85109397973364E-004i</t>
  </si>
  <si>
    <t>-5.96723579208573E-004+3.83020792741869E-004i</t>
  </si>
  <si>
    <t>-5.87226098933647E-004+3.82032483032276E-004i</t>
  </si>
  <si>
    <t>-5.76022908463102E-004+3.79794589096823E-004i</t>
  </si>
  <si>
    <t>-5.66639661576303E-004+3.78616517263105E-004i</t>
  </si>
  <si>
    <t>-5.55793395912867E-004+3.76322523970396E-004i</t>
  </si>
  <si>
    <t>-5.46697615157246E-004+3.75076696640849E-004i</t>
  </si>
  <si>
    <t>-5.36254099316576E-004+3.72771376538988E-004i</t>
  </si>
  <si>
    <t>-5.27299606515786E-004+3.71366282591287E-004i</t>
  </si>
  <si>
    <t>-5.16936489551346E-004+3.68833573667287E-004i</t>
  </si>
  <si>
    <t>-5.08133215738276E-004+3.67278308741925E-004i</t>
  </si>
  <si>
    <t>-4.97926397967719E-004+3.64573021407945E-004i</t>
  </si>
  <si>
    <t>-4.89427301998629E-004+3.6298402588773E-004i</t>
  </si>
  <si>
    <t>-4.79365897309338E-004+3.601021099365E-004i</t>
  </si>
  <si>
    <t>-4.71203621976577E-004+3.58514406914502E-004i</t>
  </si>
  <si>
    <t>-4.61484135438176E-004+3.5561121408791E-004i</t>
  </si>
  <si>
    <t>-4.53602579540893E-004+3.53994927512498E-004i</t>
  </si>
  <si>
    <t>-4.44288948221366E-004+3.51134089561106E-004i</t>
  </si>
  <si>
    <t>-4.36369491806233E-004+3.49246337067446E-004i</t>
  </si>
  <si>
    <t>-4.27356356131132E-004+3.46355899659709E-004i</t>
  </si>
  <si>
    <t>-4.19632040555161E-004+3.44383115635771E-004i</t>
  </si>
  <si>
    <t>-4.107406450508E-004+3.41325247078895E-004i</t>
  </si>
  <si>
    <t>-4.03331566806389E-004+3.39373620148095E-004i</t>
  </si>
  <si>
    <t>-3.9451231581337E-004+3.36108928537826E-004i</t>
  </si>
  <si>
    <t>-3.87456279584801E-004+3.34222085259973E-004i</t>
  </si>
  <si>
    <t>-3.79076728016613E-004+3.31072197865278E-004i</t>
  </si>
  <si>
    <t>-3.72186063887812E-004+3.29101513049967E-004i</t>
  </si>
  <si>
    <t>-3.64256494713381E-004+3.26094241842542E-004i</t>
  </si>
  <si>
    <t>-3.57449183133869E-004+3.23973055201587E-004i</t>
  </si>
  <si>
    <t>-3.49661679565978E-004+3.2084472616385E-004i</t>
  </si>
  <si>
    <t>-3.4325741231608E-004+3.18869822173732E-004i</t>
  </si>
  <si>
    <t>-3.35491232664398E-004+3.15512422011303E-004i</t>
  </si>
  <si>
    <t>-3.29271271848159E-004+3.13492311534321E-004i</t>
  </si>
  <si>
    <t>-3.21938807938132E-004+3.10299398115265E-004i</t>
  </si>
  <si>
    <t>-3.15823276544717E-004+3.0816539899883E-004i</t>
  </si>
  <si>
    <t>-3.08881272609497E-004+3.05113798754821E-004i</t>
  </si>
  <si>
    <t>-3.03008113586102E-004+3.03008113586102E-004i</t>
  </si>
  <si>
    <t>-2.95926728954015E-004+2.99580763018634E-004i</t>
  </si>
  <si>
    <t>-2.90291944626793E-004+2.97505668723432E-004i</t>
  </si>
  <si>
    <t>-2.83479934179983E-004+2.94113339048053E-004i</t>
  </si>
  <si>
    <t>-2.77797143829012E-004+2.91779464755228E-004i</t>
  </si>
  <si>
    <t>-2.71382836729063E-004+2.88567283144656E-004i</t>
  </si>
  <si>
    <t>-2.660857405927E-004+2.8643633363427E-004i</t>
  </si>
  <si>
    <t>-2.59767316197037E-004+2.83098547898263E-004i</t>
  </si>
  <si>
    <t>-2.5480834017918E-004+2.81137679786575E-004i</t>
  </si>
  <si>
    <t>-2.48768102327002E-004+2.77881008993366E-004i</t>
  </si>
  <si>
    <t>-2.43681640197369E-004+2.75583389654643E-004i</t>
  </si>
  <si>
    <t>-2.3783782307481E-004+2.72323633186734E-004i</t>
  </si>
  <si>
    <t>-2.33034272075158E-004+2.70151483268254E-004i</t>
  </si>
  <si>
    <t>-2.27156086089802E-004+2.6662747093403E-004i</t>
  </si>
  <si>
    <t>-2.22507822970586E-004+2.64441381231226E-004i</t>
  </si>
  <si>
    <t>-2.17069831862149E-004+2.61215376017928E-004i</t>
  </si>
  <si>
    <t>-2.12472490227212E-004+2.5889847843231E-004i</t>
  </si>
  <si>
    <t>-2.07022158965361E-004+2.55437356721102E-004i</t>
  </si>
  <si>
    <t>-2.02706767870612E-004+2.53274093077458E-004i</t>
  </si>
  <si>
    <t>-1.97430406408197E-004+2.4980812236047E-004i</t>
  </si>
  <si>
    <t>-1.9309187874833E-004+2.4742437668276E-004i</t>
  </si>
  <si>
    <t>-1.88120925536221E-004+2.44128473005492E-004i</t>
  </si>
  <si>
    <t>-1.84081925835217E-004+2.41943053113239E-004i</t>
  </si>
  <si>
    <t>-1.79157333114E-004+2.38493231164027E-004i</t>
  </si>
  <si>
    <t>-1.75362522870778E-004+2.36448990366489E-004i</t>
  </si>
  <si>
    <t>-1.70845037126714E-004+2.33336667695924E-004i</t>
  </si>
  <si>
    <t>-1.67012691682863E-004+2.31063730348283E-004i</t>
  </si>
  <si>
    <t>-1.62412748421832E-004+2.27628616323584E-004i</t>
  </si>
  <si>
    <t>-1.58872361150178E-004+2.25581420413764E-004i</t>
  </si>
  <si>
    <t>-1.54536062085989E-004+2.22309442198238E-004i</t>
  </si>
  <si>
    <t>-1.50935366179303E-004+2.19997684399256E-004i</t>
  </si>
  <si>
    <t>-1.46738921989144E-004+2.1671975119766E-004i</t>
  </si>
  <si>
    <t>-1.43540537846259E-004+2.14823596116814E-004i</t>
  </si>
  <si>
    <t>-1.39511452608946E-004+2.11592779367448E-004i</t>
  </si>
  <si>
    <t>-1.36190914900727E-004+2.09340470298696E-004i</t>
  </si>
  <si>
    <t>-1.3231796266671E-004+2.06143503883552E-004i</t>
  </si>
  <si>
    <t>-1.29272134358205E-004+2.04143008380142E-004i</t>
  </si>
  <si>
    <t>-1.25405605500146E-004+2.00751826565981E-004i</t>
  </si>
  <si>
    <t>-1.22333759390623E-004+1.98535130957067E-004i</t>
  </si>
  <si>
    <t>-1.18796746334735E-004+1.95470371950068E-004i</t>
  </si>
  <si>
    <t>-1.16047156954907E-004+1.93612984473791E-004i</t>
  </si>
  <si>
    <t>-1.12498926779642E-004+1.90331897817195E-004i</t>
  </si>
  <si>
    <t>-1.09655020957063E-004+1.88146454582797E-004i</t>
  </si>
  <si>
    <t>-1.06317155997977E-004+1.85019614631291E-004i</t>
  </si>
  <si>
    <t>-1.03657649627596E-004+1.82981341566433E-004i</t>
  </si>
  <si>
    <t>-1.0026407341413E-004+1.79550877364059E-004i</t>
  </si>
  <si>
    <t>-9.76367909419225E-005+1.77394341308089E-004i</t>
  </si>
  <si>
    <t>-9.45886550851597E-005+1.74380701684971E-004i</t>
  </si>
  <si>
    <t>-9.22344055779786E-005+1.7255843587601E-004i</t>
  </si>
  <si>
    <t>-8.92018195232231E-005+1.69376592608672E-004i</t>
  </si>
  <si>
    <t>-8.68484731585221E-005+1.67391239677978E-004i</t>
  </si>
  <si>
    <t>-8.40589840035296E-005+1.64475751489614E-004i</t>
  </si>
  <si>
    <t>-8.18783863513132E-005+1.62664416147723E-004i</t>
  </si>
  <si>
    <t>-7.90583209252843E-005+1.59491230458592E-004i</t>
  </si>
  <si>
    <t>-7.69049618243959E-005+1.57569463700284E-004i</t>
  </si>
  <si>
    <t>-7.43800058272134E-005+1.54798636178103E-004i</t>
  </si>
  <si>
    <t>-7.24529602278381E-005+1.531889136803E-004i</t>
  </si>
  <si>
    <t>-6.98789968412997E-005+1.50123122556446E-004i</t>
  </si>
  <si>
    <t>-6.78474126043157E-005+1.48127561503831E-004i</t>
  </si>
  <si>
    <t>-6.54349225318806E-005+1.45207265883251E-004i</t>
  </si>
  <si>
    <t>-6.35887082148208E-005+1.43453827123504E-004i</t>
  </si>
  <si>
    <t>-6.12121552283517E-005+1.4041166909346E-004i</t>
  </si>
  <si>
    <t>-5.93627507459438E-005+1.38482814212609E-004i</t>
  </si>
  <si>
    <t>-5.71937739567036E-005+1.35716590470461E-004i</t>
  </si>
  <si>
    <t>-5.55776695396137E-005+1.34176363567625E-004i</t>
  </si>
  <si>
    <t>-5.34623131436915E-005+1.31343153105836E-004i</t>
  </si>
  <si>
    <t>-5.17899812625588E-005+1.29504674960229E-004i</t>
  </si>
  <si>
    <t>-4.9739685510411E-005+1.26625848111313E-004i</t>
  </si>
  <si>
    <t>-4.82707228127734E-005+1.25137143352868E-004i</t>
  </si>
  <si>
    <t>-4.64283006719301E-005+1.22595857750523E-004i</t>
  </si>
  <si>
    <t>-4.50352956061941E-005+1.21156935255247E-004i</t>
  </si>
  <si>
    <t>-4.32183472597021E-005+1.18490019166688E-004i</t>
  </si>
  <si>
    <t>-4.18781160015278E-005+1.17041493488908E-004i</t>
  </si>
  <si>
    <t>-4.016599790512E-005+1.14465874568103E-004i</t>
  </si>
  <si>
    <t>-3.88484408818805E-005+1.12924094818351E-004i</t>
  </si>
  <si>
    <t>-3.7102364663636E-005+1.10038944222524E-004i</t>
  </si>
  <si>
    <t>-3.58178531605776E-005+1.08422189002978E-004i</t>
  </si>
  <si>
    <t>-3.4290049268359E-005+1.05976260814433E-004i</t>
  </si>
  <si>
    <t>-3.31716599895803E-005+1.04709009567275E-004i</t>
  </si>
  <si>
    <t>-3.16471683241548E-005+1.02067947545158E-004i</t>
  </si>
  <si>
    <t>-3.04452381284405E-005+1.00364499675393E-004i</t>
  </si>
  <si>
    <t>-2.89725133552908E-005+9.76628450235109E-005i</t>
  </si>
  <si>
    <t>-2.79329341326284E-005+9.63222474397925E-005i</t>
  </si>
  <si>
    <t>-2.66154803518811E-005+9.39299978506183E-005i</t>
  </si>
  <si>
    <t>-2.56550165350118E-005+9.27053176537952E-005i</t>
  </si>
  <si>
    <t>-2.43818004364196E-005+9.02553125356477E-005i</t>
  </si>
  <si>
    <t>-2.34641499185832E-005+8.90244724202831E-005i</t>
  </si>
  <si>
    <t>-2.22996141977289E-005+8.67628521135497E-005i</t>
  </si>
  <si>
    <t>-2.14463516648666E-005+8.56186351915773E-005i</t>
  </si>
  <si>
    <t>-2.02962925459491E-005+8.31897190082074E-005i</t>
  </si>
  <si>
    <t>-1.94459003012494E-005+8.18828365317941E-005i</t>
  </si>
  <si>
    <t>-1.84185972485299E-005+7.97301085026095E-005i</t>
  </si>
  <si>
    <t>-1.76952532611736E-005+7.88005411842334E-005i</t>
  </si>
  <si>
    <t>-1.66954247016308E-005+7.65420454229472E-005i</t>
  </si>
  <si>
    <t>-1.59300806366401E-005+7.52477960907632E-005i</t>
  </si>
  <si>
    <t>-1.49192441677003E-005+7.26708289196464E-005i</t>
  </si>
  <si>
    <t>-1.42170274432711E-005+7.14738235261934E-005i</t>
  </si>
  <si>
    <t>-1.33613078134874E-005+6.93944793860656E-005i</t>
  </si>
  <si>
    <t>-1.27604166738361E-005+6.85360759018379E-005i</t>
  </si>
  <si>
    <t>-1.19347849507303E-005+6.63618967481317E-005i</t>
  </si>
  <si>
    <t>-1.13081153804589E-005+6.51702747478482E-005i</t>
  </si>
  <si>
    <t>-1.05339936927047E-005+6.30014352076365E-005i</t>
  </si>
  <si>
    <t>-1.00003086535138E-005+6.21517959886993E-005i</t>
  </si>
  <si>
    <t>-9.3135673943705E-006+6.0238043289131E-005i</t>
  </si>
  <si>
    <t>-8.83764947847844E-006+5.9578593334907E-005i</t>
  </si>
  <si>
    <t>-8.18883975569414E-006+5.76391974696989E-005i</t>
  </si>
  <si>
    <t>-7.70867828456668E-006+5.67581320723787E-005i</t>
  </si>
  <si>
    <t>-7.11196888351475E-006+5.48880358318391E-005i</t>
  </si>
  <si>
    <t>-6.68076340418664E-006+5.41661986861834E-005i</t>
  </si>
  <si>
    <t>-6.12261697338556E-006+5.22792977434419E-005i</t>
  </si>
  <si>
    <t>-5.71436766245715E-006+5.15281810110072E-005i</t>
  </si>
  <si>
    <t>-5.1931961785653E-006+4.9605146749999E-005i</t>
  </si>
  <si>
    <t>-4.81378697845126E-006+4.88751994018656E-005i</t>
  </si>
  <si>
    <t>-4.33959709901033E-006+4.70164121953318E-005i</t>
  </si>
  <si>
    <t>-3.98245445591423E-006+4.62458495895677E-005i</t>
  </si>
  <si>
    <t>-3.54049742612092E-006+4.42913117845572E-005i</t>
  </si>
  <si>
    <t>-3.20996703097478E-006+4.35164613177796E-005i</t>
  </si>
  <si>
    <t>-2.82590256636179E-006+4.1804631059237E-005i</t>
  </si>
  <si>
    <t>-2.54160459689642E-006+4.13697182546628E-005i</t>
  </si>
  <si>
    <t>-2.19625160369197E-006+3.97299372603176E-005i</t>
  </si>
  <si>
    <t>-1.92521027961453E-006+3.91885555179769E-005i</t>
  </si>
  <si>
    <t>-1.6087156043239E-006+3.74312337131591E-005i</t>
  </si>
  <si>
    <t>-1.35868985490434E-006+3.68886614424017E-005i</t>
  </si>
  <si>
    <t>-1.08823287885428E-006+3.54597475081743E-005i</t>
  </si>
  <si>
    <t>-8.64179805178176E-007+3.52027825164002E-005i</t>
  </si>
  <si>
    <t>-6.19559667309447E-007+3.36537074098501E-005i</t>
  </si>
  <si>
    <t>-4.07365862186695E-007+3.3193490400498E-005i</t>
  </si>
  <si>
    <t>-1.93098627052058E-007+3.14697884763925E-005i</t>
  </si>
  <si>
    <t>3.09537088848318E-005i</t>
  </si>
  <si>
    <t>1.81244353282539E-007+2.9537866464522E-005i</t>
  </si>
  <si>
    <t>3.58917936482683E-007+2.92457964323218E-005i</t>
  </si>
  <si>
    <t>5.09560442028822E-007+2.76786868620497E-005i</t>
  </si>
  <si>
    <t>6.68726948697962E-007+2.72409158337084E-005i</t>
  </si>
  <si>
    <t>7.85605814290768E-007+2.55987338345014E-005i</t>
  </si>
  <si>
    <t>9.30379402602766E-007+2.52599595644673E-005i</t>
  </si>
  <si>
    <t>1.03330598940146E-006+2.4042731905081E-005i</t>
  </si>
  <si>
    <t>1.1774011072184E-006+2.39665501194598E-005i</t>
  </si>
  <si>
    <t>1.25166206368238E-006+2.26424218326489E-005i</t>
  </si>
  <si>
    <t>1.37797755471458E-006+2.24293516266488E-005i</t>
  </si>
  <si>
    <t>1.42327815872215E-006+2.1055084852543E-005i</t>
  </si>
  <si>
    <t>1.54879346483949E-006+2.09964807274636E-005i</t>
  </si>
  <si>
    <t>1.59260538372917E-006+1.99233534474677E-005i</t>
  </si>
  <si>
    <t>1.71646727750718E-006+1.99323026589876E-005i</t>
  </si>
  <si>
    <t>1.725409729968E-006+1.86935729790264E-005i</t>
  </si>
  <si>
    <t>1.82583746441596E-006+1.85380388762842E-005i</t>
  </si>
  <si>
    <t>1.80818606605043E-006+1.72717016792103E-005i</t>
  </si>
  <si>
    <t>1.90772723514775E-006+1.72025533005401E-005i</t>
  </si>
  <si>
    <t>1.8699446452386E-006+1.59669293860995E-005i</t>
  </si>
  <si>
    <t>1.96127900128386E-006+1.59016300436606E-005i</t>
  </si>
  <si>
    <t>1.90478585039046E-006+1.47005640379814E-005i</t>
  </si>
  <si>
    <t>1.99680806331568E-006+1.47022734114889E-005i</t>
  </si>
  <si>
    <t>1.94844817776214E-006+1.371464000128E-005i</t>
  </si>
  <si>
    <t>2.04032168532424E-006+1.37547315333471E-005i</t>
  </si>
  <si>
    <t>1.94758121625088E-006+1.25965139506667E-005i</t>
  </si>
  <si>
    <t>2.05013303605523E-006+1.27415517481849E-005i</t>
  </si>
  <si>
    <t>1.97653414742193E-006+1.18212039666107E-005i</t>
  </si>
  <si>
    <t>2.11159522649478E-006+1.21694231476152E-005i</t>
  </si>
  <si>
    <t>2.05171529337562E-006+1.14083093258655E-005i</t>
  </si>
  <si>
    <t>2.14709780952142E-006+1.15320417979569E-005i</t>
  </si>
  <si>
    <t>2.0015414644635E-006+1.03953841820673E-005i</t>
  </si>
  <si>
    <t>2.09492947953198E-006+1.05319217056688E-005i</t>
  </si>
  <si>
    <t>2.00501190646585E-006+9.76630421747958E-006i</t>
  </si>
  <si>
    <t>2.16283068782798E-006+1.02164104682663E-005i</t>
  </si>
  <si>
    <t>2.02077613489999E-006+9.26447463729367E-006i</t>
  </si>
  <si>
    <t>2.08696565860071E-006+9.29368011315918E-006i</t>
  </si>
  <si>
    <t>1.87088483881415E-006+8.09865426676273E-006i</t>
  </si>
  <si>
    <t>1.96519720652047E-006+8.27505639345838E-006i</t>
  </si>
  <si>
    <t>1.85169080495304E-006+7.58964413847394E-006i</t>
  </si>
  <si>
    <t>1.99322895715981E-006+7.95741604927361E-006i</t>
  </si>
  <si>
    <t>1.814063462123E-006+7.05811851690401E-006i</t>
  </si>
  <si>
    <t>1.93379916462811E-006+7.33695663363227E-006i</t>
  </si>
  <si>
    <t>1.7887348069496E-006+6.62144780757554E-006i</t>
  </si>
  <si>
    <t>1.96257520787214E-006+7.09183554089923E-006i</t>
  </si>
  <si>
    <t>1.79530254890874E-006+6.33589032889823E-006i</t>
  </si>
  <si>
    <t>1.9637064803354E-006+6.77152713710315E-006i</t>
  </si>
  <si>
    <t>1.82240781088531E-006+6.14311673348587E-006i</t>
  </si>
  <si>
    <t>2.06568595353669E-006+6.80965398721998E-006i</t>
  </si>
  <si>
    <t>1.95877894272419E-006+6.31742291540598E-006i</t>
  </si>
  <si>
    <t>2.1163003602295E-006+6.68027209781213E-006i</t>
  </si>
  <si>
    <t>1.85849241822499E-006+5.74382602060129E-006i</t>
  </si>
  <si>
    <t>2.01567878307116E-006+6.10154676238485E-006i</t>
  </si>
  <si>
    <t>1.89975446061055E-006+5.63433023805963E-006i</t>
  </si>
  <si>
    <t>2.16835590503492E-006+6.30294607098202E-006i</t>
  </si>
  <si>
    <t>1.96210656252963E-006+5.5916510329512E-006i</t>
  </si>
  <si>
    <t>2.13658754959255E-006+5.97136217314403E-006i</t>
  </si>
  <si>
    <t>1.93433271587496E-006+5.30328286737906E-006i</t>
  </si>
  <si>
    <t>2.187496834589E-006+5.88494887825082E-006i</t>
  </si>
  <si>
    <t>1.99505700234259E-006+5.26803094069158E-006i</t>
  </si>
  <si>
    <t>2.24917700648039E-006+5.83077213443863E-006i</t>
  </si>
  <si>
    <t>2.11151945329798E-006+5.37544495574934E-006i</t>
  </si>
  <si>
    <t>2.50812573403112E-006+6.27175372585118E-006i</t>
  </si>
  <si>
    <t>2.43210689608234E-006+5.97506111573088E-006i</t>
  </si>
  <si>
    <t>2.7400468556443E-006+6.61505828043415E-006i</t>
  </si>
  <si>
    <t>2.51975553495446E-006+5.97919329964458E-006i</t>
  </si>
  <si>
    <t>2.84753779322596E-006+6.64280280526E-006i</t>
  </si>
  <si>
    <t>2.78466980775004E-006+6.38762242763301E-006i</t>
  </si>
  <si>
    <t>3.15930360954091E-006+7.12727474039867E-006i</t>
  </si>
  <si>
    <t>2.95646064225473E-006+6.56071024374033E-006i</t>
  </si>
  <si>
    <t>3.29234023530652E-006+7.18798716085615E-006i</t>
  </si>
  <si>
    <t>3.19241003152659E-006+6.85834920472112E-006i</t>
  </si>
  <si>
    <t>3.55135024451684E-006+7.508699221464E-006i</t>
  </si>
  <si>
    <t>3.26406099269294E-006+6.79311845235364E-006i</t>
  </si>
  <si>
    <t>3.59879954255104E-006+7.37352831901286E-006i</t>
  </si>
  <si>
    <t>3.53899387517485E-006+7.13952030767786E-006i</t>
  </si>
  <si>
    <t>4.04844186681477E-006+8.04287262999898E-006i</t>
  </si>
  <si>
    <t>3.87237028795105E-006+7.57695350124557E-006i</t>
  </si>
  <si>
    <t>4.2919577117296E-006+8.27229421409217E-006i</t>
  </si>
  <si>
    <t>4.2410097828316E-006+8.05283782411069E-006i</t>
  </si>
  <si>
    <t>4.77440898298428E-006+8.93229095122905E-006i</t>
  </si>
  <si>
    <t>4.59601726601061E-006+8.47307444092033E-006i</t>
  </si>
  <si>
    <t>5.09499800707285E-006+9.25700042690128E-006i</t>
  </si>
  <si>
    <t>5.10946791001422E-006+9.14993192344728E-006i</t>
  </si>
  <si>
    <t>5.75207887190443E-006+1.0153839225165E-005i</t>
  </si>
  <si>
    <t>5.58083258053992E-006+9.71210604422683E-006i</t>
  </si>
  <si>
    <t>6.07035222328228E-006+1.04155308066233E-005i</t>
  </si>
  <si>
    <t>6.01620271601045E-006+1.01785440392171E-005i</t>
  </si>
  <si>
    <t>6.57989170966866E-006+1.09778861012366E-005i</t>
  </si>
  <si>
    <t>6.34279646216673E-006+1.04365550565643E-005i</t>
  </si>
  <si>
    <t>6.91744758631296E-006+1.12263071884483E-005i</t>
  </si>
  <si>
    <t>6.97099010642E-006+1.1159301781255E-005i</t>
  </si>
  <si>
    <t>7.70046732820161E-006+1.21603667651705E-005i</t>
  </si>
  <si>
    <t>7.56140891292398E-006+1.17802246663421E-005i</t>
  </si>
  <si>
    <t>8.24210940961239E-006+1.26690320078925E-005i</t>
  </si>
  <si>
    <t>8.29335876039502E-006+1.25782851342115E-005i</t>
  </si>
  <si>
    <t>8.9715802035577E-006+1.34269186328601E-005i</t>
  </si>
  <si>
    <t>8.83214353707297E-006+1.30442552251996E-005i</t>
  </si>
  <si>
    <t>9.67225055146175E-006+1.40979067935816E-005i</t>
  </si>
  <si>
    <t>9.79827528041971E-006+1.40954097230896E-005i</t>
  </si>
  <si>
    <t>1.05642567304352E-005+1.50000920337226E-005i</t>
  </si>
  <si>
    <t>1.05161475913842E-005+1.47388437702169E-005i</t>
  </si>
  <si>
    <t>1.14573499148441E-005+1.58513582683646E-005i</t>
  </si>
  <si>
    <t>1.15033045228185E-005+1.57109787324736E-005i</t>
  </si>
  <si>
    <t>1.22050178011333E-005+1.64565614661554E-005i</t>
  </si>
  <si>
    <t>1.22053680245907E-005+1.6247717060394E-005i</t>
  </si>
  <si>
    <t>1.32398181193637E-005+1.74013934498399E-005i</t>
  </si>
  <si>
    <t>1.32769319681454E-005+1.72297532469709E-005i</t>
  </si>
  <si>
    <t>1.42024138203367E-005+1.81987114614374E-005i</t>
  </si>
  <si>
    <t>1.43867608749865E-005+1.82035269359636E-005i</t>
  </si>
  <si>
    <t>1.53624968592344E-005+1.9194832517441E-005i</t>
  </si>
  <si>
    <t>1.53257467343941E-005+1.8909899573918E-005i</t>
  </si>
  <si>
    <t>1.63597277514521E-005+1.99343859428045E-005i</t>
  </si>
  <si>
    <t>1.64227654961459E-005+1.97626672832832E-005i</t>
  </si>
  <si>
    <t>1.7289146825347E-005+2.05474387631239E-005i</t>
  </si>
  <si>
    <t>1.73654298854431E-005+2.03829038074155E-005i</t>
  </si>
  <si>
    <t>1.85497064004851E-005+2.15042648176038E-005i</t>
  </si>
  <si>
    <t>1.85643620939027E-005+2.12561419703864E-005i</t>
  </si>
  <si>
    <t>1.96129482223046E-005+2.21805908227062E-005i</t>
  </si>
  <si>
    <t>1.98258351116958E-005+2.21460187758799E-005i</t>
  </si>
  <si>
    <t>2.0897759012501E-005+2.30571239441461E-005i</t>
  </si>
  <si>
    <t>2.09222237735541E-005+2.28013718423398E-005i</t>
  </si>
  <si>
    <t>2.22572172276366E-005+2.39594789460915E-005i</t>
  </si>
  <si>
    <t>2.24553624701607E-005+2.38772761687643E-005i</t>
  </si>
  <si>
    <t>2.37304027142525E-005+2.49248214252797E-005i</t>
  </si>
  <si>
    <t>2.41468071628973E-005+2.50525600782754E-005i</t>
  </si>
  <si>
    <t>2.54975028394603E-005+2.61311130861165E-005i</t>
  </si>
  <si>
    <t>2.56193078118938E-005+2.5935649035233E-005i</t>
  </si>
  <si>
    <t>2.70838395854291E-005+2.70838395854291E-005i</t>
  </si>
  <si>
    <t>2.7198118423747E-005+2.68663786611058E-005i</t>
  </si>
  <si>
    <t>2.84090949209683E-005+2.77202496513134E-005i</t>
  </si>
  <si>
    <t>2.87406179826884E-005+2.77015266305048E-005i</t>
  </si>
  <si>
    <t>3.01624593306334E-005+2.87170485419099E-005i</t>
  </si>
  <si>
    <t>3.04362327192638E-005+2.86237271415132E-005i</t>
  </si>
  <si>
    <t>3.20994305908926E-005+2.98188454411925E-005i</t>
  </si>
  <si>
    <t>3.22689124888529E-005+2.96095082650793E-005i</t>
  </si>
  <si>
    <t>3.38089152812475E-005+3.06426146527723E-005i</t>
  </si>
  <si>
    <t>3.42090559559708E-005+3.06250576942765E-005i</t>
  </si>
  <si>
    <t>3.56506791411679E-005+3.15237285460427E-005i</t>
  </si>
  <si>
    <t>3.60294602998316E-005+3.14668554616306E-005i</t>
  </si>
  <si>
    <t>3.77244689723829E-005+3.25413507268154E-005i</t>
  </si>
  <si>
    <t>3.80366222567748E-005+3.24057015192681E-005i</t>
  </si>
  <si>
    <t>3.99504659605677E-005+3.3615356137375E-005i</t>
  </si>
  <si>
    <t>4.02522379395734E-005+3.34495872900664E-005i</t>
  </si>
  <si>
    <t>4.19897329729324E-005+3.44600832834477E-005i</t>
  </si>
  <si>
    <t>4.23826944680705E-005+3.43495447344812E-005i</t>
  </si>
  <si>
    <t>4.40137004769821E-005+3.52261648923794E-005i</t>
  </si>
  <si>
    <t>4.44885220507552E-005+3.51605340370268E-005i</t>
  </si>
  <si>
    <t>4.62157386024958E-005+3.60671164019517E-005i</t>
  </si>
  <si>
    <t>4.65623188385513E-005+3.58800692405262E-005i</t>
  </si>
  <si>
    <t>4.86121570950569E-005+3.69864700883715E-005i</t>
  </si>
  <si>
    <t>4.9034789041224E-005+3.68351839234871E-005i</t>
  </si>
  <si>
    <t>5.12547242069149E-005+3.80130942070813E-005i</t>
  </si>
  <si>
    <t>5.17225291709951E-005+3.78703334703547E-005i</t>
  </si>
  <si>
    <t>5.38822218355075E-005+3.8946029690756E-005i</t>
  </si>
  <si>
    <t>5.4438034122513E-005+3.88414729365593E-005i</t>
  </si>
  <si>
    <t>5.6552393553557E-005+3.98286892425272E-005i</t>
  </si>
  <si>
    <t>5.71331378932265E-005+3.97154977194434E-005i</t>
  </si>
  <si>
    <t>5.92137754358815E-005+4.06252134093099E-005i</t>
  </si>
  <si>
    <t>5.99323439542763E-005+4.05796310466965E-005i</t>
  </si>
  <si>
    <t>6.22884183971105E-005+4.1619790562729E-005i</t>
  </si>
  <si>
    <t>6.31447894227791E-005+4.16338465017225E-005i</t>
  </si>
  <si>
    <t>6.56153178735233E-005+4.26874467223023E-005i</t>
  </si>
  <si>
    <t>6.63891823334145E-005+4.26134279469109E-005i</t>
  </si>
  <si>
    <t>6.89166149226479E-005+4.3640965098365E-005i</t>
  </si>
  <si>
    <t>6.97001315873337E-005+4.35402623959506E-005i</t>
  </si>
  <si>
    <t>7.23077965856854E-005+4.45547573718407E-005i</t>
  </si>
  <si>
    <t>7.30456122869598E-005+4.43933317727332E-005i</t>
  </si>
  <si>
    <t>7.57513479430927E-005+4.5403610652404E-005i</t>
  </si>
  <si>
    <t>7.6608625531235E-005+4.52808396972143E-005i</t>
  </si>
  <si>
    <t>7.94604578776925E-005+4.63109347085856E-005i</t>
  </si>
  <si>
    <t>8.02996684302683E-005+4.61423097875317E-005i</t>
  </si>
  <si>
    <t>8.31580148021684E-005+4.71084335063749E-005i</t>
  </si>
  <si>
    <t>8.39822184854439E-005+4.68970101584788E-005i</t>
  </si>
  <si>
    <t>8.69383670896688E-005+4.78503604442699E-005i</t>
  </si>
  <si>
    <t>8.78764272311242E-005+4.76664733262578E-005i</t>
  </si>
  <si>
    <t>9.09335114661115E-005+4.8604974509746E-005i</t>
  </si>
  <si>
    <t>9.18708361640918E-005+4.83835789865673E-005i</t>
  </si>
  <si>
    <t>9.5123013902306E-005+4.93531712623963E-005i</t>
  </si>
  <si>
    <t>9.62897722460724E-005+4.92110256474321E-005i</t>
  </si>
  <si>
    <t>9.98032994864874E-005+5.02367592618987E-005i</t>
  </si>
  <si>
    <t>1.0109254959542E-004+5.01106374694677E-005i</t>
  </si>
  <si>
    <t>1.04717573080309E-004+5.11095282738471E-005i</t>
  </si>
  <si>
    <t>1.05973016537225E-004+5.09195286352348E-005i</t>
  </si>
  <si>
    <t>1.09613395581477E-004+5.18432750758798E-005i</t>
  </si>
  <si>
    <t>1.10875852441451E-004+5.16102597027919E-005i</t>
  </si>
  <si>
    <t>1.14624687033641E-004+5.25019676072283E-005i</t>
  </si>
  <si>
    <t>1.15932755783138E-004+5.2242915307532E-005i</t>
  </si>
  <si>
    <t>1.19926175493996E-004+5.31596175140145E-005i</t>
  </si>
  <si>
    <t>1.21479185430808E-004+5.2958581032568E-005i</t>
  </si>
  <si>
    <t>1.25757522136704E-004+5.39078620222681E-005i</t>
  </si>
  <si>
    <t>1.27439305673076E-004+5.37055552058804E-005i</t>
  </si>
  <si>
    <t>1.31892896603739E-004+5.4631826553941E-005i</t>
  </si>
  <si>
    <t>1.33612804977687E-004+5.43861590864024E-005i</t>
  </si>
  <si>
    <t>1.38222810992195E-004+5.5276435337504E-005i</t>
  </si>
  <si>
    <t>1.40067087379537E-004+5.5019516003504E-005i</t>
  </si>
  <si>
    <t>1.44868787058077E-004+5.58820576923669E-005i</t>
  </si>
  <si>
    <t>1.46729278085492E-004+5.55678728900544E-005i</t>
  </si>
  <si>
    <t>1.51696769253934E-004+5.63872702083662E-005i</t>
  </si>
  <si>
    <t>1.53722011564299E-004+5.60689526760889E-005i</t>
  </si>
  <si>
    <t>1.59052639132243E-004+5.69099442716912E-005i</t>
  </si>
  <si>
    <t>1.61319662286166E-004+5.66069603005174E-005i</t>
  </si>
  <si>
    <t>1.6693920090377E-004+5.74308582026763E-005i</t>
  </si>
  <si>
    <t>1.69304951571997E-004+5.70853718832536E-005i</t>
  </si>
  <si>
    <t>1.75184056403455E-004+5.78729950578748E-005i</t>
  </si>
  <si>
    <t>1.77777412520752E-004+5.75222808135526E-005i</t>
  </si>
  <si>
    <t>1.84048718856554E-004+5.83063630212708E-005i</t>
  </si>
  <si>
    <t>1.86810401970326E-004+5.79223975601368E-005i</t>
  </si>
  <si>
    <t>1.93420263783166E-004+5.86733955610802E-005i</t>
  </si>
  <si>
    <t>1.96451087336155E-004+5.82788853850999E-005i</t>
  </si>
  <si>
    <t>2.03513705079363E-004+5.90178808132838E-005i</t>
  </si>
  <si>
    <t>2.06758069903179E-004+5.85858136167806E-005i</t>
  </si>
  <si>
    <t>2.1416359550326E-004+5.92670487830278E-005i</t>
  </si>
  <si>
    <t>2.17602693114842E-004+5.87837467834155E-005i</t>
  </si>
  <si>
    <t>2.25452816526396E-004+5.94225221753398E-005i</t>
  </si>
  <si>
    <t>2.29109442371951E-004+5.88852492684864E-005i</t>
  </si>
  <si>
    <t>2.37444619508778E-004+5.94767809545348E-005i</t>
  </si>
  <si>
    <t>2.41458548262624E-004+5.89100839825491E-005i</t>
  </si>
  <si>
    <t>2.50411508538865E-004+5.94688390825529E-005i</t>
  </si>
  <si>
    <t>2.5484787092032E-004+5.88728697637844E-005i</t>
  </si>
  <si>
    <t>2.64587442677401E-004+5.94150971242265E-005i</t>
  </si>
  <si>
    <t>2.69562592678984E-004+5.87972524588295E-005i</t>
  </si>
  <si>
    <t>2.80104856814084E-004+5.92986530845479E-005i</t>
  </si>
  <si>
    <t>2.85539754922076E-004+5.86210090981364E-005i</t>
  </si>
  <si>
    <t>2.96882410045186E-004+5.90535830154666E-005i</t>
  </si>
  <si>
    <t>3.02838020602091E-004+5.83088459873066E-005i</t>
  </si>
  <si>
    <t>3.15183552928205E-004+5.86825757264634E-005i</t>
  </si>
  <si>
    <t>3.21895888883158E-004+5.7891024798841E-005i</t>
  </si>
  <si>
    <t>3.35444103359652E-004+5.82050733890853E-005i</t>
  </si>
  <si>
    <t>3.42921110189965E-004+5.73372463648018E-005i</t>
  </si>
  <si>
    <t>3.57882496925695E-004+5.7583781353601E-005i</t>
  </si>
  <si>
    <t>3.66406807232034E-004+5.66511511094662E-005i</t>
  </si>
  <si>
    <t>3.83034781759224E-004+5.68178426137905E-005i</t>
  </si>
  <si>
    <t>3.9266253896979E-004+5.57858323995169E-005i</t>
  </si>
  <si>
    <t>4.11078609306478E-004+5.58311669730372E-005i</t>
  </si>
  <si>
    <t>4.21867196889584E-004+5.46623017527311E-005i</t>
  </si>
  <si>
    <t>4.42358209631965E-004+5.45596813166141E-005i</t>
  </si>
  <si>
    <t>4.54583119646939E-004+5.32378674599476E-005i</t>
  </si>
  <si>
    <t>4.77822257681042E-004+5.2989490490873E-005i</t>
  </si>
  <si>
    <t>4.92128309784584E-004+5.15212437656374E-005i</t>
  </si>
  <si>
    <t>5.18822046211901E-004+5.10995114240471E-005i</t>
  </si>
  <si>
    <t>5.35601222165512E-004+4.94357906400691E-005i</t>
  </si>
  <si>
    <t>5.66778217116614E-004+4.88080218290586E-005i</t>
  </si>
  <si>
    <t>5.86947482250123E-004+4.69185934316778E-005i</t>
  </si>
  <si>
    <t>6.23971643412435E-004+4.60269135624488E-005i</t>
  </si>
  <si>
    <t>6.48435742459777E-004+4.38328525406957E-005i</t>
  </si>
  <si>
    <t>6.93219431403867E-004+4.25888734041415E-005i</t>
  </si>
  <si>
    <t>7.2347286663089E-004+3.99932281079282E-005i</t>
  </si>
  <si>
    <t>7.79268490414351E-004+3.82830060586663E-005i</t>
  </si>
  <si>
    <t>8.17948134928743E-004+3.5153688448279E-005i</t>
  </si>
  <si>
    <t>8.9090126539083E-004+3.28138366554146E-005i</t>
  </si>
  <si>
    <t>9.42867899044764E-004+2.89359039547611E-005i</t>
  </si>
  <si>
    <t>1.045284985923E-003+2.56603061155611E-005i</t>
  </si>
  <si>
    <t>1.12036166202452E-003+2.06256888768792E-005i</t>
  </si>
  <si>
    <t>1.28633868044995E-003+1.57865430632084E-005i</t>
  </si>
  <si>
    <t>1.41143504309941E-003+8.66056564694076E-006i</t>
  </si>
  <si>
    <r>
      <rPr>
        <b/>
        <sz val="11"/>
        <color rgb="FFFF0000"/>
        <rFont val="Calibri"/>
        <family val="2"/>
        <scheme val="minor"/>
      </rPr>
      <t>Desired V[15:0]</t>
    </r>
    <r>
      <rPr>
        <sz val="11"/>
        <color theme="1"/>
        <rFont val="Calibri"/>
        <family val="2"/>
        <scheme val="minor"/>
      </rPr>
      <t xml:space="preserve"> (Divider on DRPCLK), use V-2</t>
    </r>
  </si>
  <si>
    <r>
      <rPr>
        <b/>
        <sz val="11"/>
        <color rgb="FFFF0000"/>
        <rFont val="Calibri"/>
        <family val="2"/>
        <scheme val="minor"/>
      </rPr>
      <t>Desired R[15:0]</t>
    </r>
    <r>
      <rPr>
        <sz val="11"/>
        <color theme="1"/>
        <rFont val="Calibri"/>
        <family val="2"/>
        <scheme val="minor"/>
      </rPr>
      <t xml:space="preserve"> (Divider on User REF input), use R-2</t>
    </r>
  </si>
  <si>
    <t>Calculated Results</t>
  </si>
  <si>
    <t>User Data Inputs</t>
  </si>
  <si>
    <t>Actual Write Value to HW</t>
  </si>
  <si>
    <t>Offset Hz with override enabled (Hz)</t>
  </si>
  <si>
    <t>Offset ppm with override enabled (ppm)</t>
  </si>
  <si>
    <t>TXOUT_DIV</t>
  </si>
  <si>
    <t>Bit Rate of GT output (bps)</t>
  </si>
  <si>
    <t>ppm offset in (+/-2097152 22 bit input)</t>
  </si>
  <si>
    <t xml:space="preserve"> </t>
  </si>
  <si>
    <t>gpd (bits/rad) @ bit rate</t>
  </si>
  <si>
    <t>gpi (rad/s/bit) @ bit rate</t>
  </si>
  <si>
    <r>
      <rPr>
        <b/>
        <sz val="11"/>
        <color rgb="FFFF0000"/>
        <rFont val="Calibri"/>
        <family val="2"/>
        <scheme val="minor"/>
      </rPr>
      <t>CE_DSP_RATE[15:0]</t>
    </r>
    <r>
      <rPr>
        <sz val="11"/>
        <color theme="1"/>
        <rFont val="Calibri"/>
        <family val="2"/>
        <scheme val="minor"/>
      </rPr>
      <t>, use TC-1</t>
    </r>
  </si>
  <si>
    <t>GTH</t>
  </si>
  <si>
    <t>Transceiver type</t>
  </si>
  <si>
    <t>User Clock2 (Hz)</t>
  </si>
  <si>
    <t>Fabric Bit Width</t>
  </si>
  <si>
    <t>Required Frequency of Ref/R at Phase Detector (KHz)</t>
  </si>
  <si>
    <t>GTY</t>
  </si>
  <si>
    <t>CEfrac</t>
  </si>
  <si>
    <t>gfracxo (rad/s/bit) @ bit rate</t>
  </si>
  <si>
    <t>ppm offset in fine tune  (18bit dec - max 262144)</t>
  </si>
  <si>
    <t>SDM tune value (dec)</t>
  </si>
  <si>
    <t>QPLL N ratio</t>
  </si>
  <si>
    <t>QPLL Ref CLK (Hz)</t>
  </si>
  <si>
    <t>Line rate (bps)</t>
  </si>
  <si>
    <t>ppm offset in coarse fixed tune (6bit bin)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</si>
</sst>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&quot; Hz&quot;"/>
    <numFmt numFmtId="165" formatCode="0.00&quot; db&quot;"/>
    <numFmt numFmtId="166" formatCode="0&quot; hex&quot;"/>
    <numFmt numFmtId="167" formatCode="0&quot; Hz&quot;"/>
    <numFmt numFmtId="168" formatCode="0.00&quot; KHz&quot;"/>
  </numFmts>
  <fonts count="5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/>
    <xf numFmtId="2" fontId="0" fillId="0" borderId="0" xfId="0" applyNumberFormat="1"/>
    <xf numFmtId="1" fontId="0" fillId="2" borderId="1" xfId="0" applyNumberFormat="1" applyFill="1" applyBorder="1" applyAlignment="1">
      <alignment horizontal="right" indent="1"/>
    </xf>
    <xf numFmtId="0" fontId="0" fillId="0" borderId="1" xfId="0" applyBorder="1" applyAlignment="1">
      <alignment horizontal="right" indent="1"/>
    </xf>
    <xf numFmtId="0" fontId="0" fillId="0" borderId="0" xfId="0" applyAlignment="1">
      <alignment horizontal="right" indent="1"/>
    </xf>
    <xf numFmtId="166" fontId="0" fillId="3" borderId="1" xfId="0" applyNumberFormat="1" applyFill="1" applyBorder="1" applyAlignment="1">
      <alignment horizontal="right" indent="1"/>
    </xf>
    <xf numFmtId="0" fontId="0" fillId="0" borderId="4" xfId="0" applyBorder="1"/>
    <xf numFmtId="0" fontId="0" fillId="0" borderId="5" xfId="0" applyBorder="1"/>
    <xf numFmtId="164" fontId="0" fillId="4" borderId="1" xfId="0" applyNumberFormat="1" applyFill="1" applyBorder="1" applyAlignment="1">
      <alignment horizontal="right" indent="1"/>
    </xf>
    <xf numFmtId="165" fontId="0" fillId="4" borderId="1" xfId="0" applyNumberFormat="1" applyFill="1" applyBorder="1" applyAlignment="1">
      <alignment horizontal="right" indent="1"/>
    </xf>
    <xf numFmtId="0" fontId="0" fillId="4" borderId="1" xfId="0" applyFill="1" applyBorder="1" applyAlignment="1">
      <alignment horizontal="right" indent="1"/>
    </xf>
    <xf numFmtId="168" fontId="0" fillId="4" borderId="1" xfId="0" applyNumberFormat="1" applyFill="1" applyBorder="1" applyAlignment="1">
      <alignment horizontal="right" indent="1"/>
    </xf>
    <xf numFmtId="167" fontId="0" fillId="4" borderId="1" xfId="0" applyNumberFormat="1" applyFill="1" applyBorder="1" applyAlignment="1">
      <alignment horizontal="right" indent="1"/>
    </xf>
    <xf numFmtId="0" fontId="2" fillId="3" borderId="1" xfId="0" applyFont="1" applyFill="1" applyBorder="1" applyAlignment="1">
      <alignment horizontal="center"/>
    </xf>
    <xf numFmtId="0" fontId="0" fillId="0" borderId="2" xfId="0" applyBorder="1"/>
    <xf numFmtId="0" fontId="1" fillId="0" borderId="2" xfId="0" applyFont="1" applyBorder="1"/>
    <xf numFmtId="2" fontId="3" fillId="2" borderId="1" xfId="0" applyNumberFormat="1" applyFont="1" applyFill="1" applyBorder="1" applyAlignment="1">
      <alignment horizontal="right" indent="1"/>
    </xf>
    <xf numFmtId="0" fontId="0" fillId="0" borderId="1" xfId="0" applyBorder="1" applyAlignment="1">
      <alignment horizontal="right"/>
    </xf>
    <xf numFmtId="1" fontId="0" fillId="2" borderId="1" xfId="0" applyNumberFormat="1" applyFill="1" applyBorder="1" applyAlignment="1">
      <alignment horizontal="right"/>
    </xf>
    <xf numFmtId="166" fontId="0" fillId="0" borderId="0" xfId="0" applyNumberFormat="1" applyFill="1" applyBorder="1" applyAlignment="1">
      <alignment horizontal="right" indent="1"/>
    </xf>
    <xf numFmtId="2" fontId="2" fillId="0" borderId="2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11" fontId="0" fillId="2" borderId="1" xfId="0" applyNumberFormat="1" applyFill="1" applyBorder="1" applyAlignment="1">
      <alignment horizontal="right" indent="1"/>
    </xf>
    <xf numFmtId="0" fontId="0" fillId="5" borderId="1" xfId="0" applyFill="1" applyBorder="1"/>
    <xf numFmtId="0" fontId="4" fillId="0" borderId="0" xfId="1"/>
    <xf numFmtId="0" fontId="0" fillId="5" borderId="0" xfId="0" applyFill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right"/>
    </xf>
    <xf numFmtId="0" fontId="0" fillId="0" borderId="0" xfId="0" applyBorder="1"/>
    <xf numFmtId="0" fontId="0" fillId="0" borderId="0" xfId="0" applyFill="1" applyBorder="1"/>
    <xf numFmtId="0" fontId="0" fillId="0" borderId="0" xfId="0" applyFill="1" applyBorder="1" applyAlignment="1">
      <alignment horizontal="right" indent="1"/>
    </xf>
    <xf numFmtId="0" fontId="2" fillId="0" borderId="4" xfId="0" applyFont="1" applyFill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0" fontId="0" fillId="3" borderId="1" xfId="0" applyFill="1" applyBorder="1" applyAlignment="1">
      <alignment horizontal="right"/>
    </xf>
    <xf numFmtId="0" fontId="0" fillId="2" borderId="1" xfId="0" applyNumberFormat="1" applyFill="1" applyBorder="1" applyAlignment="1">
      <alignment horizontal="right" indent="1"/>
    </xf>
    <xf numFmtId="2" fontId="2" fillId="0" borderId="2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0" fontId="0" fillId="6" borderId="1" xfId="0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0" fillId="2" borderId="1" xfId="0" applyFill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PICXO!$B$36</c:f>
          <c:strCache>
            <c:ptCount val="1"/>
            <c:pt idx="0">
              <c:v>Response of PICXO for G1 = 6, G2 = 14, User Clk2=250 MHz, PI Update Rate=125 MHz, R=200, V=200, PD Freq=1.25 MHz</c:v>
            </c:pt>
          </c:strCache>
        </c:strRef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060813153072847"/>
          <c:y val="0.13797552703172378"/>
          <c:w val="0.72041612722937931"/>
          <c:h val="0.70246071980728342"/>
        </c:manualLayout>
      </c:layout>
      <c:scatterChart>
        <c:scatterStyle val="lineMarker"/>
        <c:varyColors val="0"/>
        <c:ser>
          <c:idx val="2"/>
          <c:order val="2"/>
          <c:tx>
            <c:v>PICXO DPLL Response</c:v>
          </c:tx>
          <c:marker>
            <c:symbol val="none"/>
          </c:marker>
          <c:xVal>
            <c:numRef>
              <c:f>PICXO!$M$2:$M$612</c:f>
              <c:numCache>
                <c:formatCode>General</c:formatCode>
                <c:ptCount val="611"/>
                <c:pt idx="0">
                  <c:v>1</c:v>
                </c:pt>
                <c:pt idx="1">
                  <c:v>1.0232929922807541</c:v>
                </c:pt>
                <c:pt idx="2">
                  <c:v>1.0471285480508996</c:v>
                </c:pt>
                <c:pt idx="3">
                  <c:v>1.0715193052376064</c:v>
                </c:pt>
                <c:pt idx="4">
                  <c:v>1.0964781961431851</c:v>
                </c:pt>
                <c:pt idx="5">
                  <c:v>1.1220184543019636</c:v>
                </c:pt>
                <c:pt idx="6">
                  <c:v>1.1481536214968828</c:v>
                </c:pt>
                <c:pt idx="7">
                  <c:v>1.1748975549395295</c:v>
                </c:pt>
                <c:pt idx="8">
                  <c:v>1.2022644346174129</c:v>
                </c:pt>
                <c:pt idx="9">
                  <c:v>1.2302687708123816</c:v>
                </c:pt>
                <c:pt idx="10">
                  <c:v>1.2589254117941673</c:v>
                </c:pt>
                <c:pt idx="11">
                  <c:v>1.288249551693134</c:v>
                </c:pt>
                <c:pt idx="12">
                  <c:v>1.318256738556407</c:v>
                </c:pt>
                <c:pt idx="13">
                  <c:v>1.3489628825916535</c:v>
                </c:pt>
                <c:pt idx="14">
                  <c:v>1.3803842646028848</c:v>
                </c:pt>
                <c:pt idx="15">
                  <c:v>1.4125375446227544</c:v>
                </c:pt>
                <c:pt idx="16">
                  <c:v>1.4454397707459274</c:v>
                </c:pt>
                <c:pt idx="17">
                  <c:v>1.4791083881682074</c:v>
                </c:pt>
                <c:pt idx="18">
                  <c:v>1.5135612484362084</c:v>
                </c:pt>
                <c:pt idx="19">
                  <c:v>1.5488166189124815</c:v>
                </c:pt>
                <c:pt idx="20">
                  <c:v>1.5848931924611138</c:v>
                </c:pt>
                <c:pt idx="21">
                  <c:v>1.6218100973589302</c:v>
                </c:pt>
                <c:pt idx="22">
                  <c:v>1.6595869074375611</c:v>
                </c:pt>
                <c:pt idx="23">
                  <c:v>1.6982436524617448</c:v>
                </c:pt>
                <c:pt idx="24">
                  <c:v>1.737800828749376</c:v>
                </c:pt>
                <c:pt idx="25">
                  <c:v>1.7782794100389232</c:v>
                </c:pt>
                <c:pt idx="26">
                  <c:v>1.8197008586099839</c:v>
                </c:pt>
                <c:pt idx="27">
                  <c:v>1.8620871366628677</c:v>
                </c:pt>
                <c:pt idx="28">
                  <c:v>1.9054607179632477</c:v>
                </c:pt>
                <c:pt idx="29">
                  <c:v>1.9498445997580458</c:v>
                </c:pt>
                <c:pt idx="30">
                  <c:v>1.9952623149688802</c:v>
                </c:pt>
                <c:pt idx="31">
                  <c:v>2.0417379446695301</c:v>
                </c:pt>
                <c:pt idx="32">
                  <c:v>2.0892961308540401</c:v>
                </c:pt>
                <c:pt idx="33">
                  <c:v>2.1379620895022331</c:v>
                </c:pt>
                <c:pt idx="34">
                  <c:v>2.1877616239495534</c:v>
                </c:pt>
                <c:pt idx="35">
                  <c:v>2.2387211385683408</c:v>
                </c:pt>
                <c:pt idx="36">
                  <c:v>2.290867652767774</c:v>
                </c:pt>
                <c:pt idx="37">
                  <c:v>2.3442288153199233</c:v>
                </c:pt>
                <c:pt idx="38">
                  <c:v>2.3988329190194917</c:v>
                </c:pt>
                <c:pt idx="39">
                  <c:v>2.4547089156850315</c:v>
                </c:pt>
                <c:pt idx="40">
                  <c:v>2.5118864315095815</c:v>
                </c:pt>
                <c:pt idx="41">
                  <c:v>2.5703957827688653</c:v>
                </c:pt>
                <c:pt idx="42">
                  <c:v>2.6302679918953835</c:v>
                </c:pt>
                <c:pt idx="43">
                  <c:v>2.6915348039269174</c:v>
                </c:pt>
                <c:pt idx="44">
                  <c:v>2.7542287033381685</c:v>
                </c:pt>
                <c:pt idx="45">
                  <c:v>2.8183829312644555</c:v>
                </c:pt>
                <c:pt idx="46">
                  <c:v>2.8840315031266082</c:v>
                </c:pt>
                <c:pt idx="47">
                  <c:v>2.9512092266663874</c:v>
                </c:pt>
                <c:pt idx="48">
                  <c:v>3.0199517204020183</c:v>
                </c:pt>
                <c:pt idx="49">
                  <c:v>3.0902954325135927</c:v>
                </c:pt>
                <c:pt idx="50">
                  <c:v>3.1622776601683813</c:v>
                </c:pt>
                <c:pt idx="51">
                  <c:v>3.2359365692962849</c:v>
                </c:pt>
                <c:pt idx="52">
                  <c:v>3.311311214825913</c:v>
                </c:pt>
                <c:pt idx="53">
                  <c:v>3.3884415613920278</c:v>
                </c:pt>
                <c:pt idx="54">
                  <c:v>3.4673685045253184</c:v>
                </c:pt>
                <c:pt idx="55">
                  <c:v>3.5481338923357573</c:v>
                </c:pt>
                <c:pt idx="56">
                  <c:v>3.6307805477010158</c:v>
                </c:pt>
                <c:pt idx="57">
                  <c:v>3.7153522909717283</c:v>
                </c:pt>
                <c:pt idx="58">
                  <c:v>3.8018939632056155</c:v>
                </c:pt>
                <c:pt idx="59">
                  <c:v>3.8904514499428093</c:v>
                </c:pt>
                <c:pt idx="60">
                  <c:v>3.9810717055349762</c:v>
                </c:pt>
                <c:pt idx="61">
                  <c:v>4.0738027780411308</c:v>
                </c:pt>
                <c:pt idx="62">
                  <c:v>4.1686938347033582</c:v>
                </c:pt>
                <c:pt idx="63">
                  <c:v>4.2657951880159306</c:v>
                </c:pt>
                <c:pt idx="64">
                  <c:v>4.3651583224016637</c:v>
                </c:pt>
                <c:pt idx="65">
                  <c:v>4.4668359215096354</c:v>
                </c:pt>
                <c:pt idx="66">
                  <c:v>4.5708818961487552</c:v>
                </c:pt>
                <c:pt idx="67">
                  <c:v>4.6773514128719862</c:v>
                </c:pt>
                <c:pt idx="68">
                  <c:v>4.7863009232263884</c:v>
                </c:pt>
                <c:pt idx="69">
                  <c:v>4.8977881936844669</c:v>
                </c:pt>
                <c:pt idx="70">
                  <c:v>5.0118723362727282</c:v>
                </c:pt>
                <c:pt idx="71">
                  <c:v>5.1286138399136538</c:v>
                </c:pt>
                <c:pt idx="72">
                  <c:v>5.2480746024977316</c:v>
                </c:pt>
                <c:pt idx="73">
                  <c:v>5.3703179637025338</c:v>
                </c:pt>
                <c:pt idx="74">
                  <c:v>5.495408738576252</c:v>
                </c:pt>
                <c:pt idx="75">
                  <c:v>5.6234132519034983</c:v>
                </c:pt>
                <c:pt idx="76">
                  <c:v>5.7543993733715757</c:v>
                </c:pt>
                <c:pt idx="77">
                  <c:v>5.8884365535558976</c:v>
                </c:pt>
                <c:pt idx="78">
                  <c:v>6.0255958607435849</c:v>
                </c:pt>
                <c:pt idx="79">
                  <c:v>6.1659500186148302</c:v>
                </c:pt>
                <c:pt idx="80">
                  <c:v>6.3095734448019405</c:v>
                </c:pt>
                <c:pt idx="81">
                  <c:v>6.4565422903465644</c:v>
                </c:pt>
                <c:pt idx="82">
                  <c:v>6.6069344800759682</c:v>
                </c:pt>
                <c:pt idx="83">
                  <c:v>6.7608297539198272</c:v>
                </c:pt>
                <c:pt idx="84">
                  <c:v>6.9183097091893737</c:v>
                </c:pt>
                <c:pt idx="85">
                  <c:v>7.0794578438413893</c:v>
                </c:pt>
                <c:pt idx="86">
                  <c:v>7.2443596007499105</c:v>
                </c:pt>
                <c:pt idx="87">
                  <c:v>7.4131024130091863</c:v>
                </c:pt>
                <c:pt idx="88">
                  <c:v>7.5857757502918481</c:v>
                </c:pt>
                <c:pt idx="89">
                  <c:v>7.7624711662869306</c:v>
                </c:pt>
                <c:pt idx="90">
                  <c:v>7.9432823472428282</c:v>
                </c:pt>
                <c:pt idx="91">
                  <c:v>8.1283051616410056</c:v>
                </c:pt>
                <c:pt idx="92">
                  <c:v>8.3176377110267214</c:v>
                </c:pt>
                <c:pt idx="93">
                  <c:v>8.5113803820237806</c:v>
                </c:pt>
                <c:pt idx="94">
                  <c:v>8.709635899560821</c:v>
                </c:pt>
                <c:pt idx="95">
                  <c:v>8.9125093813374701</c:v>
                </c:pt>
                <c:pt idx="96">
                  <c:v>9.1201083935591107</c:v>
                </c:pt>
                <c:pt idx="97">
                  <c:v>9.3325430079699281</c:v>
                </c:pt>
                <c:pt idx="98">
                  <c:v>9.5499258602143762</c:v>
                </c:pt>
                <c:pt idx="99">
                  <c:v>9.7723722095581227</c:v>
                </c:pt>
                <c:pt idx="100">
                  <c:v>10.000000000000016</c:v>
                </c:pt>
                <c:pt idx="101">
                  <c:v>10.232929922807561</c:v>
                </c:pt>
                <c:pt idx="102">
                  <c:v>10.471285480509014</c:v>
                </c:pt>
                <c:pt idx="103">
                  <c:v>10.715193052376083</c:v>
                </c:pt>
                <c:pt idx="104">
                  <c:v>10.964781961431873</c:v>
                </c:pt>
                <c:pt idx="105">
                  <c:v>11.220184543019656</c:v>
                </c:pt>
                <c:pt idx="106">
                  <c:v>11.481536214968848</c:v>
                </c:pt>
                <c:pt idx="107">
                  <c:v>11.748975549395317</c:v>
                </c:pt>
                <c:pt idx="108">
                  <c:v>12.022644346174154</c:v>
                </c:pt>
                <c:pt idx="109">
                  <c:v>12.302687708123841</c:v>
                </c:pt>
                <c:pt idx="110">
                  <c:v>12.589254117941696</c:v>
                </c:pt>
                <c:pt idx="111">
                  <c:v>12.882495516931364</c:v>
                </c:pt>
                <c:pt idx="112">
                  <c:v>13.1825673855641</c:v>
                </c:pt>
                <c:pt idx="113">
                  <c:v>13.489628825916565</c:v>
                </c:pt>
                <c:pt idx="114">
                  <c:v>13.803842646028876</c:v>
                </c:pt>
                <c:pt idx="115">
                  <c:v>14.12537544622757</c:v>
                </c:pt>
                <c:pt idx="116">
                  <c:v>14.454397707459307</c:v>
                </c:pt>
                <c:pt idx="117">
                  <c:v>14.791083881682106</c:v>
                </c:pt>
                <c:pt idx="118">
                  <c:v>15.135612484362113</c:v>
                </c:pt>
                <c:pt idx="119">
                  <c:v>15.488166189124851</c:v>
                </c:pt>
                <c:pt idx="120">
                  <c:v>15.848931924611172</c:v>
                </c:pt>
                <c:pt idx="121">
                  <c:v>16.218100973589337</c:v>
                </c:pt>
                <c:pt idx="122">
                  <c:v>16.595869074375642</c:v>
                </c:pt>
                <c:pt idx="123">
                  <c:v>16.982436524617487</c:v>
                </c:pt>
                <c:pt idx="124">
                  <c:v>17.378008287493795</c:v>
                </c:pt>
                <c:pt idx="125">
                  <c:v>17.782794100389268</c:v>
                </c:pt>
                <c:pt idx="126">
                  <c:v>18.197008586099873</c:v>
                </c:pt>
                <c:pt idx="127">
                  <c:v>18.620871366628723</c:v>
                </c:pt>
                <c:pt idx="128">
                  <c:v>19.054607179632519</c:v>
                </c:pt>
                <c:pt idx="129">
                  <c:v>19.4984459975805</c:v>
                </c:pt>
                <c:pt idx="130">
                  <c:v>19.95262314968884</c:v>
                </c:pt>
                <c:pt idx="131">
                  <c:v>20.417379446695346</c:v>
                </c:pt>
                <c:pt idx="132">
                  <c:v>20.892961308540446</c:v>
                </c:pt>
                <c:pt idx="133">
                  <c:v>21.379620895022374</c:v>
                </c:pt>
                <c:pt idx="134">
                  <c:v>21.877616239495577</c:v>
                </c:pt>
                <c:pt idx="135">
                  <c:v>22.387211385683454</c:v>
                </c:pt>
                <c:pt idx="136">
                  <c:v>22.908676527677788</c:v>
                </c:pt>
                <c:pt idx="137">
                  <c:v>23.442288153199279</c:v>
                </c:pt>
                <c:pt idx="138">
                  <c:v>23.988329190194971</c:v>
                </c:pt>
                <c:pt idx="139">
                  <c:v>24.547089156850369</c:v>
                </c:pt>
                <c:pt idx="140">
                  <c:v>25.118864315095866</c:v>
                </c:pt>
                <c:pt idx="141">
                  <c:v>25.703957827688704</c:v>
                </c:pt>
                <c:pt idx="142">
                  <c:v>26.302679918953896</c:v>
                </c:pt>
                <c:pt idx="143">
                  <c:v>26.915348039269233</c:v>
                </c:pt>
                <c:pt idx="144">
                  <c:v>27.542287033381736</c:v>
                </c:pt>
                <c:pt idx="145">
                  <c:v>28.183829312644612</c:v>
                </c:pt>
                <c:pt idx="146">
                  <c:v>28.840315031266144</c:v>
                </c:pt>
                <c:pt idx="147">
                  <c:v>29.512092266663942</c:v>
                </c:pt>
                <c:pt idx="148">
                  <c:v>30.199517204020246</c:v>
                </c:pt>
                <c:pt idx="149">
                  <c:v>30.902954325135987</c:v>
                </c:pt>
                <c:pt idx="150">
                  <c:v>31.622776601683888</c:v>
                </c:pt>
                <c:pt idx="151">
                  <c:v>32.359365692962918</c:v>
                </c:pt>
                <c:pt idx="152">
                  <c:v>33.113112148259205</c:v>
                </c:pt>
                <c:pt idx="153">
                  <c:v>33.88441561392036</c:v>
                </c:pt>
                <c:pt idx="154">
                  <c:v>34.673685045253272</c:v>
                </c:pt>
                <c:pt idx="155">
                  <c:v>35.481338923357647</c:v>
                </c:pt>
                <c:pt idx="156">
                  <c:v>36.307805477010241</c:v>
                </c:pt>
                <c:pt idx="157">
                  <c:v>37.153522909717374</c:v>
                </c:pt>
                <c:pt idx="158">
                  <c:v>38.018939632056238</c:v>
                </c:pt>
                <c:pt idx="159">
                  <c:v>38.904514499428174</c:v>
                </c:pt>
                <c:pt idx="160">
                  <c:v>39.810717055349841</c:v>
                </c:pt>
                <c:pt idx="161">
                  <c:v>40.738027780411407</c:v>
                </c:pt>
                <c:pt idx="162">
                  <c:v>41.686938347033674</c:v>
                </c:pt>
                <c:pt idx="163">
                  <c:v>42.657951880159395</c:v>
                </c:pt>
                <c:pt idx="164">
                  <c:v>43.651583224016726</c:v>
                </c:pt>
                <c:pt idx="165">
                  <c:v>44.668359215096459</c:v>
                </c:pt>
                <c:pt idx="166">
                  <c:v>45.708818961487651</c:v>
                </c:pt>
                <c:pt idx="167">
                  <c:v>46.773514128719967</c:v>
                </c:pt>
                <c:pt idx="168">
                  <c:v>47.863009232263998</c:v>
                </c:pt>
                <c:pt idx="169">
                  <c:v>48.977881936844788</c:v>
                </c:pt>
                <c:pt idx="170">
                  <c:v>50.118723362727394</c:v>
                </c:pt>
                <c:pt idx="171">
                  <c:v>51.286138399136647</c:v>
                </c:pt>
                <c:pt idx="172">
                  <c:v>52.480746024977449</c:v>
                </c:pt>
                <c:pt idx="173">
                  <c:v>53.703179637025457</c:v>
                </c:pt>
                <c:pt idx="174">
                  <c:v>54.954087385762662</c:v>
                </c:pt>
                <c:pt idx="175">
                  <c:v>56.234132519035114</c:v>
                </c:pt>
                <c:pt idx="176">
                  <c:v>57.543993733715901</c:v>
                </c:pt>
                <c:pt idx="177">
                  <c:v>58.884365535559105</c:v>
                </c:pt>
                <c:pt idx="178">
                  <c:v>60.255958607435979</c:v>
                </c:pt>
                <c:pt idx="179">
                  <c:v>61.659500186148421</c:v>
                </c:pt>
                <c:pt idx="180">
                  <c:v>63.095734448019527</c:v>
                </c:pt>
                <c:pt idx="181">
                  <c:v>64.565422903465816</c:v>
                </c:pt>
                <c:pt idx="182">
                  <c:v>66.069344800759865</c:v>
                </c:pt>
                <c:pt idx="183">
                  <c:v>67.608297539198432</c:v>
                </c:pt>
                <c:pt idx="184">
                  <c:v>69.183097091893913</c:v>
                </c:pt>
                <c:pt idx="185">
                  <c:v>70.79457843841405</c:v>
                </c:pt>
                <c:pt idx="186">
                  <c:v>72.443596007499266</c:v>
                </c:pt>
                <c:pt idx="187">
                  <c:v>74.131024130092001</c:v>
                </c:pt>
                <c:pt idx="188">
                  <c:v>75.857757502918631</c:v>
                </c:pt>
                <c:pt idx="189">
                  <c:v>77.624711662869501</c:v>
                </c:pt>
                <c:pt idx="190">
                  <c:v>79.432823472428467</c:v>
                </c:pt>
                <c:pt idx="191">
                  <c:v>81.283051616410248</c:v>
                </c:pt>
                <c:pt idx="192">
                  <c:v>83.176377110267424</c:v>
                </c:pt>
                <c:pt idx="193">
                  <c:v>85.113803820237962</c:v>
                </c:pt>
                <c:pt idx="194">
                  <c:v>87.096358995608384</c:v>
                </c:pt>
                <c:pt idx="195">
                  <c:v>89.125093813374875</c:v>
                </c:pt>
                <c:pt idx="196">
                  <c:v>91.201083935591285</c:v>
                </c:pt>
                <c:pt idx="197">
                  <c:v>93.325430079699501</c:v>
                </c:pt>
                <c:pt idx="198">
                  <c:v>95.499258602143996</c:v>
                </c:pt>
                <c:pt idx="199">
                  <c:v>97.723722095581465</c:v>
                </c:pt>
                <c:pt idx="200">
                  <c:v>100.00000000000031</c:v>
                </c:pt>
                <c:pt idx="201">
                  <c:v>102.32929922807573</c:v>
                </c:pt>
                <c:pt idx="202">
                  <c:v>104.71285480509026</c:v>
                </c:pt>
                <c:pt idx="203">
                  <c:v>107.15193052376085</c:v>
                </c:pt>
                <c:pt idx="204">
                  <c:v>109.64781961431871</c:v>
                </c:pt>
                <c:pt idx="205">
                  <c:v>112.20184543019644</c:v>
                </c:pt>
                <c:pt idx="206">
                  <c:v>114.81536214968835</c:v>
                </c:pt>
                <c:pt idx="207">
                  <c:v>117.48975549395293</c:v>
                </c:pt>
                <c:pt idx="208">
                  <c:v>120.22644346174125</c:v>
                </c:pt>
                <c:pt idx="209">
                  <c:v>123.026877081238</c:v>
                </c:pt>
                <c:pt idx="210">
                  <c:v>125.89254117941654</c:v>
                </c:pt>
                <c:pt idx="211">
                  <c:v>128.8249551693132</c:v>
                </c:pt>
                <c:pt idx="212">
                  <c:v>131.82567385564039</c:v>
                </c:pt>
                <c:pt idx="213">
                  <c:v>134.896288259165</c:v>
                </c:pt>
                <c:pt idx="214">
                  <c:v>138.03842646028798</c:v>
                </c:pt>
                <c:pt idx="215">
                  <c:v>141.25375446227491</c:v>
                </c:pt>
                <c:pt idx="216">
                  <c:v>144.54397707459208</c:v>
                </c:pt>
                <c:pt idx="217">
                  <c:v>147.91083881682005</c:v>
                </c:pt>
                <c:pt idx="218">
                  <c:v>151.35612484361994</c:v>
                </c:pt>
                <c:pt idx="219">
                  <c:v>154.88166189124723</c:v>
                </c:pt>
                <c:pt idx="220">
                  <c:v>158.4893192461104</c:v>
                </c:pt>
                <c:pt idx="221">
                  <c:v>162.18100973589188</c:v>
                </c:pt>
                <c:pt idx="222">
                  <c:v>165.95869074375491</c:v>
                </c:pt>
                <c:pt idx="223">
                  <c:v>169.82436524617307</c:v>
                </c:pt>
                <c:pt idx="224">
                  <c:v>173.78008287493614</c:v>
                </c:pt>
                <c:pt idx="225">
                  <c:v>177.82794100389066</c:v>
                </c:pt>
                <c:pt idx="226">
                  <c:v>181.97008586099668</c:v>
                </c:pt>
                <c:pt idx="227">
                  <c:v>186.20871366628504</c:v>
                </c:pt>
                <c:pt idx="228">
                  <c:v>190.54607179632276</c:v>
                </c:pt>
                <c:pt idx="229">
                  <c:v>194.98445997580251</c:v>
                </c:pt>
                <c:pt idx="230">
                  <c:v>199.52623149688571</c:v>
                </c:pt>
                <c:pt idx="231">
                  <c:v>204.1737944669506</c:v>
                </c:pt>
                <c:pt idx="232">
                  <c:v>208.92961308540137</c:v>
                </c:pt>
                <c:pt idx="233">
                  <c:v>213.79620895022055</c:v>
                </c:pt>
                <c:pt idx="234">
                  <c:v>218.77616239495231</c:v>
                </c:pt>
                <c:pt idx="235">
                  <c:v>223.87211385683094</c:v>
                </c:pt>
                <c:pt idx="236">
                  <c:v>229.08676527677417</c:v>
                </c:pt>
                <c:pt idx="237">
                  <c:v>234.42288153198876</c:v>
                </c:pt>
                <c:pt idx="238">
                  <c:v>239.88329190194551</c:v>
                </c:pt>
                <c:pt idx="239">
                  <c:v>245.47089156849918</c:v>
                </c:pt>
                <c:pt idx="240">
                  <c:v>251.18864315095405</c:v>
                </c:pt>
                <c:pt idx="241">
                  <c:v>257.03957827688208</c:v>
                </c:pt>
                <c:pt idx="242">
                  <c:v>263.02679918953373</c:v>
                </c:pt>
                <c:pt idx="243">
                  <c:v>269.15348039268673</c:v>
                </c:pt>
                <c:pt idx="244">
                  <c:v>275.42287033381172</c:v>
                </c:pt>
                <c:pt idx="245">
                  <c:v>281.83829312644031</c:v>
                </c:pt>
                <c:pt idx="246">
                  <c:v>288.4031503126551</c:v>
                </c:pt>
                <c:pt idx="247">
                  <c:v>295.12092266663291</c:v>
                </c:pt>
                <c:pt idx="248">
                  <c:v>301.99517204019554</c:v>
                </c:pt>
                <c:pt idx="249">
                  <c:v>309.02954325135278</c:v>
                </c:pt>
                <c:pt idx="250">
                  <c:v>316.2277660168312</c:v>
                </c:pt>
                <c:pt idx="251">
                  <c:v>323.59365692962137</c:v>
                </c:pt>
                <c:pt idx="252">
                  <c:v>331.13112148258369</c:v>
                </c:pt>
                <c:pt idx="253">
                  <c:v>338.84415613919498</c:v>
                </c:pt>
                <c:pt idx="254">
                  <c:v>346.73685045252387</c:v>
                </c:pt>
                <c:pt idx="255">
                  <c:v>354.81338923356714</c:v>
                </c:pt>
                <c:pt idx="256">
                  <c:v>363.07805477009276</c:v>
                </c:pt>
                <c:pt idx="257">
                  <c:v>371.53522909716344</c:v>
                </c:pt>
                <c:pt idx="258">
                  <c:v>380.18939632055185</c:v>
                </c:pt>
                <c:pt idx="259">
                  <c:v>389.04514499427063</c:v>
                </c:pt>
                <c:pt idx="260">
                  <c:v>398.10717055348704</c:v>
                </c:pt>
                <c:pt idx="261">
                  <c:v>407.38027780410187</c:v>
                </c:pt>
                <c:pt idx="262">
                  <c:v>416.86938347032424</c:v>
                </c:pt>
                <c:pt idx="263">
                  <c:v>426.57951880158117</c:v>
                </c:pt>
                <c:pt idx="264">
                  <c:v>436.51583224015377</c:v>
                </c:pt>
                <c:pt idx="265">
                  <c:v>446.68359215095063</c:v>
                </c:pt>
                <c:pt idx="266">
                  <c:v>457.08818961486179</c:v>
                </c:pt>
                <c:pt idx="267">
                  <c:v>467.7351412871846</c:v>
                </c:pt>
                <c:pt idx="268">
                  <c:v>478.63009232262397</c:v>
                </c:pt>
                <c:pt idx="269">
                  <c:v>489.77881936843141</c:v>
                </c:pt>
                <c:pt idx="270">
                  <c:v>501.18723362725666</c:v>
                </c:pt>
                <c:pt idx="271">
                  <c:v>512.86138399134882</c:v>
                </c:pt>
                <c:pt idx="272">
                  <c:v>524.80746024975622</c:v>
                </c:pt>
                <c:pt idx="273">
                  <c:v>537.03179637023538</c:v>
                </c:pt>
                <c:pt idx="274">
                  <c:v>549.5408738576067</c:v>
                </c:pt>
                <c:pt idx="275">
                  <c:v>562.34132519033028</c:v>
                </c:pt>
                <c:pt idx="276">
                  <c:v>575.43993733713762</c:v>
                </c:pt>
                <c:pt idx="277">
                  <c:v>588.84365535556867</c:v>
                </c:pt>
                <c:pt idx="278">
                  <c:v>602.55958607433695</c:v>
                </c:pt>
                <c:pt idx="279">
                  <c:v>616.59500186146022</c:v>
                </c:pt>
                <c:pt idx="280">
                  <c:v>630.95734448017072</c:v>
                </c:pt>
                <c:pt idx="281">
                  <c:v>645.65422903463241</c:v>
                </c:pt>
                <c:pt idx="282">
                  <c:v>660.69344800757176</c:v>
                </c:pt>
                <c:pt idx="283">
                  <c:v>676.08297539195689</c:v>
                </c:pt>
                <c:pt idx="284">
                  <c:v>691.83097091891034</c:v>
                </c:pt>
                <c:pt idx="285">
                  <c:v>707.94578438411111</c:v>
                </c:pt>
                <c:pt idx="286">
                  <c:v>724.43596007496194</c:v>
                </c:pt>
                <c:pt idx="287">
                  <c:v>741.31024130088861</c:v>
                </c:pt>
                <c:pt idx="288">
                  <c:v>758.5775750291541</c:v>
                </c:pt>
                <c:pt idx="289">
                  <c:v>776.24711662866071</c:v>
                </c:pt>
                <c:pt idx="290">
                  <c:v>794.32823472424957</c:v>
                </c:pt>
                <c:pt idx="291">
                  <c:v>812.83051616406578</c:v>
                </c:pt>
                <c:pt idx="292">
                  <c:v>831.76377110263672</c:v>
                </c:pt>
                <c:pt idx="293">
                  <c:v>851.13803820234057</c:v>
                </c:pt>
                <c:pt idx="294">
                  <c:v>870.96358995604385</c:v>
                </c:pt>
                <c:pt idx="295">
                  <c:v>891.250938133707</c:v>
                </c:pt>
                <c:pt idx="296">
                  <c:v>912.01083935587019</c:v>
                </c:pt>
                <c:pt idx="297">
                  <c:v>933.25430079695047</c:v>
                </c:pt>
                <c:pt idx="298">
                  <c:v>954.99258602139355</c:v>
                </c:pt>
                <c:pt idx="299">
                  <c:v>977.23722095576716</c:v>
                </c:pt>
                <c:pt idx="300">
                  <c:v>999.99999999995441</c:v>
                </c:pt>
                <c:pt idx="301">
                  <c:v>1023.2929922807075</c:v>
                </c:pt>
                <c:pt idx="302">
                  <c:v>1047.1285480508507</c:v>
                </c:pt>
                <c:pt idx="303">
                  <c:v>1071.5193052375564</c:v>
                </c:pt>
                <c:pt idx="304">
                  <c:v>1096.4781961431327</c:v>
                </c:pt>
                <c:pt idx="305">
                  <c:v>1122.0184543019097</c:v>
                </c:pt>
                <c:pt idx="306">
                  <c:v>1148.1536214968278</c:v>
                </c:pt>
                <c:pt idx="307">
                  <c:v>1174.8975549394722</c:v>
                </c:pt>
                <c:pt idx="308">
                  <c:v>1202.264434617354</c:v>
                </c:pt>
                <c:pt idx="309">
                  <c:v>1230.2687708123201</c:v>
                </c:pt>
                <c:pt idx="310">
                  <c:v>1258.9254117941043</c:v>
                </c:pt>
                <c:pt idx="311">
                  <c:v>1288.2495516930683</c:v>
                </c:pt>
                <c:pt idx="312">
                  <c:v>1318.2567385563398</c:v>
                </c:pt>
                <c:pt idx="313">
                  <c:v>1348.9628825915834</c:v>
                </c:pt>
                <c:pt idx="314">
                  <c:v>1380.3842646028129</c:v>
                </c:pt>
                <c:pt idx="315">
                  <c:v>1412.5375446226803</c:v>
                </c:pt>
                <c:pt idx="316">
                  <c:v>1445.4397707458504</c:v>
                </c:pt>
                <c:pt idx="317">
                  <c:v>1479.1083881681284</c:v>
                </c:pt>
                <c:pt idx="318">
                  <c:v>1513.5612484361259</c:v>
                </c:pt>
                <c:pt idx="319">
                  <c:v>1548.816618912397</c:v>
                </c:pt>
                <c:pt idx="320">
                  <c:v>1584.8931924610256</c:v>
                </c:pt>
                <c:pt idx="321">
                  <c:v>1621.8100973588398</c:v>
                </c:pt>
                <c:pt idx="322">
                  <c:v>1659.5869074374668</c:v>
                </c:pt>
                <c:pt idx="323">
                  <c:v>1698.2436524616483</c:v>
                </c:pt>
                <c:pt idx="324">
                  <c:v>1737.8008287492769</c:v>
                </c:pt>
                <c:pt idx="325">
                  <c:v>1778.2794100388203</c:v>
                </c:pt>
                <c:pt idx="326">
                  <c:v>1819.7008586098782</c:v>
                </c:pt>
                <c:pt idx="327">
                  <c:v>1862.087136662758</c:v>
                </c:pt>
                <c:pt idx="328">
                  <c:v>1905.460717963135</c:v>
                </c:pt>
                <c:pt idx="329">
                  <c:v>1949.8445997579286</c:v>
                </c:pt>
                <c:pt idx="330">
                  <c:v>1995.2623149687599</c:v>
                </c:pt>
                <c:pt idx="331">
                  <c:v>2041.7379446694049</c:v>
                </c:pt>
                <c:pt idx="332">
                  <c:v>2089.296130853912</c:v>
                </c:pt>
                <c:pt idx="333">
                  <c:v>2137.9620895021012</c:v>
                </c:pt>
                <c:pt idx="334">
                  <c:v>2187.7616239494168</c:v>
                </c:pt>
                <c:pt idx="335">
                  <c:v>2238.7211385682003</c:v>
                </c:pt>
                <c:pt idx="336">
                  <c:v>2290.8676527676284</c:v>
                </c:pt>
                <c:pt idx="337">
                  <c:v>2344.2288153197737</c:v>
                </c:pt>
                <c:pt idx="338">
                  <c:v>2398.8329190193363</c:v>
                </c:pt>
                <c:pt idx="339">
                  <c:v>2454.7089156848724</c:v>
                </c:pt>
                <c:pt idx="340">
                  <c:v>2511.8864315094161</c:v>
                </c:pt>
                <c:pt idx="341">
                  <c:v>2570.3957827686954</c:v>
                </c:pt>
                <c:pt idx="342">
                  <c:v>2630.2679918952094</c:v>
                </c:pt>
                <c:pt idx="343">
                  <c:v>2691.5348039267365</c:v>
                </c:pt>
                <c:pt idx="344">
                  <c:v>2754.228703337983</c:v>
                </c:pt>
                <c:pt idx="345">
                  <c:v>2818.3829312642633</c:v>
                </c:pt>
                <c:pt idx="346">
                  <c:v>2884.0315031264108</c:v>
                </c:pt>
                <c:pt idx="347">
                  <c:v>2951.209226666183</c:v>
                </c:pt>
                <c:pt idx="348">
                  <c:v>3019.9517204018084</c:v>
                </c:pt>
                <c:pt idx="349">
                  <c:v>3090.2954325133778</c:v>
                </c:pt>
                <c:pt idx="350">
                  <c:v>3162.2776601681612</c:v>
                </c:pt>
                <c:pt idx="351">
                  <c:v>3235.9365692960532</c:v>
                </c:pt>
                <c:pt idx="352">
                  <c:v>3311.311214825676</c:v>
                </c:pt>
                <c:pt idx="353">
                  <c:v>3388.4415613917849</c:v>
                </c:pt>
                <c:pt idx="354">
                  <c:v>3467.36850452507</c:v>
                </c:pt>
                <c:pt idx="355">
                  <c:v>3548.1338923354956</c:v>
                </c:pt>
                <c:pt idx="356">
                  <c:v>3630.7805477007482</c:v>
                </c:pt>
                <c:pt idx="357">
                  <c:v>3715.3522909714534</c:v>
                </c:pt>
                <c:pt idx="358">
                  <c:v>3801.8939632053334</c:v>
                </c:pt>
                <c:pt idx="359">
                  <c:v>3890.4514499425204</c:v>
                </c:pt>
                <c:pt idx="360">
                  <c:v>3981.0717055346731</c:v>
                </c:pt>
                <c:pt idx="361">
                  <c:v>4073.8027780408202</c:v>
                </c:pt>
                <c:pt idx="362">
                  <c:v>4168.6938347030391</c:v>
                </c:pt>
                <c:pt idx="363">
                  <c:v>4265.7951880156043</c:v>
                </c:pt>
                <c:pt idx="364">
                  <c:v>4365.158322401322</c:v>
                </c:pt>
                <c:pt idx="365">
                  <c:v>4466.8359215092851</c:v>
                </c:pt>
                <c:pt idx="366">
                  <c:v>4570.8818961483958</c:v>
                </c:pt>
                <c:pt idx="367">
                  <c:v>4677.3514128716188</c:v>
                </c:pt>
                <c:pt idx="368">
                  <c:v>4786.300923226011</c:v>
                </c:pt>
                <c:pt idx="369">
                  <c:v>4897.7881936840722</c:v>
                </c:pt>
                <c:pt idx="370">
                  <c:v>5011.8723362723231</c:v>
                </c:pt>
                <c:pt idx="371">
                  <c:v>5128.6138399132387</c:v>
                </c:pt>
                <c:pt idx="372">
                  <c:v>5248.0746024973068</c:v>
                </c:pt>
                <c:pt idx="373">
                  <c:v>5370.3179637020876</c:v>
                </c:pt>
                <c:pt idx="374">
                  <c:v>5495.4087385757957</c:v>
                </c:pt>
                <c:pt idx="375">
                  <c:v>5623.41325190303</c:v>
                </c:pt>
                <c:pt idx="376">
                  <c:v>5754.3993733710968</c:v>
                </c:pt>
                <c:pt idx="377">
                  <c:v>5888.4365535554052</c:v>
                </c:pt>
                <c:pt idx="378">
                  <c:v>6025.5958607430712</c:v>
                </c:pt>
                <c:pt idx="379">
                  <c:v>6165.9500186143023</c:v>
                </c:pt>
                <c:pt idx="380">
                  <c:v>6309.5734448014009</c:v>
                </c:pt>
                <c:pt idx="381">
                  <c:v>6456.5422903460103</c:v>
                </c:pt>
                <c:pt idx="382">
                  <c:v>6606.9344800753906</c:v>
                </c:pt>
                <c:pt idx="383">
                  <c:v>6760.8297539192345</c:v>
                </c:pt>
                <c:pt idx="384">
                  <c:v>6918.3097091887666</c:v>
                </c:pt>
                <c:pt idx="385">
                  <c:v>7079.4578438407671</c:v>
                </c:pt>
                <c:pt idx="386">
                  <c:v>7244.3596007492733</c:v>
                </c:pt>
                <c:pt idx="387">
                  <c:v>7413.1024130085189</c:v>
                </c:pt>
                <c:pt idx="388">
                  <c:v>7585.7757502911654</c:v>
                </c:pt>
                <c:pt idx="389">
                  <c:v>7762.4711662862292</c:v>
                </c:pt>
                <c:pt idx="390">
                  <c:v>7943.2823472421096</c:v>
                </c:pt>
                <c:pt idx="391">
                  <c:v>8128.3051616402554</c:v>
                </c:pt>
                <c:pt idx="392">
                  <c:v>8317.6377110259546</c:v>
                </c:pt>
                <c:pt idx="393">
                  <c:v>8511.3803820229914</c:v>
                </c:pt>
                <c:pt idx="394">
                  <c:v>8709.6358995600149</c:v>
                </c:pt>
                <c:pt idx="395">
                  <c:v>8912.5093813366439</c:v>
                </c:pt>
                <c:pt idx="396">
                  <c:v>9120.1083935582501</c:v>
                </c:pt>
                <c:pt idx="397">
                  <c:v>9332.5430079690432</c:v>
                </c:pt>
                <c:pt idx="398">
                  <c:v>9549.9258602134705</c:v>
                </c:pt>
                <c:pt idx="399">
                  <c:v>9772.3722095571957</c:v>
                </c:pt>
                <c:pt idx="400">
                  <c:v>9999.9999999990487</c:v>
                </c:pt>
                <c:pt idx="401">
                  <c:v>10232.929922806587</c:v>
                </c:pt>
                <c:pt idx="402">
                  <c:v>10471.285480508017</c:v>
                </c:pt>
                <c:pt idx="403">
                  <c:v>10715.193052375043</c:v>
                </c:pt>
                <c:pt idx="404">
                  <c:v>10964.781961430805</c:v>
                </c:pt>
                <c:pt idx="405">
                  <c:v>11220.184543018562</c:v>
                </c:pt>
                <c:pt idx="406">
                  <c:v>11481.536214967729</c:v>
                </c:pt>
                <c:pt idx="407">
                  <c:v>11748.97554939415</c:v>
                </c:pt>
                <c:pt idx="408">
                  <c:v>12022.644346172956</c:v>
                </c:pt>
                <c:pt idx="409">
                  <c:v>12302.687708122614</c:v>
                </c:pt>
                <c:pt idx="410">
                  <c:v>12589.254117940442</c:v>
                </c:pt>
                <c:pt idx="411">
                  <c:v>12882.495516930079</c:v>
                </c:pt>
                <c:pt idx="412">
                  <c:v>13182.567385562756</c:v>
                </c:pt>
                <c:pt idx="413">
                  <c:v>13489.62882591519</c:v>
                </c:pt>
                <c:pt idx="414">
                  <c:v>13803.84264602747</c:v>
                </c:pt>
                <c:pt idx="415">
                  <c:v>14125.375446226129</c:v>
                </c:pt>
                <c:pt idx="416">
                  <c:v>14454.397707457802</c:v>
                </c:pt>
                <c:pt idx="417">
                  <c:v>14791.083881680566</c:v>
                </c:pt>
                <c:pt idx="418">
                  <c:v>15135.612484360536</c:v>
                </c:pt>
                <c:pt idx="419">
                  <c:v>15488.166189123231</c:v>
                </c:pt>
                <c:pt idx="420">
                  <c:v>15848.931924609513</c:v>
                </c:pt>
                <c:pt idx="421">
                  <c:v>16218.10097358761</c:v>
                </c:pt>
                <c:pt idx="422">
                  <c:v>16595.869074373877</c:v>
                </c:pt>
                <c:pt idx="423">
                  <c:v>16982.43652461567</c:v>
                </c:pt>
                <c:pt idx="424">
                  <c:v>17378.008287491939</c:v>
                </c:pt>
                <c:pt idx="425">
                  <c:v>17782.794100387368</c:v>
                </c:pt>
                <c:pt idx="426">
                  <c:v>18197.008586097898</c:v>
                </c:pt>
                <c:pt idx="427">
                  <c:v>18620.871366626692</c:v>
                </c:pt>
                <c:pt idx="428">
                  <c:v>19054.607179630439</c:v>
                </c:pt>
                <c:pt idx="429">
                  <c:v>19498.445997578372</c:v>
                </c:pt>
                <c:pt idx="430">
                  <c:v>19952.623149686631</c:v>
                </c:pt>
                <c:pt idx="431">
                  <c:v>20417.379446693074</c:v>
                </c:pt>
                <c:pt idx="432">
                  <c:v>20892.961308538121</c:v>
                </c:pt>
                <c:pt idx="433">
                  <c:v>21379.620895019994</c:v>
                </c:pt>
                <c:pt idx="434">
                  <c:v>21877.616239493142</c:v>
                </c:pt>
                <c:pt idx="435">
                  <c:v>22387.211385680916</c:v>
                </c:pt>
                <c:pt idx="436">
                  <c:v>22908.67652767519</c:v>
                </c:pt>
                <c:pt idx="437">
                  <c:v>23442.28815319662</c:v>
                </c:pt>
                <c:pt idx="438">
                  <c:v>23988.329190192238</c:v>
                </c:pt>
                <c:pt idx="439">
                  <c:v>24547.089156847531</c:v>
                </c:pt>
                <c:pt idx="440">
                  <c:v>25118.86431509296</c:v>
                </c:pt>
                <c:pt idx="441">
                  <c:v>25703.957827685728</c:v>
                </c:pt>
                <c:pt idx="442">
                  <c:v>26302.679918950838</c:v>
                </c:pt>
                <c:pt idx="443">
                  <c:v>26915.348039266104</c:v>
                </c:pt>
                <c:pt idx="444">
                  <c:v>27542.287033378489</c:v>
                </c:pt>
                <c:pt idx="445">
                  <c:v>28183.829312641286</c:v>
                </c:pt>
                <c:pt idx="446">
                  <c:v>28840.315031262729</c:v>
                </c:pt>
                <c:pt idx="447">
                  <c:v>29512.092266660449</c:v>
                </c:pt>
                <c:pt idx="448">
                  <c:v>30199.517204016618</c:v>
                </c:pt>
                <c:pt idx="449">
                  <c:v>30902.954325132276</c:v>
                </c:pt>
                <c:pt idx="450">
                  <c:v>31622.776601680074</c:v>
                </c:pt>
                <c:pt idx="451">
                  <c:v>32359.365692959018</c:v>
                </c:pt>
                <c:pt idx="452">
                  <c:v>33113.112148255212</c:v>
                </c:pt>
                <c:pt idx="453">
                  <c:v>33884.415613916201</c:v>
                </c:pt>
                <c:pt idx="454">
                  <c:v>34673.685045249011</c:v>
                </c:pt>
                <c:pt idx="455">
                  <c:v>35481.338923353294</c:v>
                </c:pt>
                <c:pt idx="456">
                  <c:v>36307.805477005779</c:v>
                </c:pt>
                <c:pt idx="457">
                  <c:v>37153.52290971273</c:v>
                </c:pt>
                <c:pt idx="458">
                  <c:v>38018.939632051486</c:v>
                </c:pt>
                <c:pt idx="459">
                  <c:v>38904.514499423312</c:v>
                </c:pt>
                <c:pt idx="460">
                  <c:v>39810.717055344867</c:v>
                </c:pt>
                <c:pt idx="461">
                  <c:v>40738.027780406293</c:v>
                </c:pt>
                <c:pt idx="462">
                  <c:v>41686.938347028365</c:v>
                </c:pt>
                <c:pt idx="463">
                  <c:v>42657.951880153967</c:v>
                </c:pt>
                <c:pt idx="464">
                  <c:v>43651.58322401117</c:v>
                </c:pt>
                <c:pt idx="465">
                  <c:v>44668.359215090757</c:v>
                </c:pt>
                <c:pt idx="466">
                  <c:v>45708.818961481731</c:v>
                </c:pt>
                <c:pt idx="467">
                  <c:v>46773.514128713912</c:v>
                </c:pt>
                <c:pt idx="468">
                  <c:v>47863.009232257784</c:v>
                </c:pt>
                <c:pt idx="469">
                  <c:v>48977.881936838421</c:v>
                </c:pt>
                <c:pt idx="470">
                  <c:v>50118.723362720884</c:v>
                </c:pt>
                <c:pt idx="471">
                  <c:v>51286.138399129894</c:v>
                </c:pt>
                <c:pt idx="472">
                  <c:v>52480.746024970511</c:v>
                </c:pt>
                <c:pt idx="473">
                  <c:v>53703.179637018366</c:v>
                </c:pt>
                <c:pt idx="474">
                  <c:v>54954.087385755382</c:v>
                </c:pt>
                <c:pt idx="475">
                  <c:v>56234.13251902756</c:v>
                </c:pt>
                <c:pt idx="476">
                  <c:v>57543.993733708172</c:v>
                </c:pt>
                <c:pt idx="477">
                  <c:v>58884.365535551195</c:v>
                </c:pt>
                <c:pt idx="478">
                  <c:v>60255.958607427885</c:v>
                </c:pt>
                <c:pt idx="479">
                  <c:v>61659.50018614014</c:v>
                </c:pt>
                <c:pt idx="480">
                  <c:v>63095.734448010939</c:v>
                </c:pt>
                <c:pt idx="481">
                  <c:v>64565.422903456965</c:v>
                </c:pt>
                <c:pt idx="482">
                  <c:v>66069.344800750812</c:v>
                </c:pt>
                <c:pt idx="483">
                  <c:v>67608.297539189167</c:v>
                </c:pt>
                <c:pt idx="484">
                  <c:v>69183.097091884309</c:v>
                </c:pt>
                <c:pt idx="485">
                  <c:v>70794.57843840422</c:v>
                </c:pt>
                <c:pt idx="486">
                  <c:v>72443.596007489206</c:v>
                </c:pt>
                <c:pt idx="487">
                  <c:v>74131.024130081714</c:v>
                </c:pt>
                <c:pt idx="488">
                  <c:v>75857.757502908105</c:v>
                </c:pt>
                <c:pt idx="489">
                  <c:v>77624.711662858521</c:v>
                </c:pt>
                <c:pt idx="490">
                  <c:v>79432.823472417236</c:v>
                </c:pt>
                <c:pt idx="491">
                  <c:v>81283.051616398749</c:v>
                </c:pt>
                <c:pt idx="492">
                  <c:v>83176.377110255649</c:v>
                </c:pt>
                <c:pt idx="493">
                  <c:v>85113.803820225774</c:v>
                </c:pt>
                <c:pt idx="494">
                  <c:v>87096.358995595903</c:v>
                </c:pt>
                <c:pt idx="495">
                  <c:v>89125.093813362109</c:v>
                </c:pt>
                <c:pt idx="496">
                  <c:v>91201.083935578223</c:v>
                </c:pt>
                <c:pt idx="497">
                  <c:v>93325.430079686048</c:v>
                </c:pt>
                <c:pt idx="498">
                  <c:v>95499.258602130067</c:v>
                </c:pt>
                <c:pt idx="499">
                  <c:v>97723.722095567209</c:v>
                </c:pt>
                <c:pt idx="500">
                  <c:v>99999.999999985812</c:v>
                </c:pt>
                <c:pt idx="501">
                  <c:v>102329.29922806089</c:v>
                </c:pt>
                <c:pt idx="502">
                  <c:v>104712.85480507489</c:v>
                </c:pt>
                <c:pt idx="503">
                  <c:v>107151.93052374522</c:v>
                </c:pt>
                <c:pt idx="504">
                  <c:v>109647.8196143027</c:v>
                </c:pt>
                <c:pt idx="505">
                  <c:v>112201.84543018017</c:v>
                </c:pt>
                <c:pt idx="506">
                  <c:v>114815.36214967171</c:v>
                </c:pt>
                <c:pt idx="507">
                  <c:v>117489.75549393578</c:v>
                </c:pt>
                <c:pt idx="508">
                  <c:v>120226.44346172371</c:v>
                </c:pt>
                <c:pt idx="509">
                  <c:v>123026.87708122015</c:v>
                </c:pt>
                <c:pt idx="510">
                  <c:v>125892.54117939829</c:v>
                </c:pt>
                <c:pt idx="511">
                  <c:v>128824.95516929429</c:v>
                </c:pt>
                <c:pt idx="512">
                  <c:v>131825.67385562113</c:v>
                </c:pt>
                <c:pt idx="513">
                  <c:v>134896.28825914534</c:v>
                </c:pt>
                <c:pt idx="514">
                  <c:v>138038.42646026798</c:v>
                </c:pt>
                <c:pt idx="515">
                  <c:v>141253.75446225444</c:v>
                </c:pt>
                <c:pt idx="516">
                  <c:v>144543.97707457098</c:v>
                </c:pt>
                <c:pt idx="517">
                  <c:v>147910.83881679847</c:v>
                </c:pt>
                <c:pt idx="518">
                  <c:v>151356.12484359799</c:v>
                </c:pt>
                <c:pt idx="519">
                  <c:v>154881.66189122476</c:v>
                </c:pt>
                <c:pt idx="520">
                  <c:v>158489.31924608714</c:v>
                </c:pt>
                <c:pt idx="521">
                  <c:v>162181.00973586823</c:v>
                </c:pt>
                <c:pt idx="522">
                  <c:v>165958.69074373069</c:v>
                </c:pt>
                <c:pt idx="523">
                  <c:v>169824.36524614846</c:v>
                </c:pt>
                <c:pt idx="524">
                  <c:v>173780.08287491094</c:v>
                </c:pt>
                <c:pt idx="525">
                  <c:v>177827.94100386472</c:v>
                </c:pt>
                <c:pt idx="526">
                  <c:v>181970.08586097014</c:v>
                </c:pt>
                <c:pt idx="527">
                  <c:v>186208.71366625786</c:v>
                </c:pt>
                <c:pt idx="528">
                  <c:v>190546.07179629515</c:v>
                </c:pt>
                <c:pt idx="529">
                  <c:v>194984.45997577391</c:v>
                </c:pt>
                <c:pt idx="530">
                  <c:v>199526.23149685661</c:v>
                </c:pt>
                <c:pt idx="531">
                  <c:v>204173.79446692081</c:v>
                </c:pt>
                <c:pt idx="532">
                  <c:v>208929.61308537106</c:v>
                </c:pt>
                <c:pt idx="533">
                  <c:v>213796.20895018952</c:v>
                </c:pt>
                <c:pt idx="534">
                  <c:v>218776.16239492039</c:v>
                </c:pt>
                <c:pt idx="535">
                  <c:v>223872.11385679827</c:v>
                </c:pt>
                <c:pt idx="536">
                  <c:v>229086.76527674074</c:v>
                </c:pt>
                <c:pt idx="537">
                  <c:v>234422.88153195477</c:v>
                </c:pt>
                <c:pt idx="538">
                  <c:v>239883.2919019103</c:v>
                </c:pt>
                <c:pt idx="539">
                  <c:v>245470.89156846335</c:v>
                </c:pt>
                <c:pt idx="540">
                  <c:v>251188.6431509174</c:v>
                </c:pt>
                <c:pt idx="541">
                  <c:v>257039.57827684478</c:v>
                </c:pt>
                <c:pt idx="542">
                  <c:v>263026.79918949562</c:v>
                </c:pt>
                <c:pt idx="543">
                  <c:v>269153.4803926475</c:v>
                </c:pt>
                <c:pt idx="544">
                  <c:v>275422.87033377151</c:v>
                </c:pt>
                <c:pt idx="545">
                  <c:v>281838.29312639916</c:v>
                </c:pt>
                <c:pt idx="546">
                  <c:v>288403.15031261329</c:v>
                </c:pt>
                <c:pt idx="547">
                  <c:v>295120.92266659014</c:v>
                </c:pt>
                <c:pt idx="548">
                  <c:v>301995.17204015149</c:v>
                </c:pt>
                <c:pt idx="549">
                  <c:v>309029.54325130774</c:v>
                </c:pt>
                <c:pt idx="550">
                  <c:v>316227.76601678535</c:v>
                </c:pt>
                <c:pt idx="551">
                  <c:v>323593.65692957444</c:v>
                </c:pt>
                <c:pt idx="552">
                  <c:v>331131.12148253538</c:v>
                </c:pt>
                <c:pt idx="553">
                  <c:v>338844.15613914555</c:v>
                </c:pt>
                <c:pt idx="554">
                  <c:v>346736.85045247327</c:v>
                </c:pt>
                <c:pt idx="555">
                  <c:v>354813.38923351566</c:v>
                </c:pt>
                <c:pt idx="556">
                  <c:v>363078.05477004015</c:v>
                </c:pt>
                <c:pt idx="557">
                  <c:v>371535.22909710923</c:v>
                </c:pt>
                <c:pt idx="558">
                  <c:v>380189.39632049634</c:v>
                </c:pt>
                <c:pt idx="559">
                  <c:v>389045.14499421424</c:v>
                </c:pt>
                <c:pt idx="560">
                  <c:v>398107.17055342929</c:v>
                </c:pt>
                <c:pt idx="561">
                  <c:v>407380.27780404239</c:v>
                </c:pt>
                <c:pt idx="562">
                  <c:v>416869.38347026339</c:v>
                </c:pt>
                <c:pt idx="563">
                  <c:v>426579.51880151895</c:v>
                </c:pt>
                <c:pt idx="564">
                  <c:v>436515.83224009047</c:v>
                </c:pt>
                <c:pt idx="565">
                  <c:v>446683.59215088584</c:v>
                </c:pt>
                <c:pt idx="566">
                  <c:v>457088.18961479509</c:v>
                </c:pt>
                <c:pt idx="567">
                  <c:v>467735.14128711633</c:v>
                </c:pt>
                <c:pt idx="568">
                  <c:v>478630.09232255456</c:v>
                </c:pt>
                <c:pt idx="569">
                  <c:v>489778.81936836039</c:v>
                </c:pt>
                <c:pt idx="570">
                  <c:v>501187.23362718354</c:v>
                </c:pt>
                <c:pt idx="571">
                  <c:v>512861.38399127399</c:v>
                </c:pt>
                <c:pt idx="572">
                  <c:v>524807.46024967963</c:v>
                </c:pt>
                <c:pt idx="573">
                  <c:v>537031.79637015751</c:v>
                </c:pt>
                <c:pt idx="574">
                  <c:v>549540.87385752704</c:v>
                </c:pt>
                <c:pt idx="575">
                  <c:v>562341.32519024832</c:v>
                </c:pt>
                <c:pt idx="576">
                  <c:v>575439.93733705371</c:v>
                </c:pt>
                <c:pt idx="577">
                  <c:v>588843.65535548329</c:v>
                </c:pt>
                <c:pt idx="578">
                  <c:v>602559.58607424959</c:v>
                </c:pt>
                <c:pt idx="579">
                  <c:v>616595.00186137029</c:v>
                </c:pt>
                <c:pt idx="580">
                  <c:v>630957.34448007867</c:v>
                </c:pt>
                <c:pt idx="581">
                  <c:v>645654.22903453826</c:v>
                </c:pt>
                <c:pt idx="582">
                  <c:v>660693.44800747593</c:v>
                </c:pt>
                <c:pt idx="583">
                  <c:v>676082.97539185884</c:v>
                </c:pt>
                <c:pt idx="584">
                  <c:v>691830.97091880941</c:v>
                </c:pt>
                <c:pt idx="585">
                  <c:v>707945.7843840078</c:v>
                </c:pt>
                <c:pt idx="586">
                  <c:v>724435.96007485688</c:v>
                </c:pt>
                <c:pt idx="587">
                  <c:v>741310.24130078114</c:v>
                </c:pt>
                <c:pt idx="588">
                  <c:v>758577.57502904278</c:v>
                </c:pt>
                <c:pt idx="589">
                  <c:v>776247.11662854743</c:v>
                </c:pt>
                <c:pt idx="590">
                  <c:v>794328.23472413374</c:v>
                </c:pt>
                <c:pt idx="591">
                  <c:v>812830.51616394799</c:v>
                </c:pt>
                <c:pt idx="592">
                  <c:v>831763.7711025161</c:v>
                </c:pt>
                <c:pt idx="593">
                  <c:v>851138.03820221638</c:v>
                </c:pt>
                <c:pt idx="594">
                  <c:v>870963.58995591674</c:v>
                </c:pt>
                <c:pt idx="595">
                  <c:v>891250.9381335777</c:v>
                </c:pt>
                <c:pt idx="596">
                  <c:v>912010.8393557379</c:v>
                </c:pt>
                <c:pt idx="597">
                  <c:v>933254.30079681345</c:v>
                </c:pt>
                <c:pt idx="598">
                  <c:v>954992.58602125419</c:v>
                </c:pt>
                <c:pt idx="599">
                  <c:v>977237.22095562459</c:v>
                </c:pt>
                <c:pt idx="600">
                  <c:v>999999.99999980943</c:v>
                </c:pt>
                <c:pt idx="601">
                  <c:v>1023292.992280559</c:v>
                </c:pt>
                <c:pt idx="602">
                  <c:v>1047128.5480506979</c:v>
                </c:pt>
                <c:pt idx="603">
                  <c:v>1071519.3052374001</c:v>
                </c:pt>
                <c:pt idx="604">
                  <c:v>1096478.1961429736</c:v>
                </c:pt>
                <c:pt idx="605">
                  <c:v>1122018.454301747</c:v>
                </c:pt>
                <c:pt idx="606">
                  <c:v>1148153.6214966592</c:v>
                </c:pt>
                <c:pt idx="607">
                  <c:v>1174897.5549393008</c:v>
                </c:pt>
                <c:pt idx="608">
                  <c:v>1202264.4346171785</c:v>
                </c:pt>
                <c:pt idx="609">
                  <c:v>1230268.7708121417</c:v>
                </c:pt>
                <c:pt idx="610">
                  <c:v>1258925.4117939216</c:v>
                </c:pt>
              </c:numCache>
            </c:numRef>
          </c:xVal>
          <c:yVal>
            <c:numRef>
              <c:f>PICXO!$T$2:$T$612</c:f>
              <c:numCache>
                <c:formatCode>0.00</c:formatCode>
                <c:ptCount val="611"/>
                <c:pt idx="0">
                  <c:v>1.0244691102994884E-2</c:v>
                </c:pt>
                <c:pt idx="1">
                  <c:v>1.0721978142812566E-2</c:v>
                </c:pt>
                <c:pt idx="2">
                  <c:v>1.1221231499382275E-2</c:v>
                </c:pt>
                <c:pt idx="3">
                  <c:v>1.1743436401696415E-2</c:v>
                </c:pt>
                <c:pt idx="4">
                  <c:v>1.2289619814151182E-2</c:v>
                </c:pt>
                <c:pt idx="5">
                  <c:v>1.2860851970552265E-2</c:v>
                </c:pt>
                <c:pt idx="6">
                  <c:v>1.3458247938064043E-2</c:v>
                </c:pt>
                <c:pt idx="7">
                  <c:v>1.4082969214832073E-2</c:v>
                </c:pt>
                <c:pt idx="8">
                  <c:v>1.4736225355278366E-2</c:v>
                </c:pt>
                <c:pt idx="9">
                  <c:v>1.5419275622033615E-2</c:v>
                </c:pt>
                <c:pt idx="10">
                  <c:v>1.6133430661124642E-2</c:v>
                </c:pt>
                <c:pt idx="11">
                  <c:v>1.6880054196380258E-2</c:v>
                </c:pt>
                <c:pt idx="12">
                  <c:v>1.7660564740963201E-2</c:v>
                </c:pt>
                <c:pt idx="13">
                  <c:v>1.8476437317769368E-2</c:v>
                </c:pt>
                <c:pt idx="14">
                  <c:v>1.9329205187772921E-2</c:v>
                </c:pt>
                <c:pt idx="15">
                  <c:v>2.0220461577847879E-2</c:v>
                </c:pt>
                <c:pt idx="16">
                  <c:v>2.1151861398846804E-2</c:v>
                </c:pt>
                <c:pt idx="17">
                  <c:v>2.2125122955217243E-2</c:v>
                </c:pt>
                <c:pt idx="18">
                  <c:v>2.314202962648396E-2</c:v>
                </c:pt>
                <c:pt idx="19">
                  <c:v>2.4204431519682757E-2</c:v>
                </c:pt>
                <c:pt idx="20">
                  <c:v>2.5314247080883808E-2</c:v>
                </c:pt>
                <c:pt idx="21">
                  <c:v>2.6473464651321138E-2</c:v>
                </c:pt>
                <c:pt idx="22">
                  <c:v>2.768414395732794E-2</c:v>
                </c:pt>
                <c:pt idx="23">
                  <c:v>2.8948417526266243E-2</c:v>
                </c:pt>
                <c:pt idx="24">
                  <c:v>3.026849200129068E-2</c:v>
                </c:pt>
                <c:pt idx="25">
                  <c:v>3.1646649352128409E-2</c:v>
                </c:pt>
                <c:pt idx="26">
                  <c:v>3.3085247954412492E-2</c:v>
                </c:pt>
                <c:pt idx="27">
                  <c:v>3.4586723522662802E-2</c:v>
                </c:pt>
                <c:pt idx="28">
                  <c:v>3.6153589879823374E-2</c:v>
                </c:pt>
                <c:pt idx="29">
                  <c:v>3.7788439529605422E-2</c:v>
                </c:pt>
                <c:pt idx="30">
                  <c:v>3.9493944022610632E-2</c:v>
                </c:pt>
                <c:pt idx="31">
                  <c:v>4.1272854077294911E-2</c:v>
                </c:pt>
                <c:pt idx="32">
                  <c:v>4.3127999437454871E-2</c:v>
                </c:pt>
                <c:pt idx="33">
                  <c:v>4.5062288435205891E-2</c:v>
                </c:pt>
                <c:pt idx="34">
                  <c:v>4.7078707219684594E-2</c:v>
                </c:pt>
                <c:pt idx="35">
                  <c:v>4.9180318632115638E-2</c:v>
                </c:pt>
                <c:pt idx="36">
                  <c:v>5.1370260684169979E-2</c:v>
                </c:pt>
                <c:pt idx="37">
                  <c:v>5.3651744601472054E-2</c:v>
                </c:pt>
                <c:pt idx="38">
                  <c:v>5.6028052401356644E-2</c:v>
                </c:pt>
                <c:pt idx="39">
                  <c:v>5.8502533957061759E-2</c:v>
                </c:pt>
                <c:pt idx="40">
                  <c:v>6.1078603508282314E-2</c:v>
                </c:pt>
                <c:pt idx="41">
                  <c:v>6.3759735584716246E-2</c:v>
                </c:pt>
                <c:pt idx="42">
                  <c:v>6.6549460276370306E-2</c:v>
                </c:pt>
                <c:pt idx="43">
                  <c:v>6.9451357833037713E-2</c:v>
                </c:pt>
                <c:pt idx="44">
                  <c:v>7.2469052526018402E-2</c:v>
                </c:pt>
                <c:pt idx="45">
                  <c:v>7.5606205725844713E-2</c:v>
                </c:pt>
                <c:pt idx="46">
                  <c:v>7.8866508171563224E-2</c:v>
                </c:pt>
                <c:pt idx="47">
                  <c:v>8.2253671352226637E-2</c:v>
                </c:pt>
                <c:pt idx="48">
                  <c:v>8.5771417985184367E-2</c:v>
                </c:pt>
                <c:pt idx="49">
                  <c:v>8.9423471530675924E-2</c:v>
                </c:pt>
                <c:pt idx="50">
                  <c:v>9.3213544700384038E-2</c:v>
                </c:pt>
                <c:pt idx="51">
                  <c:v>9.7145326934386711E-2</c:v>
                </c:pt>
                <c:pt idx="52">
                  <c:v>0.10122247079241267</c:v>
                </c:pt>
                <c:pt idx="53">
                  <c:v>0.10544857724456469</c:v>
                </c:pt>
                <c:pt idx="54">
                  <c:v>0.10982717983361966</c:v>
                </c:pt>
                <c:pt idx="55">
                  <c:v>0.11436172766500782</c:v>
                </c:pt>
                <c:pt idx="56">
                  <c:v>0.11905556726343922</c:v>
                </c:pt>
                <c:pt idx="57">
                  <c:v>0.12391192322694192</c:v>
                </c:pt>
                <c:pt idx="58">
                  <c:v>0.1289338777439151</c:v>
                </c:pt>
                <c:pt idx="59">
                  <c:v>0.13412434894741718</c:v>
                </c:pt>
                <c:pt idx="60">
                  <c:v>0.13948606815218967</c:v>
                </c:pt>
                <c:pt idx="61">
                  <c:v>0.14502155602226746</c:v>
                </c:pt>
                <c:pt idx="62">
                  <c:v>0.15073309769611537</c:v>
                </c:pt>
                <c:pt idx="63">
                  <c:v>0.15662271696123448</c:v>
                </c:pt>
                <c:pt idx="64">
                  <c:v>0.16269214956901218</c:v>
                </c:pt>
                <c:pt idx="65">
                  <c:v>0.16894281575036943</c:v>
                </c:pt>
                <c:pt idx="66">
                  <c:v>0.17537579210950494</c:v>
                </c:pt>
                <c:pt idx="67">
                  <c:v>0.18199178297682511</c:v>
                </c:pt>
                <c:pt idx="68">
                  <c:v>0.1887910914052168</c:v>
                </c:pt>
                <c:pt idx="69">
                  <c:v>0.19577358998383537</c:v>
                </c:pt>
                <c:pt idx="70">
                  <c:v>0.20293869163304268</c:v>
                </c:pt>
                <c:pt idx="71">
                  <c:v>0.21028532060866101</c:v>
                </c:pt>
                <c:pt idx="72">
                  <c:v>0.21781188393161593</c:v>
                </c:pt>
                <c:pt idx="73">
                  <c:v>0.22551624348284854</c:v>
                </c:pt>
                <c:pt idx="74">
                  <c:v>0.2333956889861549</c:v>
                </c:pt>
                <c:pt idx="75">
                  <c:v>0.24144691219137393</c:v>
                </c:pt>
                <c:pt idx="76">
                  <c:v>0.2496659824572493</c:v>
                </c:pt>
                <c:pt idx="77">
                  <c:v>0.25804832407084638</c:v>
                </c:pt>
                <c:pt idx="78">
                  <c:v>0.26658869552489911</c:v>
                </c:pt>
                <c:pt idx="79">
                  <c:v>0.2752811710555001</c:v>
                </c:pt>
                <c:pt idx="80">
                  <c:v>0.28411912468989875</c:v>
                </c:pt>
                <c:pt idx="81">
                  <c:v>0.29309521705742214</c:v>
                </c:pt>
                <c:pt idx="82">
                  <c:v>0.30220138520709622</c:v>
                </c:pt>
                <c:pt idx="83">
                  <c:v>0.31142883564378659</c:v>
                </c:pt>
                <c:pt idx="84">
                  <c:v>0.32076804076826565</c:v>
                </c:pt>
                <c:pt idx="85">
                  <c:v>0.33020873890054681</c:v>
                </c:pt>
                <c:pt idx="86">
                  <c:v>0.33973993799193053</c:v>
                </c:pt>
                <c:pt idx="87">
                  <c:v>0.34934992313264956</c:v>
                </c:pt>
                <c:pt idx="88">
                  <c:v>0.35902626789459358</c:v>
                </c:pt>
                <c:pt idx="89">
                  <c:v>0.36875584950765122</c:v>
                </c:pt>
                <c:pt idx="90">
                  <c:v>0.37852486783747596</c:v>
                </c:pt>
                <c:pt idx="91">
                  <c:v>0.38831886805130567</c:v>
                </c:pt>
                <c:pt idx="92">
                  <c:v>0.39812276685097175</c:v>
                </c:pt>
                <c:pt idx="93">
                  <c:v>0.40792088204898758</c:v>
                </c:pt>
                <c:pt idx="94">
                  <c:v>0.41769696526717859</c:v>
                </c:pt>
                <c:pt idx="95">
                  <c:v>0.42743423746383019</c:v>
                </c:pt>
                <c:pt idx="96">
                  <c:v>0.43711542693637362</c:v>
                </c:pt>
                <c:pt idx="97">
                  <c:v>0.44672280944867881</c:v>
                </c:pt>
                <c:pt idx="98">
                  <c:v>0.45623825005160079</c:v>
                </c:pt>
                <c:pt idx="99">
                  <c:v>0.46564324617199637</c:v>
                </c:pt>
                <c:pt idx="100">
                  <c:v>0.47491897149212803</c:v>
                </c:pt>
                <c:pt idx="101">
                  <c:v>0.48404632014730414</c:v>
                </c:pt>
                <c:pt idx="102">
                  <c:v>0.49300595073994763</c:v>
                </c:pt>
                <c:pt idx="103">
                  <c:v>0.50177832970812875</c:v>
                </c:pt>
                <c:pt idx="104">
                  <c:v>0.51034377350248128</c:v>
                </c:pt>
                <c:pt idx="105">
                  <c:v>0.51868248917513582</c:v>
                </c:pt>
                <c:pt idx="106">
                  <c:v>0.52677461283062788</c:v>
                </c:pt>
                <c:pt idx="107">
                  <c:v>0.53460024562662645</c:v>
                </c:pt>
                <c:pt idx="108">
                  <c:v>0.54213948680802493</c:v>
                </c:pt>
                <c:pt idx="109">
                  <c:v>0.54937246352037894</c:v>
                </c:pt>
                <c:pt idx="110">
                  <c:v>0.5562793570144593</c:v>
                </c:pt>
                <c:pt idx="111">
                  <c:v>0.56284042502897991</c:v>
                </c:pt>
                <c:pt idx="112">
                  <c:v>0.56903602011926568</c:v>
                </c:pt>
                <c:pt idx="113">
                  <c:v>0.57484660370839102</c:v>
                </c:pt>
                <c:pt idx="114">
                  <c:v>0.58025275587812852</c:v>
                </c:pt>
                <c:pt idx="115">
                  <c:v>0.58523518069186309</c:v>
                </c:pt>
                <c:pt idx="116">
                  <c:v>0.58977470716425362</c:v>
                </c:pt>
                <c:pt idx="117">
                  <c:v>0.59385228583165428</c:v>
                </c:pt>
                <c:pt idx="118">
                  <c:v>0.59744898105595068</c:v>
                </c:pt>
                <c:pt idx="119">
                  <c:v>0.60054595918340314</c:v>
                </c:pt>
                <c:pt idx="120">
                  <c:v>0.60312447275084691</c:v>
                </c:pt>
                <c:pt idx="121">
                  <c:v>0.60516584092400438</c:v>
                </c:pt>
                <c:pt idx="122">
                  <c:v>0.60665142643413028</c:v>
                </c:pt>
                <c:pt idx="123">
                  <c:v>0.60756260923127092</c:v>
                </c:pt>
                <c:pt idx="124">
                  <c:v>0.60788075727427726</c:v>
                </c:pt>
                <c:pt idx="125">
                  <c:v>0.60758719464516653</c:v>
                </c:pt>
                <c:pt idx="126">
                  <c:v>0.60666316735357639</c:v>
                </c:pt>
                <c:pt idx="127">
                  <c:v>0.60508980726398587</c:v>
                </c:pt>
                <c:pt idx="128">
                  <c:v>0.60284809434332387</c:v>
                </c:pt>
                <c:pt idx="129">
                  <c:v>0.59991881773797984</c:v>
                </c:pt>
                <c:pt idx="130">
                  <c:v>0.59628253589360247</c:v>
                </c:pt>
                <c:pt idx="131">
                  <c:v>0.59191953626290317</c:v>
                </c:pt>
                <c:pt idx="132">
                  <c:v>0.58680979470757366</c:v>
                </c:pt>
                <c:pt idx="133">
                  <c:v>0.58093293515421407</c:v>
                </c:pt>
                <c:pt idx="134">
                  <c:v>0.57426818976491523</c:v>
                </c:pt>
                <c:pt idx="135">
                  <c:v>0.56679435990698701</c:v>
                </c:pt>
                <c:pt idx="136">
                  <c:v>0.55848977834313529</c:v>
                </c:pt>
                <c:pt idx="137">
                  <c:v>0.54933227287790376</c:v>
                </c:pt>
                <c:pt idx="138">
                  <c:v>0.53929913180257549</c:v>
                </c:pt>
                <c:pt idx="139">
                  <c:v>0.52836707143438977</c:v>
                </c:pt>
                <c:pt idx="140">
                  <c:v>0.51651220598830883</c:v>
                </c:pt>
                <c:pt idx="141">
                  <c:v>0.50371002018993405</c:v>
                </c:pt>
                <c:pt idx="142">
                  <c:v>0.48993534465153915</c:v>
                </c:pt>
                <c:pt idx="143">
                  <c:v>0.47516233457290558</c:v>
                </c:pt>
                <c:pt idx="144">
                  <c:v>0.4593644517455881</c:v>
                </c:pt>
                <c:pt idx="145">
                  <c:v>0.44251445031972286</c:v>
                </c:pt>
                <c:pt idx="146">
                  <c:v>0.42458436633545343</c:v>
                </c:pt>
                <c:pt idx="147">
                  <c:v>0.40554551151255835</c:v>
                </c:pt>
                <c:pt idx="148">
                  <c:v>0.38536847124882578</c:v>
                </c:pt>
                <c:pt idx="149">
                  <c:v>0.36402310720384023</c:v>
                </c:pt>
                <c:pt idx="150">
                  <c:v>0.3414785645993732</c:v>
                </c:pt>
                <c:pt idx="151">
                  <c:v>0.31770328441756912</c:v>
                </c:pt>
                <c:pt idx="152">
                  <c:v>0.29266502063412903</c:v>
                </c:pt>
                <c:pt idx="153">
                  <c:v>0.26633086275781481</c:v>
                </c:pt>
                <c:pt idx="154">
                  <c:v>0.23866726363386628</c:v>
                </c:pt>
                <c:pt idx="155">
                  <c:v>0.20964007276751506</c:v>
                </c:pt>
                <c:pt idx="156">
                  <c:v>0.17921457519669959</c:v>
                </c:pt>
                <c:pt idx="157">
                  <c:v>0.1473555360485872</c:v>
                </c:pt>
                <c:pt idx="158">
                  <c:v>0.11402725070971731</c:v>
                </c:pt>
                <c:pt idx="159">
                  <c:v>7.9193600792694219E-2</c:v>
                </c:pt>
                <c:pt idx="160">
                  <c:v>4.281811568830482E-2</c:v>
                </c:pt>
                <c:pt idx="161">
                  <c:v>4.8640397989029478E-3</c:v>
                </c:pt>
                <c:pt idx="162">
                  <c:v>-3.4705594618775641E-2</c:v>
                </c:pt>
                <c:pt idx="163">
                  <c:v>-7.5927889332243564E-2</c:v>
                </c:pt>
                <c:pt idx="164">
                  <c:v>-0.1188399966301777</c:v>
                </c:pt>
                <c:pt idx="165">
                  <c:v>-0.16347903089469074</c:v>
                </c:pt>
                <c:pt idx="166">
                  <c:v>-0.20988197539160169</c:v>
                </c:pt>
                <c:pt idx="167">
                  <c:v>-0.25808558458050407</c:v>
                </c:pt>
                <c:pt idx="168">
                  <c:v>-0.30812628243250795</c:v>
                </c:pt>
                <c:pt idx="169">
                  <c:v>-0.36004005704075626</c:v>
                </c:pt>
                <c:pt idx="170">
                  <c:v>-0.4138623521069712</c:v>
                </c:pt>
                <c:pt idx="171">
                  <c:v>-0.4696279556669008</c:v>
                </c:pt>
                <c:pt idx="172">
                  <c:v>-0.52737088689275524</c:v>
                </c:pt>
                <c:pt idx="173">
                  <c:v>-0.58712428128147298</c:v>
                </c:pt>
                <c:pt idx="174">
                  <c:v>-0.64892027510935024</c:v>
                </c:pt>
                <c:pt idx="175">
                  <c:v>-0.71278988970715584</c:v>
                </c:pt>
                <c:pt idx="176">
                  <c:v>-0.77876291645150186</c:v>
                </c:pt>
                <c:pt idx="177">
                  <c:v>-0.84686780298803432</c:v>
                </c:pt>
                <c:pt idx="178">
                  <c:v>-0.91713154176978773</c:v>
                </c:pt>
                <c:pt idx="179">
                  <c:v>-0.98957956132372782</c:v>
                </c:pt>
                <c:pt idx="180">
                  <c:v>-1.0642356214410655</c:v>
                </c:pt>
                <c:pt idx="181">
                  <c:v>-1.1411217127900717</c:v>
                </c:pt>
                <c:pt idx="182">
                  <c:v>-1.2202579617763858</c:v>
                </c:pt>
                <c:pt idx="183">
                  <c:v>-1.3016625415345153</c:v>
                </c:pt>
                <c:pt idx="184">
                  <c:v>-1.3853515896559903</c:v>
                </c:pt>
                <c:pt idx="185">
                  <c:v>-1.4713391332524239</c:v>
                </c:pt>
                <c:pt idx="186">
                  <c:v>-1.5596370222391156</c:v>
                </c:pt>
                <c:pt idx="187">
                  <c:v>-1.6502548710831499</c:v>
                </c:pt>
                <c:pt idx="188">
                  <c:v>-1.743200009789545</c:v>
                </c:pt>
                <c:pt idx="189">
                  <c:v>-1.8384774442901843</c:v>
                </c:pt>
                <c:pt idx="190">
                  <c:v>-1.9360898268452054</c:v>
                </c:pt>
                <c:pt idx="191">
                  <c:v>-2.036037436476223</c:v>
                </c:pt>
                <c:pt idx="192">
                  <c:v>-2.138318169724696</c:v>
                </c:pt>
                <c:pt idx="193">
                  <c:v>-2.2429275417403147</c:v>
                </c:pt>
                <c:pt idx="194">
                  <c:v>-2.3498586977237599</c:v>
                </c:pt>
                <c:pt idx="195">
                  <c:v>-2.459102434607197</c:v>
                </c:pt>
                <c:pt idx="196">
                  <c:v>-2.5706472326767433</c:v>
                </c:pt>
                <c:pt idx="197">
                  <c:v>-2.684479296990117</c:v>
                </c:pt>
                <c:pt idx="198">
                  <c:v>-2.800582608096482</c:v>
                </c:pt>
                <c:pt idx="199">
                  <c:v>-2.9189389815882354</c:v>
                </c:pt>
                <c:pt idx="200">
                  <c:v>-3.0395281360899133</c:v>
                </c:pt>
                <c:pt idx="201">
                  <c:v>-3.1623277689845168</c:v>
                </c:pt>
                <c:pt idx="202">
                  <c:v>-3.2873136391997848</c:v>
                </c:pt>
                <c:pt idx="203">
                  <c:v>-3.4144596565142811</c:v>
                </c:pt>
                <c:pt idx="204">
                  <c:v>-3.5437379765179267</c:v>
                </c:pt>
                <c:pt idx="205">
                  <c:v>-3.6751191005141775</c:v>
                </c:pt>
                <c:pt idx="206">
                  <c:v>-3.8085719796696016</c:v>
                </c:pt>
                <c:pt idx="207">
                  <c:v>-3.9440641224706456</c:v>
                </c:pt>
                <c:pt idx="208">
                  <c:v>-4.0815617049312145</c:v>
                </c:pt>
                <c:pt idx="209">
                  <c:v>-4.2210296825697755</c:v>
                </c:pt>
                <c:pt idx="210">
                  <c:v>-4.3624319035671713</c:v>
                </c:pt>
                <c:pt idx="211">
                  <c:v>-4.5057312223069976</c:v>
                </c:pt>
                <c:pt idx="212">
                  <c:v>-4.650889612632148</c:v>
                </c:pt>
                <c:pt idx="213">
                  <c:v>-4.7978682801545149</c:v>
                </c:pt>
                <c:pt idx="214">
                  <c:v>-4.9466277730666954</c:v>
                </c:pt>
                <c:pt idx="215">
                  <c:v>-5.097128090780723</c:v>
                </c:pt>
                <c:pt idx="216">
                  <c:v>-5.2493287900007601</c:v>
                </c:pt>
                <c:pt idx="217">
                  <c:v>-5.4031890876973288</c:v>
                </c:pt>
                <c:pt idx="218">
                  <c:v>-5.5586679606114595</c:v>
                </c:pt>
                <c:pt idx="219">
                  <c:v>-5.7157242408782096</c:v>
                </c:pt>
                <c:pt idx="220">
                  <c:v>-5.8743167075549563</c:v>
                </c:pt>
                <c:pt idx="221">
                  <c:v>-6.0344041737330913</c:v>
                </c:pt>
                <c:pt idx="222">
                  <c:v>-6.1959455690466179</c:v>
                </c:pt>
                <c:pt idx="223">
                  <c:v>-6.3589000174563068</c:v>
                </c:pt>
                <c:pt idx="224">
                  <c:v>-6.5232269101562101</c:v>
                </c:pt>
                <c:pt idx="225">
                  <c:v>-6.6888859735845401</c:v>
                </c:pt>
                <c:pt idx="226">
                  <c:v>-6.8558373324951223</c:v>
                </c:pt>
                <c:pt idx="227">
                  <c:v>-7.0240415680866857</c:v>
                </c:pt>
                <c:pt idx="228">
                  <c:v>-7.1934597712586301</c:v>
                </c:pt>
                <c:pt idx="229">
                  <c:v>-7.3640535910920315</c:v>
                </c:pt>
                <c:pt idx="230">
                  <c:v>-7.5357852785759638</c:v>
                </c:pt>
                <c:pt idx="231">
                  <c:v>-7.7086177258204893</c:v>
                </c:pt>
                <c:pt idx="232">
                  <c:v>-7.8825145008005402</c:v>
                </c:pt>
                <c:pt idx="233">
                  <c:v>-8.0574398778538061</c:v>
                </c:pt>
                <c:pt idx="234">
                  <c:v>-8.2333588640864335</c:v>
                </c:pt>
                <c:pt idx="235">
                  <c:v>-8.410237221875267</c:v>
                </c:pt>
                <c:pt idx="236">
                  <c:v>-8.5880414876765911</c:v>
                </c:pt>
                <c:pt idx="237">
                  <c:v>-8.7667389873032562</c:v>
                </c:pt>
                <c:pt idx="238">
                  <c:v>-8.946297847935659</c:v>
                </c:pt>
                <c:pt idx="239">
                  <c:v>-9.1266870070164465</c:v>
                </c:pt>
                <c:pt idx="240">
                  <c:v>-9.3078762182549433</c:v>
                </c:pt>
                <c:pt idx="241">
                  <c:v>-9.4898360549712493</c:v>
                </c:pt>
                <c:pt idx="242">
                  <c:v>-9.6725379109230385</c:v>
                </c:pt>
                <c:pt idx="243">
                  <c:v>-9.8559539988769078</c:v>
                </c:pt>
                <c:pt idx="244">
                  <c:v>-10.040057347064039</c:v>
                </c:pt>
                <c:pt idx="245">
                  <c:v>-10.224821793732881</c:v>
                </c:pt>
                <c:pt idx="246">
                  <c:v>-10.410221979961918</c:v>
                </c:pt>
                <c:pt idx="247">
                  <c:v>-10.59623334091847</c:v>
                </c:pt>
                <c:pt idx="248">
                  <c:v>-10.78283209570337</c:v>
                </c:pt>
                <c:pt idx="249">
                  <c:v>-10.969995235964113</c:v>
                </c:pt>
                <c:pt idx="250">
                  <c:v>-11.157700513394955</c:v>
                </c:pt>
                <c:pt idx="251">
                  <c:v>-11.345926426279098</c:v>
                </c:pt>
                <c:pt idx="252">
                  <c:v>-11.534652205195703</c:v>
                </c:pt>
                <c:pt idx="253">
                  <c:v>-11.723857798009526</c:v>
                </c:pt>
                <c:pt idx="254">
                  <c:v>-11.913523854266314</c:v>
                </c:pt>
                <c:pt idx="255">
                  <c:v>-12.103631709086153</c:v>
                </c:pt>
                <c:pt idx="256">
                  <c:v>-12.294163366655191</c:v>
                </c:pt>
                <c:pt idx="257">
                  <c:v>-12.485101483414029</c:v>
                </c:pt>
                <c:pt idx="258">
                  <c:v>-12.676429351006801</c:v>
                </c:pt>
                <c:pt idx="259">
                  <c:v>-12.868130879083335</c:v>
                </c:pt>
                <c:pt idx="260">
                  <c:v>-13.060190578008502</c:v>
                </c:pt>
                <c:pt idx="261">
                  <c:v>-13.252593541556676</c:v>
                </c:pt>
                <c:pt idx="262">
                  <c:v>-13.445325429625806</c:v>
                </c:pt>
                <c:pt idx="263">
                  <c:v>-13.63837245104115</c:v>
                </c:pt>
                <c:pt idx="264">
                  <c:v>-13.831721346486798</c:v>
                </c:pt>
                <c:pt idx="265">
                  <c:v>-14.025359371597661</c:v>
                </c:pt>
                <c:pt idx="266">
                  <c:v>-14.219274280258038</c:v>
                </c:pt>
                <c:pt idx="267">
                  <c:v>-14.413454308136622</c:v>
                </c:pt>
                <c:pt idx="268">
                  <c:v>-14.607888156474839</c:v>
                </c:pt>
                <c:pt idx="269">
                  <c:v>-14.802564976166988</c:v>
                </c:pt>
                <c:pt idx="270">
                  <c:v>-14.997474352139191</c:v>
                </c:pt>
                <c:pt idx="271">
                  <c:v>-15.192606288052882</c:v>
                </c:pt>
                <c:pt idx="272">
                  <c:v>-15.38795119134287</c:v>
                </c:pt>
                <c:pt idx="273">
                  <c:v>-15.583499858600726</c:v>
                </c:pt>
                <c:pt idx="274">
                  <c:v>-15.779243461315701</c:v>
                </c:pt>
                <c:pt idx="275">
                  <c:v>-15.975173531978115</c:v>
                </c:pt>
                <c:pt idx="276">
                  <c:v>-16.17128195054881</c:v>
                </c:pt>
                <c:pt idx="277">
                  <c:v>-16.367560931299735</c:v>
                </c:pt>
                <c:pt idx="278">
                  <c:v>-16.564003010027029</c:v>
                </c:pt>
                <c:pt idx="279">
                  <c:v>-16.760601031637307</c:v>
                </c:pt>
                <c:pt idx="280">
                  <c:v>-16.957348138099128</c:v>
                </c:pt>
                <c:pt idx="281">
                  <c:v>-17.154237756770954</c:v>
                </c:pt>
                <c:pt idx="282">
                  <c:v>-17.351263589087257</c:v>
                </c:pt>
                <c:pt idx="283">
                  <c:v>-17.548419599607037</c:v>
                </c:pt>
                <c:pt idx="284">
                  <c:v>-17.745700005419586</c:v>
                </c:pt>
                <c:pt idx="285">
                  <c:v>-17.943099265897825</c:v>
                </c:pt>
                <c:pt idx="286">
                  <c:v>-18.140612072794834</c:v>
                </c:pt>
                <c:pt idx="287">
                  <c:v>-18.338233340678144</c:v>
                </c:pt>
                <c:pt idx="288">
                  <c:v>-18.535958197691997</c:v>
                </c:pt>
                <c:pt idx="289">
                  <c:v>-18.733781976640927</c:v>
                </c:pt>
                <c:pt idx="290">
                  <c:v>-18.931700206386974</c:v>
                </c:pt>
                <c:pt idx="291">
                  <c:v>-19.129708603553638</c:v>
                </c:pt>
                <c:pt idx="292">
                  <c:v>-19.327803064524002</c:v>
                </c:pt>
                <c:pt idx="293">
                  <c:v>-19.525979657730353</c:v>
                </c:pt>
                <c:pt idx="294">
                  <c:v>-19.724234616221374</c:v>
                </c:pt>
                <c:pt idx="295">
                  <c:v>-19.922564330502635</c:v>
                </c:pt>
                <c:pt idx="296">
                  <c:v>-20.120965341638197</c:v>
                </c:pt>
                <c:pt idx="297">
                  <c:v>-20.319434334608321</c:v>
                </c:pt>
                <c:pt idx="298">
                  <c:v>-20.517968131911005</c:v>
                </c:pt>
                <c:pt idx="299">
                  <c:v>-20.716563687401255</c:v>
                </c:pt>
                <c:pt idx="300">
                  <c:v>-20.915218080359821</c:v>
                </c:pt>
                <c:pt idx="301">
                  <c:v>-21.113928509781172</c:v>
                </c:pt>
                <c:pt idx="302">
                  <c:v>-21.312692288874622</c:v>
                </c:pt>
                <c:pt idx="303">
                  <c:v>-21.511506839768295</c:v>
                </c:pt>
                <c:pt idx="304">
                  <c:v>-21.710369688410637</c:v>
                </c:pt>
                <c:pt idx="305">
                  <c:v>-21.909278459659276</c:v>
                </c:pt>
                <c:pt idx="306">
                  <c:v>-22.1082308725506</c:v>
                </c:pt>
                <c:pt idx="307">
                  <c:v>-22.307224735742718</c:v>
                </c:pt>
                <c:pt idx="308">
                  <c:v>-22.506257943123657</c:v>
                </c:pt>
                <c:pt idx="309">
                  <c:v>-22.70532846957849</c:v>
                </c:pt>
                <c:pt idx="310">
                  <c:v>-22.904434366908085</c:v>
                </c:pt>
                <c:pt idx="311">
                  <c:v>-23.10357375989102</c:v>
                </c:pt>
                <c:pt idx="312">
                  <c:v>-23.302744842485264</c:v>
                </c:pt>
                <c:pt idx="313">
                  <c:v>-23.501945874159446</c:v>
                </c:pt>
                <c:pt idx="314">
                  <c:v>-23.701175176349821</c:v>
                </c:pt>
                <c:pt idx="315">
                  <c:v>-23.900431129034875</c:v>
                </c:pt>
                <c:pt idx="316">
                  <c:v>-24.099712167422965</c:v>
                </c:pt>
                <c:pt idx="317">
                  <c:v>-24.299016778746022</c:v>
                </c:pt>
                <c:pt idx="318">
                  <c:v>-24.498343499153489</c:v>
                </c:pt>
                <c:pt idx="319">
                  <c:v>-24.697690910701148</c:v>
                </c:pt>
                <c:pt idx="320">
                  <c:v>-24.897057638429093</c:v>
                </c:pt>
                <c:pt idx="321">
                  <c:v>-25.096442347523052</c:v>
                </c:pt>
                <c:pt idx="322">
                  <c:v>-25.295843740554091</c:v>
                </c:pt>
                <c:pt idx="323">
                  <c:v>-25.49526055479145</c:v>
                </c:pt>
                <c:pt idx="324">
                  <c:v>-25.69469155958312</c:v>
                </c:pt>
                <c:pt idx="325">
                  <c:v>-25.894135553798641</c:v>
                </c:pt>
                <c:pt idx="326">
                  <c:v>-26.09359136333061</c:v>
                </c:pt>
                <c:pt idx="327">
                  <c:v>-26.293057838648167</c:v>
                </c:pt>
                <c:pt idx="328">
                  <c:v>-26.492533852398598</c:v>
                </c:pt>
                <c:pt idx="329">
                  <c:v>-26.692018297053917</c:v>
                </c:pt>
                <c:pt idx="330">
                  <c:v>-26.891510082592678</c:v>
                </c:pt>
                <c:pt idx="331">
                  <c:v>-27.091008134219656</c:v>
                </c:pt>
                <c:pt idx="332">
                  <c:v>-27.29051139011176</c:v>
                </c:pt>
                <c:pt idx="333">
                  <c:v>-27.490018799190761</c:v>
                </c:pt>
                <c:pt idx="334">
                  <c:v>-27.689529318915035</c:v>
                </c:pt>
                <c:pt idx="335">
                  <c:v>-27.889041913088242</c:v>
                </c:pt>
                <c:pt idx="336">
                  <c:v>-28.088555549678318</c:v>
                </c:pt>
                <c:pt idx="337">
                  <c:v>-28.288069198644518</c:v>
                </c:pt>
                <c:pt idx="338">
                  <c:v>-28.487581829764899</c:v>
                </c:pt>
                <c:pt idx="339">
                  <c:v>-28.687092410463897</c:v>
                </c:pt>
                <c:pt idx="340">
                  <c:v>-28.886599903631648</c:v>
                </c:pt>
                <c:pt idx="341">
                  <c:v>-29.086103265433259</c:v>
                </c:pt>
                <c:pt idx="342">
                  <c:v>-29.285601443100933</c:v>
                </c:pt>
                <c:pt idx="343">
                  <c:v>-29.48509337270723</c:v>
                </c:pt>
                <c:pt idx="344">
                  <c:v>-29.684577976912433</c:v>
                </c:pt>
                <c:pt idx="345">
                  <c:v>-29.884054162681739</c:v>
                </c:pt>
                <c:pt idx="346">
                  <c:v>-30.083520818969451</c:v>
                </c:pt>
                <c:pt idx="347">
                  <c:v>-30.282976814361568</c:v>
                </c:pt>
                <c:pt idx="348">
                  <c:v>-30.48242099467511</c:v>
                </c:pt>
                <c:pt idx="349">
                  <c:v>-30.681852180507818</c:v>
                </c:pt>
                <c:pt idx="350">
                  <c:v>-30.881269164732394</c:v>
                </c:pt>
                <c:pt idx="351">
                  <c:v>-31.080670709931191</c:v>
                </c:pt>
                <c:pt idx="352">
                  <c:v>-31.280055545765308</c:v>
                </c:pt>
                <c:pt idx="353">
                  <c:v>-31.479422366271091</c:v>
                </c:pt>
                <c:pt idx="354">
                  <c:v>-31.678769827081418</c:v>
                </c:pt>
                <c:pt idx="355">
                  <c:v>-31.878096542562325</c:v>
                </c:pt>
                <c:pt idx="356">
                  <c:v>-32.077401082861591</c:v>
                </c:pt>
                <c:pt idx="357">
                  <c:v>-32.276681970860437</c:v>
                </c:pt>
                <c:pt idx="358">
                  <c:v>-32.475937679024241</c:v>
                </c:pt>
                <c:pt idx="359">
                  <c:v>-32.675166626143771</c:v>
                </c:pt>
                <c:pt idx="360">
                  <c:v>-32.874367173959754</c:v>
                </c:pt>
                <c:pt idx="361">
                  <c:v>-33.073537623664478</c:v>
                </c:pt>
                <c:pt idx="362">
                  <c:v>-33.272676212272714</c:v>
                </c:pt>
                <c:pt idx="363">
                  <c:v>-33.471781108853108</c:v>
                </c:pt>
                <c:pt idx="364">
                  <c:v>-33.67085041061182</c:v>
                </c:pt>
                <c:pt idx="365">
                  <c:v>-33.869882138822419</c:v>
                </c:pt>
                <c:pt idx="366">
                  <c:v>-34.068874234587703</c:v>
                </c:pt>
                <c:pt idx="367">
                  <c:v>-34.267824554431108</c:v>
                </c:pt>
                <c:pt idx="368">
                  <c:v>-34.466730865701294</c:v>
                </c:pt>
                <c:pt idx="369">
                  <c:v>-34.665590841784784</c:v>
                </c:pt>
                <c:pt idx="370">
                  <c:v>-34.864402057112834</c:v>
                </c:pt>
                <c:pt idx="371">
                  <c:v>-35.063161981953435</c:v>
                </c:pt>
                <c:pt idx="372">
                  <c:v>-35.261867976975594</c:v>
                </c:pt>
                <c:pt idx="373">
                  <c:v>-35.460517287574078</c:v>
                </c:pt>
                <c:pt idx="374">
                  <c:v>-35.659107037943457</c:v>
                </c:pt>
                <c:pt idx="375">
                  <c:v>-35.857634224884265</c:v>
                </c:pt>
                <c:pt idx="376">
                  <c:v>-36.056095711333015</c:v>
                </c:pt>
                <c:pt idx="377">
                  <c:v>-36.254488219595501</c:v>
                </c:pt>
                <c:pt idx="378">
                  <c:v>-36.45280832427224</c:v>
                </c:pt>
                <c:pt idx="379">
                  <c:v>-36.651052444859296</c:v>
                </c:pt>
                <c:pt idx="380">
                  <c:v>-36.849216838005191</c:v>
                </c:pt>
                <c:pt idx="381">
                  <c:v>-37.047297589409894</c:v>
                </c:pt>
                <c:pt idx="382">
                  <c:v>-37.245290605343733</c:v>
                </c:pt>
                <c:pt idx="383">
                  <c:v>-37.443191603769968</c:v>
                </c:pt>
                <c:pt idx="384">
                  <c:v>-37.640996105047684</c:v>
                </c:pt>
                <c:pt idx="385">
                  <c:v>-37.83869942219539</c:v>
                </c:pt>
                <c:pt idx="386">
                  <c:v>-38.036296650691341</c:v>
                </c:pt>
                <c:pt idx="387">
                  <c:v>-38.233782657788112</c:v>
                </c:pt>
                <c:pt idx="388">
                  <c:v>-38.43115207131487</c:v>
                </c:pt>
                <c:pt idx="389">
                  <c:v>-38.628399267941177</c:v>
                </c:pt>
                <c:pt idx="390">
                  <c:v>-38.825518360875819</c:v>
                </c:pt>
                <c:pt idx="391">
                  <c:v>-39.022503186969281</c:v>
                </c:pt>
                <c:pt idx="392">
                  <c:v>-39.219347293190587</c:v>
                </c:pt>
                <c:pt idx="393">
                  <c:v>-39.4160439224448</c:v>
                </c:pt>
                <c:pt idx="394">
                  <c:v>-39.612585998696794</c:v>
                </c:pt>
                <c:pt idx="395">
                  <c:v>-39.808966111366637</c:v>
                </c:pt>
                <c:pt idx="396">
                  <c:v>-40.005176498955571</c:v>
                </c:pt>
                <c:pt idx="397">
                  <c:v>-40.201209031864238</c:v>
                </c:pt>
                <c:pt idx="398">
                  <c:v>-40.397055194359233</c:v>
                </c:pt>
                <c:pt idx="399">
                  <c:v>-40.592706065643405</c:v>
                </c:pt>
                <c:pt idx="400">
                  <c:v>-40.78815229998159</c:v>
                </c:pt>
                <c:pt idx="401">
                  <c:v>-40.983384105831526</c:v>
                </c:pt>
                <c:pt idx="402">
                  <c:v>-41.17839122392617</c:v>
                </c:pt>
                <c:pt idx="403">
                  <c:v>-41.37316290425079</c:v>
                </c:pt>
                <c:pt idx="404">
                  <c:v>-41.567687881854766</c:v>
                </c:pt>
                <c:pt idx="405">
                  <c:v>-41.761954351434071</c:v>
                </c:pt>
                <c:pt idx="406">
                  <c:v>-41.9559499406177</c:v>
                </c:pt>
                <c:pt idx="407">
                  <c:v>-42.149661681885043</c:v>
                </c:pt>
                <c:pt idx="408">
                  <c:v>-42.343075983039462</c:v>
                </c:pt>
                <c:pt idx="409">
                  <c:v>-42.536178596155871</c:v>
                </c:pt>
                <c:pt idx="410">
                  <c:v>-42.728954584917254</c:v>
                </c:pt>
                <c:pt idx="411">
                  <c:v>-42.92138829024821</c:v>
                </c:pt>
                <c:pt idx="412">
                  <c:v>-43.113463294147955</c:v>
                </c:pt>
                <c:pt idx="413">
                  <c:v>-43.305162381619944</c:v>
                </c:pt>
                <c:pt idx="414">
                  <c:v>-43.496467500585666</c:v>
                </c:pt>
                <c:pt idx="415">
                  <c:v>-43.687359719666887</c:v>
                </c:pt>
                <c:pt idx="416">
                  <c:v>-43.877819183708894</c:v>
                </c:pt>
                <c:pt idx="417">
                  <c:v>-44.06782506691038</c:v>
                </c:pt>
                <c:pt idx="418">
                  <c:v>-44.257355523417374</c:v>
                </c:pt>
                <c:pt idx="419">
                  <c:v>-44.446387635225136</c:v>
                </c:pt>
                <c:pt idx="420">
                  <c:v>-44.634897357225597</c:v>
                </c:pt>
                <c:pt idx="421">
                  <c:v>-44.822859459221974</c:v>
                </c:pt>
                <c:pt idx="422">
                  <c:v>-45.010247464721964</c:v>
                </c:pt>
                <c:pt idx="423">
                  <c:v>-45.197033586306617</c:v>
                </c:pt>
                <c:pt idx="424">
                  <c:v>-45.383188657353941</c:v>
                </c:pt>
                <c:pt idx="425">
                  <c:v>-45.568682059885987</c:v>
                </c:pt>
                <c:pt idx="426">
                  <c:v>-45.753481648282055</c:v>
                </c:pt>
                <c:pt idx="427">
                  <c:v>-45.937553668588251</c:v>
                </c:pt>
                <c:pt idx="428">
                  <c:v>-46.120862673127185</c:v>
                </c:pt>
                <c:pt idx="429">
                  <c:v>-46.303371430091069</c:v>
                </c:pt>
                <c:pt idx="430">
                  <c:v>-46.485040827771968</c:v>
                </c:pt>
                <c:pt idx="431">
                  <c:v>-46.665829773060139</c:v>
                </c:pt>
                <c:pt idx="432">
                  <c:v>-46.845695083803811</c:v>
                </c:pt>
                <c:pt idx="433">
                  <c:v>-47.024591374594813</c:v>
                </c:pt>
                <c:pt idx="434">
                  <c:v>-47.202470935501637</c:v>
                </c:pt>
                <c:pt idx="435">
                  <c:v>-47.379283603235542</c:v>
                </c:pt>
                <c:pt idx="436">
                  <c:v>-47.554976624182629</c:v>
                </c:pt>
                <c:pt idx="437">
                  <c:v>-47.729494508689285</c:v>
                </c:pt>
                <c:pt idx="438">
                  <c:v>-47.9027788759267</c:v>
                </c:pt>
                <c:pt idx="439">
                  <c:v>-48.074768288602378</c:v>
                </c:pt>
                <c:pt idx="440">
                  <c:v>-48.245398076710799</c:v>
                </c:pt>
                <c:pt idx="441">
                  <c:v>-48.414600149442457</c:v>
                </c:pt>
                <c:pt idx="442">
                  <c:v>-48.582302794278036</c:v>
                </c:pt>
                <c:pt idx="443">
                  <c:v>-48.748430462202862</c:v>
                </c:pt>
                <c:pt idx="444">
                  <c:v>-48.912903537861155</c:v>
                </c:pt>
                <c:pt idx="445">
                  <c:v>-49.07563809335258</c:v>
                </c:pt>
                <c:pt idx="446">
                  <c:v>-49.236545624230885</c:v>
                </c:pt>
                <c:pt idx="447">
                  <c:v>-49.395532766112623</c:v>
                </c:pt>
                <c:pt idx="448">
                  <c:v>-49.552500990126745</c:v>
                </c:pt>
                <c:pt idx="449">
                  <c:v>-49.707346275236475</c:v>
                </c:pt>
                <c:pt idx="450">
                  <c:v>-49.859958755242715</c:v>
                </c:pt>
                <c:pt idx="451">
                  <c:v>-50.0102223380174</c:v>
                </c:pt>
                <c:pt idx="452">
                  <c:v>-50.158014294232515</c:v>
                </c:pt>
                <c:pt idx="453">
                  <c:v>-50.303204812504774</c:v>
                </c:pt>
                <c:pt idx="454">
                  <c:v>-50.445656517510614</c:v>
                </c:pt>
                <c:pt idx="455">
                  <c:v>-50.585223947177163</c:v>
                </c:pt>
                <c:pt idx="456">
                  <c:v>-50.72175298455933</c:v>
                </c:pt>
                <c:pt idx="457">
                  <c:v>-50.855080239431999</c:v>
                </c:pt>
                <c:pt idx="458">
                  <c:v>-50.985032373956216</c:v>
                </c:pt>
                <c:pt idx="459">
                  <c:v>-51.111425366002685</c:v>
                </c:pt>
                <c:pt idx="460">
                  <c:v>-51.234063702809863</c:v>
                </c:pt>
                <c:pt idx="461">
                  <c:v>-51.352739496601778</c:v>
                </c:pt>
                <c:pt idx="462">
                  <c:v>-51.467231512553482</c:v>
                </c:pt>
                <c:pt idx="463">
                  <c:v>-51.577304098042688</c:v>
                </c:pt>
                <c:pt idx="464">
                  <c:v>-51.682706000416552</c:v>
                </c:pt>
                <c:pt idx="465">
                  <c:v>-51.783169058477824</c:v>
                </c:pt>
                <c:pt idx="466">
                  <c:v>-51.878406750494634</c:v>
                </c:pt>
                <c:pt idx="467">
                  <c:v>-51.968112578669718</c:v>
                </c:pt>
                <c:pt idx="468">
                  <c:v>-52.051958266580264</c:v>
                </c:pt>
                <c:pt idx="469">
                  <c:v>-52.129591741970664</c:v>
                </c:pt>
                <c:pt idx="470">
                  <c:v>-52.200634872301769</c:v>
                </c:pt>
                <c:pt idx="471">
                  <c:v>-52.264680914416772</c:v>
                </c:pt>
                <c:pt idx="472">
                  <c:v>-52.321291632304046</c:v>
                </c:pt>
                <c:pt idx="473">
                  <c:v>-52.369994027904873</c:v>
                </c:pt>
                <c:pt idx="474">
                  <c:v>-52.410276618761969</c:v>
                </c:pt>
                <c:pt idx="475">
                  <c:v>-52.441585182488247</c:v>
                </c:pt>
                <c:pt idx="476">
                  <c:v>-52.463317870791926</c:v>
                </c:pt>
                <c:pt idx="477">
                  <c:v>-52.474819574141584</c:v>
                </c:pt>
                <c:pt idx="478">
                  <c:v>-52.475375390784237</c:v>
                </c:pt>
                <c:pt idx="479">
                  <c:v>-52.46420301896773</c:v>
                </c:pt>
                <c:pt idx="480">
                  <c:v>-52.440443846478431</c:v>
                </c:pt>
                <c:pt idx="481">
                  <c:v>-52.403152453722583</c:v>
                </c:pt>
                <c:pt idx="482">
                  <c:v>-52.351284171015415</c:v>
                </c:pt>
                <c:pt idx="483">
                  <c:v>-52.283680231188953</c:v>
                </c:pt>
                <c:pt idx="484">
                  <c:v>-52.199049926141051</c:v>
                </c:pt>
                <c:pt idx="485">
                  <c:v>-52.095948997710153</c:v>
                </c:pt>
                <c:pt idx="486">
                  <c:v>-51.972753250696471</c:v>
                </c:pt>
                <c:pt idx="487">
                  <c:v>-51.82762604154837</c:v>
                </c:pt>
                <c:pt idx="488">
                  <c:v>-51.658477829190815</c:v>
                </c:pt>
                <c:pt idx="489">
                  <c:v>-51.46291531224584</c:v>
                </c:pt>
                <c:pt idx="490">
                  <c:v>-51.23817672254102</c:v>
                </c:pt>
                <c:pt idx="491">
                  <c:v>-50.981048444779198</c:v>
                </c:pt>
                <c:pt idx="492">
                  <c:v>-50.687756037691543</c:v>
                </c:pt>
                <c:pt idx="493">
                  <c:v>-50.353819529372366</c:v>
                </c:pt>
                <c:pt idx="494">
                  <c:v>-49.973857842092535</c:v>
                </c:pt>
                <c:pt idx="495">
                  <c:v>-49.541319123745609</c:v>
                </c:pt>
                <c:pt idx="496">
                  <c:v>-49.048100348521537</c:v>
                </c:pt>
                <c:pt idx="497">
                  <c:v>-48.483996472090723</c:v>
                </c:pt>
                <c:pt idx="498">
                  <c:v>-47.835878073618126</c:v>
                </c:pt>
                <c:pt idx="499">
                  <c:v>-47.086418698113519</c:v>
                </c:pt>
                <c:pt idx="500">
                  <c:v>-46.212038555205346</c:v>
                </c:pt>
                <c:pt idx="501">
                  <c:v>-45.179402160229067</c:v>
                </c:pt>
                <c:pt idx="502">
                  <c:v>-43.93904525970045</c:v>
                </c:pt>
                <c:pt idx="503">
                  <c:v>-42.412740798309486</c:v>
                </c:pt>
                <c:pt idx="504">
                  <c:v>-40.46536978988938</c:v>
                </c:pt>
                <c:pt idx="505">
                  <c:v>-37.830821578375719</c:v>
                </c:pt>
                <c:pt idx="506">
                  <c:v>-33.855573209888647</c:v>
                </c:pt>
                <c:pt idx="507">
                  <c:v>-25.92707045747462</c:v>
                </c:pt>
                <c:pt idx="508">
                  <c:v>-20.487590125868344</c:v>
                </c:pt>
                <c:pt idx="509">
                  <c:v>-32.361781107859422</c:v>
                </c:pt>
                <c:pt idx="510">
                  <c:v>-37.259328365968862</c:v>
                </c:pt>
                <c:pt idx="511">
                  <c:v>-40.397251167800519</c:v>
                </c:pt>
                <c:pt idx="512">
                  <c:v>-42.703405038135571</c:v>
                </c:pt>
                <c:pt idx="513">
                  <c:v>-44.516616176236077</c:v>
                </c:pt>
                <c:pt idx="514">
                  <c:v>-45.998435679395428</c:v>
                </c:pt>
                <c:pt idx="515">
                  <c:v>-47.238041779557669</c:v>
                </c:pt>
                <c:pt idx="516">
                  <c:v>-48.289377199779835</c:v>
                </c:pt>
                <c:pt idx="517">
                  <c:v>-49.187070779907238</c:v>
                </c:pt>
                <c:pt idx="518">
                  <c:v>-49.954188950951909</c:v>
                </c:pt>
                <c:pt idx="519">
                  <c:v>-50.606363101283847</c:v>
                </c:pt>
                <c:pt idx="520">
                  <c:v>-51.154130567711263</c:v>
                </c:pt>
                <c:pt idx="521">
                  <c:v>-51.604316451323541</c:v>
                </c:pt>
                <c:pt idx="522">
                  <c:v>-51.96085878931968</c:v>
                </c:pt>
                <c:pt idx="523">
                  <c:v>-52.225282763544243</c:v>
                </c:pt>
                <c:pt idx="524">
                  <c:v>-52.396929288555718</c:v>
                </c:pt>
                <c:pt idx="525">
                  <c:v>-52.472985615416093</c:v>
                </c:pt>
                <c:pt idx="526">
                  <c:v>-52.448325328267025</c:v>
                </c:pt>
                <c:pt idx="527">
                  <c:v>-52.315127482821708</c:v>
                </c:pt>
                <c:pt idx="528">
                  <c:v>-52.062196303742823</c:v>
                </c:pt>
                <c:pt idx="529">
                  <c:v>-51.673824337057617</c:v>
                </c:pt>
                <c:pt idx="530">
                  <c:v>-51.127894604187034</c:v>
                </c:pt>
                <c:pt idx="531">
                  <c:v>-50.392611403439602</c:v>
                </c:pt>
                <c:pt idx="532">
                  <c:v>-49.420551545637352</c:v>
                </c:pt>
                <c:pt idx="533">
                  <c:v>-48.136953421664622</c:v>
                </c:pt>
                <c:pt idx="534">
                  <c:v>-46.413975878970781</c:v>
                </c:pt>
                <c:pt idx="535">
                  <c:v>-44.004267134065522</c:v>
                </c:pt>
                <c:pt idx="536">
                  <c:v>-40.31917234819926</c:v>
                </c:pt>
                <c:pt idx="537">
                  <c:v>-33.185194082011769</c:v>
                </c:pt>
                <c:pt idx="538">
                  <c:v>-23.403328729578586</c:v>
                </c:pt>
                <c:pt idx="539">
                  <c:v>-37.644674231644849</c:v>
                </c:pt>
                <c:pt idx="540">
                  <c:v>-42.761954136942499</c:v>
                </c:pt>
                <c:pt idx="541">
                  <c:v>-45.88123286427151</c:v>
                </c:pt>
                <c:pt idx="542">
                  <c:v>-48.053538054273631</c:v>
                </c:pt>
                <c:pt idx="543">
                  <c:v>-49.642209162691842</c:v>
                </c:pt>
                <c:pt idx="544">
                  <c:v>-50.811598570206264</c:v>
                </c:pt>
                <c:pt idx="545">
                  <c:v>-51.645046600349389</c:v>
                </c:pt>
                <c:pt idx="546">
                  <c:v>-52.184871139656323</c:v>
                </c:pt>
                <c:pt idx="547">
                  <c:v>-52.448173182033457</c:v>
                </c:pt>
                <c:pt idx="548">
                  <c:v>-52.432761673681874</c:v>
                </c:pt>
                <c:pt idx="549">
                  <c:v>-52.117409107801549</c:v>
                </c:pt>
                <c:pt idx="550">
                  <c:v>-51.456636495571821</c:v>
                </c:pt>
                <c:pt idx="551">
                  <c:v>-50.366467225099633</c:v>
                </c:pt>
                <c:pt idx="552">
                  <c:v>-48.688850099779827</c:v>
                </c:pt>
                <c:pt idx="553">
                  <c:v>-46.089799792049163</c:v>
                </c:pt>
                <c:pt idx="554">
                  <c:v>-41.66168080357842</c:v>
                </c:pt>
                <c:pt idx="555">
                  <c:v>-30.456818491282291</c:v>
                </c:pt>
                <c:pt idx="556">
                  <c:v>-35.270992391863075</c:v>
                </c:pt>
                <c:pt idx="557">
                  <c:v>-43.440320223651348</c:v>
                </c:pt>
                <c:pt idx="558">
                  <c:v>-47.371673290892389</c:v>
                </c:pt>
                <c:pt idx="559">
                  <c:v>-49.77543255203723</c:v>
                </c:pt>
                <c:pt idx="560">
                  <c:v>-51.295322914795626</c:v>
                </c:pt>
                <c:pt idx="561">
                  <c:v>-52.166636104500952</c:v>
                </c:pt>
                <c:pt idx="562">
                  <c:v>-52.475470647926905</c:v>
                </c:pt>
                <c:pt idx="563">
                  <c:v>-52.223613993554537</c:v>
                </c:pt>
                <c:pt idx="564">
                  <c:v>-51.333422229678177</c:v>
                </c:pt>
                <c:pt idx="565">
                  <c:v>-49.600688873086021</c:v>
                </c:pt>
                <c:pt idx="566">
                  <c:v>-46.508047315772345</c:v>
                </c:pt>
                <c:pt idx="567">
                  <c:v>-40.229928565673312</c:v>
                </c:pt>
                <c:pt idx="568">
                  <c:v>-24.596704002179536</c:v>
                </c:pt>
                <c:pt idx="569">
                  <c:v>-42.788741902673657</c:v>
                </c:pt>
                <c:pt idx="570">
                  <c:v>-47.933846236196132</c:v>
                </c:pt>
                <c:pt idx="571">
                  <c:v>-50.632315944421137</c:v>
                </c:pt>
                <c:pt idx="572">
                  <c:v>-52.040530367404479</c:v>
                </c:pt>
                <c:pt idx="573">
                  <c:v>-52.476265728463851</c:v>
                </c:pt>
                <c:pt idx="574">
                  <c:v>-51.972910398699909</c:v>
                </c:pt>
                <c:pt idx="575">
                  <c:v>-50.330437964444179</c:v>
                </c:pt>
                <c:pt idx="576">
                  <c:v>-46.861019756314597</c:v>
                </c:pt>
                <c:pt idx="577">
                  <c:v>-38.368352135805878</c:v>
                </c:pt>
                <c:pt idx="578">
                  <c:v>-36.678357162924797</c:v>
                </c:pt>
                <c:pt idx="579">
                  <c:v>-46.590038835736152</c:v>
                </c:pt>
                <c:pt idx="580">
                  <c:v>-50.429650572619941</c:v>
                </c:pt>
                <c:pt idx="581">
                  <c:v>-52.149238240811435</c:v>
                </c:pt>
                <c:pt idx="582">
                  <c:v>-52.41031404265901</c:v>
                </c:pt>
                <c:pt idx="583">
                  <c:v>-51.201586497603387</c:v>
                </c:pt>
                <c:pt idx="584">
                  <c:v>-47.84925125531111</c:v>
                </c:pt>
                <c:pt idx="585">
                  <c:v>-38.56260912054011</c:v>
                </c:pt>
                <c:pt idx="586">
                  <c:v>-39.688129868199397</c:v>
                </c:pt>
                <c:pt idx="587">
                  <c:v>-48.402468756346835</c:v>
                </c:pt>
                <c:pt idx="588">
                  <c:v>-51.606744334934874</c:v>
                </c:pt>
                <c:pt idx="589">
                  <c:v>-52.473746258987518</c:v>
                </c:pt>
                <c:pt idx="590">
                  <c:v>-51.334931236784627</c:v>
                </c:pt>
                <c:pt idx="591">
                  <c:v>-47.277884140928528</c:v>
                </c:pt>
                <c:pt idx="592">
                  <c:v>-30.874736093812384</c:v>
                </c:pt>
                <c:pt idx="593">
                  <c:v>-44.820986169997106</c:v>
                </c:pt>
                <c:pt idx="594">
                  <c:v>-50.678184957037018</c:v>
                </c:pt>
                <c:pt idx="595">
                  <c:v>-52.443474062727418</c:v>
                </c:pt>
                <c:pt idx="596">
                  <c:v>-51.524873173537912</c:v>
                </c:pt>
                <c:pt idx="597">
                  <c:v>-46.864762294724173</c:v>
                </c:pt>
                <c:pt idx="598">
                  <c:v>-18.929367460962808</c:v>
                </c:pt>
                <c:pt idx="599">
                  <c:v>-47.597999421539882</c:v>
                </c:pt>
                <c:pt idx="600">
                  <c:v>-51.886527049716939</c:v>
                </c:pt>
                <c:pt idx="601">
                  <c:v>-52.204229931831527</c:v>
                </c:pt>
                <c:pt idx="602">
                  <c:v>-48.593880876751058</c:v>
                </c:pt>
                <c:pt idx="603">
                  <c:v>-26.710361137704282</c:v>
                </c:pt>
                <c:pt idx="604">
                  <c:v>-47.586838667783908</c:v>
                </c:pt>
                <c:pt idx="605">
                  <c:v>-52.100431363310904</c:v>
                </c:pt>
                <c:pt idx="606">
                  <c:v>-51.776116660030993</c:v>
                </c:pt>
                <c:pt idx="607">
                  <c:v>-45.599246306521636</c:v>
                </c:pt>
                <c:pt idx="608">
                  <c:v>-40.367104875140896</c:v>
                </c:pt>
                <c:pt idx="609">
                  <c:v>-50.911002157260768</c:v>
                </c:pt>
                <c:pt idx="610">
                  <c:v>-52.34702264003942</c:v>
                </c:pt>
              </c:numCache>
            </c:numRef>
          </c:yVal>
          <c:smooth val="0"/>
        </c:ser>
        <c:ser>
          <c:idx val="3"/>
          <c:order val="3"/>
          <c:tx>
            <c:v>Attenuated Point</c:v>
          </c:tx>
          <c:spPr>
            <a:ln>
              <a:noFill/>
            </a:ln>
          </c:spPr>
          <c:marker>
            <c:symbol val="none"/>
          </c:marker>
          <c:xVal>
            <c:numRef>
              <c:f>PICXO!$B$26</c:f>
              <c:numCache>
                <c:formatCode>0.00" Hz"</c:formatCode>
                <c:ptCount val="1"/>
                <c:pt idx="0">
                  <c:v>158.4893192461104</c:v>
                </c:pt>
              </c:numCache>
            </c:numRef>
          </c:xVal>
          <c:yVal>
            <c:numRef>
              <c:f>PICXO!$B$27</c:f>
              <c:numCache>
                <c:formatCode>0.00" db"</c:formatCode>
                <c:ptCount val="1"/>
                <c:pt idx="0">
                  <c:v>-5.8743167075549563</c:v>
                </c:pt>
              </c:numCache>
            </c:numRef>
          </c:yVal>
          <c:smooth val="0"/>
        </c:ser>
        <c:ser>
          <c:idx val="0"/>
          <c:order val="0"/>
          <c:tx>
            <c:v>PICXO DPLL Response</c:v>
          </c:tx>
          <c:marker>
            <c:symbol val="none"/>
          </c:marker>
          <c:xVal>
            <c:numRef>
              <c:f>PICXO!$M$2:$M$612</c:f>
              <c:numCache>
                <c:formatCode>General</c:formatCode>
                <c:ptCount val="611"/>
                <c:pt idx="0">
                  <c:v>1</c:v>
                </c:pt>
                <c:pt idx="1">
                  <c:v>1.0232929922807541</c:v>
                </c:pt>
                <c:pt idx="2">
                  <c:v>1.0471285480508996</c:v>
                </c:pt>
                <c:pt idx="3">
                  <c:v>1.0715193052376064</c:v>
                </c:pt>
                <c:pt idx="4">
                  <c:v>1.0964781961431851</c:v>
                </c:pt>
                <c:pt idx="5">
                  <c:v>1.1220184543019636</c:v>
                </c:pt>
                <c:pt idx="6">
                  <c:v>1.1481536214968828</c:v>
                </c:pt>
                <c:pt idx="7">
                  <c:v>1.1748975549395295</c:v>
                </c:pt>
                <c:pt idx="8">
                  <c:v>1.2022644346174129</c:v>
                </c:pt>
                <c:pt idx="9">
                  <c:v>1.2302687708123816</c:v>
                </c:pt>
                <c:pt idx="10">
                  <c:v>1.2589254117941673</c:v>
                </c:pt>
                <c:pt idx="11">
                  <c:v>1.288249551693134</c:v>
                </c:pt>
                <c:pt idx="12">
                  <c:v>1.318256738556407</c:v>
                </c:pt>
                <c:pt idx="13">
                  <c:v>1.3489628825916535</c:v>
                </c:pt>
                <c:pt idx="14">
                  <c:v>1.3803842646028848</c:v>
                </c:pt>
                <c:pt idx="15">
                  <c:v>1.4125375446227544</c:v>
                </c:pt>
                <c:pt idx="16">
                  <c:v>1.4454397707459274</c:v>
                </c:pt>
                <c:pt idx="17">
                  <c:v>1.4791083881682074</c:v>
                </c:pt>
                <c:pt idx="18">
                  <c:v>1.5135612484362084</c:v>
                </c:pt>
                <c:pt idx="19">
                  <c:v>1.5488166189124815</c:v>
                </c:pt>
                <c:pt idx="20">
                  <c:v>1.5848931924611138</c:v>
                </c:pt>
                <c:pt idx="21">
                  <c:v>1.6218100973589302</c:v>
                </c:pt>
                <c:pt idx="22">
                  <c:v>1.6595869074375611</c:v>
                </c:pt>
                <c:pt idx="23">
                  <c:v>1.6982436524617448</c:v>
                </c:pt>
                <c:pt idx="24">
                  <c:v>1.737800828749376</c:v>
                </c:pt>
                <c:pt idx="25">
                  <c:v>1.7782794100389232</c:v>
                </c:pt>
                <c:pt idx="26">
                  <c:v>1.8197008586099839</c:v>
                </c:pt>
                <c:pt idx="27">
                  <c:v>1.8620871366628677</c:v>
                </c:pt>
                <c:pt idx="28">
                  <c:v>1.9054607179632477</c:v>
                </c:pt>
                <c:pt idx="29">
                  <c:v>1.9498445997580458</c:v>
                </c:pt>
                <c:pt idx="30">
                  <c:v>1.9952623149688802</c:v>
                </c:pt>
                <c:pt idx="31">
                  <c:v>2.0417379446695301</c:v>
                </c:pt>
                <c:pt idx="32">
                  <c:v>2.0892961308540401</c:v>
                </c:pt>
                <c:pt idx="33">
                  <c:v>2.1379620895022331</c:v>
                </c:pt>
                <c:pt idx="34">
                  <c:v>2.1877616239495534</c:v>
                </c:pt>
                <c:pt idx="35">
                  <c:v>2.2387211385683408</c:v>
                </c:pt>
                <c:pt idx="36">
                  <c:v>2.290867652767774</c:v>
                </c:pt>
                <c:pt idx="37">
                  <c:v>2.3442288153199233</c:v>
                </c:pt>
                <c:pt idx="38">
                  <c:v>2.3988329190194917</c:v>
                </c:pt>
                <c:pt idx="39">
                  <c:v>2.4547089156850315</c:v>
                </c:pt>
                <c:pt idx="40">
                  <c:v>2.5118864315095815</c:v>
                </c:pt>
                <c:pt idx="41">
                  <c:v>2.5703957827688653</c:v>
                </c:pt>
                <c:pt idx="42">
                  <c:v>2.6302679918953835</c:v>
                </c:pt>
                <c:pt idx="43">
                  <c:v>2.6915348039269174</c:v>
                </c:pt>
                <c:pt idx="44">
                  <c:v>2.7542287033381685</c:v>
                </c:pt>
                <c:pt idx="45">
                  <c:v>2.8183829312644555</c:v>
                </c:pt>
                <c:pt idx="46">
                  <c:v>2.8840315031266082</c:v>
                </c:pt>
                <c:pt idx="47">
                  <c:v>2.9512092266663874</c:v>
                </c:pt>
                <c:pt idx="48">
                  <c:v>3.0199517204020183</c:v>
                </c:pt>
                <c:pt idx="49">
                  <c:v>3.0902954325135927</c:v>
                </c:pt>
                <c:pt idx="50">
                  <c:v>3.1622776601683813</c:v>
                </c:pt>
                <c:pt idx="51">
                  <c:v>3.2359365692962849</c:v>
                </c:pt>
                <c:pt idx="52">
                  <c:v>3.311311214825913</c:v>
                </c:pt>
                <c:pt idx="53">
                  <c:v>3.3884415613920278</c:v>
                </c:pt>
                <c:pt idx="54">
                  <c:v>3.4673685045253184</c:v>
                </c:pt>
                <c:pt idx="55">
                  <c:v>3.5481338923357573</c:v>
                </c:pt>
                <c:pt idx="56">
                  <c:v>3.6307805477010158</c:v>
                </c:pt>
                <c:pt idx="57">
                  <c:v>3.7153522909717283</c:v>
                </c:pt>
                <c:pt idx="58">
                  <c:v>3.8018939632056155</c:v>
                </c:pt>
                <c:pt idx="59">
                  <c:v>3.8904514499428093</c:v>
                </c:pt>
                <c:pt idx="60">
                  <c:v>3.9810717055349762</c:v>
                </c:pt>
                <c:pt idx="61">
                  <c:v>4.0738027780411308</c:v>
                </c:pt>
                <c:pt idx="62">
                  <c:v>4.1686938347033582</c:v>
                </c:pt>
                <c:pt idx="63">
                  <c:v>4.2657951880159306</c:v>
                </c:pt>
                <c:pt idx="64">
                  <c:v>4.3651583224016637</c:v>
                </c:pt>
                <c:pt idx="65">
                  <c:v>4.4668359215096354</c:v>
                </c:pt>
                <c:pt idx="66">
                  <c:v>4.5708818961487552</c:v>
                </c:pt>
                <c:pt idx="67">
                  <c:v>4.6773514128719862</c:v>
                </c:pt>
                <c:pt idx="68">
                  <c:v>4.7863009232263884</c:v>
                </c:pt>
                <c:pt idx="69">
                  <c:v>4.8977881936844669</c:v>
                </c:pt>
                <c:pt idx="70">
                  <c:v>5.0118723362727282</c:v>
                </c:pt>
                <c:pt idx="71">
                  <c:v>5.1286138399136538</c:v>
                </c:pt>
                <c:pt idx="72">
                  <c:v>5.2480746024977316</c:v>
                </c:pt>
                <c:pt idx="73">
                  <c:v>5.3703179637025338</c:v>
                </c:pt>
                <c:pt idx="74">
                  <c:v>5.495408738576252</c:v>
                </c:pt>
                <c:pt idx="75">
                  <c:v>5.6234132519034983</c:v>
                </c:pt>
                <c:pt idx="76">
                  <c:v>5.7543993733715757</c:v>
                </c:pt>
                <c:pt idx="77">
                  <c:v>5.8884365535558976</c:v>
                </c:pt>
                <c:pt idx="78">
                  <c:v>6.0255958607435849</c:v>
                </c:pt>
                <c:pt idx="79">
                  <c:v>6.1659500186148302</c:v>
                </c:pt>
                <c:pt idx="80">
                  <c:v>6.3095734448019405</c:v>
                </c:pt>
                <c:pt idx="81">
                  <c:v>6.4565422903465644</c:v>
                </c:pt>
                <c:pt idx="82">
                  <c:v>6.6069344800759682</c:v>
                </c:pt>
                <c:pt idx="83">
                  <c:v>6.7608297539198272</c:v>
                </c:pt>
                <c:pt idx="84">
                  <c:v>6.9183097091893737</c:v>
                </c:pt>
                <c:pt idx="85">
                  <c:v>7.0794578438413893</c:v>
                </c:pt>
                <c:pt idx="86">
                  <c:v>7.2443596007499105</c:v>
                </c:pt>
                <c:pt idx="87">
                  <c:v>7.4131024130091863</c:v>
                </c:pt>
                <c:pt idx="88">
                  <c:v>7.5857757502918481</c:v>
                </c:pt>
                <c:pt idx="89">
                  <c:v>7.7624711662869306</c:v>
                </c:pt>
                <c:pt idx="90">
                  <c:v>7.9432823472428282</c:v>
                </c:pt>
                <c:pt idx="91">
                  <c:v>8.1283051616410056</c:v>
                </c:pt>
                <c:pt idx="92">
                  <c:v>8.3176377110267214</c:v>
                </c:pt>
                <c:pt idx="93">
                  <c:v>8.5113803820237806</c:v>
                </c:pt>
                <c:pt idx="94">
                  <c:v>8.709635899560821</c:v>
                </c:pt>
                <c:pt idx="95">
                  <c:v>8.9125093813374701</c:v>
                </c:pt>
                <c:pt idx="96">
                  <c:v>9.1201083935591107</c:v>
                </c:pt>
                <c:pt idx="97">
                  <c:v>9.3325430079699281</c:v>
                </c:pt>
                <c:pt idx="98">
                  <c:v>9.5499258602143762</c:v>
                </c:pt>
                <c:pt idx="99">
                  <c:v>9.7723722095581227</c:v>
                </c:pt>
                <c:pt idx="100">
                  <c:v>10.000000000000016</c:v>
                </c:pt>
                <c:pt idx="101">
                  <c:v>10.232929922807561</c:v>
                </c:pt>
                <c:pt idx="102">
                  <c:v>10.471285480509014</c:v>
                </c:pt>
                <c:pt idx="103">
                  <c:v>10.715193052376083</c:v>
                </c:pt>
                <c:pt idx="104">
                  <c:v>10.964781961431873</c:v>
                </c:pt>
                <c:pt idx="105">
                  <c:v>11.220184543019656</c:v>
                </c:pt>
                <c:pt idx="106">
                  <c:v>11.481536214968848</c:v>
                </c:pt>
                <c:pt idx="107">
                  <c:v>11.748975549395317</c:v>
                </c:pt>
                <c:pt idx="108">
                  <c:v>12.022644346174154</c:v>
                </c:pt>
                <c:pt idx="109">
                  <c:v>12.302687708123841</c:v>
                </c:pt>
                <c:pt idx="110">
                  <c:v>12.589254117941696</c:v>
                </c:pt>
                <c:pt idx="111">
                  <c:v>12.882495516931364</c:v>
                </c:pt>
                <c:pt idx="112">
                  <c:v>13.1825673855641</c:v>
                </c:pt>
                <c:pt idx="113">
                  <c:v>13.489628825916565</c:v>
                </c:pt>
                <c:pt idx="114">
                  <c:v>13.803842646028876</c:v>
                </c:pt>
                <c:pt idx="115">
                  <c:v>14.12537544622757</c:v>
                </c:pt>
                <c:pt idx="116">
                  <c:v>14.454397707459307</c:v>
                </c:pt>
                <c:pt idx="117">
                  <c:v>14.791083881682106</c:v>
                </c:pt>
                <c:pt idx="118">
                  <c:v>15.135612484362113</c:v>
                </c:pt>
                <c:pt idx="119">
                  <c:v>15.488166189124851</c:v>
                </c:pt>
                <c:pt idx="120">
                  <c:v>15.848931924611172</c:v>
                </c:pt>
                <c:pt idx="121">
                  <c:v>16.218100973589337</c:v>
                </c:pt>
                <c:pt idx="122">
                  <c:v>16.595869074375642</c:v>
                </c:pt>
                <c:pt idx="123">
                  <c:v>16.982436524617487</c:v>
                </c:pt>
                <c:pt idx="124">
                  <c:v>17.378008287493795</c:v>
                </c:pt>
                <c:pt idx="125">
                  <c:v>17.782794100389268</c:v>
                </c:pt>
                <c:pt idx="126">
                  <c:v>18.197008586099873</c:v>
                </c:pt>
                <c:pt idx="127">
                  <c:v>18.620871366628723</c:v>
                </c:pt>
                <c:pt idx="128">
                  <c:v>19.054607179632519</c:v>
                </c:pt>
                <c:pt idx="129">
                  <c:v>19.4984459975805</c:v>
                </c:pt>
                <c:pt idx="130">
                  <c:v>19.95262314968884</c:v>
                </c:pt>
                <c:pt idx="131">
                  <c:v>20.417379446695346</c:v>
                </c:pt>
                <c:pt idx="132">
                  <c:v>20.892961308540446</c:v>
                </c:pt>
                <c:pt idx="133">
                  <c:v>21.379620895022374</c:v>
                </c:pt>
                <c:pt idx="134">
                  <c:v>21.877616239495577</c:v>
                </c:pt>
                <c:pt idx="135">
                  <c:v>22.387211385683454</c:v>
                </c:pt>
                <c:pt idx="136">
                  <c:v>22.908676527677788</c:v>
                </c:pt>
                <c:pt idx="137">
                  <c:v>23.442288153199279</c:v>
                </c:pt>
                <c:pt idx="138">
                  <c:v>23.988329190194971</c:v>
                </c:pt>
                <c:pt idx="139">
                  <c:v>24.547089156850369</c:v>
                </c:pt>
                <c:pt idx="140">
                  <c:v>25.118864315095866</c:v>
                </c:pt>
                <c:pt idx="141">
                  <c:v>25.703957827688704</c:v>
                </c:pt>
                <c:pt idx="142">
                  <c:v>26.302679918953896</c:v>
                </c:pt>
                <c:pt idx="143">
                  <c:v>26.915348039269233</c:v>
                </c:pt>
                <c:pt idx="144">
                  <c:v>27.542287033381736</c:v>
                </c:pt>
                <c:pt idx="145">
                  <c:v>28.183829312644612</c:v>
                </c:pt>
                <c:pt idx="146">
                  <c:v>28.840315031266144</c:v>
                </c:pt>
                <c:pt idx="147">
                  <c:v>29.512092266663942</c:v>
                </c:pt>
                <c:pt idx="148">
                  <c:v>30.199517204020246</c:v>
                </c:pt>
                <c:pt idx="149">
                  <c:v>30.902954325135987</c:v>
                </c:pt>
                <c:pt idx="150">
                  <c:v>31.622776601683888</c:v>
                </c:pt>
                <c:pt idx="151">
                  <c:v>32.359365692962918</c:v>
                </c:pt>
                <c:pt idx="152">
                  <c:v>33.113112148259205</c:v>
                </c:pt>
                <c:pt idx="153">
                  <c:v>33.88441561392036</c:v>
                </c:pt>
                <c:pt idx="154">
                  <c:v>34.673685045253272</c:v>
                </c:pt>
                <c:pt idx="155">
                  <c:v>35.481338923357647</c:v>
                </c:pt>
                <c:pt idx="156">
                  <c:v>36.307805477010241</c:v>
                </c:pt>
                <c:pt idx="157">
                  <c:v>37.153522909717374</c:v>
                </c:pt>
                <c:pt idx="158">
                  <c:v>38.018939632056238</c:v>
                </c:pt>
                <c:pt idx="159">
                  <c:v>38.904514499428174</c:v>
                </c:pt>
                <c:pt idx="160">
                  <c:v>39.810717055349841</c:v>
                </c:pt>
                <c:pt idx="161">
                  <c:v>40.738027780411407</c:v>
                </c:pt>
                <c:pt idx="162">
                  <c:v>41.686938347033674</c:v>
                </c:pt>
                <c:pt idx="163">
                  <c:v>42.657951880159395</c:v>
                </c:pt>
                <c:pt idx="164">
                  <c:v>43.651583224016726</c:v>
                </c:pt>
                <c:pt idx="165">
                  <c:v>44.668359215096459</c:v>
                </c:pt>
                <c:pt idx="166">
                  <c:v>45.708818961487651</c:v>
                </c:pt>
                <c:pt idx="167">
                  <c:v>46.773514128719967</c:v>
                </c:pt>
                <c:pt idx="168">
                  <c:v>47.863009232263998</c:v>
                </c:pt>
                <c:pt idx="169">
                  <c:v>48.977881936844788</c:v>
                </c:pt>
                <c:pt idx="170">
                  <c:v>50.118723362727394</c:v>
                </c:pt>
                <c:pt idx="171">
                  <c:v>51.286138399136647</c:v>
                </c:pt>
                <c:pt idx="172">
                  <c:v>52.480746024977449</c:v>
                </c:pt>
                <c:pt idx="173">
                  <c:v>53.703179637025457</c:v>
                </c:pt>
                <c:pt idx="174">
                  <c:v>54.954087385762662</c:v>
                </c:pt>
                <c:pt idx="175">
                  <c:v>56.234132519035114</c:v>
                </c:pt>
                <c:pt idx="176">
                  <c:v>57.543993733715901</c:v>
                </c:pt>
                <c:pt idx="177">
                  <c:v>58.884365535559105</c:v>
                </c:pt>
                <c:pt idx="178">
                  <c:v>60.255958607435979</c:v>
                </c:pt>
                <c:pt idx="179">
                  <c:v>61.659500186148421</c:v>
                </c:pt>
                <c:pt idx="180">
                  <c:v>63.095734448019527</c:v>
                </c:pt>
                <c:pt idx="181">
                  <c:v>64.565422903465816</c:v>
                </c:pt>
                <c:pt idx="182">
                  <c:v>66.069344800759865</c:v>
                </c:pt>
                <c:pt idx="183">
                  <c:v>67.608297539198432</c:v>
                </c:pt>
                <c:pt idx="184">
                  <c:v>69.183097091893913</c:v>
                </c:pt>
                <c:pt idx="185">
                  <c:v>70.79457843841405</c:v>
                </c:pt>
                <c:pt idx="186">
                  <c:v>72.443596007499266</c:v>
                </c:pt>
                <c:pt idx="187">
                  <c:v>74.131024130092001</c:v>
                </c:pt>
                <c:pt idx="188">
                  <c:v>75.857757502918631</c:v>
                </c:pt>
                <c:pt idx="189">
                  <c:v>77.624711662869501</c:v>
                </c:pt>
                <c:pt idx="190">
                  <c:v>79.432823472428467</c:v>
                </c:pt>
                <c:pt idx="191">
                  <c:v>81.283051616410248</c:v>
                </c:pt>
                <c:pt idx="192">
                  <c:v>83.176377110267424</c:v>
                </c:pt>
                <c:pt idx="193">
                  <c:v>85.113803820237962</c:v>
                </c:pt>
                <c:pt idx="194">
                  <c:v>87.096358995608384</c:v>
                </c:pt>
                <c:pt idx="195">
                  <c:v>89.125093813374875</c:v>
                </c:pt>
                <c:pt idx="196">
                  <c:v>91.201083935591285</c:v>
                </c:pt>
                <c:pt idx="197">
                  <c:v>93.325430079699501</c:v>
                </c:pt>
                <c:pt idx="198">
                  <c:v>95.499258602143996</c:v>
                </c:pt>
                <c:pt idx="199">
                  <c:v>97.723722095581465</c:v>
                </c:pt>
                <c:pt idx="200">
                  <c:v>100.00000000000031</c:v>
                </c:pt>
                <c:pt idx="201">
                  <c:v>102.32929922807573</c:v>
                </c:pt>
                <c:pt idx="202">
                  <c:v>104.71285480509026</c:v>
                </c:pt>
                <c:pt idx="203">
                  <c:v>107.15193052376085</c:v>
                </c:pt>
                <c:pt idx="204">
                  <c:v>109.64781961431871</c:v>
                </c:pt>
                <c:pt idx="205">
                  <c:v>112.20184543019644</c:v>
                </c:pt>
                <c:pt idx="206">
                  <c:v>114.81536214968835</c:v>
                </c:pt>
                <c:pt idx="207">
                  <c:v>117.48975549395293</c:v>
                </c:pt>
                <c:pt idx="208">
                  <c:v>120.22644346174125</c:v>
                </c:pt>
                <c:pt idx="209">
                  <c:v>123.026877081238</c:v>
                </c:pt>
                <c:pt idx="210">
                  <c:v>125.89254117941654</c:v>
                </c:pt>
                <c:pt idx="211">
                  <c:v>128.8249551693132</c:v>
                </c:pt>
                <c:pt idx="212">
                  <c:v>131.82567385564039</c:v>
                </c:pt>
                <c:pt idx="213">
                  <c:v>134.896288259165</c:v>
                </c:pt>
                <c:pt idx="214">
                  <c:v>138.03842646028798</c:v>
                </c:pt>
                <c:pt idx="215">
                  <c:v>141.25375446227491</c:v>
                </c:pt>
                <c:pt idx="216">
                  <c:v>144.54397707459208</c:v>
                </c:pt>
                <c:pt idx="217">
                  <c:v>147.91083881682005</c:v>
                </c:pt>
                <c:pt idx="218">
                  <c:v>151.35612484361994</c:v>
                </c:pt>
                <c:pt idx="219">
                  <c:v>154.88166189124723</c:v>
                </c:pt>
                <c:pt idx="220">
                  <c:v>158.4893192461104</c:v>
                </c:pt>
                <c:pt idx="221">
                  <c:v>162.18100973589188</c:v>
                </c:pt>
                <c:pt idx="222">
                  <c:v>165.95869074375491</c:v>
                </c:pt>
                <c:pt idx="223">
                  <c:v>169.82436524617307</c:v>
                </c:pt>
                <c:pt idx="224">
                  <c:v>173.78008287493614</c:v>
                </c:pt>
                <c:pt idx="225">
                  <c:v>177.82794100389066</c:v>
                </c:pt>
                <c:pt idx="226">
                  <c:v>181.97008586099668</c:v>
                </c:pt>
                <c:pt idx="227">
                  <c:v>186.20871366628504</c:v>
                </c:pt>
                <c:pt idx="228">
                  <c:v>190.54607179632276</c:v>
                </c:pt>
                <c:pt idx="229">
                  <c:v>194.98445997580251</c:v>
                </c:pt>
                <c:pt idx="230">
                  <c:v>199.52623149688571</c:v>
                </c:pt>
                <c:pt idx="231">
                  <c:v>204.1737944669506</c:v>
                </c:pt>
                <c:pt idx="232">
                  <c:v>208.92961308540137</c:v>
                </c:pt>
                <c:pt idx="233">
                  <c:v>213.79620895022055</c:v>
                </c:pt>
                <c:pt idx="234">
                  <c:v>218.77616239495231</c:v>
                </c:pt>
                <c:pt idx="235">
                  <c:v>223.87211385683094</c:v>
                </c:pt>
                <c:pt idx="236">
                  <c:v>229.08676527677417</c:v>
                </c:pt>
                <c:pt idx="237">
                  <c:v>234.42288153198876</c:v>
                </c:pt>
                <c:pt idx="238">
                  <c:v>239.88329190194551</c:v>
                </c:pt>
                <c:pt idx="239">
                  <c:v>245.47089156849918</c:v>
                </c:pt>
                <c:pt idx="240">
                  <c:v>251.18864315095405</c:v>
                </c:pt>
                <c:pt idx="241">
                  <c:v>257.03957827688208</c:v>
                </c:pt>
                <c:pt idx="242">
                  <c:v>263.02679918953373</c:v>
                </c:pt>
                <c:pt idx="243">
                  <c:v>269.15348039268673</c:v>
                </c:pt>
                <c:pt idx="244">
                  <c:v>275.42287033381172</c:v>
                </c:pt>
                <c:pt idx="245">
                  <c:v>281.83829312644031</c:v>
                </c:pt>
                <c:pt idx="246">
                  <c:v>288.4031503126551</c:v>
                </c:pt>
                <c:pt idx="247">
                  <c:v>295.12092266663291</c:v>
                </c:pt>
                <c:pt idx="248">
                  <c:v>301.99517204019554</c:v>
                </c:pt>
                <c:pt idx="249">
                  <c:v>309.02954325135278</c:v>
                </c:pt>
                <c:pt idx="250">
                  <c:v>316.2277660168312</c:v>
                </c:pt>
                <c:pt idx="251">
                  <c:v>323.59365692962137</c:v>
                </c:pt>
                <c:pt idx="252">
                  <c:v>331.13112148258369</c:v>
                </c:pt>
                <c:pt idx="253">
                  <c:v>338.84415613919498</c:v>
                </c:pt>
                <c:pt idx="254">
                  <c:v>346.73685045252387</c:v>
                </c:pt>
                <c:pt idx="255">
                  <c:v>354.81338923356714</c:v>
                </c:pt>
                <c:pt idx="256">
                  <c:v>363.07805477009276</c:v>
                </c:pt>
                <c:pt idx="257">
                  <c:v>371.53522909716344</c:v>
                </c:pt>
                <c:pt idx="258">
                  <c:v>380.18939632055185</c:v>
                </c:pt>
                <c:pt idx="259">
                  <c:v>389.04514499427063</c:v>
                </c:pt>
                <c:pt idx="260">
                  <c:v>398.10717055348704</c:v>
                </c:pt>
                <c:pt idx="261">
                  <c:v>407.38027780410187</c:v>
                </c:pt>
                <c:pt idx="262">
                  <c:v>416.86938347032424</c:v>
                </c:pt>
                <c:pt idx="263">
                  <c:v>426.57951880158117</c:v>
                </c:pt>
                <c:pt idx="264">
                  <c:v>436.51583224015377</c:v>
                </c:pt>
                <c:pt idx="265">
                  <c:v>446.68359215095063</c:v>
                </c:pt>
                <c:pt idx="266">
                  <c:v>457.08818961486179</c:v>
                </c:pt>
                <c:pt idx="267">
                  <c:v>467.7351412871846</c:v>
                </c:pt>
                <c:pt idx="268">
                  <c:v>478.63009232262397</c:v>
                </c:pt>
                <c:pt idx="269">
                  <c:v>489.77881936843141</c:v>
                </c:pt>
                <c:pt idx="270">
                  <c:v>501.18723362725666</c:v>
                </c:pt>
                <c:pt idx="271">
                  <c:v>512.86138399134882</c:v>
                </c:pt>
                <c:pt idx="272">
                  <c:v>524.80746024975622</c:v>
                </c:pt>
                <c:pt idx="273">
                  <c:v>537.03179637023538</c:v>
                </c:pt>
                <c:pt idx="274">
                  <c:v>549.5408738576067</c:v>
                </c:pt>
                <c:pt idx="275">
                  <c:v>562.34132519033028</c:v>
                </c:pt>
                <c:pt idx="276">
                  <c:v>575.43993733713762</c:v>
                </c:pt>
                <c:pt idx="277">
                  <c:v>588.84365535556867</c:v>
                </c:pt>
                <c:pt idx="278">
                  <c:v>602.55958607433695</c:v>
                </c:pt>
                <c:pt idx="279">
                  <c:v>616.59500186146022</c:v>
                </c:pt>
                <c:pt idx="280">
                  <c:v>630.95734448017072</c:v>
                </c:pt>
                <c:pt idx="281">
                  <c:v>645.65422903463241</c:v>
                </c:pt>
                <c:pt idx="282">
                  <c:v>660.69344800757176</c:v>
                </c:pt>
                <c:pt idx="283">
                  <c:v>676.08297539195689</c:v>
                </c:pt>
                <c:pt idx="284">
                  <c:v>691.83097091891034</c:v>
                </c:pt>
                <c:pt idx="285">
                  <c:v>707.94578438411111</c:v>
                </c:pt>
                <c:pt idx="286">
                  <c:v>724.43596007496194</c:v>
                </c:pt>
                <c:pt idx="287">
                  <c:v>741.31024130088861</c:v>
                </c:pt>
                <c:pt idx="288">
                  <c:v>758.5775750291541</c:v>
                </c:pt>
                <c:pt idx="289">
                  <c:v>776.24711662866071</c:v>
                </c:pt>
                <c:pt idx="290">
                  <c:v>794.32823472424957</c:v>
                </c:pt>
                <c:pt idx="291">
                  <c:v>812.83051616406578</c:v>
                </c:pt>
                <c:pt idx="292">
                  <c:v>831.76377110263672</c:v>
                </c:pt>
                <c:pt idx="293">
                  <c:v>851.13803820234057</c:v>
                </c:pt>
                <c:pt idx="294">
                  <c:v>870.96358995604385</c:v>
                </c:pt>
                <c:pt idx="295">
                  <c:v>891.250938133707</c:v>
                </c:pt>
                <c:pt idx="296">
                  <c:v>912.01083935587019</c:v>
                </c:pt>
                <c:pt idx="297">
                  <c:v>933.25430079695047</c:v>
                </c:pt>
                <c:pt idx="298">
                  <c:v>954.99258602139355</c:v>
                </c:pt>
                <c:pt idx="299">
                  <c:v>977.23722095576716</c:v>
                </c:pt>
                <c:pt idx="300">
                  <c:v>999.99999999995441</c:v>
                </c:pt>
                <c:pt idx="301">
                  <c:v>1023.2929922807075</c:v>
                </c:pt>
                <c:pt idx="302">
                  <c:v>1047.1285480508507</c:v>
                </c:pt>
                <c:pt idx="303">
                  <c:v>1071.5193052375564</c:v>
                </c:pt>
                <c:pt idx="304">
                  <c:v>1096.4781961431327</c:v>
                </c:pt>
                <c:pt idx="305">
                  <c:v>1122.0184543019097</c:v>
                </c:pt>
                <c:pt idx="306">
                  <c:v>1148.1536214968278</c:v>
                </c:pt>
                <c:pt idx="307">
                  <c:v>1174.8975549394722</c:v>
                </c:pt>
                <c:pt idx="308">
                  <c:v>1202.264434617354</c:v>
                </c:pt>
                <c:pt idx="309">
                  <c:v>1230.2687708123201</c:v>
                </c:pt>
                <c:pt idx="310">
                  <c:v>1258.9254117941043</c:v>
                </c:pt>
                <c:pt idx="311">
                  <c:v>1288.2495516930683</c:v>
                </c:pt>
                <c:pt idx="312">
                  <c:v>1318.2567385563398</c:v>
                </c:pt>
                <c:pt idx="313">
                  <c:v>1348.9628825915834</c:v>
                </c:pt>
                <c:pt idx="314">
                  <c:v>1380.3842646028129</c:v>
                </c:pt>
                <c:pt idx="315">
                  <c:v>1412.5375446226803</c:v>
                </c:pt>
                <c:pt idx="316">
                  <c:v>1445.4397707458504</c:v>
                </c:pt>
                <c:pt idx="317">
                  <c:v>1479.1083881681284</c:v>
                </c:pt>
                <c:pt idx="318">
                  <c:v>1513.5612484361259</c:v>
                </c:pt>
                <c:pt idx="319">
                  <c:v>1548.816618912397</c:v>
                </c:pt>
                <c:pt idx="320">
                  <c:v>1584.8931924610256</c:v>
                </c:pt>
                <c:pt idx="321">
                  <c:v>1621.8100973588398</c:v>
                </c:pt>
                <c:pt idx="322">
                  <c:v>1659.5869074374668</c:v>
                </c:pt>
                <c:pt idx="323">
                  <c:v>1698.2436524616483</c:v>
                </c:pt>
                <c:pt idx="324">
                  <c:v>1737.8008287492769</c:v>
                </c:pt>
                <c:pt idx="325">
                  <c:v>1778.2794100388203</c:v>
                </c:pt>
                <c:pt idx="326">
                  <c:v>1819.7008586098782</c:v>
                </c:pt>
                <c:pt idx="327">
                  <c:v>1862.087136662758</c:v>
                </c:pt>
                <c:pt idx="328">
                  <c:v>1905.460717963135</c:v>
                </c:pt>
                <c:pt idx="329">
                  <c:v>1949.8445997579286</c:v>
                </c:pt>
                <c:pt idx="330">
                  <c:v>1995.2623149687599</c:v>
                </c:pt>
                <c:pt idx="331">
                  <c:v>2041.7379446694049</c:v>
                </c:pt>
                <c:pt idx="332">
                  <c:v>2089.296130853912</c:v>
                </c:pt>
                <c:pt idx="333">
                  <c:v>2137.9620895021012</c:v>
                </c:pt>
                <c:pt idx="334">
                  <c:v>2187.7616239494168</c:v>
                </c:pt>
                <c:pt idx="335">
                  <c:v>2238.7211385682003</c:v>
                </c:pt>
                <c:pt idx="336">
                  <c:v>2290.8676527676284</c:v>
                </c:pt>
                <c:pt idx="337">
                  <c:v>2344.2288153197737</c:v>
                </c:pt>
                <c:pt idx="338">
                  <c:v>2398.8329190193363</c:v>
                </c:pt>
                <c:pt idx="339">
                  <c:v>2454.7089156848724</c:v>
                </c:pt>
                <c:pt idx="340">
                  <c:v>2511.8864315094161</c:v>
                </c:pt>
                <c:pt idx="341">
                  <c:v>2570.3957827686954</c:v>
                </c:pt>
                <c:pt idx="342">
                  <c:v>2630.2679918952094</c:v>
                </c:pt>
                <c:pt idx="343">
                  <c:v>2691.5348039267365</c:v>
                </c:pt>
                <c:pt idx="344">
                  <c:v>2754.228703337983</c:v>
                </c:pt>
                <c:pt idx="345">
                  <c:v>2818.3829312642633</c:v>
                </c:pt>
                <c:pt idx="346">
                  <c:v>2884.0315031264108</c:v>
                </c:pt>
                <c:pt idx="347">
                  <c:v>2951.209226666183</c:v>
                </c:pt>
                <c:pt idx="348">
                  <c:v>3019.9517204018084</c:v>
                </c:pt>
                <c:pt idx="349">
                  <c:v>3090.2954325133778</c:v>
                </c:pt>
                <c:pt idx="350">
                  <c:v>3162.2776601681612</c:v>
                </c:pt>
                <c:pt idx="351">
                  <c:v>3235.9365692960532</c:v>
                </c:pt>
                <c:pt idx="352">
                  <c:v>3311.311214825676</c:v>
                </c:pt>
                <c:pt idx="353">
                  <c:v>3388.4415613917849</c:v>
                </c:pt>
                <c:pt idx="354">
                  <c:v>3467.36850452507</c:v>
                </c:pt>
                <c:pt idx="355">
                  <c:v>3548.1338923354956</c:v>
                </c:pt>
                <c:pt idx="356">
                  <c:v>3630.7805477007482</c:v>
                </c:pt>
                <c:pt idx="357">
                  <c:v>3715.3522909714534</c:v>
                </c:pt>
                <c:pt idx="358">
                  <c:v>3801.8939632053334</c:v>
                </c:pt>
                <c:pt idx="359">
                  <c:v>3890.4514499425204</c:v>
                </c:pt>
                <c:pt idx="360">
                  <c:v>3981.0717055346731</c:v>
                </c:pt>
                <c:pt idx="361">
                  <c:v>4073.8027780408202</c:v>
                </c:pt>
                <c:pt idx="362">
                  <c:v>4168.6938347030391</c:v>
                </c:pt>
                <c:pt idx="363">
                  <c:v>4265.7951880156043</c:v>
                </c:pt>
                <c:pt idx="364">
                  <c:v>4365.158322401322</c:v>
                </c:pt>
                <c:pt idx="365">
                  <c:v>4466.8359215092851</c:v>
                </c:pt>
                <c:pt idx="366">
                  <c:v>4570.8818961483958</c:v>
                </c:pt>
                <c:pt idx="367">
                  <c:v>4677.3514128716188</c:v>
                </c:pt>
                <c:pt idx="368">
                  <c:v>4786.300923226011</c:v>
                </c:pt>
                <c:pt idx="369">
                  <c:v>4897.7881936840722</c:v>
                </c:pt>
                <c:pt idx="370">
                  <c:v>5011.8723362723231</c:v>
                </c:pt>
                <c:pt idx="371">
                  <c:v>5128.6138399132387</c:v>
                </c:pt>
                <c:pt idx="372">
                  <c:v>5248.0746024973068</c:v>
                </c:pt>
                <c:pt idx="373">
                  <c:v>5370.3179637020876</c:v>
                </c:pt>
                <c:pt idx="374">
                  <c:v>5495.4087385757957</c:v>
                </c:pt>
                <c:pt idx="375">
                  <c:v>5623.41325190303</c:v>
                </c:pt>
                <c:pt idx="376">
                  <c:v>5754.3993733710968</c:v>
                </c:pt>
                <c:pt idx="377">
                  <c:v>5888.4365535554052</c:v>
                </c:pt>
                <c:pt idx="378">
                  <c:v>6025.5958607430712</c:v>
                </c:pt>
                <c:pt idx="379">
                  <c:v>6165.9500186143023</c:v>
                </c:pt>
                <c:pt idx="380">
                  <c:v>6309.5734448014009</c:v>
                </c:pt>
                <c:pt idx="381">
                  <c:v>6456.5422903460103</c:v>
                </c:pt>
                <c:pt idx="382">
                  <c:v>6606.9344800753906</c:v>
                </c:pt>
                <c:pt idx="383">
                  <c:v>6760.8297539192345</c:v>
                </c:pt>
                <c:pt idx="384">
                  <c:v>6918.3097091887666</c:v>
                </c:pt>
                <c:pt idx="385">
                  <c:v>7079.4578438407671</c:v>
                </c:pt>
                <c:pt idx="386">
                  <c:v>7244.3596007492733</c:v>
                </c:pt>
                <c:pt idx="387">
                  <c:v>7413.1024130085189</c:v>
                </c:pt>
                <c:pt idx="388">
                  <c:v>7585.7757502911654</c:v>
                </c:pt>
                <c:pt idx="389">
                  <c:v>7762.4711662862292</c:v>
                </c:pt>
                <c:pt idx="390">
                  <c:v>7943.2823472421096</c:v>
                </c:pt>
                <c:pt idx="391">
                  <c:v>8128.3051616402554</c:v>
                </c:pt>
                <c:pt idx="392">
                  <c:v>8317.6377110259546</c:v>
                </c:pt>
                <c:pt idx="393">
                  <c:v>8511.3803820229914</c:v>
                </c:pt>
                <c:pt idx="394">
                  <c:v>8709.6358995600149</c:v>
                </c:pt>
                <c:pt idx="395">
                  <c:v>8912.5093813366439</c:v>
                </c:pt>
                <c:pt idx="396">
                  <c:v>9120.1083935582501</c:v>
                </c:pt>
                <c:pt idx="397">
                  <c:v>9332.5430079690432</c:v>
                </c:pt>
                <c:pt idx="398">
                  <c:v>9549.9258602134705</c:v>
                </c:pt>
                <c:pt idx="399">
                  <c:v>9772.3722095571957</c:v>
                </c:pt>
                <c:pt idx="400">
                  <c:v>9999.9999999990487</c:v>
                </c:pt>
                <c:pt idx="401">
                  <c:v>10232.929922806587</c:v>
                </c:pt>
                <c:pt idx="402">
                  <c:v>10471.285480508017</c:v>
                </c:pt>
                <c:pt idx="403">
                  <c:v>10715.193052375043</c:v>
                </c:pt>
                <c:pt idx="404">
                  <c:v>10964.781961430805</c:v>
                </c:pt>
                <c:pt idx="405">
                  <c:v>11220.184543018562</c:v>
                </c:pt>
                <c:pt idx="406">
                  <c:v>11481.536214967729</c:v>
                </c:pt>
                <c:pt idx="407">
                  <c:v>11748.97554939415</c:v>
                </c:pt>
                <c:pt idx="408">
                  <c:v>12022.644346172956</c:v>
                </c:pt>
                <c:pt idx="409">
                  <c:v>12302.687708122614</c:v>
                </c:pt>
                <c:pt idx="410">
                  <c:v>12589.254117940442</c:v>
                </c:pt>
                <c:pt idx="411">
                  <c:v>12882.495516930079</c:v>
                </c:pt>
                <c:pt idx="412">
                  <c:v>13182.567385562756</c:v>
                </c:pt>
                <c:pt idx="413">
                  <c:v>13489.62882591519</c:v>
                </c:pt>
                <c:pt idx="414">
                  <c:v>13803.84264602747</c:v>
                </c:pt>
                <c:pt idx="415">
                  <c:v>14125.375446226129</c:v>
                </c:pt>
                <c:pt idx="416">
                  <c:v>14454.397707457802</c:v>
                </c:pt>
                <c:pt idx="417">
                  <c:v>14791.083881680566</c:v>
                </c:pt>
                <c:pt idx="418">
                  <c:v>15135.612484360536</c:v>
                </c:pt>
                <c:pt idx="419">
                  <c:v>15488.166189123231</c:v>
                </c:pt>
                <c:pt idx="420">
                  <c:v>15848.931924609513</c:v>
                </c:pt>
                <c:pt idx="421">
                  <c:v>16218.10097358761</c:v>
                </c:pt>
                <c:pt idx="422">
                  <c:v>16595.869074373877</c:v>
                </c:pt>
                <c:pt idx="423">
                  <c:v>16982.43652461567</c:v>
                </c:pt>
                <c:pt idx="424">
                  <c:v>17378.008287491939</c:v>
                </c:pt>
                <c:pt idx="425">
                  <c:v>17782.794100387368</c:v>
                </c:pt>
                <c:pt idx="426">
                  <c:v>18197.008586097898</c:v>
                </c:pt>
                <c:pt idx="427">
                  <c:v>18620.871366626692</c:v>
                </c:pt>
                <c:pt idx="428">
                  <c:v>19054.607179630439</c:v>
                </c:pt>
                <c:pt idx="429">
                  <c:v>19498.445997578372</c:v>
                </c:pt>
                <c:pt idx="430">
                  <c:v>19952.623149686631</c:v>
                </c:pt>
                <c:pt idx="431">
                  <c:v>20417.379446693074</c:v>
                </c:pt>
                <c:pt idx="432">
                  <c:v>20892.961308538121</c:v>
                </c:pt>
                <c:pt idx="433">
                  <c:v>21379.620895019994</c:v>
                </c:pt>
                <c:pt idx="434">
                  <c:v>21877.616239493142</c:v>
                </c:pt>
                <c:pt idx="435">
                  <c:v>22387.211385680916</c:v>
                </c:pt>
                <c:pt idx="436">
                  <c:v>22908.67652767519</c:v>
                </c:pt>
                <c:pt idx="437">
                  <c:v>23442.28815319662</c:v>
                </c:pt>
                <c:pt idx="438">
                  <c:v>23988.329190192238</c:v>
                </c:pt>
                <c:pt idx="439">
                  <c:v>24547.089156847531</c:v>
                </c:pt>
                <c:pt idx="440">
                  <c:v>25118.86431509296</c:v>
                </c:pt>
                <c:pt idx="441">
                  <c:v>25703.957827685728</c:v>
                </c:pt>
                <c:pt idx="442">
                  <c:v>26302.679918950838</c:v>
                </c:pt>
                <c:pt idx="443">
                  <c:v>26915.348039266104</c:v>
                </c:pt>
                <c:pt idx="444">
                  <c:v>27542.287033378489</c:v>
                </c:pt>
                <c:pt idx="445">
                  <c:v>28183.829312641286</c:v>
                </c:pt>
                <c:pt idx="446">
                  <c:v>28840.315031262729</c:v>
                </c:pt>
                <c:pt idx="447">
                  <c:v>29512.092266660449</c:v>
                </c:pt>
                <c:pt idx="448">
                  <c:v>30199.517204016618</c:v>
                </c:pt>
                <c:pt idx="449">
                  <c:v>30902.954325132276</c:v>
                </c:pt>
                <c:pt idx="450">
                  <c:v>31622.776601680074</c:v>
                </c:pt>
                <c:pt idx="451">
                  <c:v>32359.365692959018</c:v>
                </c:pt>
                <c:pt idx="452">
                  <c:v>33113.112148255212</c:v>
                </c:pt>
                <c:pt idx="453">
                  <c:v>33884.415613916201</c:v>
                </c:pt>
                <c:pt idx="454">
                  <c:v>34673.685045249011</c:v>
                </c:pt>
                <c:pt idx="455">
                  <c:v>35481.338923353294</c:v>
                </c:pt>
                <c:pt idx="456">
                  <c:v>36307.805477005779</c:v>
                </c:pt>
                <c:pt idx="457">
                  <c:v>37153.52290971273</c:v>
                </c:pt>
                <c:pt idx="458">
                  <c:v>38018.939632051486</c:v>
                </c:pt>
                <c:pt idx="459">
                  <c:v>38904.514499423312</c:v>
                </c:pt>
                <c:pt idx="460">
                  <c:v>39810.717055344867</c:v>
                </c:pt>
                <c:pt idx="461">
                  <c:v>40738.027780406293</c:v>
                </c:pt>
                <c:pt idx="462">
                  <c:v>41686.938347028365</c:v>
                </c:pt>
                <c:pt idx="463">
                  <c:v>42657.951880153967</c:v>
                </c:pt>
                <c:pt idx="464">
                  <c:v>43651.58322401117</c:v>
                </c:pt>
                <c:pt idx="465">
                  <c:v>44668.359215090757</c:v>
                </c:pt>
                <c:pt idx="466">
                  <c:v>45708.818961481731</c:v>
                </c:pt>
                <c:pt idx="467">
                  <c:v>46773.514128713912</c:v>
                </c:pt>
                <c:pt idx="468">
                  <c:v>47863.009232257784</c:v>
                </c:pt>
                <c:pt idx="469">
                  <c:v>48977.881936838421</c:v>
                </c:pt>
                <c:pt idx="470">
                  <c:v>50118.723362720884</c:v>
                </c:pt>
                <c:pt idx="471">
                  <c:v>51286.138399129894</c:v>
                </c:pt>
                <c:pt idx="472">
                  <c:v>52480.746024970511</c:v>
                </c:pt>
                <c:pt idx="473">
                  <c:v>53703.179637018366</c:v>
                </c:pt>
                <c:pt idx="474">
                  <c:v>54954.087385755382</c:v>
                </c:pt>
                <c:pt idx="475">
                  <c:v>56234.13251902756</c:v>
                </c:pt>
                <c:pt idx="476">
                  <c:v>57543.993733708172</c:v>
                </c:pt>
                <c:pt idx="477">
                  <c:v>58884.365535551195</c:v>
                </c:pt>
                <c:pt idx="478">
                  <c:v>60255.958607427885</c:v>
                </c:pt>
                <c:pt idx="479">
                  <c:v>61659.50018614014</c:v>
                </c:pt>
                <c:pt idx="480">
                  <c:v>63095.734448010939</c:v>
                </c:pt>
                <c:pt idx="481">
                  <c:v>64565.422903456965</c:v>
                </c:pt>
                <c:pt idx="482">
                  <c:v>66069.344800750812</c:v>
                </c:pt>
                <c:pt idx="483">
                  <c:v>67608.297539189167</c:v>
                </c:pt>
                <c:pt idx="484">
                  <c:v>69183.097091884309</c:v>
                </c:pt>
                <c:pt idx="485">
                  <c:v>70794.57843840422</c:v>
                </c:pt>
                <c:pt idx="486">
                  <c:v>72443.596007489206</c:v>
                </c:pt>
                <c:pt idx="487">
                  <c:v>74131.024130081714</c:v>
                </c:pt>
                <c:pt idx="488">
                  <c:v>75857.757502908105</c:v>
                </c:pt>
                <c:pt idx="489">
                  <c:v>77624.711662858521</c:v>
                </c:pt>
                <c:pt idx="490">
                  <c:v>79432.823472417236</c:v>
                </c:pt>
                <c:pt idx="491">
                  <c:v>81283.051616398749</c:v>
                </c:pt>
                <c:pt idx="492">
                  <c:v>83176.377110255649</c:v>
                </c:pt>
                <c:pt idx="493">
                  <c:v>85113.803820225774</c:v>
                </c:pt>
                <c:pt idx="494">
                  <c:v>87096.358995595903</c:v>
                </c:pt>
                <c:pt idx="495">
                  <c:v>89125.093813362109</c:v>
                </c:pt>
                <c:pt idx="496">
                  <c:v>91201.083935578223</c:v>
                </c:pt>
                <c:pt idx="497">
                  <c:v>93325.430079686048</c:v>
                </c:pt>
                <c:pt idx="498">
                  <c:v>95499.258602130067</c:v>
                </c:pt>
                <c:pt idx="499">
                  <c:v>97723.722095567209</c:v>
                </c:pt>
                <c:pt idx="500">
                  <c:v>99999.999999985812</c:v>
                </c:pt>
                <c:pt idx="501">
                  <c:v>102329.29922806089</c:v>
                </c:pt>
                <c:pt idx="502">
                  <c:v>104712.85480507489</c:v>
                </c:pt>
                <c:pt idx="503">
                  <c:v>107151.93052374522</c:v>
                </c:pt>
                <c:pt idx="504">
                  <c:v>109647.8196143027</c:v>
                </c:pt>
                <c:pt idx="505">
                  <c:v>112201.84543018017</c:v>
                </c:pt>
                <c:pt idx="506">
                  <c:v>114815.36214967171</c:v>
                </c:pt>
                <c:pt idx="507">
                  <c:v>117489.75549393578</c:v>
                </c:pt>
                <c:pt idx="508">
                  <c:v>120226.44346172371</c:v>
                </c:pt>
                <c:pt idx="509">
                  <c:v>123026.87708122015</c:v>
                </c:pt>
                <c:pt idx="510">
                  <c:v>125892.54117939829</c:v>
                </c:pt>
                <c:pt idx="511">
                  <c:v>128824.95516929429</c:v>
                </c:pt>
                <c:pt idx="512">
                  <c:v>131825.67385562113</c:v>
                </c:pt>
                <c:pt idx="513">
                  <c:v>134896.28825914534</c:v>
                </c:pt>
                <c:pt idx="514">
                  <c:v>138038.42646026798</c:v>
                </c:pt>
                <c:pt idx="515">
                  <c:v>141253.75446225444</c:v>
                </c:pt>
                <c:pt idx="516">
                  <c:v>144543.97707457098</c:v>
                </c:pt>
                <c:pt idx="517">
                  <c:v>147910.83881679847</c:v>
                </c:pt>
                <c:pt idx="518">
                  <c:v>151356.12484359799</c:v>
                </c:pt>
                <c:pt idx="519">
                  <c:v>154881.66189122476</c:v>
                </c:pt>
                <c:pt idx="520">
                  <c:v>158489.31924608714</c:v>
                </c:pt>
                <c:pt idx="521">
                  <c:v>162181.00973586823</c:v>
                </c:pt>
                <c:pt idx="522">
                  <c:v>165958.69074373069</c:v>
                </c:pt>
                <c:pt idx="523">
                  <c:v>169824.36524614846</c:v>
                </c:pt>
                <c:pt idx="524">
                  <c:v>173780.08287491094</c:v>
                </c:pt>
                <c:pt idx="525">
                  <c:v>177827.94100386472</c:v>
                </c:pt>
                <c:pt idx="526">
                  <c:v>181970.08586097014</c:v>
                </c:pt>
                <c:pt idx="527">
                  <c:v>186208.71366625786</c:v>
                </c:pt>
                <c:pt idx="528">
                  <c:v>190546.07179629515</c:v>
                </c:pt>
                <c:pt idx="529">
                  <c:v>194984.45997577391</c:v>
                </c:pt>
                <c:pt idx="530">
                  <c:v>199526.23149685661</c:v>
                </c:pt>
                <c:pt idx="531">
                  <c:v>204173.79446692081</c:v>
                </c:pt>
                <c:pt idx="532">
                  <c:v>208929.61308537106</c:v>
                </c:pt>
                <c:pt idx="533">
                  <c:v>213796.20895018952</c:v>
                </c:pt>
                <c:pt idx="534">
                  <c:v>218776.16239492039</c:v>
                </c:pt>
                <c:pt idx="535">
                  <c:v>223872.11385679827</c:v>
                </c:pt>
                <c:pt idx="536">
                  <c:v>229086.76527674074</c:v>
                </c:pt>
                <c:pt idx="537">
                  <c:v>234422.88153195477</c:v>
                </c:pt>
                <c:pt idx="538">
                  <c:v>239883.2919019103</c:v>
                </c:pt>
                <c:pt idx="539">
                  <c:v>245470.89156846335</c:v>
                </c:pt>
                <c:pt idx="540">
                  <c:v>251188.6431509174</c:v>
                </c:pt>
                <c:pt idx="541">
                  <c:v>257039.57827684478</c:v>
                </c:pt>
                <c:pt idx="542">
                  <c:v>263026.79918949562</c:v>
                </c:pt>
                <c:pt idx="543">
                  <c:v>269153.4803926475</c:v>
                </c:pt>
                <c:pt idx="544">
                  <c:v>275422.87033377151</c:v>
                </c:pt>
                <c:pt idx="545">
                  <c:v>281838.29312639916</c:v>
                </c:pt>
                <c:pt idx="546">
                  <c:v>288403.15031261329</c:v>
                </c:pt>
                <c:pt idx="547">
                  <c:v>295120.92266659014</c:v>
                </c:pt>
                <c:pt idx="548">
                  <c:v>301995.17204015149</c:v>
                </c:pt>
                <c:pt idx="549">
                  <c:v>309029.54325130774</c:v>
                </c:pt>
                <c:pt idx="550">
                  <c:v>316227.76601678535</c:v>
                </c:pt>
                <c:pt idx="551">
                  <c:v>323593.65692957444</c:v>
                </c:pt>
                <c:pt idx="552">
                  <c:v>331131.12148253538</c:v>
                </c:pt>
                <c:pt idx="553">
                  <c:v>338844.15613914555</c:v>
                </c:pt>
                <c:pt idx="554">
                  <c:v>346736.85045247327</c:v>
                </c:pt>
                <c:pt idx="555">
                  <c:v>354813.38923351566</c:v>
                </c:pt>
                <c:pt idx="556">
                  <c:v>363078.05477004015</c:v>
                </c:pt>
                <c:pt idx="557">
                  <c:v>371535.22909710923</c:v>
                </c:pt>
                <c:pt idx="558">
                  <c:v>380189.39632049634</c:v>
                </c:pt>
                <c:pt idx="559">
                  <c:v>389045.14499421424</c:v>
                </c:pt>
                <c:pt idx="560">
                  <c:v>398107.17055342929</c:v>
                </c:pt>
                <c:pt idx="561">
                  <c:v>407380.27780404239</c:v>
                </c:pt>
                <c:pt idx="562">
                  <c:v>416869.38347026339</c:v>
                </c:pt>
                <c:pt idx="563">
                  <c:v>426579.51880151895</c:v>
                </c:pt>
                <c:pt idx="564">
                  <c:v>436515.83224009047</c:v>
                </c:pt>
                <c:pt idx="565">
                  <c:v>446683.59215088584</c:v>
                </c:pt>
                <c:pt idx="566">
                  <c:v>457088.18961479509</c:v>
                </c:pt>
                <c:pt idx="567">
                  <c:v>467735.14128711633</c:v>
                </c:pt>
                <c:pt idx="568">
                  <c:v>478630.09232255456</c:v>
                </c:pt>
                <c:pt idx="569">
                  <c:v>489778.81936836039</c:v>
                </c:pt>
                <c:pt idx="570">
                  <c:v>501187.23362718354</c:v>
                </c:pt>
                <c:pt idx="571">
                  <c:v>512861.38399127399</c:v>
                </c:pt>
                <c:pt idx="572">
                  <c:v>524807.46024967963</c:v>
                </c:pt>
                <c:pt idx="573">
                  <c:v>537031.79637015751</c:v>
                </c:pt>
                <c:pt idx="574">
                  <c:v>549540.87385752704</c:v>
                </c:pt>
                <c:pt idx="575">
                  <c:v>562341.32519024832</c:v>
                </c:pt>
                <c:pt idx="576">
                  <c:v>575439.93733705371</c:v>
                </c:pt>
                <c:pt idx="577">
                  <c:v>588843.65535548329</c:v>
                </c:pt>
                <c:pt idx="578">
                  <c:v>602559.58607424959</c:v>
                </c:pt>
                <c:pt idx="579">
                  <c:v>616595.00186137029</c:v>
                </c:pt>
                <c:pt idx="580">
                  <c:v>630957.34448007867</c:v>
                </c:pt>
                <c:pt idx="581">
                  <c:v>645654.22903453826</c:v>
                </c:pt>
                <c:pt idx="582">
                  <c:v>660693.44800747593</c:v>
                </c:pt>
                <c:pt idx="583">
                  <c:v>676082.97539185884</c:v>
                </c:pt>
                <c:pt idx="584">
                  <c:v>691830.97091880941</c:v>
                </c:pt>
                <c:pt idx="585">
                  <c:v>707945.7843840078</c:v>
                </c:pt>
                <c:pt idx="586">
                  <c:v>724435.96007485688</c:v>
                </c:pt>
                <c:pt idx="587">
                  <c:v>741310.24130078114</c:v>
                </c:pt>
                <c:pt idx="588">
                  <c:v>758577.57502904278</c:v>
                </c:pt>
                <c:pt idx="589">
                  <c:v>776247.11662854743</c:v>
                </c:pt>
                <c:pt idx="590">
                  <c:v>794328.23472413374</c:v>
                </c:pt>
                <c:pt idx="591">
                  <c:v>812830.51616394799</c:v>
                </c:pt>
                <c:pt idx="592">
                  <c:v>831763.7711025161</c:v>
                </c:pt>
                <c:pt idx="593">
                  <c:v>851138.03820221638</c:v>
                </c:pt>
                <c:pt idx="594">
                  <c:v>870963.58995591674</c:v>
                </c:pt>
                <c:pt idx="595">
                  <c:v>891250.9381335777</c:v>
                </c:pt>
                <c:pt idx="596">
                  <c:v>912010.8393557379</c:v>
                </c:pt>
                <c:pt idx="597">
                  <c:v>933254.30079681345</c:v>
                </c:pt>
                <c:pt idx="598">
                  <c:v>954992.58602125419</c:v>
                </c:pt>
                <c:pt idx="599">
                  <c:v>977237.22095562459</c:v>
                </c:pt>
                <c:pt idx="600">
                  <c:v>999999.99999980943</c:v>
                </c:pt>
                <c:pt idx="601">
                  <c:v>1023292.992280559</c:v>
                </c:pt>
                <c:pt idx="602">
                  <c:v>1047128.5480506979</c:v>
                </c:pt>
                <c:pt idx="603">
                  <c:v>1071519.3052374001</c:v>
                </c:pt>
                <c:pt idx="604">
                  <c:v>1096478.1961429736</c:v>
                </c:pt>
                <c:pt idx="605">
                  <c:v>1122018.454301747</c:v>
                </c:pt>
                <c:pt idx="606">
                  <c:v>1148153.6214966592</c:v>
                </c:pt>
                <c:pt idx="607">
                  <c:v>1174897.5549393008</c:v>
                </c:pt>
                <c:pt idx="608">
                  <c:v>1202264.4346171785</c:v>
                </c:pt>
                <c:pt idx="609">
                  <c:v>1230268.7708121417</c:v>
                </c:pt>
                <c:pt idx="610">
                  <c:v>1258925.4117939216</c:v>
                </c:pt>
              </c:numCache>
            </c:numRef>
          </c:xVal>
          <c:yVal>
            <c:numRef>
              <c:f>PICXO!$T$2:$T$612</c:f>
              <c:numCache>
                <c:formatCode>0.00</c:formatCode>
                <c:ptCount val="611"/>
                <c:pt idx="0">
                  <c:v>1.0244691102994884E-2</c:v>
                </c:pt>
                <c:pt idx="1">
                  <c:v>1.0721978142812566E-2</c:v>
                </c:pt>
                <c:pt idx="2">
                  <c:v>1.1221231499382275E-2</c:v>
                </c:pt>
                <c:pt idx="3">
                  <c:v>1.1743436401696415E-2</c:v>
                </c:pt>
                <c:pt idx="4">
                  <c:v>1.2289619814151182E-2</c:v>
                </c:pt>
                <c:pt idx="5">
                  <c:v>1.2860851970552265E-2</c:v>
                </c:pt>
                <c:pt idx="6">
                  <c:v>1.3458247938064043E-2</c:v>
                </c:pt>
                <c:pt idx="7">
                  <c:v>1.4082969214832073E-2</c:v>
                </c:pt>
                <c:pt idx="8">
                  <c:v>1.4736225355278366E-2</c:v>
                </c:pt>
                <c:pt idx="9">
                  <c:v>1.5419275622033615E-2</c:v>
                </c:pt>
                <c:pt idx="10">
                  <c:v>1.6133430661124642E-2</c:v>
                </c:pt>
                <c:pt idx="11">
                  <c:v>1.6880054196380258E-2</c:v>
                </c:pt>
                <c:pt idx="12">
                  <c:v>1.7660564740963201E-2</c:v>
                </c:pt>
                <c:pt idx="13">
                  <c:v>1.8476437317769368E-2</c:v>
                </c:pt>
                <c:pt idx="14">
                  <c:v>1.9329205187772921E-2</c:v>
                </c:pt>
                <c:pt idx="15">
                  <c:v>2.0220461577847879E-2</c:v>
                </c:pt>
                <c:pt idx="16">
                  <c:v>2.1151861398846804E-2</c:v>
                </c:pt>
                <c:pt idx="17">
                  <c:v>2.2125122955217243E-2</c:v>
                </c:pt>
                <c:pt idx="18">
                  <c:v>2.314202962648396E-2</c:v>
                </c:pt>
                <c:pt idx="19">
                  <c:v>2.4204431519682757E-2</c:v>
                </c:pt>
                <c:pt idx="20">
                  <c:v>2.5314247080883808E-2</c:v>
                </c:pt>
                <c:pt idx="21">
                  <c:v>2.6473464651321138E-2</c:v>
                </c:pt>
                <c:pt idx="22">
                  <c:v>2.768414395732794E-2</c:v>
                </c:pt>
                <c:pt idx="23">
                  <c:v>2.8948417526266243E-2</c:v>
                </c:pt>
                <c:pt idx="24">
                  <c:v>3.026849200129068E-2</c:v>
                </c:pt>
                <c:pt idx="25">
                  <c:v>3.1646649352128409E-2</c:v>
                </c:pt>
                <c:pt idx="26">
                  <c:v>3.3085247954412492E-2</c:v>
                </c:pt>
                <c:pt idx="27">
                  <c:v>3.4586723522662802E-2</c:v>
                </c:pt>
                <c:pt idx="28">
                  <c:v>3.6153589879823374E-2</c:v>
                </c:pt>
                <c:pt idx="29">
                  <c:v>3.7788439529605422E-2</c:v>
                </c:pt>
                <c:pt idx="30">
                  <c:v>3.9493944022610632E-2</c:v>
                </c:pt>
                <c:pt idx="31">
                  <c:v>4.1272854077294911E-2</c:v>
                </c:pt>
                <c:pt idx="32">
                  <c:v>4.3127999437454871E-2</c:v>
                </c:pt>
                <c:pt idx="33">
                  <c:v>4.5062288435205891E-2</c:v>
                </c:pt>
                <c:pt idx="34">
                  <c:v>4.7078707219684594E-2</c:v>
                </c:pt>
                <c:pt idx="35">
                  <c:v>4.9180318632115638E-2</c:v>
                </c:pt>
                <c:pt idx="36">
                  <c:v>5.1370260684169979E-2</c:v>
                </c:pt>
                <c:pt idx="37">
                  <c:v>5.3651744601472054E-2</c:v>
                </c:pt>
                <c:pt idx="38">
                  <c:v>5.6028052401356644E-2</c:v>
                </c:pt>
                <c:pt idx="39">
                  <c:v>5.8502533957061759E-2</c:v>
                </c:pt>
                <c:pt idx="40">
                  <c:v>6.1078603508282314E-2</c:v>
                </c:pt>
                <c:pt idx="41">
                  <c:v>6.3759735584716246E-2</c:v>
                </c:pt>
                <c:pt idx="42">
                  <c:v>6.6549460276370306E-2</c:v>
                </c:pt>
                <c:pt idx="43">
                  <c:v>6.9451357833037713E-2</c:v>
                </c:pt>
                <c:pt idx="44">
                  <c:v>7.2469052526018402E-2</c:v>
                </c:pt>
                <c:pt idx="45">
                  <c:v>7.5606205725844713E-2</c:v>
                </c:pt>
                <c:pt idx="46">
                  <c:v>7.8866508171563224E-2</c:v>
                </c:pt>
                <c:pt idx="47">
                  <c:v>8.2253671352226637E-2</c:v>
                </c:pt>
                <c:pt idx="48">
                  <c:v>8.5771417985184367E-2</c:v>
                </c:pt>
                <c:pt idx="49">
                  <c:v>8.9423471530675924E-2</c:v>
                </c:pt>
                <c:pt idx="50">
                  <c:v>9.3213544700384038E-2</c:v>
                </c:pt>
                <c:pt idx="51">
                  <c:v>9.7145326934386711E-2</c:v>
                </c:pt>
                <c:pt idx="52">
                  <c:v>0.10122247079241267</c:v>
                </c:pt>
                <c:pt idx="53">
                  <c:v>0.10544857724456469</c:v>
                </c:pt>
                <c:pt idx="54">
                  <c:v>0.10982717983361966</c:v>
                </c:pt>
                <c:pt idx="55">
                  <c:v>0.11436172766500782</c:v>
                </c:pt>
                <c:pt idx="56">
                  <c:v>0.11905556726343922</c:v>
                </c:pt>
                <c:pt idx="57">
                  <c:v>0.12391192322694192</c:v>
                </c:pt>
                <c:pt idx="58">
                  <c:v>0.1289338777439151</c:v>
                </c:pt>
                <c:pt idx="59">
                  <c:v>0.13412434894741718</c:v>
                </c:pt>
                <c:pt idx="60">
                  <c:v>0.13948606815218967</c:v>
                </c:pt>
                <c:pt idx="61">
                  <c:v>0.14502155602226746</c:v>
                </c:pt>
                <c:pt idx="62">
                  <c:v>0.15073309769611537</c:v>
                </c:pt>
                <c:pt idx="63">
                  <c:v>0.15662271696123448</c:v>
                </c:pt>
                <c:pt idx="64">
                  <c:v>0.16269214956901218</c:v>
                </c:pt>
                <c:pt idx="65">
                  <c:v>0.16894281575036943</c:v>
                </c:pt>
                <c:pt idx="66">
                  <c:v>0.17537579210950494</c:v>
                </c:pt>
                <c:pt idx="67">
                  <c:v>0.18199178297682511</c:v>
                </c:pt>
                <c:pt idx="68">
                  <c:v>0.1887910914052168</c:v>
                </c:pt>
                <c:pt idx="69">
                  <c:v>0.19577358998383537</c:v>
                </c:pt>
                <c:pt idx="70">
                  <c:v>0.20293869163304268</c:v>
                </c:pt>
                <c:pt idx="71">
                  <c:v>0.21028532060866101</c:v>
                </c:pt>
                <c:pt idx="72">
                  <c:v>0.21781188393161593</c:v>
                </c:pt>
                <c:pt idx="73">
                  <c:v>0.22551624348284854</c:v>
                </c:pt>
                <c:pt idx="74">
                  <c:v>0.2333956889861549</c:v>
                </c:pt>
                <c:pt idx="75">
                  <c:v>0.24144691219137393</c:v>
                </c:pt>
                <c:pt idx="76">
                  <c:v>0.2496659824572493</c:v>
                </c:pt>
                <c:pt idx="77">
                  <c:v>0.25804832407084638</c:v>
                </c:pt>
                <c:pt idx="78">
                  <c:v>0.26658869552489911</c:v>
                </c:pt>
                <c:pt idx="79">
                  <c:v>0.2752811710555001</c:v>
                </c:pt>
                <c:pt idx="80">
                  <c:v>0.28411912468989875</c:v>
                </c:pt>
                <c:pt idx="81">
                  <c:v>0.29309521705742214</c:v>
                </c:pt>
                <c:pt idx="82">
                  <c:v>0.30220138520709622</c:v>
                </c:pt>
                <c:pt idx="83">
                  <c:v>0.31142883564378659</c:v>
                </c:pt>
                <c:pt idx="84">
                  <c:v>0.32076804076826565</c:v>
                </c:pt>
                <c:pt idx="85">
                  <c:v>0.33020873890054681</c:v>
                </c:pt>
                <c:pt idx="86">
                  <c:v>0.33973993799193053</c:v>
                </c:pt>
                <c:pt idx="87">
                  <c:v>0.34934992313264956</c:v>
                </c:pt>
                <c:pt idx="88">
                  <c:v>0.35902626789459358</c:v>
                </c:pt>
                <c:pt idx="89">
                  <c:v>0.36875584950765122</c:v>
                </c:pt>
                <c:pt idx="90">
                  <c:v>0.37852486783747596</c:v>
                </c:pt>
                <c:pt idx="91">
                  <c:v>0.38831886805130567</c:v>
                </c:pt>
                <c:pt idx="92">
                  <c:v>0.39812276685097175</c:v>
                </c:pt>
                <c:pt idx="93">
                  <c:v>0.40792088204898758</c:v>
                </c:pt>
                <c:pt idx="94">
                  <c:v>0.41769696526717859</c:v>
                </c:pt>
                <c:pt idx="95">
                  <c:v>0.42743423746383019</c:v>
                </c:pt>
                <c:pt idx="96">
                  <c:v>0.43711542693637362</c:v>
                </c:pt>
                <c:pt idx="97">
                  <c:v>0.44672280944867881</c:v>
                </c:pt>
                <c:pt idx="98">
                  <c:v>0.45623825005160079</c:v>
                </c:pt>
                <c:pt idx="99">
                  <c:v>0.46564324617199637</c:v>
                </c:pt>
                <c:pt idx="100">
                  <c:v>0.47491897149212803</c:v>
                </c:pt>
                <c:pt idx="101">
                  <c:v>0.48404632014730414</c:v>
                </c:pt>
                <c:pt idx="102">
                  <c:v>0.49300595073994763</c:v>
                </c:pt>
                <c:pt idx="103">
                  <c:v>0.50177832970812875</c:v>
                </c:pt>
                <c:pt idx="104">
                  <c:v>0.51034377350248128</c:v>
                </c:pt>
                <c:pt idx="105">
                  <c:v>0.51868248917513582</c:v>
                </c:pt>
                <c:pt idx="106">
                  <c:v>0.52677461283062788</c:v>
                </c:pt>
                <c:pt idx="107">
                  <c:v>0.53460024562662645</c:v>
                </c:pt>
                <c:pt idx="108">
                  <c:v>0.54213948680802493</c:v>
                </c:pt>
                <c:pt idx="109">
                  <c:v>0.54937246352037894</c:v>
                </c:pt>
                <c:pt idx="110">
                  <c:v>0.5562793570144593</c:v>
                </c:pt>
                <c:pt idx="111">
                  <c:v>0.56284042502897991</c:v>
                </c:pt>
                <c:pt idx="112">
                  <c:v>0.56903602011926568</c:v>
                </c:pt>
                <c:pt idx="113">
                  <c:v>0.57484660370839102</c:v>
                </c:pt>
                <c:pt idx="114">
                  <c:v>0.58025275587812852</c:v>
                </c:pt>
                <c:pt idx="115">
                  <c:v>0.58523518069186309</c:v>
                </c:pt>
                <c:pt idx="116">
                  <c:v>0.58977470716425362</c:v>
                </c:pt>
                <c:pt idx="117">
                  <c:v>0.59385228583165428</c:v>
                </c:pt>
                <c:pt idx="118">
                  <c:v>0.59744898105595068</c:v>
                </c:pt>
                <c:pt idx="119">
                  <c:v>0.60054595918340314</c:v>
                </c:pt>
                <c:pt idx="120">
                  <c:v>0.60312447275084691</c:v>
                </c:pt>
                <c:pt idx="121">
                  <c:v>0.60516584092400438</c:v>
                </c:pt>
                <c:pt idx="122">
                  <c:v>0.60665142643413028</c:v>
                </c:pt>
                <c:pt idx="123">
                  <c:v>0.60756260923127092</c:v>
                </c:pt>
                <c:pt idx="124">
                  <c:v>0.60788075727427726</c:v>
                </c:pt>
                <c:pt idx="125">
                  <c:v>0.60758719464516653</c:v>
                </c:pt>
                <c:pt idx="126">
                  <c:v>0.60666316735357639</c:v>
                </c:pt>
                <c:pt idx="127">
                  <c:v>0.60508980726398587</c:v>
                </c:pt>
                <c:pt idx="128">
                  <c:v>0.60284809434332387</c:v>
                </c:pt>
                <c:pt idx="129">
                  <c:v>0.59991881773797984</c:v>
                </c:pt>
                <c:pt idx="130">
                  <c:v>0.59628253589360247</c:v>
                </c:pt>
                <c:pt idx="131">
                  <c:v>0.59191953626290317</c:v>
                </c:pt>
                <c:pt idx="132">
                  <c:v>0.58680979470757366</c:v>
                </c:pt>
                <c:pt idx="133">
                  <c:v>0.58093293515421407</c:v>
                </c:pt>
                <c:pt idx="134">
                  <c:v>0.57426818976491523</c:v>
                </c:pt>
                <c:pt idx="135">
                  <c:v>0.56679435990698701</c:v>
                </c:pt>
                <c:pt idx="136">
                  <c:v>0.55848977834313529</c:v>
                </c:pt>
                <c:pt idx="137">
                  <c:v>0.54933227287790376</c:v>
                </c:pt>
                <c:pt idx="138">
                  <c:v>0.53929913180257549</c:v>
                </c:pt>
                <c:pt idx="139">
                  <c:v>0.52836707143438977</c:v>
                </c:pt>
                <c:pt idx="140">
                  <c:v>0.51651220598830883</c:v>
                </c:pt>
                <c:pt idx="141">
                  <c:v>0.50371002018993405</c:v>
                </c:pt>
                <c:pt idx="142">
                  <c:v>0.48993534465153915</c:v>
                </c:pt>
                <c:pt idx="143">
                  <c:v>0.47516233457290558</c:v>
                </c:pt>
                <c:pt idx="144">
                  <c:v>0.4593644517455881</c:v>
                </c:pt>
                <c:pt idx="145">
                  <c:v>0.44251445031972286</c:v>
                </c:pt>
                <c:pt idx="146">
                  <c:v>0.42458436633545343</c:v>
                </c:pt>
                <c:pt idx="147">
                  <c:v>0.40554551151255835</c:v>
                </c:pt>
                <c:pt idx="148">
                  <c:v>0.38536847124882578</c:v>
                </c:pt>
                <c:pt idx="149">
                  <c:v>0.36402310720384023</c:v>
                </c:pt>
                <c:pt idx="150">
                  <c:v>0.3414785645993732</c:v>
                </c:pt>
                <c:pt idx="151">
                  <c:v>0.31770328441756912</c:v>
                </c:pt>
                <c:pt idx="152">
                  <c:v>0.29266502063412903</c:v>
                </c:pt>
                <c:pt idx="153">
                  <c:v>0.26633086275781481</c:v>
                </c:pt>
                <c:pt idx="154">
                  <c:v>0.23866726363386628</c:v>
                </c:pt>
                <c:pt idx="155">
                  <c:v>0.20964007276751506</c:v>
                </c:pt>
                <c:pt idx="156">
                  <c:v>0.17921457519669959</c:v>
                </c:pt>
                <c:pt idx="157">
                  <c:v>0.1473555360485872</c:v>
                </c:pt>
                <c:pt idx="158">
                  <c:v>0.11402725070971731</c:v>
                </c:pt>
                <c:pt idx="159">
                  <c:v>7.9193600792694219E-2</c:v>
                </c:pt>
                <c:pt idx="160">
                  <c:v>4.281811568830482E-2</c:v>
                </c:pt>
                <c:pt idx="161">
                  <c:v>4.8640397989029478E-3</c:v>
                </c:pt>
                <c:pt idx="162">
                  <c:v>-3.4705594618775641E-2</c:v>
                </c:pt>
                <c:pt idx="163">
                  <c:v>-7.5927889332243564E-2</c:v>
                </c:pt>
                <c:pt idx="164">
                  <c:v>-0.1188399966301777</c:v>
                </c:pt>
                <c:pt idx="165">
                  <c:v>-0.16347903089469074</c:v>
                </c:pt>
                <c:pt idx="166">
                  <c:v>-0.20988197539160169</c:v>
                </c:pt>
                <c:pt idx="167">
                  <c:v>-0.25808558458050407</c:v>
                </c:pt>
                <c:pt idx="168">
                  <c:v>-0.30812628243250795</c:v>
                </c:pt>
                <c:pt idx="169">
                  <c:v>-0.36004005704075626</c:v>
                </c:pt>
                <c:pt idx="170">
                  <c:v>-0.4138623521069712</c:v>
                </c:pt>
                <c:pt idx="171">
                  <c:v>-0.4696279556669008</c:v>
                </c:pt>
                <c:pt idx="172">
                  <c:v>-0.52737088689275524</c:v>
                </c:pt>
                <c:pt idx="173">
                  <c:v>-0.58712428128147298</c:v>
                </c:pt>
                <c:pt idx="174">
                  <c:v>-0.64892027510935024</c:v>
                </c:pt>
                <c:pt idx="175">
                  <c:v>-0.71278988970715584</c:v>
                </c:pt>
                <c:pt idx="176">
                  <c:v>-0.77876291645150186</c:v>
                </c:pt>
                <c:pt idx="177">
                  <c:v>-0.84686780298803432</c:v>
                </c:pt>
                <c:pt idx="178">
                  <c:v>-0.91713154176978773</c:v>
                </c:pt>
                <c:pt idx="179">
                  <c:v>-0.98957956132372782</c:v>
                </c:pt>
                <c:pt idx="180">
                  <c:v>-1.0642356214410655</c:v>
                </c:pt>
                <c:pt idx="181">
                  <c:v>-1.1411217127900717</c:v>
                </c:pt>
                <c:pt idx="182">
                  <c:v>-1.2202579617763858</c:v>
                </c:pt>
                <c:pt idx="183">
                  <c:v>-1.3016625415345153</c:v>
                </c:pt>
                <c:pt idx="184">
                  <c:v>-1.3853515896559903</c:v>
                </c:pt>
                <c:pt idx="185">
                  <c:v>-1.4713391332524239</c:v>
                </c:pt>
                <c:pt idx="186">
                  <c:v>-1.5596370222391156</c:v>
                </c:pt>
                <c:pt idx="187">
                  <c:v>-1.6502548710831499</c:v>
                </c:pt>
                <c:pt idx="188">
                  <c:v>-1.743200009789545</c:v>
                </c:pt>
                <c:pt idx="189">
                  <c:v>-1.8384774442901843</c:v>
                </c:pt>
                <c:pt idx="190">
                  <c:v>-1.9360898268452054</c:v>
                </c:pt>
                <c:pt idx="191">
                  <c:v>-2.036037436476223</c:v>
                </c:pt>
                <c:pt idx="192">
                  <c:v>-2.138318169724696</c:v>
                </c:pt>
                <c:pt idx="193">
                  <c:v>-2.2429275417403147</c:v>
                </c:pt>
                <c:pt idx="194">
                  <c:v>-2.3498586977237599</c:v>
                </c:pt>
                <c:pt idx="195">
                  <c:v>-2.459102434607197</c:v>
                </c:pt>
                <c:pt idx="196">
                  <c:v>-2.5706472326767433</c:v>
                </c:pt>
                <c:pt idx="197">
                  <c:v>-2.684479296990117</c:v>
                </c:pt>
                <c:pt idx="198">
                  <c:v>-2.800582608096482</c:v>
                </c:pt>
                <c:pt idx="199">
                  <c:v>-2.9189389815882354</c:v>
                </c:pt>
                <c:pt idx="200">
                  <c:v>-3.0395281360899133</c:v>
                </c:pt>
                <c:pt idx="201">
                  <c:v>-3.1623277689845168</c:v>
                </c:pt>
                <c:pt idx="202">
                  <c:v>-3.2873136391997848</c:v>
                </c:pt>
                <c:pt idx="203">
                  <c:v>-3.4144596565142811</c:v>
                </c:pt>
                <c:pt idx="204">
                  <c:v>-3.5437379765179267</c:v>
                </c:pt>
                <c:pt idx="205">
                  <c:v>-3.6751191005141775</c:v>
                </c:pt>
                <c:pt idx="206">
                  <c:v>-3.8085719796696016</c:v>
                </c:pt>
                <c:pt idx="207">
                  <c:v>-3.9440641224706456</c:v>
                </c:pt>
                <c:pt idx="208">
                  <c:v>-4.0815617049312145</c:v>
                </c:pt>
                <c:pt idx="209">
                  <c:v>-4.2210296825697755</c:v>
                </c:pt>
                <c:pt idx="210">
                  <c:v>-4.3624319035671713</c:v>
                </c:pt>
                <c:pt idx="211">
                  <c:v>-4.5057312223069976</c:v>
                </c:pt>
                <c:pt idx="212">
                  <c:v>-4.650889612632148</c:v>
                </c:pt>
                <c:pt idx="213">
                  <c:v>-4.7978682801545149</c:v>
                </c:pt>
                <c:pt idx="214">
                  <c:v>-4.9466277730666954</c:v>
                </c:pt>
                <c:pt idx="215">
                  <c:v>-5.097128090780723</c:v>
                </c:pt>
                <c:pt idx="216">
                  <c:v>-5.2493287900007601</c:v>
                </c:pt>
                <c:pt idx="217">
                  <c:v>-5.4031890876973288</c:v>
                </c:pt>
                <c:pt idx="218">
                  <c:v>-5.5586679606114595</c:v>
                </c:pt>
                <c:pt idx="219">
                  <c:v>-5.7157242408782096</c:v>
                </c:pt>
                <c:pt idx="220">
                  <c:v>-5.8743167075549563</c:v>
                </c:pt>
                <c:pt idx="221">
                  <c:v>-6.0344041737330913</c:v>
                </c:pt>
                <c:pt idx="222">
                  <c:v>-6.1959455690466179</c:v>
                </c:pt>
                <c:pt idx="223">
                  <c:v>-6.3589000174563068</c:v>
                </c:pt>
                <c:pt idx="224">
                  <c:v>-6.5232269101562101</c:v>
                </c:pt>
                <c:pt idx="225">
                  <c:v>-6.6888859735845401</c:v>
                </c:pt>
                <c:pt idx="226">
                  <c:v>-6.8558373324951223</c:v>
                </c:pt>
                <c:pt idx="227">
                  <c:v>-7.0240415680866857</c:v>
                </c:pt>
                <c:pt idx="228">
                  <c:v>-7.1934597712586301</c:v>
                </c:pt>
                <c:pt idx="229">
                  <c:v>-7.3640535910920315</c:v>
                </c:pt>
                <c:pt idx="230">
                  <c:v>-7.5357852785759638</c:v>
                </c:pt>
                <c:pt idx="231">
                  <c:v>-7.7086177258204893</c:v>
                </c:pt>
                <c:pt idx="232">
                  <c:v>-7.8825145008005402</c:v>
                </c:pt>
                <c:pt idx="233">
                  <c:v>-8.0574398778538061</c:v>
                </c:pt>
                <c:pt idx="234">
                  <c:v>-8.2333588640864335</c:v>
                </c:pt>
                <c:pt idx="235">
                  <c:v>-8.410237221875267</c:v>
                </c:pt>
                <c:pt idx="236">
                  <c:v>-8.5880414876765911</c:v>
                </c:pt>
                <c:pt idx="237">
                  <c:v>-8.7667389873032562</c:v>
                </c:pt>
                <c:pt idx="238">
                  <c:v>-8.946297847935659</c:v>
                </c:pt>
                <c:pt idx="239">
                  <c:v>-9.1266870070164465</c:v>
                </c:pt>
                <c:pt idx="240">
                  <c:v>-9.3078762182549433</c:v>
                </c:pt>
                <c:pt idx="241">
                  <c:v>-9.4898360549712493</c:v>
                </c:pt>
                <c:pt idx="242">
                  <c:v>-9.6725379109230385</c:v>
                </c:pt>
                <c:pt idx="243">
                  <c:v>-9.8559539988769078</c:v>
                </c:pt>
                <c:pt idx="244">
                  <c:v>-10.040057347064039</c:v>
                </c:pt>
                <c:pt idx="245">
                  <c:v>-10.224821793732881</c:v>
                </c:pt>
                <c:pt idx="246">
                  <c:v>-10.410221979961918</c:v>
                </c:pt>
                <c:pt idx="247">
                  <c:v>-10.59623334091847</c:v>
                </c:pt>
                <c:pt idx="248">
                  <c:v>-10.78283209570337</c:v>
                </c:pt>
                <c:pt idx="249">
                  <c:v>-10.969995235964113</c:v>
                </c:pt>
                <c:pt idx="250">
                  <c:v>-11.157700513394955</c:v>
                </c:pt>
                <c:pt idx="251">
                  <c:v>-11.345926426279098</c:v>
                </c:pt>
                <c:pt idx="252">
                  <c:v>-11.534652205195703</c:v>
                </c:pt>
                <c:pt idx="253">
                  <c:v>-11.723857798009526</c:v>
                </c:pt>
                <c:pt idx="254">
                  <c:v>-11.913523854266314</c:v>
                </c:pt>
                <c:pt idx="255">
                  <c:v>-12.103631709086153</c:v>
                </c:pt>
                <c:pt idx="256">
                  <c:v>-12.294163366655191</c:v>
                </c:pt>
                <c:pt idx="257">
                  <c:v>-12.485101483414029</c:v>
                </c:pt>
                <c:pt idx="258">
                  <c:v>-12.676429351006801</c:v>
                </c:pt>
                <c:pt idx="259">
                  <c:v>-12.868130879083335</c:v>
                </c:pt>
                <c:pt idx="260">
                  <c:v>-13.060190578008502</c:v>
                </c:pt>
                <c:pt idx="261">
                  <c:v>-13.252593541556676</c:v>
                </c:pt>
                <c:pt idx="262">
                  <c:v>-13.445325429625806</c:v>
                </c:pt>
                <c:pt idx="263">
                  <c:v>-13.63837245104115</c:v>
                </c:pt>
                <c:pt idx="264">
                  <c:v>-13.831721346486798</c:v>
                </c:pt>
                <c:pt idx="265">
                  <c:v>-14.025359371597661</c:v>
                </c:pt>
                <c:pt idx="266">
                  <c:v>-14.219274280258038</c:v>
                </c:pt>
                <c:pt idx="267">
                  <c:v>-14.413454308136622</c:v>
                </c:pt>
                <c:pt idx="268">
                  <c:v>-14.607888156474839</c:v>
                </c:pt>
                <c:pt idx="269">
                  <c:v>-14.802564976166988</c:v>
                </c:pt>
                <c:pt idx="270">
                  <c:v>-14.997474352139191</c:v>
                </c:pt>
                <c:pt idx="271">
                  <c:v>-15.192606288052882</c:v>
                </c:pt>
                <c:pt idx="272">
                  <c:v>-15.38795119134287</c:v>
                </c:pt>
                <c:pt idx="273">
                  <c:v>-15.583499858600726</c:v>
                </c:pt>
                <c:pt idx="274">
                  <c:v>-15.779243461315701</c:v>
                </c:pt>
                <c:pt idx="275">
                  <c:v>-15.975173531978115</c:v>
                </c:pt>
                <c:pt idx="276">
                  <c:v>-16.17128195054881</c:v>
                </c:pt>
                <c:pt idx="277">
                  <c:v>-16.367560931299735</c:v>
                </c:pt>
                <c:pt idx="278">
                  <c:v>-16.564003010027029</c:v>
                </c:pt>
                <c:pt idx="279">
                  <c:v>-16.760601031637307</c:v>
                </c:pt>
                <c:pt idx="280">
                  <c:v>-16.957348138099128</c:v>
                </c:pt>
                <c:pt idx="281">
                  <c:v>-17.154237756770954</c:v>
                </c:pt>
                <c:pt idx="282">
                  <c:v>-17.351263589087257</c:v>
                </c:pt>
                <c:pt idx="283">
                  <c:v>-17.548419599607037</c:v>
                </c:pt>
                <c:pt idx="284">
                  <c:v>-17.745700005419586</c:v>
                </c:pt>
                <c:pt idx="285">
                  <c:v>-17.943099265897825</c:v>
                </c:pt>
                <c:pt idx="286">
                  <c:v>-18.140612072794834</c:v>
                </c:pt>
                <c:pt idx="287">
                  <c:v>-18.338233340678144</c:v>
                </c:pt>
                <c:pt idx="288">
                  <c:v>-18.535958197691997</c:v>
                </c:pt>
                <c:pt idx="289">
                  <c:v>-18.733781976640927</c:v>
                </c:pt>
                <c:pt idx="290">
                  <c:v>-18.931700206386974</c:v>
                </c:pt>
                <c:pt idx="291">
                  <c:v>-19.129708603553638</c:v>
                </c:pt>
                <c:pt idx="292">
                  <c:v>-19.327803064524002</c:v>
                </c:pt>
                <c:pt idx="293">
                  <c:v>-19.525979657730353</c:v>
                </c:pt>
                <c:pt idx="294">
                  <c:v>-19.724234616221374</c:v>
                </c:pt>
                <c:pt idx="295">
                  <c:v>-19.922564330502635</c:v>
                </c:pt>
                <c:pt idx="296">
                  <c:v>-20.120965341638197</c:v>
                </c:pt>
                <c:pt idx="297">
                  <c:v>-20.319434334608321</c:v>
                </c:pt>
                <c:pt idx="298">
                  <c:v>-20.517968131911005</c:v>
                </c:pt>
                <c:pt idx="299">
                  <c:v>-20.716563687401255</c:v>
                </c:pt>
                <c:pt idx="300">
                  <c:v>-20.915218080359821</c:v>
                </c:pt>
                <c:pt idx="301">
                  <c:v>-21.113928509781172</c:v>
                </c:pt>
                <c:pt idx="302">
                  <c:v>-21.312692288874622</c:v>
                </c:pt>
                <c:pt idx="303">
                  <c:v>-21.511506839768295</c:v>
                </c:pt>
                <c:pt idx="304">
                  <c:v>-21.710369688410637</c:v>
                </c:pt>
                <c:pt idx="305">
                  <c:v>-21.909278459659276</c:v>
                </c:pt>
                <c:pt idx="306">
                  <c:v>-22.1082308725506</c:v>
                </c:pt>
                <c:pt idx="307">
                  <c:v>-22.307224735742718</c:v>
                </c:pt>
                <c:pt idx="308">
                  <c:v>-22.506257943123657</c:v>
                </c:pt>
                <c:pt idx="309">
                  <c:v>-22.70532846957849</c:v>
                </c:pt>
                <c:pt idx="310">
                  <c:v>-22.904434366908085</c:v>
                </c:pt>
                <c:pt idx="311">
                  <c:v>-23.10357375989102</c:v>
                </c:pt>
                <c:pt idx="312">
                  <c:v>-23.302744842485264</c:v>
                </c:pt>
                <c:pt idx="313">
                  <c:v>-23.501945874159446</c:v>
                </c:pt>
                <c:pt idx="314">
                  <c:v>-23.701175176349821</c:v>
                </c:pt>
                <c:pt idx="315">
                  <c:v>-23.900431129034875</c:v>
                </c:pt>
                <c:pt idx="316">
                  <c:v>-24.099712167422965</c:v>
                </c:pt>
                <c:pt idx="317">
                  <c:v>-24.299016778746022</c:v>
                </c:pt>
                <c:pt idx="318">
                  <c:v>-24.498343499153489</c:v>
                </c:pt>
                <c:pt idx="319">
                  <c:v>-24.697690910701148</c:v>
                </c:pt>
                <c:pt idx="320">
                  <c:v>-24.897057638429093</c:v>
                </c:pt>
                <c:pt idx="321">
                  <c:v>-25.096442347523052</c:v>
                </c:pt>
                <c:pt idx="322">
                  <c:v>-25.295843740554091</c:v>
                </c:pt>
                <c:pt idx="323">
                  <c:v>-25.49526055479145</c:v>
                </c:pt>
                <c:pt idx="324">
                  <c:v>-25.69469155958312</c:v>
                </c:pt>
                <c:pt idx="325">
                  <c:v>-25.894135553798641</c:v>
                </c:pt>
                <c:pt idx="326">
                  <c:v>-26.09359136333061</c:v>
                </c:pt>
                <c:pt idx="327">
                  <c:v>-26.293057838648167</c:v>
                </c:pt>
                <c:pt idx="328">
                  <c:v>-26.492533852398598</c:v>
                </c:pt>
                <c:pt idx="329">
                  <c:v>-26.692018297053917</c:v>
                </c:pt>
                <c:pt idx="330">
                  <c:v>-26.891510082592678</c:v>
                </c:pt>
                <c:pt idx="331">
                  <c:v>-27.091008134219656</c:v>
                </c:pt>
                <c:pt idx="332">
                  <c:v>-27.29051139011176</c:v>
                </c:pt>
                <c:pt idx="333">
                  <c:v>-27.490018799190761</c:v>
                </c:pt>
                <c:pt idx="334">
                  <c:v>-27.689529318915035</c:v>
                </c:pt>
                <c:pt idx="335">
                  <c:v>-27.889041913088242</c:v>
                </c:pt>
                <c:pt idx="336">
                  <c:v>-28.088555549678318</c:v>
                </c:pt>
                <c:pt idx="337">
                  <c:v>-28.288069198644518</c:v>
                </c:pt>
                <c:pt idx="338">
                  <c:v>-28.487581829764899</c:v>
                </c:pt>
                <c:pt idx="339">
                  <c:v>-28.687092410463897</c:v>
                </c:pt>
                <c:pt idx="340">
                  <c:v>-28.886599903631648</c:v>
                </c:pt>
                <c:pt idx="341">
                  <c:v>-29.086103265433259</c:v>
                </c:pt>
                <c:pt idx="342">
                  <c:v>-29.285601443100933</c:v>
                </c:pt>
                <c:pt idx="343">
                  <c:v>-29.48509337270723</c:v>
                </c:pt>
                <c:pt idx="344">
                  <c:v>-29.684577976912433</c:v>
                </c:pt>
                <c:pt idx="345">
                  <c:v>-29.884054162681739</c:v>
                </c:pt>
                <c:pt idx="346">
                  <c:v>-30.083520818969451</c:v>
                </c:pt>
                <c:pt idx="347">
                  <c:v>-30.282976814361568</c:v>
                </c:pt>
                <c:pt idx="348">
                  <c:v>-30.48242099467511</c:v>
                </c:pt>
                <c:pt idx="349">
                  <c:v>-30.681852180507818</c:v>
                </c:pt>
                <c:pt idx="350">
                  <c:v>-30.881269164732394</c:v>
                </c:pt>
                <c:pt idx="351">
                  <c:v>-31.080670709931191</c:v>
                </c:pt>
                <c:pt idx="352">
                  <c:v>-31.280055545765308</c:v>
                </c:pt>
                <c:pt idx="353">
                  <c:v>-31.479422366271091</c:v>
                </c:pt>
                <c:pt idx="354">
                  <c:v>-31.678769827081418</c:v>
                </c:pt>
                <c:pt idx="355">
                  <c:v>-31.878096542562325</c:v>
                </c:pt>
                <c:pt idx="356">
                  <c:v>-32.077401082861591</c:v>
                </c:pt>
                <c:pt idx="357">
                  <c:v>-32.276681970860437</c:v>
                </c:pt>
                <c:pt idx="358">
                  <c:v>-32.475937679024241</c:v>
                </c:pt>
                <c:pt idx="359">
                  <c:v>-32.675166626143771</c:v>
                </c:pt>
                <c:pt idx="360">
                  <c:v>-32.874367173959754</c:v>
                </c:pt>
                <c:pt idx="361">
                  <c:v>-33.073537623664478</c:v>
                </c:pt>
                <c:pt idx="362">
                  <c:v>-33.272676212272714</c:v>
                </c:pt>
                <c:pt idx="363">
                  <c:v>-33.471781108853108</c:v>
                </c:pt>
                <c:pt idx="364">
                  <c:v>-33.67085041061182</c:v>
                </c:pt>
                <c:pt idx="365">
                  <c:v>-33.869882138822419</c:v>
                </c:pt>
                <c:pt idx="366">
                  <c:v>-34.068874234587703</c:v>
                </c:pt>
                <c:pt idx="367">
                  <c:v>-34.267824554431108</c:v>
                </c:pt>
                <c:pt idx="368">
                  <c:v>-34.466730865701294</c:v>
                </c:pt>
                <c:pt idx="369">
                  <c:v>-34.665590841784784</c:v>
                </c:pt>
                <c:pt idx="370">
                  <c:v>-34.864402057112834</c:v>
                </c:pt>
                <c:pt idx="371">
                  <c:v>-35.063161981953435</c:v>
                </c:pt>
                <c:pt idx="372">
                  <c:v>-35.261867976975594</c:v>
                </c:pt>
                <c:pt idx="373">
                  <c:v>-35.460517287574078</c:v>
                </c:pt>
                <c:pt idx="374">
                  <c:v>-35.659107037943457</c:v>
                </c:pt>
                <c:pt idx="375">
                  <c:v>-35.857634224884265</c:v>
                </c:pt>
                <c:pt idx="376">
                  <c:v>-36.056095711333015</c:v>
                </c:pt>
                <c:pt idx="377">
                  <c:v>-36.254488219595501</c:v>
                </c:pt>
                <c:pt idx="378">
                  <c:v>-36.45280832427224</c:v>
                </c:pt>
                <c:pt idx="379">
                  <c:v>-36.651052444859296</c:v>
                </c:pt>
                <c:pt idx="380">
                  <c:v>-36.849216838005191</c:v>
                </c:pt>
                <c:pt idx="381">
                  <c:v>-37.047297589409894</c:v>
                </c:pt>
                <c:pt idx="382">
                  <c:v>-37.245290605343733</c:v>
                </c:pt>
                <c:pt idx="383">
                  <c:v>-37.443191603769968</c:v>
                </c:pt>
                <c:pt idx="384">
                  <c:v>-37.640996105047684</c:v>
                </c:pt>
                <c:pt idx="385">
                  <c:v>-37.83869942219539</c:v>
                </c:pt>
                <c:pt idx="386">
                  <c:v>-38.036296650691341</c:v>
                </c:pt>
                <c:pt idx="387">
                  <c:v>-38.233782657788112</c:v>
                </c:pt>
                <c:pt idx="388">
                  <c:v>-38.43115207131487</c:v>
                </c:pt>
                <c:pt idx="389">
                  <c:v>-38.628399267941177</c:v>
                </c:pt>
                <c:pt idx="390">
                  <c:v>-38.825518360875819</c:v>
                </c:pt>
                <c:pt idx="391">
                  <c:v>-39.022503186969281</c:v>
                </c:pt>
                <c:pt idx="392">
                  <c:v>-39.219347293190587</c:v>
                </c:pt>
                <c:pt idx="393">
                  <c:v>-39.4160439224448</c:v>
                </c:pt>
                <c:pt idx="394">
                  <c:v>-39.612585998696794</c:v>
                </c:pt>
                <c:pt idx="395">
                  <c:v>-39.808966111366637</c:v>
                </c:pt>
                <c:pt idx="396">
                  <c:v>-40.005176498955571</c:v>
                </c:pt>
                <c:pt idx="397">
                  <c:v>-40.201209031864238</c:v>
                </c:pt>
                <c:pt idx="398">
                  <c:v>-40.397055194359233</c:v>
                </c:pt>
                <c:pt idx="399">
                  <c:v>-40.592706065643405</c:v>
                </c:pt>
                <c:pt idx="400">
                  <c:v>-40.78815229998159</c:v>
                </c:pt>
                <c:pt idx="401">
                  <c:v>-40.983384105831526</c:v>
                </c:pt>
                <c:pt idx="402">
                  <c:v>-41.17839122392617</c:v>
                </c:pt>
                <c:pt idx="403">
                  <c:v>-41.37316290425079</c:v>
                </c:pt>
                <c:pt idx="404">
                  <c:v>-41.567687881854766</c:v>
                </c:pt>
                <c:pt idx="405">
                  <c:v>-41.761954351434071</c:v>
                </c:pt>
                <c:pt idx="406">
                  <c:v>-41.9559499406177</c:v>
                </c:pt>
                <c:pt idx="407">
                  <c:v>-42.149661681885043</c:v>
                </c:pt>
                <c:pt idx="408">
                  <c:v>-42.343075983039462</c:v>
                </c:pt>
                <c:pt idx="409">
                  <c:v>-42.536178596155871</c:v>
                </c:pt>
                <c:pt idx="410">
                  <c:v>-42.728954584917254</c:v>
                </c:pt>
                <c:pt idx="411">
                  <c:v>-42.92138829024821</c:v>
                </c:pt>
                <c:pt idx="412">
                  <c:v>-43.113463294147955</c:v>
                </c:pt>
                <c:pt idx="413">
                  <c:v>-43.305162381619944</c:v>
                </c:pt>
                <c:pt idx="414">
                  <c:v>-43.496467500585666</c:v>
                </c:pt>
                <c:pt idx="415">
                  <c:v>-43.687359719666887</c:v>
                </c:pt>
                <c:pt idx="416">
                  <c:v>-43.877819183708894</c:v>
                </c:pt>
                <c:pt idx="417">
                  <c:v>-44.06782506691038</c:v>
                </c:pt>
                <c:pt idx="418">
                  <c:v>-44.257355523417374</c:v>
                </c:pt>
                <c:pt idx="419">
                  <c:v>-44.446387635225136</c:v>
                </c:pt>
                <c:pt idx="420">
                  <c:v>-44.634897357225597</c:v>
                </c:pt>
                <c:pt idx="421">
                  <c:v>-44.822859459221974</c:v>
                </c:pt>
                <c:pt idx="422">
                  <c:v>-45.010247464721964</c:v>
                </c:pt>
                <c:pt idx="423">
                  <c:v>-45.197033586306617</c:v>
                </c:pt>
                <c:pt idx="424">
                  <c:v>-45.383188657353941</c:v>
                </c:pt>
                <c:pt idx="425">
                  <c:v>-45.568682059885987</c:v>
                </c:pt>
                <c:pt idx="426">
                  <c:v>-45.753481648282055</c:v>
                </c:pt>
                <c:pt idx="427">
                  <c:v>-45.937553668588251</c:v>
                </c:pt>
                <c:pt idx="428">
                  <c:v>-46.120862673127185</c:v>
                </c:pt>
                <c:pt idx="429">
                  <c:v>-46.303371430091069</c:v>
                </c:pt>
                <c:pt idx="430">
                  <c:v>-46.485040827771968</c:v>
                </c:pt>
                <c:pt idx="431">
                  <c:v>-46.665829773060139</c:v>
                </c:pt>
                <c:pt idx="432">
                  <c:v>-46.845695083803811</c:v>
                </c:pt>
                <c:pt idx="433">
                  <c:v>-47.024591374594813</c:v>
                </c:pt>
                <c:pt idx="434">
                  <c:v>-47.202470935501637</c:v>
                </c:pt>
                <c:pt idx="435">
                  <c:v>-47.379283603235542</c:v>
                </c:pt>
                <c:pt idx="436">
                  <c:v>-47.554976624182629</c:v>
                </c:pt>
                <c:pt idx="437">
                  <c:v>-47.729494508689285</c:v>
                </c:pt>
                <c:pt idx="438">
                  <c:v>-47.9027788759267</c:v>
                </c:pt>
                <c:pt idx="439">
                  <c:v>-48.074768288602378</c:v>
                </c:pt>
                <c:pt idx="440">
                  <c:v>-48.245398076710799</c:v>
                </c:pt>
                <c:pt idx="441">
                  <c:v>-48.414600149442457</c:v>
                </c:pt>
                <c:pt idx="442">
                  <c:v>-48.582302794278036</c:v>
                </c:pt>
                <c:pt idx="443">
                  <c:v>-48.748430462202862</c:v>
                </c:pt>
                <c:pt idx="444">
                  <c:v>-48.912903537861155</c:v>
                </c:pt>
                <c:pt idx="445">
                  <c:v>-49.07563809335258</c:v>
                </c:pt>
                <c:pt idx="446">
                  <c:v>-49.236545624230885</c:v>
                </c:pt>
                <c:pt idx="447">
                  <c:v>-49.395532766112623</c:v>
                </c:pt>
                <c:pt idx="448">
                  <c:v>-49.552500990126745</c:v>
                </c:pt>
                <c:pt idx="449">
                  <c:v>-49.707346275236475</c:v>
                </c:pt>
                <c:pt idx="450">
                  <c:v>-49.859958755242715</c:v>
                </c:pt>
                <c:pt idx="451">
                  <c:v>-50.0102223380174</c:v>
                </c:pt>
                <c:pt idx="452">
                  <c:v>-50.158014294232515</c:v>
                </c:pt>
                <c:pt idx="453">
                  <c:v>-50.303204812504774</c:v>
                </c:pt>
                <c:pt idx="454">
                  <c:v>-50.445656517510614</c:v>
                </c:pt>
                <c:pt idx="455">
                  <c:v>-50.585223947177163</c:v>
                </c:pt>
                <c:pt idx="456">
                  <c:v>-50.72175298455933</c:v>
                </c:pt>
                <c:pt idx="457">
                  <c:v>-50.855080239431999</c:v>
                </c:pt>
                <c:pt idx="458">
                  <c:v>-50.985032373956216</c:v>
                </c:pt>
                <c:pt idx="459">
                  <c:v>-51.111425366002685</c:v>
                </c:pt>
                <c:pt idx="460">
                  <c:v>-51.234063702809863</c:v>
                </c:pt>
                <c:pt idx="461">
                  <c:v>-51.352739496601778</c:v>
                </c:pt>
                <c:pt idx="462">
                  <c:v>-51.467231512553482</c:v>
                </c:pt>
                <c:pt idx="463">
                  <c:v>-51.577304098042688</c:v>
                </c:pt>
                <c:pt idx="464">
                  <c:v>-51.682706000416552</c:v>
                </c:pt>
                <c:pt idx="465">
                  <c:v>-51.783169058477824</c:v>
                </c:pt>
                <c:pt idx="466">
                  <c:v>-51.878406750494634</c:v>
                </c:pt>
                <c:pt idx="467">
                  <c:v>-51.968112578669718</c:v>
                </c:pt>
                <c:pt idx="468">
                  <c:v>-52.051958266580264</c:v>
                </c:pt>
                <c:pt idx="469">
                  <c:v>-52.129591741970664</c:v>
                </c:pt>
                <c:pt idx="470">
                  <c:v>-52.200634872301769</c:v>
                </c:pt>
                <c:pt idx="471">
                  <c:v>-52.264680914416772</c:v>
                </c:pt>
                <c:pt idx="472">
                  <c:v>-52.321291632304046</c:v>
                </c:pt>
                <c:pt idx="473">
                  <c:v>-52.369994027904873</c:v>
                </c:pt>
                <c:pt idx="474">
                  <c:v>-52.410276618761969</c:v>
                </c:pt>
                <c:pt idx="475">
                  <c:v>-52.441585182488247</c:v>
                </c:pt>
                <c:pt idx="476">
                  <c:v>-52.463317870791926</c:v>
                </c:pt>
                <c:pt idx="477">
                  <c:v>-52.474819574141584</c:v>
                </c:pt>
                <c:pt idx="478">
                  <c:v>-52.475375390784237</c:v>
                </c:pt>
                <c:pt idx="479">
                  <c:v>-52.46420301896773</c:v>
                </c:pt>
                <c:pt idx="480">
                  <c:v>-52.440443846478431</c:v>
                </c:pt>
                <c:pt idx="481">
                  <c:v>-52.403152453722583</c:v>
                </c:pt>
                <c:pt idx="482">
                  <c:v>-52.351284171015415</c:v>
                </c:pt>
                <c:pt idx="483">
                  <c:v>-52.283680231188953</c:v>
                </c:pt>
                <c:pt idx="484">
                  <c:v>-52.199049926141051</c:v>
                </c:pt>
                <c:pt idx="485">
                  <c:v>-52.095948997710153</c:v>
                </c:pt>
                <c:pt idx="486">
                  <c:v>-51.972753250696471</c:v>
                </c:pt>
                <c:pt idx="487">
                  <c:v>-51.82762604154837</c:v>
                </c:pt>
                <c:pt idx="488">
                  <c:v>-51.658477829190815</c:v>
                </c:pt>
                <c:pt idx="489">
                  <c:v>-51.46291531224584</c:v>
                </c:pt>
                <c:pt idx="490">
                  <c:v>-51.23817672254102</c:v>
                </c:pt>
                <c:pt idx="491">
                  <c:v>-50.981048444779198</c:v>
                </c:pt>
                <c:pt idx="492">
                  <c:v>-50.687756037691543</c:v>
                </c:pt>
                <c:pt idx="493">
                  <c:v>-50.353819529372366</c:v>
                </c:pt>
                <c:pt idx="494">
                  <c:v>-49.973857842092535</c:v>
                </c:pt>
                <c:pt idx="495">
                  <c:v>-49.541319123745609</c:v>
                </c:pt>
                <c:pt idx="496">
                  <c:v>-49.048100348521537</c:v>
                </c:pt>
                <c:pt idx="497">
                  <c:v>-48.483996472090723</c:v>
                </c:pt>
                <c:pt idx="498">
                  <c:v>-47.835878073618126</c:v>
                </c:pt>
                <c:pt idx="499">
                  <c:v>-47.086418698113519</c:v>
                </c:pt>
                <c:pt idx="500">
                  <c:v>-46.212038555205346</c:v>
                </c:pt>
                <c:pt idx="501">
                  <c:v>-45.179402160229067</c:v>
                </c:pt>
                <c:pt idx="502">
                  <c:v>-43.93904525970045</c:v>
                </c:pt>
                <c:pt idx="503">
                  <c:v>-42.412740798309486</c:v>
                </c:pt>
                <c:pt idx="504">
                  <c:v>-40.46536978988938</c:v>
                </c:pt>
                <c:pt idx="505">
                  <c:v>-37.830821578375719</c:v>
                </c:pt>
                <c:pt idx="506">
                  <c:v>-33.855573209888647</c:v>
                </c:pt>
                <c:pt idx="507">
                  <c:v>-25.92707045747462</c:v>
                </c:pt>
                <c:pt idx="508">
                  <c:v>-20.487590125868344</c:v>
                </c:pt>
                <c:pt idx="509">
                  <c:v>-32.361781107859422</c:v>
                </c:pt>
                <c:pt idx="510">
                  <c:v>-37.259328365968862</c:v>
                </c:pt>
                <c:pt idx="511">
                  <c:v>-40.397251167800519</c:v>
                </c:pt>
                <c:pt idx="512">
                  <c:v>-42.703405038135571</c:v>
                </c:pt>
                <c:pt idx="513">
                  <c:v>-44.516616176236077</c:v>
                </c:pt>
                <c:pt idx="514">
                  <c:v>-45.998435679395428</c:v>
                </c:pt>
                <c:pt idx="515">
                  <c:v>-47.238041779557669</c:v>
                </c:pt>
                <c:pt idx="516">
                  <c:v>-48.289377199779835</c:v>
                </c:pt>
                <c:pt idx="517">
                  <c:v>-49.187070779907238</c:v>
                </c:pt>
                <c:pt idx="518">
                  <c:v>-49.954188950951909</c:v>
                </c:pt>
                <c:pt idx="519">
                  <c:v>-50.606363101283847</c:v>
                </c:pt>
                <c:pt idx="520">
                  <c:v>-51.154130567711263</c:v>
                </c:pt>
                <c:pt idx="521">
                  <c:v>-51.604316451323541</c:v>
                </c:pt>
                <c:pt idx="522">
                  <c:v>-51.96085878931968</c:v>
                </c:pt>
                <c:pt idx="523">
                  <c:v>-52.225282763544243</c:v>
                </c:pt>
                <c:pt idx="524">
                  <c:v>-52.396929288555718</c:v>
                </c:pt>
                <c:pt idx="525">
                  <c:v>-52.472985615416093</c:v>
                </c:pt>
                <c:pt idx="526">
                  <c:v>-52.448325328267025</c:v>
                </c:pt>
                <c:pt idx="527">
                  <c:v>-52.315127482821708</c:v>
                </c:pt>
                <c:pt idx="528">
                  <c:v>-52.062196303742823</c:v>
                </c:pt>
                <c:pt idx="529">
                  <c:v>-51.673824337057617</c:v>
                </c:pt>
                <c:pt idx="530">
                  <c:v>-51.127894604187034</c:v>
                </c:pt>
                <c:pt idx="531">
                  <c:v>-50.392611403439602</c:v>
                </c:pt>
                <c:pt idx="532">
                  <c:v>-49.420551545637352</c:v>
                </c:pt>
                <c:pt idx="533">
                  <c:v>-48.136953421664622</c:v>
                </c:pt>
                <c:pt idx="534">
                  <c:v>-46.413975878970781</c:v>
                </c:pt>
                <c:pt idx="535">
                  <c:v>-44.004267134065522</c:v>
                </c:pt>
                <c:pt idx="536">
                  <c:v>-40.31917234819926</c:v>
                </c:pt>
                <c:pt idx="537">
                  <c:v>-33.185194082011769</c:v>
                </c:pt>
                <c:pt idx="538">
                  <c:v>-23.403328729578586</c:v>
                </c:pt>
                <c:pt idx="539">
                  <c:v>-37.644674231644849</c:v>
                </c:pt>
                <c:pt idx="540">
                  <c:v>-42.761954136942499</c:v>
                </c:pt>
                <c:pt idx="541">
                  <c:v>-45.88123286427151</c:v>
                </c:pt>
                <c:pt idx="542">
                  <c:v>-48.053538054273631</c:v>
                </c:pt>
                <c:pt idx="543">
                  <c:v>-49.642209162691842</c:v>
                </c:pt>
                <c:pt idx="544">
                  <c:v>-50.811598570206264</c:v>
                </c:pt>
                <c:pt idx="545">
                  <c:v>-51.645046600349389</c:v>
                </c:pt>
                <c:pt idx="546">
                  <c:v>-52.184871139656323</c:v>
                </c:pt>
                <c:pt idx="547">
                  <c:v>-52.448173182033457</c:v>
                </c:pt>
                <c:pt idx="548">
                  <c:v>-52.432761673681874</c:v>
                </c:pt>
                <c:pt idx="549">
                  <c:v>-52.117409107801549</c:v>
                </c:pt>
                <c:pt idx="550">
                  <c:v>-51.456636495571821</c:v>
                </c:pt>
                <c:pt idx="551">
                  <c:v>-50.366467225099633</c:v>
                </c:pt>
                <c:pt idx="552">
                  <c:v>-48.688850099779827</c:v>
                </c:pt>
                <c:pt idx="553">
                  <c:v>-46.089799792049163</c:v>
                </c:pt>
                <c:pt idx="554">
                  <c:v>-41.66168080357842</c:v>
                </c:pt>
                <c:pt idx="555">
                  <c:v>-30.456818491282291</c:v>
                </c:pt>
                <c:pt idx="556">
                  <c:v>-35.270992391863075</c:v>
                </c:pt>
                <c:pt idx="557">
                  <c:v>-43.440320223651348</c:v>
                </c:pt>
                <c:pt idx="558">
                  <c:v>-47.371673290892389</c:v>
                </c:pt>
                <c:pt idx="559">
                  <c:v>-49.77543255203723</c:v>
                </c:pt>
                <c:pt idx="560">
                  <c:v>-51.295322914795626</c:v>
                </c:pt>
                <c:pt idx="561">
                  <c:v>-52.166636104500952</c:v>
                </c:pt>
                <c:pt idx="562">
                  <c:v>-52.475470647926905</c:v>
                </c:pt>
                <c:pt idx="563">
                  <c:v>-52.223613993554537</c:v>
                </c:pt>
                <c:pt idx="564">
                  <c:v>-51.333422229678177</c:v>
                </c:pt>
                <c:pt idx="565">
                  <c:v>-49.600688873086021</c:v>
                </c:pt>
                <c:pt idx="566">
                  <c:v>-46.508047315772345</c:v>
                </c:pt>
                <c:pt idx="567">
                  <c:v>-40.229928565673312</c:v>
                </c:pt>
                <c:pt idx="568">
                  <c:v>-24.596704002179536</c:v>
                </c:pt>
                <c:pt idx="569">
                  <c:v>-42.788741902673657</c:v>
                </c:pt>
                <c:pt idx="570">
                  <c:v>-47.933846236196132</c:v>
                </c:pt>
                <c:pt idx="571">
                  <c:v>-50.632315944421137</c:v>
                </c:pt>
                <c:pt idx="572">
                  <c:v>-52.040530367404479</c:v>
                </c:pt>
                <c:pt idx="573">
                  <c:v>-52.476265728463851</c:v>
                </c:pt>
                <c:pt idx="574">
                  <c:v>-51.972910398699909</c:v>
                </c:pt>
                <c:pt idx="575">
                  <c:v>-50.330437964444179</c:v>
                </c:pt>
                <c:pt idx="576">
                  <c:v>-46.861019756314597</c:v>
                </c:pt>
                <c:pt idx="577">
                  <c:v>-38.368352135805878</c:v>
                </c:pt>
                <c:pt idx="578">
                  <c:v>-36.678357162924797</c:v>
                </c:pt>
                <c:pt idx="579">
                  <c:v>-46.590038835736152</c:v>
                </c:pt>
                <c:pt idx="580">
                  <c:v>-50.429650572619941</c:v>
                </c:pt>
                <c:pt idx="581">
                  <c:v>-52.149238240811435</c:v>
                </c:pt>
                <c:pt idx="582">
                  <c:v>-52.41031404265901</c:v>
                </c:pt>
                <c:pt idx="583">
                  <c:v>-51.201586497603387</c:v>
                </c:pt>
                <c:pt idx="584">
                  <c:v>-47.84925125531111</c:v>
                </c:pt>
                <c:pt idx="585">
                  <c:v>-38.56260912054011</c:v>
                </c:pt>
                <c:pt idx="586">
                  <c:v>-39.688129868199397</c:v>
                </c:pt>
                <c:pt idx="587">
                  <c:v>-48.402468756346835</c:v>
                </c:pt>
                <c:pt idx="588">
                  <c:v>-51.606744334934874</c:v>
                </c:pt>
                <c:pt idx="589">
                  <c:v>-52.473746258987518</c:v>
                </c:pt>
                <c:pt idx="590">
                  <c:v>-51.334931236784627</c:v>
                </c:pt>
                <c:pt idx="591">
                  <c:v>-47.277884140928528</c:v>
                </c:pt>
                <c:pt idx="592">
                  <c:v>-30.874736093812384</c:v>
                </c:pt>
                <c:pt idx="593">
                  <c:v>-44.820986169997106</c:v>
                </c:pt>
                <c:pt idx="594">
                  <c:v>-50.678184957037018</c:v>
                </c:pt>
                <c:pt idx="595">
                  <c:v>-52.443474062727418</c:v>
                </c:pt>
                <c:pt idx="596">
                  <c:v>-51.524873173537912</c:v>
                </c:pt>
                <c:pt idx="597">
                  <c:v>-46.864762294724173</c:v>
                </c:pt>
                <c:pt idx="598">
                  <c:v>-18.929367460962808</c:v>
                </c:pt>
                <c:pt idx="599">
                  <c:v>-47.597999421539882</c:v>
                </c:pt>
                <c:pt idx="600">
                  <c:v>-51.886527049716939</c:v>
                </c:pt>
                <c:pt idx="601">
                  <c:v>-52.204229931831527</c:v>
                </c:pt>
                <c:pt idx="602">
                  <c:v>-48.593880876751058</c:v>
                </c:pt>
                <c:pt idx="603">
                  <c:v>-26.710361137704282</c:v>
                </c:pt>
                <c:pt idx="604">
                  <c:v>-47.586838667783908</c:v>
                </c:pt>
                <c:pt idx="605">
                  <c:v>-52.100431363310904</c:v>
                </c:pt>
                <c:pt idx="606">
                  <c:v>-51.776116660030993</c:v>
                </c:pt>
                <c:pt idx="607">
                  <c:v>-45.599246306521636</c:v>
                </c:pt>
                <c:pt idx="608">
                  <c:v>-40.367104875140896</c:v>
                </c:pt>
                <c:pt idx="609">
                  <c:v>-50.911002157260768</c:v>
                </c:pt>
                <c:pt idx="610">
                  <c:v>-52.34702264003942</c:v>
                </c:pt>
              </c:numCache>
            </c:numRef>
          </c:yVal>
          <c:smooth val="0"/>
        </c:ser>
        <c:ser>
          <c:idx val="1"/>
          <c:order val="1"/>
          <c:tx>
            <c:v>Attenuated Point</c:v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layout>
                <c:manualLayout>
                  <c:x val="-0.15511551155115524"/>
                  <c:y val="6.207827260458840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bg1"/>
              </a:solidFill>
              <a:ln>
                <a:solidFill>
                  <a:sysClr val="windowText" lastClr="000000"/>
                </a:solidFill>
              </a:ln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PICXO!$B$26</c:f>
              <c:numCache>
                <c:formatCode>0.00" Hz"</c:formatCode>
                <c:ptCount val="1"/>
                <c:pt idx="0">
                  <c:v>158.4893192461104</c:v>
                </c:pt>
              </c:numCache>
            </c:numRef>
          </c:xVal>
          <c:yVal>
            <c:numRef>
              <c:f>PICXO!$B$27</c:f>
              <c:numCache>
                <c:formatCode>0.00" db"</c:formatCode>
                <c:ptCount val="1"/>
                <c:pt idx="0">
                  <c:v>-5.8743167075549563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88920"/>
        <c:axId val="196855936"/>
      </c:scatterChart>
      <c:valAx>
        <c:axId val="200188920"/>
        <c:scaling>
          <c:logBase val="10"/>
          <c:orientation val="minMax"/>
          <c:max val="3050"/>
          <c:min val="1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Frequency (Hz)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96855936"/>
        <c:crossesAt val="-80"/>
        <c:crossBetween val="midCat"/>
      </c:valAx>
      <c:valAx>
        <c:axId val="196855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Magnitude (dB)</a:t>
                </a:r>
              </a:p>
            </c:rich>
          </c:tx>
          <c:layout>
            <c:manualLayout>
              <c:xMode val="edge"/>
              <c:yMode val="edge"/>
              <c:x val="2.6954177897574188E-2"/>
              <c:y val="0.311230240055609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01889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2617161716171594"/>
          <c:y val="0.57396644245380346"/>
          <c:w val="0.19481029599022917"/>
          <c:h val="8.7041701014809972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PICXO!$B$37</c:f>
          <c:strCache>
            <c:ptCount val="1"/>
            <c:pt idx="0">
              <c:v>Phase of PICXO for G1 = 6, G2 = 14, User Clk2=250 MHz, PI Update Rate=125 MHz, R=200, V=200, PD Freq=1.25 MHz</c:v>
            </c:pt>
          </c:strCache>
        </c:strRef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060813153072847"/>
          <c:y val="0.13797552703172378"/>
          <c:w val="0.72041612722937931"/>
          <c:h val="0.7024607198072832"/>
        </c:manualLayout>
      </c:layout>
      <c:scatterChart>
        <c:scatterStyle val="lineMarker"/>
        <c:varyColors val="0"/>
        <c:ser>
          <c:idx val="0"/>
          <c:order val="0"/>
          <c:tx>
            <c:v>PICXO DPLL Phase Response</c:v>
          </c:tx>
          <c:marker>
            <c:symbol val="none"/>
          </c:marker>
          <c:xVal>
            <c:numRef>
              <c:f>PICXO!$M$2:$M$351</c:f>
              <c:numCache>
                <c:formatCode>General</c:formatCode>
                <c:ptCount val="350"/>
                <c:pt idx="0">
                  <c:v>1</c:v>
                </c:pt>
                <c:pt idx="1">
                  <c:v>1.0232929922807541</c:v>
                </c:pt>
                <c:pt idx="2">
                  <c:v>1.0471285480508996</c:v>
                </c:pt>
                <c:pt idx="3">
                  <c:v>1.0715193052376064</c:v>
                </c:pt>
                <c:pt idx="4">
                  <c:v>1.0964781961431851</c:v>
                </c:pt>
                <c:pt idx="5">
                  <c:v>1.1220184543019636</c:v>
                </c:pt>
                <c:pt idx="6">
                  <c:v>1.1481536214968828</c:v>
                </c:pt>
                <c:pt idx="7">
                  <c:v>1.1748975549395295</c:v>
                </c:pt>
                <c:pt idx="8">
                  <c:v>1.2022644346174129</c:v>
                </c:pt>
                <c:pt idx="9">
                  <c:v>1.2302687708123816</c:v>
                </c:pt>
                <c:pt idx="10">
                  <c:v>1.2589254117941673</c:v>
                </c:pt>
                <c:pt idx="11">
                  <c:v>1.288249551693134</c:v>
                </c:pt>
                <c:pt idx="12">
                  <c:v>1.318256738556407</c:v>
                </c:pt>
                <c:pt idx="13">
                  <c:v>1.3489628825916535</c:v>
                </c:pt>
                <c:pt idx="14">
                  <c:v>1.3803842646028848</c:v>
                </c:pt>
                <c:pt idx="15">
                  <c:v>1.4125375446227544</c:v>
                </c:pt>
                <c:pt idx="16">
                  <c:v>1.4454397707459274</c:v>
                </c:pt>
                <c:pt idx="17">
                  <c:v>1.4791083881682074</c:v>
                </c:pt>
                <c:pt idx="18">
                  <c:v>1.5135612484362084</c:v>
                </c:pt>
                <c:pt idx="19">
                  <c:v>1.5488166189124815</c:v>
                </c:pt>
                <c:pt idx="20">
                  <c:v>1.5848931924611138</c:v>
                </c:pt>
                <c:pt idx="21">
                  <c:v>1.6218100973589302</c:v>
                </c:pt>
                <c:pt idx="22">
                  <c:v>1.6595869074375611</c:v>
                </c:pt>
                <c:pt idx="23">
                  <c:v>1.6982436524617448</c:v>
                </c:pt>
                <c:pt idx="24">
                  <c:v>1.737800828749376</c:v>
                </c:pt>
                <c:pt idx="25">
                  <c:v>1.7782794100389232</c:v>
                </c:pt>
                <c:pt idx="26">
                  <c:v>1.8197008586099839</c:v>
                </c:pt>
                <c:pt idx="27">
                  <c:v>1.8620871366628677</c:v>
                </c:pt>
                <c:pt idx="28">
                  <c:v>1.9054607179632477</c:v>
                </c:pt>
                <c:pt idx="29">
                  <c:v>1.9498445997580458</c:v>
                </c:pt>
                <c:pt idx="30">
                  <c:v>1.9952623149688802</c:v>
                </c:pt>
                <c:pt idx="31">
                  <c:v>2.0417379446695301</c:v>
                </c:pt>
                <c:pt idx="32">
                  <c:v>2.0892961308540401</c:v>
                </c:pt>
                <c:pt idx="33">
                  <c:v>2.1379620895022331</c:v>
                </c:pt>
                <c:pt idx="34">
                  <c:v>2.1877616239495534</c:v>
                </c:pt>
                <c:pt idx="35">
                  <c:v>2.2387211385683408</c:v>
                </c:pt>
                <c:pt idx="36">
                  <c:v>2.290867652767774</c:v>
                </c:pt>
                <c:pt idx="37">
                  <c:v>2.3442288153199233</c:v>
                </c:pt>
                <c:pt idx="38">
                  <c:v>2.3988329190194917</c:v>
                </c:pt>
                <c:pt idx="39">
                  <c:v>2.4547089156850315</c:v>
                </c:pt>
                <c:pt idx="40">
                  <c:v>2.5118864315095815</c:v>
                </c:pt>
                <c:pt idx="41">
                  <c:v>2.5703957827688653</c:v>
                </c:pt>
                <c:pt idx="42">
                  <c:v>2.6302679918953835</c:v>
                </c:pt>
                <c:pt idx="43">
                  <c:v>2.6915348039269174</c:v>
                </c:pt>
                <c:pt idx="44">
                  <c:v>2.7542287033381685</c:v>
                </c:pt>
                <c:pt idx="45">
                  <c:v>2.8183829312644555</c:v>
                </c:pt>
                <c:pt idx="46">
                  <c:v>2.8840315031266082</c:v>
                </c:pt>
                <c:pt idx="47">
                  <c:v>2.9512092266663874</c:v>
                </c:pt>
                <c:pt idx="48">
                  <c:v>3.0199517204020183</c:v>
                </c:pt>
                <c:pt idx="49">
                  <c:v>3.0902954325135927</c:v>
                </c:pt>
                <c:pt idx="50">
                  <c:v>3.1622776601683813</c:v>
                </c:pt>
                <c:pt idx="51">
                  <c:v>3.2359365692962849</c:v>
                </c:pt>
                <c:pt idx="52">
                  <c:v>3.311311214825913</c:v>
                </c:pt>
                <c:pt idx="53">
                  <c:v>3.3884415613920278</c:v>
                </c:pt>
                <c:pt idx="54">
                  <c:v>3.4673685045253184</c:v>
                </c:pt>
                <c:pt idx="55">
                  <c:v>3.5481338923357573</c:v>
                </c:pt>
                <c:pt idx="56">
                  <c:v>3.6307805477010158</c:v>
                </c:pt>
                <c:pt idx="57">
                  <c:v>3.7153522909717283</c:v>
                </c:pt>
                <c:pt idx="58">
                  <c:v>3.8018939632056155</c:v>
                </c:pt>
                <c:pt idx="59">
                  <c:v>3.8904514499428093</c:v>
                </c:pt>
                <c:pt idx="60">
                  <c:v>3.9810717055349762</c:v>
                </c:pt>
                <c:pt idx="61">
                  <c:v>4.0738027780411308</c:v>
                </c:pt>
                <c:pt idx="62">
                  <c:v>4.1686938347033582</c:v>
                </c:pt>
                <c:pt idx="63">
                  <c:v>4.2657951880159306</c:v>
                </c:pt>
                <c:pt idx="64">
                  <c:v>4.3651583224016637</c:v>
                </c:pt>
                <c:pt idx="65">
                  <c:v>4.4668359215096354</c:v>
                </c:pt>
                <c:pt idx="66">
                  <c:v>4.5708818961487552</c:v>
                </c:pt>
                <c:pt idx="67">
                  <c:v>4.6773514128719862</c:v>
                </c:pt>
                <c:pt idx="68">
                  <c:v>4.7863009232263884</c:v>
                </c:pt>
                <c:pt idx="69">
                  <c:v>4.8977881936844669</c:v>
                </c:pt>
                <c:pt idx="70">
                  <c:v>5.0118723362727282</c:v>
                </c:pt>
                <c:pt idx="71">
                  <c:v>5.1286138399136538</c:v>
                </c:pt>
                <c:pt idx="72">
                  <c:v>5.2480746024977316</c:v>
                </c:pt>
                <c:pt idx="73">
                  <c:v>5.3703179637025338</c:v>
                </c:pt>
                <c:pt idx="74">
                  <c:v>5.495408738576252</c:v>
                </c:pt>
                <c:pt idx="75">
                  <c:v>5.6234132519034983</c:v>
                </c:pt>
                <c:pt idx="76">
                  <c:v>5.7543993733715757</c:v>
                </c:pt>
                <c:pt idx="77">
                  <c:v>5.8884365535558976</c:v>
                </c:pt>
                <c:pt idx="78">
                  <c:v>6.0255958607435849</c:v>
                </c:pt>
                <c:pt idx="79">
                  <c:v>6.1659500186148302</c:v>
                </c:pt>
                <c:pt idx="80">
                  <c:v>6.3095734448019405</c:v>
                </c:pt>
                <c:pt idx="81">
                  <c:v>6.4565422903465644</c:v>
                </c:pt>
                <c:pt idx="82">
                  <c:v>6.6069344800759682</c:v>
                </c:pt>
                <c:pt idx="83">
                  <c:v>6.7608297539198272</c:v>
                </c:pt>
                <c:pt idx="84">
                  <c:v>6.9183097091893737</c:v>
                </c:pt>
                <c:pt idx="85">
                  <c:v>7.0794578438413893</c:v>
                </c:pt>
                <c:pt idx="86">
                  <c:v>7.2443596007499105</c:v>
                </c:pt>
                <c:pt idx="87">
                  <c:v>7.4131024130091863</c:v>
                </c:pt>
                <c:pt idx="88">
                  <c:v>7.5857757502918481</c:v>
                </c:pt>
                <c:pt idx="89">
                  <c:v>7.7624711662869306</c:v>
                </c:pt>
                <c:pt idx="90">
                  <c:v>7.9432823472428282</c:v>
                </c:pt>
                <c:pt idx="91">
                  <c:v>8.1283051616410056</c:v>
                </c:pt>
                <c:pt idx="92">
                  <c:v>8.3176377110267214</c:v>
                </c:pt>
                <c:pt idx="93">
                  <c:v>8.5113803820237806</c:v>
                </c:pt>
                <c:pt idx="94">
                  <c:v>8.709635899560821</c:v>
                </c:pt>
                <c:pt idx="95">
                  <c:v>8.9125093813374701</c:v>
                </c:pt>
                <c:pt idx="96">
                  <c:v>9.1201083935591107</c:v>
                </c:pt>
                <c:pt idx="97">
                  <c:v>9.3325430079699281</c:v>
                </c:pt>
                <c:pt idx="98">
                  <c:v>9.5499258602143762</c:v>
                </c:pt>
                <c:pt idx="99">
                  <c:v>9.7723722095581227</c:v>
                </c:pt>
                <c:pt idx="100">
                  <c:v>10.000000000000016</c:v>
                </c:pt>
                <c:pt idx="101">
                  <c:v>10.232929922807561</c:v>
                </c:pt>
                <c:pt idx="102">
                  <c:v>10.471285480509014</c:v>
                </c:pt>
                <c:pt idx="103">
                  <c:v>10.715193052376083</c:v>
                </c:pt>
                <c:pt idx="104">
                  <c:v>10.964781961431873</c:v>
                </c:pt>
                <c:pt idx="105">
                  <c:v>11.220184543019656</c:v>
                </c:pt>
                <c:pt idx="106">
                  <c:v>11.481536214968848</c:v>
                </c:pt>
                <c:pt idx="107">
                  <c:v>11.748975549395317</c:v>
                </c:pt>
                <c:pt idx="108">
                  <c:v>12.022644346174154</c:v>
                </c:pt>
                <c:pt idx="109">
                  <c:v>12.302687708123841</c:v>
                </c:pt>
                <c:pt idx="110">
                  <c:v>12.589254117941696</c:v>
                </c:pt>
                <c:pt idx="111">
                  <c:v>12.882495516931364</c:v>
                </c:pt>
                <c:pt idx="112">
                  <c:v>13.1825673855641</c:v>
                </c:pt>
                <c:pt idx="113">
                  <c:v>13.489628825916565</c:v>
                </c:pt>
                <c:pt idx="114">
                  <c:v>13.803842646028876</c:v>
                </c:pt>
                <c:pt idx="115">
                  <c:v>14.12537544622757</c:v>
                </c:pt>
                <c:pt idx="116">
                  <c:v>14.454397707459307</c:v>
                </c:pt>
                <c:pt idx="117">
                  <c:v>14.791083881682106</c:v>
                </c:pt>
                <c:pt idx="118">
                  <c:v>15.135612484362113</c:v>
                </c:pt>
                <c:pt idx="119">
                  <c:v>15.488166189124851</c:v>
                </c:pt>
                <c:pt idx="120">
                  <c:v>15.848931924611172</c:v>
                </c:pt>
                <c:pt idx="121">
                  <c:v>16.218100973589337</c:v>
                </c:pt>
                <c:pt idx="122">
                  <c:v>16.595869074375642</c:v>
                </c:pt>
                <c:pt idx="123">
                  <c:v>16.982436524617487</c:v>
                </c:pt>
                <c:pt idx="124">
                  <c:v>17.378008287493795</c:v>
                </c:pt>
                <c:pt idx="125">
                  <c:v>17.782794100389268</c:v>
                </c:pt>
                <c:pt idx="126">
                  <c:v>18.197008586099873</c:v>
                </c:pt>
                <c:pt idx="127">
                  <c:v>18.620871366628723</c:v>
                </c:pt>
                <c:pt idx="128">
                  <c:v>19.054607179632519</c:v>
                </c:pt>
                <c:pt idx="129">
                  <c:v>19.4984459975805</c:v>
                </c:pt>
                <c:pt idx="130">
                  <c:v>19.95262314968884</c:v>
                </c:pt>
                <c:pt idx="131">
                  <c:v>20.417379446695346</c:v>
                </c:pt>
                <c:pt idx="132">
                  <c:v>20.892961308540446</c:v>
                </c:pt>
                <c:pt idx="133">
                  <c:v>21.379620895022374</c:v>
                </c:pt>
                <c:pt idx="134">
                  <c:v>21.877616239495577</c:v>
                </c:pt>
                <c:pt idx="135">
                  <c:v>22.387211385683454</c:v>
                </c:pt>
                <c:pt idx="136">
                  <c:v>22.908676527677788</c:v>
                </c:pt>
                <c:pt idx="137">
                  <c:v>23.442288153199279</c:v>
                </c:pt>
                <c:pt idx="138">
                  <c:v>23.988329190194971</c:v>
                </c:pt>
                <c:pt idx="139">
                  <c:v>24.547089156850369</c:v>
                </c:pt>
                <c:pt idx="140">
                  <c:v>25.118864315095866</c:v>
                </c:pt>
                <c:pt idx="141">
                  <c:v>25.703957827688704</c:v>
                </c:pt>
                <c:pt idx="142">
                  <c:v>26.302679918953896</c:v>
                </c:pt>
                <c:pt idx="143">
                  <c:v>26.915348039269233</c:v>
                </c:pt>
                <c:pt idx="144">
                  <c:v>27.542287033381736</c:v>
                </c:pt>
                <c:pt idx="145">
                  <c:v>28.183829312644612</c:v>
                </c:pt>
                <c:pt idx="146">
                  <c:v>28.840315031266144</c:v>
                </c:pt>
                <c:pt idx="147">
                  <c:v>29.512092266663942</c:v>
                </c:pt>
                <c:pt idx="148">
                  <c:v>30.199517204020246</c:v>
                </c:pt>
                <c:pt idx="149">
                  <c:v>30.902954325135987</c:v>
                </c:pt>
                <c:pt idx="150">
                  <c:v>31.622776601683888</c:v>
                </c:pt>
                <c:pt idx="151">
                  <c:v>32.359365692962918</c:v>
                </c:pt>
                <c:pt idx="152">
                  <c:v>33.113112148259205</c:v>
                </c:pt>
                <c:pt idx="153">
                  <c:v>33.88441561392036</c:v>
                </c:pt>
                <c:pt idx="154">
                  <c:v>34.673685045253272</c:v>
                </c:pt>
                <c:pt idx="155">
                  <c:v>35.481338923357647</c:v>
                </c:pt>
                <c:pt idx="156">
                  <c:v>36.307805477010241</c:v>
                </c:pt>
                <c:pt idx="157">
                  <c:v>37.153522909717374</c:v>
                </c:pt>
                <c:pt idx="158">
                  <c:v>38.018939632056238</c:v>
                </c:pt>
                <c:pt idx="159">
                  <c:v>38.904514499428174</c:v>
                </c:pt>
                <c:pt idx="160">
                  <c:v>39.810717055349841</c:v>
                </c:pt>
                <c:pt idx="161">
                  <c:v>40.738027780411407</c:v>
                </c:pt>
                <c:pt idx="162">
                  <c:v>41.686938347033674</c:v>
                </c:pt>
                <c:pt idx="163">
                  <c:v>42.657951880159395</c:v>
                </c:pt>
                <c:pt idx="164">
                  <c:v>43.651583224016726</c:v>
                </c:pt>
                <c:pt idx="165">
                  <c:v>44.668359215096459</c:v>
                </c:pt>
                <c:pt idx="166">
                  <c:v>45.708818961487651</c:v>
                </c:pt>
                <c:pt idx="167">
                  <c:v>46.773514128719967</c:v>
                </c:pt>
                <c:pt idx="168">
                  <c:v>47.863009232263998</c:v>
                </c:pt>
                <c:pt idx="169">
                  <c:v>48.977881936844788</c:v>
                </c:pt>
                <c:pt idx="170">
                  <c:v>50.118723362727394</c:v>
                </c:pt>
                <c:pt idx="171">
                  <c:v>51.286138399136647</c:v>
                </c:pt>
                <c:pt idx="172">
                  <c:v>52.480746024977449</c:v>
                </c:pt>
                <c:pt idx="173">
                  <c:v>53.703179637025457</c:v>
                </c:pt>
                <c:pt idx="174">
                  <c:v>54.954087385762662</c:v>
                </c:pt>
                <c:pt idx="175">
                  <c:v>56.234132519035114</c:v>
                </c:pt>
                <c:pt idx="176">
                  <c:v>57.543993733715901</c:v>
                </c:pt>
                <c:pt idx="177">
                  <c:v>58.884365535559105</c:v>
                </c:pt>
                <c:pt idx="178">
                  <c:v>60.255958607435979</c:v>
                </c:pt>
                <c:pt idx="179">
                  <c:v>61.659500186148421</c:v>
                </c:pt>
                <c:pt idx="180">
                  <c:v>63.095734448019527</c:v>
                </c:pt>
                <c:pt idx="181">
                  <c:v>64.565422903465816</c:v>
                </c:pt>
                <c:pt idx="182">
                  <c:v>66.069344800759865</c:v>
                </c:pt>
                <c:pt idx="183">
                  <c:v>67.608297539198432</c:v>
                </c:pt>
                <c:pt idx="184">
                  <c:v>69.183097091893913</c:v>
                </c:pt>
                <c:pt idx="185">
                  <c:v>70.79457843841405</c:v>
                </c:pt>
                <c:pt idx="186">
                  <c:v>72.443596007499266</c:v>
                </c:pt>
                <c:pt idx="187">
                  <c:v>74.131024130092001</c:v>
                </c:pt>
                <c:pt idx="188">
                  <c:v>75.857757502918631</c:v>
                </c:pt>
                <c:pt idx="189">
                  <c:v>77.624711662869501</c:v>
                </c:pt>
                <c:pt idx="190">
                  <c:v>79.432823472428467</c:v>
                </c:pt>
                <c:pt idx="191">
                  <c:v>81.283051616410248</c:v>
                </c:pt>
                <c:pt idx="192">
                  <c:v>83.176377110267424</c:v>
                </c:pt>
                <c:pt idx="193">
                  <c:v>85.113803820237962</c:v>
                </c:pt>
                <c:pt idx="194">
                  <c:v>87.096358995608384</c:v>
                </c:pt>
                <c:pt idx="195">
                  <c:v>89.125093813374875</c:v>
                </c:pt>
                <c:pt idx="196">
                  <c:v>91.201083935591285</c:v>
                </c:pt>
                <c:pt idx="197">
                  <c:v>93.325430079699501</c:v>
                </c:pt>
                <c:pt idx="198">
                  <c:v>95.499258602143996</c:v>
                </c:pt>
                <c:pt idx="199">
                  <c:v>97.723722095581465</c:v>
                </c:pt>
                <c:pt idx="200">
                  <c:v>100.00000000000031</c:v>
                </c:pt>
                <c:pt idx="201">
                  <c:v>102.32929922807573</c:v>
                </c:pt>
                <c:pt idx="202">
                  <c:v>104.71285480509026</c:v>
                </c:pt>
                <c:pt idx="203">
                  <c:v>107.15193052376085</c:v>
                </c:pt>
                <c:pt idx="204">
                  <c:v>109.64781961431871</c:v>
                </c:pt>
                <c:pt idx="205">
                  <c:v>112.20184543019644</c:v>
                </c:pt>
                <c:pt idx="206">
                  <c:v>114.81536214968835</c:v>
                </c:pt>
                <c:pt idx="207">
                  <c:v>117.48975549395293</c:v>
                </c:pt>
                <c:pt idx="208">
                  <c:v>120.22644346174125</c:v>
                </c:pt>
                <c:pt idx="209">
                  <c:v>123.026877081238</c:v>
                </c:pt>
                <c:pt idx="210">
                  <c:v>125.89254117941654</c:v>
                </c:pt>
                <c:pt idx="211">
                  <c:v>128.8249551693132</c:v>
                </c:pt>
                <c:pt idx="212">
                  <c:v>131.82567385564039</c:v>
                </c:pt>
                <c:pt idx="213">
                  <c:v>134.896288259165</c:v>
                </c:pt>
                <c:pt idx="214">
                  <c:v>138.03842646028798</c:v>
                </c:pt>
                <c:pt idx="215">
                  <c:v>141.25375446227491</c:v>
                </c:pt>
                <c:pt idx="216">
                  <c:v>144.54397707459208</c:v>
                </c:pt>
                <c:pt idx="217">
                  <c:v>147.91083881682005</c:v>
                </c:pt>
                <c:pt idx="218">
                  <c:v>151.35612484361994</c:v>
                </c:pt>
                <c:pt idx="219">
                  <c:v>154.88166189124723</c:v>
                </c:pt>
                <c:pt idx="220">
                  <c:v>158.4893192461104</c:v>
                </c:pt>
                <c:pt idx="221">
                  <c:v>162.18100973589188</c:v>
                </c:pt>
                <c:pt idx="222">
                  <c:v>165.95869074375491</c:v>
                </c:pt>
                <c:pt idx="223">
                  <c:v>169.82436524617307</c:v>
                </c:pt>
                <c:pt idx="224">
                  <c:v>173.78008287493614</c:v>
                </c:pt>
                <c:pt idx="225">
                  <c:v>177.82794100389066</c:v>
                </c:pt>
                <c:pt idx="226">
                  <c:v>181.97008586099668</c:v>
                </c:pt>
                <c:pt idx="227">
                  <c:v>186.20871366628504</c:v>
                </c:pt>
                <c:pt idx="228">
                  <c:v>190.54607179632276</c:v>
                </c:pt>
                <c:pt idx="229">
                  <c:v>194.98445997580251</c:v>
                </c:pt>
                <c:pt idx="230">
                  <c:v>199.52623149688571</c:v>
                </c:pt>
                <c:pt idx="231">
                  <c:v>204.1737944669506</c:v>
                </c:pt>
                <c:pt idx="232">
                  <c:v>208.92961308540137</c:v>
                </c:pt>
                <c:pt idx="233">
                  <c:v>213.79620895022055</c:v>
                </c:pt>
                <c:pt idx="234">
                  <c:v>218.77616239495231</c:v>
                </c:pt>
                <c:pt idx="235">
                  <c:v>223.87211385683094</c:v>
                </c:pt>
                <c:pt idx="236">
                  <c:v>229.08676527677417</c:v>
                </c:pt>
                <c:pt idx="237">
                  <c:v>234.42288153198876</c:v>
                </c:pt>
                <c:pt idx="238">
                  <c:v>239.88329190194551</c:v>
                </c:pt>
                <c:pt idx="239">
                  <c:v>245.47089156849918</c:v>
                </c:pt>
                <c:pt idx="240">
                  <c:v>251.18864315095405</c:v>
                </c:pt>
                <c:pt idx="241">
                  <c:v>257.03957827688208</c:v>
                </c:pt>
                <c:pt idx="242">
                  <c:v>263.02679918953373</c:v>
                </c:pt>
                <c:pt idx="243">
                  <c:v>269.15348039268673</c:v>
                </c:pt>
                <c:pt idx="244">
                  <c:v>275.42287033381172</c:v>
                </c:pt>
                <c:pt idx="245">
                  <c:v>281.83829312644031</c:v>
                </c:pt>
                <c:pt idx="246">
                  <c:v>288.4031503126551</c:v>
                </c:pt>
                <c:pt idx="247">
                  <c:v>295.12092266663291</c:v>
                </c:pt>
                <c:pt idx="248">
                  <c:v>301.99517204019554</c:v>
                </c:pt>
                <c:pt idx="249">
                  <c:v>309.02954325135278</c:v>
                </c:pt>
                <c:pt idx="250">
                  <c:v>316.2277660168312</c:v>
                </c:pt>
                <c:pt idx="251">
                  <c:v>323.59365692962137</c:v>
                </c:pt>
                <c:pt idx="252">
                  <c:v>331.13112148258369</c:v>
                </c:pt>
                <c:pt idx="253">
                  <c:v>338.84415613919498</c:v>
                </c:pt>
                <c:pt idx="254">
                  <c:v>346.73685045252387</c:v>
                </c:pt>
                <c:pt idx="255">
                  <c:v>354.81338923356714</c:v>
                </c:pt>
                <c:pt idx="256">
                  <c:v>363.07805477009276</c:v>
                </c:pt>
                <c:pt idx="257">
                  <c:v>371.53522909716344</c:v>
                </c:pt>
                <c:pt idx="258">
                  <c:v>380.18939632055185</c:v>
                </c:pt>
                <c:pt idx="259">
                  <c:v>389.04514499427063</c:v>
                </c:pt>
                <c:pt idx="260">
                  <c:v>398.10717055348704</c:v>
                </c:pt>
                <c:pt idx="261">
                  <c:v>407.38027780410187</c:v>
                </c:pt>
                <c:pt idx="262">
                  <c:v>416.86938347032424</c:v>
                </c:pt>
                <c:pt idx="263">
                  <c:v>426.57951880158117</c:v>
                </c:pt>
                <c:pt idx="264">
                  <c:v>436.51583224015377</c:v>
                </c:pt>
                <c:pt idx="265">
                  <c:v>446.68359215095063</c:v>
                </c:pt>
                <c:pt idx="266">
                  <c:v>457.08818961486179</c:v>
                </c:pt>
                <c:pt idx="267">
                  <c:v>467.7351412871846</c:v>
                </c:pt>
                <c:pt idx="268">
                  <c:v>478.63009232262397</c:v>
                </c:pt>
                <c:pt idx="269">
                  <c:v>489.77881936843141</c:v>
                </c:pt>
                <c:pt idx="270">
                  <c:v>501.18723362725666</c:v>
                </c:pt>
                <c:pt idx="271">
                  <c:v>512.86138399134882</c:v>
                </c:pt>
                <c:pt idx="272">
                  <c:v>524.80746024975622</c:v>
                </c:pt>
                <c:pt idx="273">
                  <c:v>537.03179637023538</c:v>
                </c:pt>
                <c:pt idx="274">
                  <c:v>549.5408738576067</c:v>
                </c:pt>
                <c:pt idx="275">
                  <c:v>562.34132519033028</c:v>
                </c:pt>
                <c:pt idx="276">
                  <c:v>575.43993733713762</c:v>
                </c:pt>
                <c:pt idx="277">
                  <c:v>588.84365535556867</c:v>
                </c:pt>
                <c:pt idx="278">
                  <c:v>602.55958607433695</c:v>
                </c:pt>
                <c:pt idx="279">
                  <c:v>616.59500186146022</c:v>
                </c:pt>
                <c:pt idx="280">
                  <c:v>630.95734448017072</c:v>
                </c:pt>
                <c:pt idx="281">
                  <c:v>645.65422903463241</c:v>
                </c:pt>
                <c:pt idx="282">
                  <c:v>660.69344800757176</c:v>
                </c:pt>
                <c:pt idx="283">
                  <c:v>676.08297539195689</c:v>
                </c:pt>
                <c:pt idx="284">
                  <c:v>691.83097091891034</c:v>
                </c:pt>
                <c:pt idx="285">
                  <c:v>707.94578438411111</c:v>
                </c:pt>
                <c:pt idx="286">
                  <c:v>724.43596007496194</c:v>
                </c:pt>
                <c:pt idx="287">
                  <c:v>741.31024130088861</c:v>
                </c:pt>
                <c:pt idx="288">
                  <c:v>758.5775750291541</c:v>
                </c:pt>
                <c:pt idx="289">
                  <c:v>776.24711662866071</c:v>
                </c:pt>
                <c:pt idx="290">
                  <c:v>794.32823472424957</c:v>
                </c:pt>
                <c:pt idx="291">
                  <c:v>812.83051616406578</c:v>
                </c:pt>
                <c:pt idx="292">
                  <c:v>831.76377110263672</c:v>
                </c:pt>
                <c:pt idx="293">
                  <c:v>851.13803820234057</c:v>
                </c:pt>
                <c:pt idx="294">
                  <c:v>870.96358995604385</c:v>
                </c:pt>
                <c:pt idx="295">
                  <c:v>891.250938133707</c:v>
                </c:pt>
                <c:pt idx="296">
                  <c:v>912.01083935587019</c:v>
                </c:pt>
                <c:pt idx="297">
                  <c:v>933.25430079695047</c:v>
                </c:pt>
                <c:pt idx="298">
                  <c:v>954.99258602139355</c:v>
                </c:pt>
                <c:pt idx="299">
                  <c:v>977.23722095576716</c:v>
                </c:pt>
                <c:pt idx="300">
                  <c:v>999.99999999995441</c:v>
                </c:pt>
                <c:pt idx="301">
                  <c:v>1023.2929922807075</c:v>
                </c:pt>
                <c:pt idx="302">
                  <c:v>1047.1285480508507</c:v>
                </c:pt>
                <c:pt idx="303">
                  <c:v>1071.5193052375564</c:v>
                </c:pt>
                <c:pt idx="304">
                  <c:v>1096.4781961431327</c:v>
                </c:pt>
                <c:pt idx="305">
                  <c:v>1122.0184543019097</c:v>
                </c:pt>
                <c:pt idx="306">
                  <c:v>1148.1536214968278</c:v>
                </c:pt>
                <c:pt idx="307">
                  <c:v>1174.8975549394722</c:v>
                </c:pt>
                <c:pt idx="308">
                  <c:v>1202.264434617354</c:v>
                </c:pt>
                <c:pt idx="309">
                  <c:v>1230.2687708123201</c:v>
                </c:pt>
                <c:pt idx="310">
                  <c:v>1258.9254117941043</c:v>
                </c:pt>
                <c:pt idx="311">
                  <c:v>1288.2495516930683</c:v>
                </c:pt>
                <c:pt idx="312">
                  <c:v>1318.2567385563398</c:v>
                </c:pt>
                <c:pt idx="313">
                  <c:v>1348.9628825915834</c:v>
                </c:pt>
                <c:pt idx="314">
                  <c:v>1380.3842646028129</c:v>
                </c:pt>
                <c:pt idx="315">
                  <c:v>1412.5375446226803</c:v>
                </c:pt>
                <c:pt idx="316">
                  <c:v>1445.4397707458504</c:v>
                </c:pt>
                <c:pt idx="317">
                  <c:v>1479.1083881681284</c:v>
                </c:pt>
                <c:pt idx="318">
                  <c:v>1513.5612484361259</c:v>
                </c:pt>
                <c:pt idx="319">
                  <c:v>1548.816618912397</c:v>
                </c:pt>
                <c:pt idx="320">
                  <c:v>1584.8931924610256</c:v>
                </c:pt>
                <c:pt idx="321">
                  <c:v>1621.8100973588398</c:v>
                </c:pt>
                <c:pt idx="322">
                  <c:v>1659.5869074374668</c:v>
                </c:pt>
                <c:pt idx="323">
                  <c:v>1698.2436524616483</c:v>
                </c:pt>
                <c:pt idx="324">
                  <c:v>1737.8008287492769</c:v>
                </c:pt>
                <c:pt idx="325">
                  <c:v>1778.2794100388203</c:v>
                </c:pt>
                <c:pt idx="326">
                  <c:v>1819.7008586098782</c:v>
                </c:pt>
                <c:pt idx="327">
                  <c:v>1862.087136662758</c:v>
                </c:pt>
                <c:pt idx="328">
                  <c:v>1905.460717963135</c:v>
                </c:pt>
                <c:pt idx="329">
                  <c:v>1949.8445997579286</c:v>
                </c:pt>
                <c:pt idx="330">
                  <c:v>1995.2623149687599</c:v>
                </c:pt>
                <c:pt idx="331">
                  <c:v>2041.7379446694049</c:v>
                </c:pt>
                <c:pt idx="332">
                  <c:v>2089.296130853912</c:v>
                </c:pt>
                <c:pt idx="333">
                  <c:v>2137.9620895021012</c:v>
                </c:pt>
                <c:pt idx="334">
                  <c:v>2187.7616239494168</c:v>
                </c:pt>
                <c:pt idx="335">
                  <c:v>2238.7211385682003</c:v>
                </c:pt>
                <c:pt idx="336">
                  <c:v>2290.8676527676284</c:v>
                </c:pt>
                <c:pt idx="337">
                  <c:v>2344.2288153197737</c:v>
                </c:pt>
                <c:pt idx="338">
                  <c:v>2398.8329190193363</c:v>
                </c:pt>
                <c:pt idx="339">
                  <c:v>2454.7089156848724</c:v>
                </c:pt>
                <c:pt idx="340">
                  <c:v>2511.8864315094161</c:v>
                </c:pt>
                <c:pt idx="341">
                  <c:v>2570.3957827686954</c:v>
                </c:pt>
                <c:pt idx="342">
                  <c:v>2630.2679918952094</c:v>
                </c:pt>
                <c:pt idx="343">
                  <c:v>2691.5348039267365</c:v>
                </c:pt>
                <c:pt idx="344">
                  <c:v>2754.228703337983</c:v>
                </c:pt>
                <c:pt idx="345">
                  <c:v>2818.3829312642633</c:v>
                </c:pt>
                <c:pt idx="346">
                  <c:v>2884.0315031264108</c:v>
                </c:pt>
                <c:pt idx="347">
                  <c:v>2951.209226666183</c:v>
                </c:pt>
                <c:pt idx="348">
                  <c:v>3019.9517204018084</c:v>
                </c:pt>
                <c:pt idx="349">
                  <c:v>3090.2954325133778</c:v>
                </c:pt>
              </c:numCache>
            </c:numRef>
          </c:xVal>
          <c:yVal>
            <c:numRef>
              <c:f>PICXO!$U$2:$U$351</c:f>
              <c:numCache>
                <c:formatCode>General</c:formatCode>
                <c:ptCount val="350"/>
                <c:pt idx="0">
                  <c:v>-7.2986183346831117E-3</c:v>
                </c:pt>
                <c:pt idx="1">
                  <c:v>-7.8167996836029721E-3</c:v>
                </c:pt>
                <c:pt idx="2">
                  <c:v>-8.3715802775873403E-3</c:v>
                </c:pt>
                <c:pt idx="3">
                  <c:v>-8.9655221942027564E-3</c:v>
                </c:pt>
                <c:pt idx="4">
                  <c:v>-9.6013641056940258E-3</c:v>
                </c:pt>
                <c:pt idx="5">
                  <c:v>-1.0282033114039201E-2</c:v>
                </c:pt>
                <c:pt idx="6">
                  <c:v>-1.1010657360317793E-2</c:v>
                </c:pt>
                <c:pt idx="7">
                  <c:v>-1.1790579409321019E-2</c:v>
                </c:pt>
                <c:pt idx="8">
                  <c:v>-1.2625370492162304E-2</c:v>
                </c:pt>
                <c:pt idx="9">
                  <c:v>-1.3518845620365373E-2</c:v>
                </c:pt>
                <c:pt idx="10">
                  <c:v>-1.4475079671837742E-2</c:v>
                </c:pt>
                <c:pt idx="11">
                  <c:v>-1.5498424426544663E-2</c:v>
                </c:pt>
                <c:pt idx="12">
                  <c:v>-1.6593526671873547E-2</c:v>
                </c:pt>
                <c:pt idx="13">
                  <c:v>-1.7765347403823413E-2</c:v>
                </c:pt>
                <c:pt idx="14">
                  <c:v>-1.9019182168324624E-2</c:v>
                </c:pt>
                <c:pt idx="15">
                  <c:v>-2.0360682619222702E-2</c:v>
                </c:pt>
                <c:pt idx="16">
                  <c:v>-2.1795879362083971E-2</c:v>
                </c:pt>
                <c:pt idx="17">
                  <c:v>-2.3331206111098363E-2</c:v>
                </c:pt>
                <c:pt idx="18">
                  <c:v>-2.497352523030523E-2</c:v>
                </c:pt>
                <c:pt idx="19">
                  <c:v>-2.6730154779347596E-2</c:v>
                </c:pt>
                <c:pt idx="20">
                  <c:v>-2.860889701024914E-2</c:v>
                </c:pt>
                <c:pt idx="21">
                  <c:v>-3.0618068516465598E-2</c:v>
                </c:pt>
                <c:pt idx="22">
                  <c:v>-3.2766531969922824E-2</c:v>
                </c:pt>
                <c:pt idx="23">
                  <c:v>-3.5063729612620088E-2</c:v>
                </c:pt>
                <c:pt idx="24">
                  <c:v>-3.7519718494462832E-2</c:v>
                </c:pt>
                <c:pt idx="25">
                  <c:v>-4.0145207562317403E-2</c:v>
                </c:pt>
                <c:pt idx="26">
                  <c:v>-4.2951596626747503E-2</c:v>
                </c:pt>
                <c:pt idx="27">
                  <c:v>-4.5951017287524432E-2</c:v>
                </c:pt>
                <c:pt idx="28">
                  <c:v>-4.9156375849888502E-2</c:v>
                </c:pt>
                <c:pt idx="29">
                  <c:v>-5.2581398302761373E-2</c:v>
                </c:pt>
                <c:pt idx="30">
                  <c:v>-5.6240677358905193E-2</c:v>
                </c:pt>
                <c:pt idx="31">
                  <c:v>-6.0149721661315013E-2</c:v>
                </c:pt>
                <c:pt idx="32">
                  <c:v>-6.4325007091308617E-2</c:v>
                </c:pt>
                <c:pt idx="33">
                  <c:v>-6.8784030298755308E-2</c:v>
                </c:pt>
                <c:pt idx="34">
                  <c:v>-7.3545364362536086E-2</c:v>
                </c:pt>
                <c:pt idx="35">
                  <c:v>-7.8628716665663595E-2</c:v>
                </c:pt>
                <c:pt idx="36">
                  <c:v>-8.4054988894706695E-2</c:v>
                </c:pt>
                <c:pt idx="37">
                  <c:v>-8.9846339176203716E-2</c:v>
                </c:pt>
                <c:pt idx="38">
                  <c:v>-9.6026246276295898E-2</c:v>
                </c:pt>
                <c:pt idx="39">
                  <c:v>-0.10261957582582132</c:v>
                </c:pt>
                <c:pt idx="40">
                  <c:v>-0.10965264842365838</c:v>
                </c:pt>
                <c:pt idx="41">
                  <c:v>-0.11715330954822493</c:v>
                </c:pt>
                <c:pt idx="42">
                  <c:v>-0.12515100112486893</c:v>
                </c:pt>
                <c:pt idx="43">
                  <c:v>-0.13367683457554089</c:v>
                </c:pt>
                <c:pt idx="44">
                  <c:v>-0.14276366515958686</c:v>
                </c:pt>
                <c:pt idx="45">
                  <c:v>-0.15244616737782588</c:v>
                </c:pt>
                <c:pt idx="46">
                  <c:v>-0.16276091112605673</c:v>
                </c:pt>
                <c:pt idx="47">
                  <c:v>-0.17374643836965339</c:v>
                </c:pt>
                <c:pt idx="48">
                  <c:v>-0.18544333997301227</c:v>
                </c:pt>
                <c:pt idx="49">
                  <c:v>-0.19789433225862299</c:v>
                </c:pt>
                <c:pt idx="50">
                  <c:v>-0.21114433285860729</c:v>
                </c:pt>
                <c:pt idx="51">
                  <c:v>-0.22524053553961851</c:v>
                </c:pt>
                <c:pt idx="52">
                  <c:v>-0.24023248327095434</c:v>
                </c:pt>
                <c:pt idx="53">
                  <c:v>-0.25617213909434156</c:v>
                </c:pt>
                <c:pt idx="54">
                  <c:v>-0.27311395422105644</c:v>
                </c:pt>
                <c:pt idx="55">
                  <c:v>-0.29111493259752019</c:v>
                </c:pt>
                <c:pt idx="56">
                  <c:v>-0.31023469130763537</c:v>
                </c:pt>
                <c:pt idx="57">
                  <c:v>-0.33053551607888393</c:v>
                </c:pt>
                <c:pt idx="58">
                  <c:v>-0.35208241108495858</c:v>
                </c:pt>
                <c:pt idx="59">
                  <c:v>-0.37494314224521796</c:v>
                </c:pt>
                <c:pt idx="60">
                  <c:v>-0.39918827314685079</c:v>
                </c:pt>
                <c:pt idx="61">
                  <c:v>-0.4248911928314974</c:v>
                </c:pt>
                <c:pt idx="62">
                  <c:v>-0.45212813440802152</c:v>
                </c:pt>
                <c:pt idx="63">
                  <c:v>-0.48097818362446165</c:v>
                </c:pt>
                <c:pt idx="64">
                  <c:v>-0.511523276746225</c:v>
                </c:pt>
                <c:pt idx="65">
                  <c:v>-0.54384818639752786</c:v>
                </c:pt>
                <c:pt idx="66">
                  <c:v>-0.57804049503647315</c:v>
                </c:pt>
                <c:pt idx="67">
                  <c:v>-0.61419055480993567</c:v>
                </c:pt>
                <c:pt idx="68">
                  <c:v>-0.65239143329724381</c:v>
                </c:pt>
                <c:pt idx="69">
                  <c:v>-0.69273884430673605</c:v>
                </c:pt>
                <c:pt idx="70">
                  <c:v>-0.73533106325139175</c:v>
                </c:pt>
                <c:pt idx="71">
                  <c:v>-0.78026882636104111</c:v>
                </c:pt>
                <c:pt idx="72">
                  <c:v>-0.82765521355841776</c:v>
                </c:pt>
                <c:pt idx="73">
                  <c:v>-0.87759551481485298</c:v>
                </c:pt>
                <c:pt idx="74">
                  <c:v>-0.93019707939978424</c:v>
                </c:pt>
                <c:pt idx="75">
                  <c:v>-0.98556914887378289</c:v>
                </c:pt>
                <c:pt idx="76">
                  <c:v>-1.0438226731573728</c:v>
                </c:pt>
                <c:pt idx="77">
                  <c:v>-1.1050701111571959</c:v>
                </c:pt>
                <c:pt idx="78">
                  <c:v>-1.1694252154990759</c:v>
                </c:pt>
                <c:pt idx="79">
                  <c:v>-1.2370028032048037</c:v>
                </c:pt>
                <c:pt idx="80">
                  <c:v>-1.3079185129299331</c:v>
                </c:pt>
                <c:pt idx="81">
                  <c:v>-1.3822885499990383</c:v>
                </c:pt>
                <c:pt idx="82">
                  <c:v>-1.4602294212336622</c:v>
                </c:pt>
                <c:pt idx="83">
                  <c:v>-1.5418576607975993</c:v>
                </c:pt>
                <c:pt idx="84">
                  <c:v>-1.6272895494779323</c:v>
                </c:pt>
                <c:pt idx="85">
                  <c:v>-1.7166408293262789</c:v>
                </c:pt>
                <c:pt idx="86">
                  <c:v>-1.8100264159409336</c:v>
                </c:pt>
                <c:pt idx="87">
                  <c:v>-1.90756011118143</c:v>
                </c:pt>
                <c:pt idx="88">
                  <c:v>-2.0093543184200868</c:v>
                </c:pt>
                <c:pt idx="89">
                  <c:v>-2.1155197634369882</c:v>
                </c:pt>
                <c:pt idx="90">
                  <c:v>-2.2261652235470391</c:v>
                </c:pt>
                <c:pt idx="91">
                  <c:v>-2.3413972675744672</c:v>
                </c:pt>
                <c:pt idx="92">
                  <c:v>-2.4613200093850502</c:v>
                </c:pt>
                <c:pt idx="93">
                  <c:v>-2.5860348777388178</c:v>
                </c:pt>
                <c:pt idx="94">
                  <c:v>-2.7156404047775595</c:v>
                </c:pt>
                <c:pt idx="95">
                  <c:v>-2.8502320356969078</c:v>
                </c:pt>
                <c:pt idx="96">
                  <c:v>-2.9899019611657152</c:v>
                </c:pt>
                <c:pt idx="97">
                  <c:v>-3.1347389750683323</c:v>
                </c:pt>
                <c:pt idx="98">
                  <c:v>-3.2848283587562093</c:v>
                </c:pt>
                <c:pt idx="99">
                  <c:v>-3.440251792819887</c:v>
                </c:pt>
                <c:pt idx="100">
                  <c:v>-3.6010872978445354</c:v>
                </c:pt>
                <c:pt idx="101">
                  <c:v>-3.7674092042820777</c:v>
                </c:pt>
                <c:pt idx="102">
                  <c:v>-3.9392881517523506</c:v>
                </c:pt>
                <c:pt idx="103">
                  <c:v>-4.1167911173641194</c:v>
                </c:pt>
                <c:pt idx="104">
                  <c:v>-4.299981473186766</c:v>
                </c:pt>
                <c:pt idx="105">
                  <c:v>-4.4889190703658679</c:v>
                </c:pt>
                <c:pt idx="106">
                  <c:v>-4.6836603506045567</c:v>
                </c:pt>
                <c:pt idx="107">
                  <c:v>-4.8842584812833305</c:v>
                </c:pt>
                <c:pt idx="108">
                  <c:v>-5.0907635138508249</c:v>
                </c:pt>
                <c:pt idx="109">
                  <c:v>-5.3032225621899078</c:v>
                </c:pt>
                <c:pt idx="110">
                  <c:v>-5.5216799990290557</c:v>
                </c:pt>
                <c:pt idx="111">
                  <c:v>-5.7461776672999818</c:v>
                </c:pt>
                <c:pt idx="112">
                  <c:v>-5.976755103514658</c:v>
                </c:pt>
                <c:pt idx="113">
                  <c:v>-6.2134497711878174</c:v>
                </c:pt>
                <c:pt idx="114">
                  <c:v>-6.4562972992264998</c:v>
                </c:pt>
                <c:pt idx="115">
                  <c:v>-6.7053317244509421</c:v>
                </c:pt>
                <c:pt idx="116">
                  <c:v>-6.9605857332550256</c:v>
                </c:pt>
                <c:pt idx="117">
                  <c:v>-7.2220909007077712</c:v>
                </c:pt>
                <c:pt idx="118">
                  <c:v>-7.4898779233294883</c:v>
                </c:pt>
                <c:pt idx="119">
                  <c:v>-7.7639768432698499</c:v>
                </c:pt>
                <c:pt idx="120">
                  <c:v>-8.0444172604262505</c:v>
                </c:pt>
                <c:pt idx="121">
                  <c:v>-8.3312285309175422</c:v>
                </c:pt>
                <c:pt idx="122">
                  <c:v>-8.6244399487941568</c:v>
                </c:pt>
                <c:pt idx="123">
                  <c:v>-8.9240809097597822</c:v>
                </c:pt>
                <c:pt idx="124">
                  <c:v>-9.2301810536402193</c:v>
                </c:pt>
                <c:pt idx="125">
                  <c:v>-9.542770385275551</c:v>
                </c:pt>
                <c:pt idx="126">
                  <c:v>-9.8618793719612974</c:v>
                </c:pt>
                <c:pt idx="127">
                  <c:v>-10.187539015429969</c:v>
                </c:pt>
                <c:pt idx="128">
                  <c:v>-10.519780898808909</c:v>
                </c:pt>
                <c:pt idx="129">
                  <c:v>-10.85863720642697</c:v>
                </c:pt>
                <c:pt idx="130">
                  <c:v>-11.20414071689849</c:v>
                </c:pt>
                <c:pt idx="131">
                  <c:v>-11.556324768147297</c:v>
                </c:pt>
                <c:pt idx="132">
                  <c:v>-11.915223195298692</c:v>
                </c:pt>
                <c:pt idx="133">
                  <c:v>-12.280870240479262</c:v>
                </c:pt>
                <c:pt idx="134">
                  <c:v>-12.653300435055337</c:v>
                </c:pt>
                <c:pt idx="135">
                  <c:v>-13.032548454730359</c:v>
                </c:pt>
                <c:pt idx="136">
                  <c:v>-13.418648947669389</c:v>
                </c:pt>
                <c:pt idx="137">
                  <c:v>-13.811636336385282</c:v>
                </c:pt>
                <c:pt idx="138">
                  <c:v>-14.211544594039065</c:v>
                </c:pt>
                <c:pt idx="139">
                  <c:v>-14.618406995937349</c:v>
                </c:pt>
                <c:pt idx="140">
                  <c:v>-15.032255847211395</c:v>
                </c:pt>
                <c:pt idx="141">
                  <c:v>-15.453122187357726</c:v>
                </c:pt>
                <c:pt idx="142">
                  <c:v>-15.881035473473725</c:v>
                </c:pt>
                <c:pt idx="143">
                  <c:v>-16.316023242353044</c:v>
                </c:pt>
                <c:pt idx="144">
                  <c:v>-16.758110753679766</c:v>
                </c:pt>
                <c:pt idx="145">
                  <c:v>-17.207320615024553</c:v>
                </c:pt>
                <c:pt idx="146">
                  <c:v>-17.663672390577229</c:v>
                </c:pt>
                <c:pt idx="147">
                  <c:v>-18.127182194765087</c:v>
                </c:pt>
                <c:pt idx="148">
                  <c:v>-18.597862272820372</c:v>
                </c:pt>
                <c:pt idx="149">
                  <c:v>-19.075720569768773</c:v>
                </c:pt>
                <c:pt idx="150">
                  <c:v>-19.560760289850283</c:v>
                </c:pt>
                <c:pt idx="151">
                  <c:v>-20.052979448348704</c:v>
                </c:pt>
                <c:pt idx="152">
                  <c:v>-20.552370417954684</c:v>
                </c:pt>
                <c:pt idx="153">
                  <c:v>-21.058919471735408</c:v>
                </c:pt>
                <c:pt idx="154">
                  <c:v>-21.572606325347852</c:v>
                </c:pt>
                <c:pt idx="155">
                  <c:v>-22.093403680683529</c:v>
                </c:pt>
                <c:pt idx="156">
                  <c:v>-22.62127677372472</c:v>
                </c:pt>
                <c:pt idx="157">
                  <c:v>-23.156182929181011</c:v>
                </c:pt>
                <c:pt idx="158">
                  <c:v>-23.698071124910321</c:v>
                </c:pt>
                <c:pt idx="159">
                  <c:v>-24.246881568879513</c:v>
                </c:pt>
                <c:pt idx="160">
                  <c:v>-24.802545291872075</c:v>
                </c:pt>
                <c:pt idx="161">
                  <c:v>-25.364983758965245</c:v>
                </c:pt>
                <c:pt idx="162">
                  <c:v>-25.934108502979608</c:v>
                </c:pt>
                <c:pt idx="163">
                  <c:v>-26.509820783219624</c:v>
                </c:pt>
                <c:pt idx="164">
                  <c:v>-27.092011272721301</c:v>
                </c:pt>
                <c:pt idx="165">
                  <c:v>-27.680559777322792</c:v>
                </c:pt>
                <c:pt idx="166">
                  <c:v>-28.275334989792583</c:v>
                </c:pt>
                <c:pt idx="167">
                  <c:v>-28.876194282242615</c:v>
                </c:pt>
                <c:pt idx="168">
                  <c:v>-29.482983539916816</c:v>
                </c:pt>
                <c:pt idx="169">
                  <c:v>-30.09553703936146</c:v>
                </c:pt>
                <c:pt idx="170">
                  <c:v>-30.713677373698989</c:v>
                </c:pt>
                <c:pt idx="171">
                  <c:v>-31.33721542780151</c:v>
                </c:pt>
                <c:pt idx="172">
                  <c:v>-31.965950405429236</c:v>
                </c:pt>
                <c:pt idx="173">
                  <c:v>-32.599669910629821</c:v>
                </c:pt>
                <c:pt idx="174">
                  <c:v>-33.238150085028636</c:v>
                </c:pt>
                <c:pt idx="175">
                  <c:v>-33.881155802369186</c:v>
                </c:pt>
                <c:pt idx="176">
                  <c:v>-34.528440921096703</c:v>
                </c:pt>
                <c:pt idx="177">
                  <c:v>-35.179748595833154</c:v>
                </c:pt>
                <c:pt idx="178">
                  <c:v>-35.83481164719997</c:v>
                </c:pt>
                <c:pt idx="179">
                  <c:v>-36.493352990228999</c:v>
                </c:pt>
                <c:pt idx="180">
                  <c:v>-37.155086119552543</c:v>
                </c:pt>
                <c:pt idx="181">
                  <c:v>-37.819715650409144</c:v>
                </c:pt>
                <c:pt idx="182">
                  <c:v>-38.486937913345635</c:v>
                </c:pt>
                <c:pt idx="183">
                  <c:v>-39.156441599631961</c:v>
                </c:pt>
                <c:pt idx="184">
                  <c:v>-39.827908454580218</c:v>
                </c:pt>
                <c:pt idx="185">
                  <c:v>-40.501014015350606</c:v>
                </c:pt>
                <c:pt idx="186">
                  <c:v>-41.175428388380929</c:v>
                </c:pt>
                <c:pt idx="187">
                  <c:v>-41.850817062891466</c:v>
                </c:pt>
                <c:pt idx="188">
                  <c:v>-42.526841754642753</c:v>
                </c:pt>
                <c:pt idx="189">
                  <c:v>-43.20316127553729</c:v>
                </c:pt>
                <c:pt idx="190">
                  <c:v>-43.879432422582703</c:v>
                </c:pt>
                <c:pt idx="191">
                  <c:v>-44.555310881261008</c:v>
                </c:pt>
                <c:pt idx="192">
                  <c:v>-45.230452136902429</c:v>
                </c:pt>
                <c:pt idx="193">
                  <c:v>-45.904512388307545</c:v>
                </c:pt>
                <c:pt idx="194">
                  <c:v>-46.5771494574225</c:v>
                </c:pt>
                <c:pt idx="195">
                  <c:v>-47.248023689051514</c:v>
                </c:pt>
                <c:pt idx="196">
                  <c:v>-47.916798835205199</c:v>
                </c:pt>
                <c:pt idx="197">
                  <c:v>-48.5831429177506</c:v>
                </c:pt>
                <c:pt idx="198">
                  <c:v>-49.246729064508877</c:v>
                </c:pt>
                <c:pt idx="199">
                  <c:v>-49.907236313859258</c:v>
                </c:pt>
                <c:pt idx="200">
                  <c:v>-50.564350382476817</c:v>
                </c:pt>
                <c:pt idx="201">
                  <c:v>-51.217764392485833</c:v>
                </c:pt>
                <c:pt idx="202">
                  <c:v>-51.867179554470994</c:v>
                </c:pt>
                <c:pt idx="203">
                  <c:v>-52.512305802160668</c:v>
                </c:pt>
                <c:pt idx="204">
                  <c:v>-53.152862376818213</c:v>
                </c:pt>
                <c:pt idx="205">
                  <c:v>-53.788578358811428</c:v>
                </c:pt>
                <c:pt idx="206">
                  <c:v>-54.419193144214674</c:v>
                </c:pt>
                <c:pt idx="207">
                  <c:v>-55.044456866244992</c:v>
                </c:pt>
                <c:pt idx="208">
                  <c:v>-55.664130759472457</c:v>
                </c:pt>
                <c:pt idx="209">
                  <c:v>-56.277987468045005</c:v>
                </c:pt>
                <c:pt idx="210">
                  <c:v>-56.885811297214055</c:v>
                </c:pt>
                <c:pt idx="211">
                  <c:v>-57.487398409442669</c:v>
                </c:pt>
                <c:pt idx="212">
                  <c:v>-58.082556966158997</c:v>
                </c:pt>
                <c:pt idx="213">
                  <c:v>-58.671107216820133</c:v>
                </c:pt>
                <c:pt idx="214">
                  <c:v>-59.252881536749932</c:v>
                </c:pt>
                <c:pt idx="215">
                  <c:v>-59.827724416898086</c:v>
                </c:pt>
                <c:pt idx="216">
                  <c:v>-60.395492407038986</c:v>
                </c:pt>
                <c:pt idx="217">
                  <c:v>-60.956054015697759</c:v>
                </c:pt>
                <c:pt idx="218">
                  <c:v>-61.509289569351353</c:v>
                </c:pt>
                <c:pt idx="219">
                  <c:v>-62.055091034429239</c:v>
                </c:pt>
                <c:pt idx="220">
                  <c:v>-62.593361804405973</c:v>
                </c:pt>
                <c:pt idx="221">
                  <c:v>-63.124016455762231</c:v>
                </c:pt>
                <c:pt idx="222">
                  <c:v>-63.646980475885613</c:v>
                </c:pt>
                <c:pt idx="223">
                  <c:v>-64.162189965741845</c:v>
                </c:pt>
                <c:pt idx="224">
                  <c:v>-64.669591320894298</c:v>
                </c:pt>
                <c:pt idx="225">
                  <c:v>-65.169140893467514</c:v>
                </c:pt>
                <c:pt idx="226">
                  <c:v>-65.660804638137762</c:v>
                </c:pt>
                <c:pt idx="227">
                  <c:v>-66.144557745244839</c:v>
                </c:pt>
                <c:pt idx="228">
                  <c:v>-66.620384263420476</c:v>
                </c:pt>
                <c:pt idx="229">
                  <c:v>-67.088276714040944</c:v>
                </c:pt>
                <c:pt idx="230">
                  <c:v>-67.54823570089556</c:v>
                </c:pt>
                <c:pt idx="231">
                  <c:v>-68.000269515920024</c:v>
                </c:pt>
                <c:pt idx="232">
                  <c:v>-68.444393744317864</c:v>
                </c:pt>
                <c:pt idx="233">
                  <c:v>-68.880630870216194</c:v>
                </c:pt>
                <c:pt idx="234">
                  <c:v>-69.309009884909841</c:v>
                </c:pt>
                <c:pt idx="235">
                  <c:v>-69.729565899228078</c:v>
                </c:pt>
                <c:pt idx="236">
                  <c:v>-70.142339761218025</c:v>
                </c:pt>
                <c:pt idx="237">
                  <c:v>-70.547377680997954</c:v>
                </c:pt>
                <c:pt idx="238">
                  <c:v>-70.944730862960768</c:v>
                </c:pt>
                <c:pt idx="239">
                  <c:v>-71.334455147137447</c:v>
                </c:pt>
                <c:pt idx="240">
                  <c:v>-71.716610660208445</c:v>
                </c:pt>
                <c:pt idx="241">
                  <c:v>-72.091261476476618</c:v>
                </c:pt>
                <c:pt idx="242">
                  <c:v>-72.458475290275061</c:v>
                </c:pt>
                <c:pt idx="243">
                  <c:v>-72.818323099154895</c:v>
                </c:pt>
                <c:pt idx="244">
                  <c:v>-73.170878899108132</c:v>
                </c:pt>
                <c:pt idx="245">
                  <c:v>-73.516219391551914</c:v>
                </c:pt>
                <c:pt idx="246">
                  <c:v>-73.854423702498096</c:v>
                </c:pt>
                <c:pt idx="247">
                  <c:v>-74.185573113738371</c:v>
                </c:pt>
                <c:pt idx="248">
                  <c:v>-74.50975080639499</c:v>
                </c:pt>
                <c:pt idx="249">
                  <c:v>-74.827041616326142</c:v>
                </c:pt>
                <c:pt idx="250">
                  <c:v>-75.13753180173245</c:v>
                </c:pt>
                <c:pt idx="251">
                  <c:v>-75.441308822493468</c:v>
                </c:pt>
                <c:pt idx="252">
                  <c:v>-75.738461131130862</c:v>
                </c:pt>
                <c:pt idx="253">
                  <c:v>-76.029077975225505</c:v>
                </c:pt>
                <c:pt idx="254">
                  <c:v>-76.31324921076731</c:v>
                </c:pt>
                <c:pt idx="255">
                  <c:v>-76.591065126436519</c:v>
                </c:pt>
                <c:pt idx="256">
                  <c:v>-76.862616278347517</c:v>
                </c:pt>
                <c:pt idx="257">
                  <c:v>-77.127993334741845</c:v>
                </c:pt>
                <c:pt idx="258">
                  <c:v>-77.387286930709053</c:v>
                </c:pt>
                <c:pt idx="259">
                  <c:v>-77.64058753207253</c:v>
                </c:pt>
                <c:pt idx="260">
                  <c:v>-77.887985308511233</c:v>
                </c:pt>
                <c:pt idx="261">
                  <c:v>-78.129570015043853</c:v>
                </c:pt>
                <c:pt idx="262">
                  <c:v>-78.3654308821244</c:v>
                </c:pt>
                <c:pt idx="263">
                  <c:v>-78.59565651342082</c:v>
                </c:pt>
                <c:pt idx="264">
                  <c:v>-78.820334791066941</c:v>
                </c:pt>
                <c:pt idx="265">
                  <c:v>-79.039552788276424</c:v>
                </c:pt>
                <c:pt idx="266">
                  <c:v>-79.253396688605946</c:v>
                </c:pt>
                <c:pt idx="267">
                  <c:v>-79.461951711586906</c:v>
                </c:pt>
                <c:pt idx="268">
                  <c:v>-79.66530204465883</c:v>
                </c:pt>
                <c:pt idx="269">
                  <c:v>-79.863530780615505</c:v>
                </c:pt>
                <c:pt idx="270">
                  <c:v>-80.0567198606674</c:v>
                </c:pt>
                <c:pt idx="271">
                  <c:v>-80.244950022485213</c:v>
                </c:pt>
                <c:pt idx="272">
                  <c:v>-80.428300753076286</c:v>
                </c:pt>
                <c:pt idx="273">
                  <c:v>-80.606850246209589</c:v>
                </c:pt>
                <c:pt idx="274">
                  <c:v>-80.780675364012055</c:v>
                </c:pt>
                <c:pt idx="275">
                  <c:v>-80.949851602505461</c:v>
                </c:pt>
                <c:pt idx="276">
                  <c:v>-81.114453060870133</c:v>
                </c:pt>
                <c:pt idx="277">
                  <c:v>-81.274552414178785</c:v>
                </c:pt>
                <c:pt idx="278">
                  <c:v>-81.430220889231649</c:v>
                </c:pt>
                <c:pt idx="279">
                  <c:v>-81.581528243390991</c:v>
                </c:pt>
                <c:pt idx="280">
                  <c:v>-81.728542746341304</c:v>
                </c:pt>
                <c:pt idx="281">
                  <c:v>-81.871331164095039</c:v>
                </c:pt>
                <c:pt idx="282">
                  <c:v>-82.009958745643019</c:v>
                </c:pt>
                <c:pt idx="283">
                  <c:v>-82.144489211661181</c:v>
                </c:pt>
                <c:pt idx="284">
                  <c:v>-82.274984745141452</c:v>
                </c:pt>
                <c:pt idx="285">
                  <c:v>-82.401505983998646</c:v>
                </c:pt>
                <c:pt idx="286">
                  <c:v>-82.524112015285809</c:v>
                </c:pt>
                <c:pt idx="287">
                  <c:v>-82.642860370894866</c:v>
                </c:pt>
                <c:pt idx="288">
                  <c:v>-82.757807024708342</c:v>
                </c:pt>
                <c:pt idx="289">
                  <c:v>-82.869006390978427</c:v>
                </c:pt>
                <c:pt idx="290">
                  <c:v>-82.976511323872231</c:v>
                </c:pt>
                <c:pt idx="291">
                  <c:v>-83.080373117937228</c:v>
                </c:pt>
                <c:pt idx="292">
                  <c:v>-83.18064150960204</c:v>
                </c:pt>
                <c:pt idx="293">
                  <c:v>-83.277364679335761</c:v>
                </c:pt>
                <c:pt idx="294">
                  <c:v>-83.370589254658157</c:v>
                </c:pt>
                <c:pt idx="295">
                  <c:v>-83.46036031361983</c:v>
                </c:pt>
                <c:pt idx="296">
                  <c:v>-83.54672138890902</c:v>
                </c:pt>
                <c:pt idx="297">
                  <c:v>-83.629714472346294</c:v>
                </c:pt>
                <c:pt idx="298">
                  <c:v>-83.70938001976009</c:v>
                </c:pt>
                <c:pt idx="299">
                  <c:v>-83.785756956216176</c:v>
                </c:pt>
                <c:pt idx="300">
                  <c:v>-83.858882681337306</c:v>
                </c:pt>
                <c:pt idx="301">
                  <c:v>-83.928793074982778</c:v>
                </c:pt>
                <c:pt idx="302">
                  <c:v>-83.995522502873513</c:v>
                </c:pt>
                <c:pt idx="303">
                  <c:v>-84.05910382235335</c:v>
                </c:pt>
                <c:pt idx="304">
                  <c:v>-84.119568388173704</c:v>
                </c:pt>
                <c:pt idx="305">
                  <c:v>-84.176946058151429</c:v>
                </c:pt>
                <c:pt idx="306">
                  <c:v>-84.231265198844341</c:v>
                </c:pt>
                <c:pt idx="307">
                  <c:v>-84.282552691011929</c:v>
                </c:pt>
                <c:pt idx="308">
                  <c:v>-84.330833934962826</c:v>
                </c:pt>
                <c:pt idx="309">
                  <c:v>-84.376132855663599</c:v>
                </c:pt>
                <c:pt idx="310">
                  <c:v>-84.418471907616137</c:v>
                </c:pt>
                <c:pt idx="311">
                  <c:v>-84.457872079502764</c:v>
                </c:pt>
                <c:pt idx="312">
                  <c:v>-84.494352898461131</c:v>
                </c:pt>
                <c:pt idx="313">
                  <c:v>-84.527932434085258</c:v>
                </c:pt>
                <c:pt idx="314">
                  <c:v>-84.558627302027872</c:v>
                </c:pt>
                <c:pt idx="315">
                  <c:v>-84.58645266728287</c:v>
                </c:pt>
                <c:pt idx="316">
                  <c:v>-84.611422246978918</c:v>
                </c:pt>
                <c:pt idx="317">
                  <c:v>-84.63354831283722</c:v>
                </c:pt>
                <c:pt idx="318">
                  <c:v>-84.652841693086927</c:v>
                </c:pt>
                <c:pt idx="319">
                  <c:v>-84.66931177401392</c:v>
                </c:pt>
                <c:pt idx="320">
                  <c:v>-84.682966500923001</c:v>
                </c:pt>
                <c:pt idx="321">
                  <c:v>-84.693812378687042</c:v>
                </c:pt>
                <c:pt idx="322">
                  <c:v>-84.701854471717866</c:v>
                </c:pt>
                <c:pt idx="323">
                  <c:v>-84.707096403414042</c:v>
                </c:pt>
                <c:pt idx="324">
                  <c:v>-84.709540355071496</c:v>
                </c:pt>
                <c:pt idx="325">
                  <c:v>-84.709187064213424</c:v>
                </c:pt>
                <c:pt idx="326">
                  <c:v>-84.706035822354238</c:v>
                </c:pt>
                <c:pt idx="327">
                  <c:v>-84.700084472156789</c:v>
                </c:pt>
                <c:pt idx="328">
                  <c:v>-84.691329403995042</c:v>
                </c:pt>
                <c:pt idx="329">
                  <c:v>-84.679765551893368</c:v>
                </c:pt>
                <c:pt idx="330">
                  <c:v>-84.665386388825183</c:v>
                </c:pt>
                <c:pt idx="331">
                  <c:v>-84.648183921403032</c:v>
                </c:pt>
                <c:pt idx="332">
                  <c:v>-84.628148683866613</c:v>
                </c:pt>
                <c:pt idx="333">
                  <c:v>-84.605269731452466</c:v>
                </c:pt>
                <c:pt idx="334">
                  <c:v>-84.579534633057847</c:v>
                </c:pt>
                <c:pt idx="335">
                  <c:v>-84.55092946322695</c:v>
                </c:pt>
                <c:pt idx="336">
                  <c:v>-84.519438793439647</c:v>
                </c:pt>
                <c:pt idx="337">
                  <c:v>-84.485045682690014</c:v>
                </c:pt>
                <c:pt idx="338">
                  <c:v>-84.447731667351377</c:v>
                </c:pt>
                <c:pt idx="339">
                  <c:v>-84.40747675028986</c:v>
                </c:pt>
                <c:pt idx="340">
                  <c:v>-84.364259389271126</c:v>
                </c:pt>
                <c:pt idx="341">
                  <c:v>-84.318056484586293</c:v>
                </c:pt>
                <c:pt idx="342">
                  <c:v>-84.268843365924894</c:v>
                </c:pt>
                <c:pt idx="343">
                  <c:v>-84.216593778477431</c:v>
                </c:pt>
                <c:pt idx="344">
                  <c:v>-84.161279868238751</c:v>
                </c:pt>
                <c:pt idx="345">
                  <c:v>-84.102872166533345</c:v>
                </c:pt>
                <c:pt idx="346">
                  <c:v>-84.041339573725963</c:v>
                </c:pt>
                <c:pt idx="347">
                  <c:v>-83.97664934209368</c:v>
                </c:pt>
                <c:pt idx="348">
                  <c:v>-83.908767057900178</c:v>
                </c:pt>
                <c:pt idx="349">
                  <c:v>-83.837656622592945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85144"/>
        <c:axId val="302067072"/>
      </c:scatterChart>
      <c:valAx>
        <c:axId val="199085144"/>
        <c:scaling>
          <c:logBase val="10"/>
          <c:orientation val="minMax"/>
          <c:max val="3050"/>
          <c:min val="1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Frequency (Hz)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02067072"/>
        <c:crossesAt val="-180"/>
        <c:crossBetween val="midCat"/>
      </c:valAx>
      <c:valAx>
        <c:axId val="302067072"/>
        <c:scaling>
          <c:orientation val="minMax"/>
          <c:max val="180"/>
          <c:min val="-18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Phase (deg)</a:t>
                </a:r>
              </a:p>
            </c:rich>
          </c:tx>
          <c:layout>
            <c:manualLayout>
              <c:xMode val="edge"/>
              <c:yMode val="edge"/>
              <c:x val="3.0254541202151715E-2"/>
              <c:y val="0.4123132171655441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99085144"/>
        <c:crosses val="autoZero"/>
        <c:crossBetween val="midCat"/>
        <c:majorUnit val="20"/>
      </c:valAx>
    </c:plotArea>
    <c:legend>
      <c:legendPos val="r"/>
      <c:layout>
        <c:manualLayout>
          <c:xMode val="edge"/>
          <c:yMode val="edge"/>
          <c:x val="0.21792079207920806"/>
          <c:y val="0.33569932819769382"/>
          <c:w val="0.19481029599022925"/>
          <c:h val="8.7041701014809972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PICXO!$B$36</c:f>
          <c:strCache>
            <c:ptCount val="1"/>
            <c:pt idx="0">
              <c:v>Response of PICXO for G1 = 6, G2 = 14, User Clk2=250 MHz, PI Update Rate=125 MHz, R=200, V=200, PD Freq=1.25 MHz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0.12060813153072847"/>
          <c:y val="0.13797552703172378"/>
          <c:w val="0.72041612722937931"/>
          <c:h val="0.7024607198072832"/>
        </c:manualLayout>
      </c:layout>
      <c:scatterChart>
        <c:scatterStyle val="lineMarker"/>
        <c:varyColors val="0"/>
        <c:ser>
          <c:idx val="0"/>
          <c:order val="0"/>
          <c:tx>
            <c:v>PICXO DPLL Step Response</c:v>
          </c:tx>
          <c:marker>
            <c:symbol val="none"/>
          </c:marker>
          <c:xVal>
            <c:numRef>
              <c:f>PICXO!$M$2:$M$351</c:f>
              <c:numCache>
                <c:formatCode>General</c:formatCode>
                <c:ptCount val="350"/>
                <c:pt idx="0">
                  <c:v>1</c:v>
                </c:pt>
                <c:pt idx="1">
                  <c:v>1.0232929922807541</c:v>
                </c:pt>
                <c:pt idx="2">
                  <c:v>1.0471285480508996</c:v>
                </c:pt>
                <c:pt idx="3">
                  <c:v>1.0715193052376064</c:v>
                </c:pt>
                <c:pt idx="4">
                  <c:v>1.0964781961431851</c:v>
                </c:pt>
                <c:pt idx="5">
                  <c:v>1.1220184543019636</c:v>
                </c:pt>
                <c:pt idx="6">
                  <c:v>1.1481536214968828</c:v>
                </c:pt>
                <c:pt idx="7">
                  <c:v>1.1748975549395295</c:v>
                </c:pt>
                <c:pt idx="8">
                  <c:v>1.2022644346174129</c:v>
                </c:pt>
                <c:pt idx="9">
                  <c:v>1.2302687708123816</c:v>
                </c:pt>
                <c:pt idx="10">
                  <c:v>1.2589254117941673</c:v>
                </c:pt>
                <c:pt idx="11">
                  <c:v>1.288249551693134</c:v>
                </c:pt>
                <c:pt idx="12">
                  <c:v>1.318256738556407</c:v>
                </c:pt>
                <c:pt idx="13">
                  <c:v>1.3489628825916535</c:v>
                </c:pt>
                <c:pt idx="14">
                  <c:v>1.3803842646028848</c:v>
                </c:pt>
                <c:pt idx="15">
                  <c:v>1.4125375446227544</c:v>
                </c:pt>
                <c:pt idx="16">
                  <c:v>1.4454397707459274</c:v>
                </c:pt>
                <c:pt idx="17">
                  <c:v>1.4791083881682074</c:v>
                </c:pt>
                <c:pt idx="18">
                  <c:v>1.5135612484362084</c:v>
                </c:pt>
                <c:pt idx="19">
                  <c:v>1.5488166189124815</c:v>
                </c:pt>
                <c:pt idx="20">
                  <c:v>1.5848931924611138</c:v>
                </c:pt>
                <c:pt idx="21">
                  <c:v>1.6218100973589302</c:v>
                </c:pt>
                <c:pt idx="22">
                  <c:v>1.6595869074375611</c:v>
                </c:pt>
                <c:pt idx="23">
                  <c:v>1.6982436524617448</c:v>
                </c:pt>
                <c:pt idx="24">
                  <c:v>1.737800828749376</c:v>
                </c:pt>
                <c:pt idx="25">
                  <c:v>1.7782794100389232</c:v>
                </c:pt>
                <c:pt idx="26">
                  <c:v>1.8197008586099839</c:v>
                </c:pt>
                <c:pt idx="27">
                  <c:v>1.8620871366628677</c:v>
                </c:pt>
                <c:pt idx="28">
                  <c:v>1.9054607179632477</c:v>
                </c:pt>
                <c:pt idx="29">
                  <c:v>1.9498445997580458</c:v>
                </c:pt>
                <c:pt idx="30">
                  <c:v>1.9952623149688802</c:v>
                </c:pt>
                <c:pt idx="31">
                  <c:v>2.0417379446695301</c:v>
                </c:pt>
                <c:pt idx="32">
                  <c:v>2.0892961308540401</c:v>
                </c:pt>
                <c:pt idx="33">
                  <c:v>2.1379620895022331</c:v>
                </c:pt>
                <c:pt idx="34">
                  <c:v>2.1877616239495534</c:v>
                </c:pt>
                <c:pt idx="35">
                  <c:v>2.2387211385683408</c:v>
                </c:pt>
                <c:pt idx="36">
                  <c:v>2.290867652767774</c:v>
                </c:pt>
                <c:pt idx="37">
                  <c:v>2.3442288153199233</c:v>
                </c:pt>
                <c:pt idx="38">
                  <c:v>2.3988329190194917</c:v>
                </c:pt>
                <c:pt idx="39">
                  <c:v>2.4547089156850315</c:v>
                </c:pt>
                <c:pt idx="40">
                  <c:v>2.5118864315095815</c:v>
                </c:pt>
                <c:pt idx="41">
                  <c:v>2.5703957827688653</c:v>
                </c:pt>
                <c:pt idx="42">
                  <c:v>2.6302679918953835</c:v>
                </c:pt>
                <c:pt idx="43">
                  <c:v>2.6915348039269174</c:v>
                </c:pt>
                <c:pt idx="44">
                  <c:v>2.7542287033381685</c:v>
                </c:pt>
                <c:pt idx="45">
                  <c:v>2.8183829312644555</c:v>
                </c:pt>
                <c:pt idx="46">
                  <c:v>2.8840315031266082</c:v>
                </c:pt>
                <c:pt idx="47">
                  <c:v>2.9512092266663874</c:v>
                </c:pt>
                <c:pt idx="48">
                  <c:v>3.0199517204020183</c:v>
                </c:pt>
                <c:pt idx="49">
                  <c:v>3.0902954325135927</c:v>
                </c:pt>
                <c:pt idx="50">
                  <c:v>3.1622776601683813</c:v>
                </c:pt>
                <c:pt idx="51">
                  <c:v>3.2359365692962849</c:v>
                </c:pt>
                <c:pt idx="52">
                  <c:v>3.311311214825913</c:v>
                </c:pt>
                <c:pt idx="53">
                  <c:v>3.3884415613920278</c:v>
                </c:pt>
                <c:pt idx="54">
                  <c:v>3.4673685045253184</c:v>
                </c:pt>
                <c:pt idx="55">
                  <c:v>3.5481338923357573</c:v>
                </c:pt>
                <c:pt idx="56">
                  <c:v>3.6307805477010158</c:v>
                </c:pt>
                <c:pt idx="57">
                  <c:v>3.7153522909717283</c:v>
                </c:pt>
                <c:pt idx="58">
                  <c:v>3.8018939632056155</c:v>
                </c:pt>
                <c:pt idx="59">
                  <c:v>3.8904514499428093</c:v>
                </c:pt>
                <c:pt idx="60">
                  <c:v>3.9810717055349762</c:v>
                </c:pt>
                <c:pt idx="61">
                  <c:v>4.0738027780411308</c:v>
                </c:pt>
                <c:pt idx="62">
                  <c:v>4.1686938347033582</c:v>
                </c:pt>
                <c:pt idx="63">
                  <c:v>4.2657951880159306</c:v>
                </c:pt>
                <c:pt idx="64">
                  <c:v>4.3651583224016637</c:v>
                </c:pt>
                <c:pt idx="65">
                  <c:v>4.4668359215096354</c:v>
                </c:pt>
                <c:pt idx="66">
                  <c:v>4.5708818961487552</c:v>
                </c:pt>
                <c:pt idx="67">
                  <c:v>4.6773514128719862</c:v>
                </c:pt>
                <c:pt idx="68">
                  <c:v>4.7863009232263884</c:v>
                </c:pt>
                <c:pt idx="69">
                  <c:v>4.8977881936844669</c:v>
                </c:pt>
                <c:pt idx="70">
                  <c:v>5.0118723362727282</c:v>
                </c:pt>
                <c:pt idx="71">
                  <c:v>5.1286138399136538</c:v>
                </c:pt>
                <c:pt idx="72">
                  <c:v>5.2480746024977316</c:v>
                </c:pt>
                <c:pt idx="73">
                  <c:v>5.3703179637025338</c:v>
                </c:pt>
                <c:pt idx="74">
                  <c:v>5.495408738576252</c:v>
                </c:pt>
                <c:pt idx="75">
                  <c:v>5.6234132519034983</c:v>
                </c:pt>
                <c:pt idx="76">
                  <c:v>5.7543993733715757</c:v>
                </c:pt>
                <c:pt idx="77">
                  <c:v>5.8884365535558976</c:v>
                </c:pt>
                <c:pt idx="78">
                  <c:v>6.0255958607435849</c:v>
                </c:pt>
                <c:pt idx="79">
                  <c:v>6.1659500186148302</c:v>
                </c:pt>
                <c:pt idx="80">
                  <c:v>6.3095734448019405</c:v>
                </c:pt>
                <c:pt idx="81">
                  <c:v>6.4565422903465644</c:v>
                </c:pt>
                <c:pt idx="82">
                  <c:v>6.6069344800759682</c:v>
                </c:pt>
                <c:pt idx="83">
                  <c:v>6.7608297539198272</c:v>
                </c:pt>
                <c:pt idx="84">
                  <c:v>6.9183097091893737</c:v>
                </c:pt>
                <c:pt idx="85">
                  <c:v>7.0794578438413893</c:v>
                </c:pt>
                <c:pt idx="86">
                  <c:v>7.2443596007499105</c:v>
                </c:pt>
                <c:pt idx="87">
                  <c:v>7.4131024130091863</c:v>
                </c:pt>
                <c:pt idx="88">
                  <c:v>7.5857757502918481</c:v>
                </c:pt>
                <c:pt idx="89">
                  <c:v>7.7624711662869306</c:v>
                </c:pt>
                <c:pt idx="90">
                  <c:v>7.9432823472428282</c:v>
                </c:pt>
                <c:pt idx="91">
                  <c:v>8.1283051616410056</c:v>
                </c:pt>
                <c:pt idx="92">
                  <c:v>8.3176377110267214</c:v>
                </c:pt>
                <c:pt idx="93">
                  <c:v>8.5113803820237806</c:v>
                </c:pt>
                <c:pt idx="94">
                  <c:v>8.709635899560821</c:v>
                </c:pt>
                <c:pt idx="95">
                  <c:v>8.9125093813374701</c:v>
                </c:pt>
                <c:pt idx="96">
                  <c:v>9.1201083935591107</c:v>
                </c:pt>
                <c:pt idx="97">
                  <c:v>9.3325430079699281</c:v>
                </c:pt>
                <c:pt idx="98">
                  <c:v>9.5499258602143762</c:v>
                </c:pt>
                <c:pt idx="99">
                  <c:v>9.7723722095581227</c:v>
                </c:pt>
                <c:pt idx="100">
                  <c:v>10.000000000000016</c:v>
                </c:pt>
                <c:pt idx="101">
                  <c:v>10.232929922807561</c:v>
                </c:pt>
                <c:pt idx="102">
                  <c:v>10.471285480509014</c:v>
                </c:pt>
                <c:pt idx="103">
                  <c:v>10.715193052376083</c:v>
                </c:pt>
                <c:pt idx="104">
                  <c:v>10.964781961431873</c:v>
                </c:pt>
                <c:pt idx="105">
                  <c:v>11.220184543019656</c:v>
                </c:pt>
                <c:pt idx="106">
                  <c:v>11.481536214968848</c:v>
                </c:pt>
                <c:pt idx="107">
                  <c:v>11.748975549395317</c:v>
                </c:pt>
                <c:pt idx="108">
                  <c:v>12.022644346174154</c:v>
                </c:pt>
                <c:pt idx="109">
                  <c:v>12.302687708123841</c:v>
                </c:pt>
                <c:pt idx="110">
                  <c:v>12.589254117941696</c:v>
                </c:pt>
                <c:pt idx="111">
                  <c:v>12.882495516931364</c:v>
                </c:pt>
                <c:pt idx="112">
                  <c:v>13.1825673855641</c:v>
                </c:pt>
                <c:pt idx="113">
                  <c:v>13.489628825916565</c:v>
                </c:pt>
                <c:pt idx="114">
                  <c:v>13.803842646028876</c:v>
                </c:pt>
                <c:pt idx="115">
                  <c:v>14.12537544622757</c:v>
                </c:pt>
                <c:pt idx="116">
                  <c:v>14.454397707459307</c:v>
                </c:pt>
                <c:pt idx="117">
                  <c:v>14.791083881682106</c:v>
                </c:pt>
                <c:pt idx="118">
                  <c:v>15.135612484362113</c:v>
                </c:pt>
                <c:pt idx="119">
                  <c:v>15.488166189124851</c:v>
                </c:pt>
                <c:pt idx="120">
                  <c:v>15.848931924611172</c:v>
                </c:pt>
                <c:pt idx="121">
                  <c:v>16.218100973589337</c:v>
                </c:pt>
                <c:pt idx="122">
                  <c:v>16.595869074375642</c:v>
                </c:pt>
                <c:pt idx="123">
                  <c:v>16.982436524617487</c:v>
                </c:pt>
                <c:pt idx="124">
                  <c:v>17.378008287493795</c:v>
                </c:pt>
                <c:pt idx="125">
                  <c:v>17.782794100389268</c:v>
                </c:pt>
                <c:pt idx="126">
                  <c:v>18.197008586099873</c:v>
                </c:pt>
                <c:pt idx="127">
                  <c:v>18.620871366628723</c:v>
                </c:pt>
                <c:pt idx="128">
                  <c:v>19.054607179632519</c:v>
                </c:pt>
                <c:pt idx="129">
                  <c:v>19.4984459975805</c:v>
                </c:pt>
                <c:pt idx="130">
                  <c:v>19.95262314968884</c:v>
                </c:pt>
                <c:pt idx="131">
                  <c:v>20.417379446695346</c:v>
                </c:pt>
                <c:pt idx="132">
                  <c:v>20.892961308540446</c:v>
                </c:pt>
                <c:pt idx="133">
                  <c:v>21.379620895022374</c:v>
                </c:pt>
                <c:pt idx="134">
                  <c:v>21.877616239495577</c:v>
                </c:pt>
                <c:pt idx="135">
                  <c:v>22.387211385683454</c:v>
                </c:pt>
                <c:pt idx="136">
                  <c:v>22.908676527677788</c:v>
                </c:pt>
                <c:pt idx="137">
                  <c:v>23.442288153199279</c:v>
                </c:pt>
                <c:pt idx="138">
                  <c:v>23.988329190194971</c:v>
                </c:pt>
                <c:pt idx="139">
                  <c:v>24.547089156850369</c:v>
                </c:pt>
                <c:pt idx="140">
                  <c:v>25.118864315095866</c:v>
                </c:pt>
                <c:pt idx="141">
                  <c:v>25.703957827688704</c:v>
                </c:pt>
                <c:pt idx="142">
                  <c:v>26.302679918953896</c:v>
                </c:pt>
                <c:pt idx="143">
                  <c:v>26.915348039269233</c:v>
                </c:pt>
                <c:pt idx="144">
                  <c:v>27.542287033381736</c:v>
                </c:pt>
                <c:pt idx="145">
                  <c:v>28.183829312644612</c:v>
                </c:pt>
                <c:pt idx="146">
                  <c:v>28.840315031266144</c:v>
                </c:pt>
                <c:pt idx="147">
                  <c:v>29.512092266663942</c:v>
                </c:pt>
                <c:pt idx="148">
                  <c:v>30.199517204020246</c:v>
                </c:pt>
                <c:pt idx="149">
                  <c:v>30.902954325135987</c:v>
                </c:pt>
                <c:pt idx="150">
                  <c:v>31.622776601683888</c:v>
                </c:pt>
                <c:pt idx="151">
                  <c:v>32.359365692962918</c:v>
                </c:pt>
                <c:pt idx="152">
                  <c:v>33.113112148259205</c:v>
                </c:pt>
                <c:pt idx="153">
                  <c:v>33.88441561392036</c:v>
                </c:pt>
                <c:pt idx="154">
                  <c:v>34.673685045253272</c:v>
                </c:pt>
                <c:pt idx="155">
                  <c:v>35.481338923357647</c:v>
                </c:pt>
                <c:pt idx="156">
                  <c:v>36.307805477010241</c:v>
                </c:pt>
                <c:pt idx="157">
                  <c:v>37.153522909717374</c:v>
                </c:pt>
                <c:pt idx="158">
                  <c:v>38.018939632056238</c:v>
                </c:pt>
                <c:pt idx="159">
                  <c:v>38.904514499428174</c:v>
                </c:pt>
                <c:pt idx="160">
                  <c:v>39.810717055349841</c:v>
                </c:pt>
                <c:pt idx="161">
                  <c:v>40.738027780411407</c:v>
                </c:pt>
                <c:pt idx="162">
                  <c:v>41.686938347033674</c:v>
                </c:pt>
                <c:pt idx="163">
                  <c:v>42.657951880159395</c:v>
                </c:pt>
                <c:pt idx="164">
                  <c:v>43.651583224016726</c:v>
                </c:pt>
                <c:pt idx="165">
                  <c:v>44.668359215096459</c:v>
                </c:pt>
                <c:pt idx="166">
                  <c:v>45.708818961487651</c:v>
                </c:pt>
                <c:pt idx="167">
                  <c:v>46.773514128719967</c:v>
                </c:pt>
                <c:pt idx="168">
                  <c:v>47.863009232263998</c:v>
                </c:pt>
                <c:pt idx="169">
                  <c:v>48.977881936844788</c:v>
                </c:pt>
                <c:pt idx="170">
                  <c:v>50.118723362727394</c:v>
                </c:pt>
                <c:pt idx="171">
                  <c:v>51.286138399136647</c:v>
                </c:pt>
                <c:pt idx="172">
                  <c:v>52.480746024977449</c:v>
                </c:pt>
                <c:pt idx="173">
                  <c:v>53.703179637025457</c:v>
                </c:pt>
                <c:pt idx="174">
                  <c:v>54.954087385762662</c:v>
                </c:pt>
                <c:pt idx="175">
                  <c:v>56.234132519035114</c:v>
                </c:pt>
                <c:pt idx="176">
                  <c:v>57.543993733715901</c:v>
                </c:pt>
                <c:pt idx="177">
                  <c:v>58.884365535559105</c:v>
                </c:pt>
                <c:pt idx="178">
                  <c:v>60.255958607435979</c:v>
                </c:pt>
                <c:pt idx="179">
                  <c:v>61.659500186148421</c:v>
                </c:pt>
                <c:pt idx="180">
                  <c:v>63.095734448019527</c:v>
                </c:pt>
                <c:pt idx="181">
                  <c:v>64.565422903465816</c:v>
                </c:pt>
                <c:pt idx="182">
                  <c:v>66.069344800759865</c:v>
                </c:pt>
                <c:pt idx="183">
                  <c:v>67.608297539198432</c:v>
                </c:pt>
                <c:pt idx="184">
                  <c:v>69.183097091893913</c:v>
                </c:pt>
                <c:pt idx="185">
                  <c:v>70.79457843841405</c:v>
                </c:pt>
                <c:pt idx="186">
                  <c:v>72.443596007499266</c:v>
                </c:pt>
                <c:pt idx="187">
                  <c:v>74.131024130092001</c:v>
                </c:pt>
                <c:pt idx="188">
                  <c:v>75.857757502918631</c:v>
                </c:pt>
                <c:pt idx="189">
                  <c:v>77.624711662869501</c:v>
                </c:pt>
                <c:pt idx="190">
                  <c:v>79.432823472428467</c:v>
                </c:pt>
                <c:pt idx="191">
                  <c:v>81.283051616410248</c:v>
                </c:pt>
                <c:pt idx="192">
                  <c:v>83.176377110267424</c:v>
                </c:pt>
                <c:pt idx="193">
                  <c:v>85.113803820237962</c:v>
                </c:pt>
                <c:pt idx="194">
                  <c:v>87.096358995608384</c:v>
                </c:pt>
                <c:pt idx="195">
                  <c:v>89.125093813374875</c:v>
                </c:pt>
                <c:pt idx="196">
                  <c:v>91.201083935591285</c:v>
                </c:pt>
                <c:pt idx="197">
                  <c:v>93.325430079699501</c:v>
                </c:pt>
                <c:pt idx="198">
                  <c:v>95.499258602143996</c:v>
                </c:pt>
                <c:pt idx="199">
                  <c:v>97.723722095581465</c:v>
                </c:pt>
                <c:pt idx="200">
                  <c:v>100.00000000000031</c:v>
                </c:pt>
                <c:pt idx="201">
                  <c:v>102.32929922807573</c:v>
                </c:pt>
                <c:pt idx="202">
                  <c:v>104.71285480509026</c:v>
                </c:pt>
                <c:pt idx="203">
                  <c:v>107.15193052376085</c:v>
                </c:pt>
                <c:pt idx="204">
                  <c:v>109.64781961431871</c:v>
                </c:pt>
                <c:pt idx="205">
                  <c:v>112.20184543019644</c:v>
                </c:pt>
                <c:pt idx="206">
                  <c:v>114.81536214968835</c:v>
                </c:pt>
                <c:pt idx="207">
                  <c:v>117.48975549395293</c:v>
                </c:pt>
                <c:pt idx="208">
                  <c:v>120.22644346174125</c:v>
                </c:pt>
                <c:pt idx="209">
                  <c:v>123.026877081238</c:v>
                </c:pt>
                <c:pt idx="210">
                  <c:v>125.89254117941654</c:v>
                </c:pt>
                <c:pt idx="211">
                  <c:v>128.8249551693132</c:v>
                </c:pt>
                <c:pt idx="212">
                  <c:v>131.82567385564039</c:v>
                </c:pt>
                <c:pt idx="213">
                  <c:v>134.896288259165</c:v>
                </c:pt>
                <c:pt idx="214">
                  <c:v>138.03842646028798</c:v>
                </c:pt>
                <c:pt idx="215">
                  <c:v>141.25375446227491</c:v>
                </c:pt>
                <c:pt idx="216">
                  <c:v>144.54397707459208</c:v>
                </c:pt>
                <c:pt idx="217">
                  <c:v>147.91083881682005</c:v>
                </c:pt>
                <c:pt idx="218">
                  <c:v>151.35612484361994</c:v>
                </c:pt>
                <c:pt idx="219">
                  <c:v>154.88166189124723</c:v>
                </c:pt>
                <c:pt idx="220">
                  <c:v>158.4893192461104</c:v>
                </c:pt>
                <c:pt idx="221">
                  <c:v>162.18100973589188</c:v>
                </c:pt>
                <c:pt idx="222">
                  <c:v>165.95869074375491</c:v>
                </c:pt>
                <c:pt idx="223">
                  <c:v>169.82436524617307</c:v>
                </c:pt>
                <c:pt idx="224">
                  <c:v>173.78008287493614</c:v>
                </c:pt>
                <c:pt idx="225">
                  <c:v>177.82794100389066</c:v>
                </c:pt>
                <c:pt idx="226">
                  <c:v>181.97008586099668</c:v>
                </c:pt>
                <c:pt idx="227">
                  <c:v>186.20871366628504</c:v>
                </c:pt>
                <c:pt idx="228">
                  <c:v>190.54607179632276</c:v>
                </c:pt>
                <c:pt idx="229">
                  <c:v>194.98445997580251</c:v>
                </c:pt>
                <c:pt idx="230">
                  <c:v>199.52623149688571</c:v>
                </c:pt>
                <c:pt idx="231">
                  <c:v>204.1737944669506</c:v>
                </c:pt>
                <c:pt idx="232">
                  <c:v>208.92961308540137</c:v>
                </c:pt>
                <c:pt idx="233">
                  <c:v>213.79620895022055</c:v>
                </c:pt>
                <c:pt idx="234">
                  <c:v>218.77616239495231</c:v>
                </c:pt>
                <c:pt idx="235">
                  <c:v>223.87211385683094</c:v>
                </c:pt>
                <c:pt idx="236">
                  <c:v>229.08676527677417</c:v>
                </c:pt>
                <c:pt idx="237">
                  <c:v>234.42288153198876</c:v>
                </c:pt>
                <c:pt idx="238">
                  <c:v>239.88329190194551</c:v>
                </c:pt>
                <c:pt idx="239">
                  <c:v>245.47089156849918</c:v>
                </c:pt>
                <c:pt idx="240">
                  <c:v>251.18864315095405</c:v>
                </c:pt>
                <c:pt idx="241">
                  <c:v>257.03957827688208</c:v>
                </c:pt>
                <c:pt idx="242">
                  <c:v>263.02679918953373</c:v>
                </c:pt>
                <c:pt idx="243">
                  <c:v>269.15348039268673</c:v>
                </c:pt>
                <c:pt idx="244">
                  <c:v>275.42287033381172</c:v>
                </c:pt>
                <c:pt idx="245">
                  <c:v>281.83829312644031</c:v>
                </c:pt>
                <c:pt idx="246">
                  <c:v>288.4031503126551</c:v>
                </c:pt>
                <c:pt idx="247">
                  <c:v>295.12092266663291</c:v>
                </c:pt>
                <c:pt idx="248">
                  <c:v>301.99517204019554</c:v>
                </c:pt>
                <c:pt idx="249">
                  <c:v>309.02954325135278</c:v>
                </c:pt>
                <c:pt idx="250">
                  <c:v>316.2277660168312</c:v>
                </c:pt>
                <c:pt idx="251">
                  <c:v>323.59365692962137</c:v>
                </c:pt>
                <c:pt idx="252">
                  <c:v>331.13112148258369</c:v>
                </c:pt>
                <c:pt idx="253">
                  <c:v>338.84415613919498</c:v>
                </c:pt>
                <c:pt idx="254">
                  <c:v>346.73685045252387</c:v>
                </c:pt>
                <c:pt idx="255">
                  <c:v>354.81338923356714</c:v>
                </c:pt>
                <c:pt idx="256">
                  <c:v>363.07805477009276</c:v>
                </c:pt>
                <c:pt idx="257">
                  <c:v>371.53522909716344</c:v>
                </c:pt>
                <c:pt idx="258">
                  <c:v>380.18939632055185</c:v>
                </c:pt>
                <c:pt idx="259">
                  <c:v>389.04514499427063</c:v>
                </c:pt>
                <c:pt idx="260">
                  <c:v>398.10717055348704</c:v>
                </c:pt>
                <c:pt idx="261">
                  <c:v>407.38027780410187</c:v>
                </c:pt>
                <c:pt idx="262">
                  <c:v>416.86938347032424</c:v>
                </c:pt>
                <c:pt idx="263">
                  <c:v>426.57951880158117</c:v>
                </c:pt>
                <c:pt idx="264">
                  <c:v>436.51583224015377</c:v>
                </c:pt>
                <c:pt idx="265">
                  <c:v>446.68359215095063</c:v>
                </c:pt>
                <c:pt idx="266">
                  <c:v>457.08818961486179</c:v>
                </c:pt>
                <c:pt idx="267">
                  <c:v>467.7351412871846</c:v>
                </c:pt>
                <c:pt idx="268">
                  <c:v>478.63009232262397</c:v>
                </c:pt>
                <c:pt idx="269">
                  <c:v>489.77881936843141</c:v>
                </c:pt>
                <c:pt idx="270">
                  <c:v>501.18723362725666</c:v>
                </c:pt>
                <c:pt idx="271">
                  <c:v>512.86138399134882</c:v>
                </c:pt>
                <c:pt idx="272">
                  <c:v>524.80746024975622</c:v>
                </c:pt>
                <c:pt idx="273">
                  <c:v>537.03179637023538</c:v>
                </c:pt>
                <c:pt idx="274">
                  <c:v>549.5408738576067</c:v>
                </c:pt>
                <c:pt idx="275">
                  <c:v>562.34132519033028</c:v>
                </c:pt>
                <c:pt idx="276">
                  <c:v>575.43993733713762</c:v>
                </c:pt>
                <c:pt idx="277">
                  <c:v>588.84365535556867</c:v>
                </c:pt>
                <c:pt idx="278">
                  <c:v>602.55958607433695</c:v>
                </c:pt>
                <c:pt idx="279">
                  <c:v>616.59500186146022</c:v>
                </c:pt>
                <c:pt idx="280">
                  <c:v>630.95734448017072</c:v>
                </c:pt>
                <c:pt idx="281">
                  <c:v>645.65422903463241</c:v>
                </c:pt>
                <c:pt idx="282">
                  <c:v>660.69344800757176</c:v>
                </c:pt>
                <c:pt idx="283">
                  <c:v>676.08297539195689</c:v>
                </c:pt>
                <c:pt idx="284">
                  <c:v>691.83097091891034</c:v>
                </c:pt>
                <c:pt idx="285">
                  <c:v>707.94578438411111</c:v>
                </c:pt>
                <c:pt idx="286">
                  <c:v>724.43596007496194</c:v>
                </c:pt>
                <c:pt idx="287">
                  <c:v>741.31024130088861</c:v>
                </c:pt>
                <c:pt idx="288">
                  <c:v>758.5775750291541</c:v>
                </c:pt>
                <c:pt idx="289">
                  <c:v>776.24711662866071</c:v>
                </c:pt>
                <c:pt idx="290">
                  <c:v>794.32823472424957</c:v>
                </c:pt>
                <c:pt idx="291">
                  <c:v>812.83051616406578</c:v>
                </c:pt>
                <c:pt idx="292">
                  <c:v>831.76377110263672</c:v>
                </c:pt>
                <c:pt idx="293">
                  <c:v>851.13803820234057</c:v>
                </c:pt>
                <c:pt idx="294">
                  <c:v>870.96358995604385</c:v>
                </c:pt>
                <c:pt idx="295">
                  <c:v>891.250938133707</c:v>
                </c:pt>
                <c:pt idx="296">
                  <c:v>912.01083935587019</c:v>
                </c:pt>
                <c:pt idx="297">
                  <c:v>933.25430079695047</c:v>
                </c:pt>
                <c:pt idx="298">
                  <c:v>954.99258602139355</c:v>
                </c:pt>
                <c:pt idx="299">
                  <c:v>977.23722095576716</c:v>
                </c:pt>
                <c:pt idx="300">
                  <c:v>999.99999999995441</c:v>
                </c:pt>
                <c:pt idx="301">
                  <c:v>1023.2929922807075</c:v>
                </c:pt>
                <c:pt idx="302">
                  <c:v>1047.1285480508507</c:v>
                </c:pt>
                <c:pt idx="303">
                  <c:v>1071.5193052375564</c:v>
                </c:pt>
                <c:pt idx="304">
                  <c:v>1096.4781961431327</c:v>
                </c:pt>
                <c:pt idx="305">
                  <c:v>1122.0184543019097</c:v>
                </c:pt>
                <c:pt idx="306">
                  <c:v>1148.1536214968278</c:v>
                </c:pt>
                <c:pt idx="307">
                  <c:v>1174.8975549394722</c:v>
                </c:pt>
                <c:pt idx="308">
                  <c:v>1202.264434617354</c:v>
                </c:pt>
                <c:pt idx="309">
                  <c:v>1230.2687708123201</c:v>
                </c:pt>
                <c:pt idx="310">
                  <c:v>1258.9254117941043</c:v>
                </c:pt>
                <c:pt idx="311">
                  <c:v>1288.2495516930683</c:v>
                </c:pt>
                <c:pt idx="312">
                  <c:v>1318.2567385563398</c:v>
                </c:pt>
                <c:pt idx="313">
                  <c:v>1348.9628825915834</c:v>
                </c:pt>
                <c:pt idx="314">
                  <c:v>1380.3842646028129</c:v>
                </c:pt>
                <c:pt idx="315">
                  <c:v>1412.5375446226803</c:v>
                </c:pt>
                <c:pt idx="316">
                  <c:v>1445.4397707458504</c:v>
                </c:pt>
                <c:pt idx="317">
                  <c:v>1479.1083881681284</c:v>
                </c:pt>
                <c:pt idx="318">
                  <c:v>1513.5612484361259</c:v>
                </c:pt>
                <c:pt idx="319">
                  <c:v>1548.816618912397</c:v>
                </c:pt>
                <c:pt idx="320">
                  <c:v>1584.8931924610256</c:v>
                </c:pt>
                <c:pt idx="321">
                  <c:v>1621.8100973588398</c:v>
                </c:pt>
                <c:pt idx="322">
                  <c:v>1659.5869074374668</c:v>
                </c:pt>
                <c:pt idx="323">
                  <c:v>1698.2436524616483</c:v>
                </c:pt>
                <c:pt idx="324">
                  <c:v>1737.8008287492769</c:v>
                </c:pt>
                <c:pt idx="325">
                  <c:v>1778.2794100388203</c:v>
                </c:pt>
                <c:pt idx="326">
                  <c:v>1819.7008586098782</c:v>
                </c:pt>
                <c:pt idx="327">
                  <c:v>1862.087136662758</c:v>
                </c:pt>
                <c:pt idx="328">
                  <c:v>1905.460717963135</c:v>
                </c:pt>
                <c:pt idx="329">
                  <c:v>1949.8445997579286</c:v>
                </c:pt>
                <c:pt idx="330">
                  <c:v>1995.2623149687599</c:v>
                </c:pt>
                <c:pt idx="331">
                  <c:v>2041.7379446694049</c:v>
                </c:pt>
                <c:pt idx="332">
                  <c:v>2089.296130853912</c:v>
                </c:pt>
                <c:pt idx="333">
                  <c:v>2137.9620895021012</c:v>
                </c:pt>
                <c:pt idx="334">
                  <c:v>2187.7616239494168</c:v>
                </c:pt>
                <c:pt idx="335">
                  <c:v>2238.7211385682003</c:v>
                </c:pt>
                <c:pt idx="336">
                  <c:v>2290.8676527676284</c:v>
                </c:pt>
                <c:pt idx="337">
                  <c:v>2344.2288153197737</c:v>
                </c:pt>
                <c:pt idx="338">
                  <c:v>2398.8329190193363</c:v>
                </c:pt>
                <c:pt idx="339">
                  <c:v>2454.7089156848724</c:v>
                </c:pt>
                <c:pt idx="340">
                  <c:v>2511.8864315094161</c:v>
                </c:pt>
                <c:pt idx="341">
                  <c:v>2570.3957827686954</c:v>
                </c:pt>
                <c:pt idx="342">
                  <c:v>2630.2679918952094</c:v>
                </c:pt>
                <c:pt idx="343">
                  <c:v>2691.5348039267365</c:v>
                </c:pt>
                <c:pt idx="344">
                  <c:v>2754.228703337983</c:v>
                </c:pt>
                <c:pt idx="345">
                  <c:v>2818.3829312642633</c:v>
                </c:pt>
                <c:pt idx="346">
                  <c:v>2884.0315031264108</c:v>
                </c:pt>
                <c:pt idx="347">
                  <c:v>2951.209226666183</c:v>
                </c:pt>
                <c:pt idx="348">
                  <c:v>3019.9517204018084</c:v>
                </c:pt>
                <c:pt idx="349">
                  <c:v>3090.2954325133778</c:v>
                </c:pt>
              </c:numCache>
            </c:numRef>
          </c:xVal>
          <c:yVal>
            <c:numRef>
              <c:f>PICXO!$X$2:$X$351</c:f>
              <c:numCache>
                <c:formatCode>0.00</c:formatCode>
                <c:ptCount val="350"/>
                <c:pt idx="0">
                  <c:v>85.57762193215197</c:v>
                </c:pt>
                <c:pt idx="1">
                  <c:v>85.378099219239104</c:v>
                </c:pt>
                <c:pt idx="2">
                  <c:v>85.178598472645248</c:v>
                </c:pt>
                <c:pt idx="3">
                  <c:v>84.97912067759944</c:v>
                </c:pt>
                <c:pt idx="4">
                  <c:v>84.779666861066261</c:v>
                </c:pt>
                <c:pt idx="5">
                  <c:v>84.580238093279547</c:v>
                </c:pt>
                <c:pt idx="6">
                  <c:v>84.380835489306648</c:v>
                </c:pt>
                <c:pt idx="7">
                  <c:v>84.181460210645852</c:v>
                </c:pt>
                <c:pt idx="8">
                  <c:v>83.982113466851615</c:v>
                </c:pt>
                <c:pt idx="9">
                  <c:v>83.782796517186796</c:v>
                </c:pt>
                <c:pt idx="10">
                  <c:v>83.583510672297507</c:v>
                </c:pt>
                <c:pt idx="11">
                  <c:v>83.384257295907759</c:v>
                </c:pt>
                <c:pt idx="12">
                  <c:v>83.185037806530872</c:v>
                </c:pt>
                <c:pt idx="13">
                  <c:v>82.985853679190015</c:v>
                </c:pt>
                <c:pt idx="14">
                  <c:v>82.786706447146145</c:v>
                </c:pt>
                <c:pt idx="15">
                  <c:v>82.587597703626386</c:v>
                </c:pt>
                <c:pt idx="16">
                  <c:v>82.388529103541828</c:v>
                </c:pt>
                <c:pt idx="17">
                  <c:v>82.189502365197114</c:v>
                </c:pt>
                <c:pt idx="18">
                  <c:v>81.990519271971806</c:v>
                </c:pt>
                <c:pt idx="19">
                  <c:v>81.79158167397344</c:v>
                </c:pt>
                <c:pt idx="20">
                  <c:v>81.592691489648189</c:v>
                </c:pt>
                <c:pt idx="21">
                  <c:v>81.393850707337634</c:v>
                </c:pt>
                <c:pt idx="22">
                  <c:v>81.195061386768117</c:v>
                </c:pt>
                <c:pt idx="23">
                  <c:v>80.996325660467392</c:v>
                </c:pt>
                <c:pt idx="24">
                  <c:v>80.79764573507893</c:v>
                </c:pt>
                <c:pt idx="25">
                  <c:v>80.599023892572689</c:v>
                </c:pt>
                <c:pt idx="26">
                  <c:v>80.400462491324603</c:v>
                </c:pt>
                <c:pt idx="27">
                  <c:v>80.201963967049636</c:v>
                </c:pt>
                <c:pt idx="28">
                  <c:v>80.003530833570863</c:v>
                </c:pt>
                <c:pt idx="29">
                  <c:v>79.805165683392545</c:v>
                </c:pt>
                <c:pt idx="30">
                  <c:v>79.606871188065497</c:v>
                </c:pt>
                <c:pt idx="31">
                  <c:v>79.408650098308556</c:v>
                </c:pt>
                <c:pt idx="32">
                  <c:v>79.210505243866066</c:v>
                </c:pt>
                <c:pt idx="33">
                  <c:v>79.012439533070463</c:v>
                </c:pt>
                <c:pt idx="34">
                  <c:v>78.814455952071242</c:v>
                </c:pt>
                <c:pt idx="35">
                  <c:v>78.616557563710245</c:v>
                </c:pt>
                <c:pt idx="36">
                  <c:v>78.418747505999491</c:v>
                </c:pt>
                <c:pt idx="37">
                  <c:v>78.221028990165166</c:v>
                </c:pt>
                <c:pt idx="38">
                  <c:v>78.023405298225214</c:v>
                </c:pt>
                <c:pt idx="39">
                  <c:v>77.825879780053299</c:v>
                </c:pt>
                <c:pt idx="40">
                  <c:v>77.628455849889676</c:v>
                </c:pt>
                <c:pt idx="41">
                  <c:v>77.431136982264732</c:v>
                </c:pt>
                <c:pt idx="42">
                  <c:v>77.233926707269148</c:v>
                </c:pt>
                <c:pt idx="43">
                  <c:v>77.036828605153275</c:v>
                </c:pt>
                <c:pt idx="44">
                  <c:v>76.839846300189137</c:v>
                </c:pt>
                <c:pt idx="45">
                  <c:v>76.642983453748016</c:v>
                </c:pt>
                <c:pt idx="46">
                  <c:v>76.446243756569686</c:v>
                </c:pt>
                <c:pt idx="47">
                  <c:v>76.249630920144057</c:v>
                </c:pt>
                <c:pt idx="48">
                  <c:v>76.053148667189163</c:v>
                </c:pt>
                <c:pt idx="49">
                  <c:v>75.856800721166366</c:v>
                </c:pt>
                <c:pt idx="50">
                  <c:v>75.660590794788092</c:v>
                </c:pt>
                <c:pt idx="51">
                  <c:v>75.464522577495401</c:v>
                </c:pt>
                <c:pt idx="52">
                  <c:v>75.268599721849029</c:v>
                </c:pt>
                <c:pt idx="53">
                  <c:v>75.0728258288202</c:v>
                </c:pt>
                <c:pt idx="54">
                  <c:v>74.877204431952691</c:v>
                </c:pt>
                <c:pt idx="55">
                  <c:v>74.681738980353089</c:v>
                </c:pt>
                <c:pt idx="56">
                  <c:v>74.486432820547378</c:v>
                </c:pt>
                <c:pt idx="57">
                  <c:v>74.2912891771349</c:v>
                </c:pt>
                <c:pt idx="58">
                  <c:v>74.096311132305203</c:v>
                </c:pt>
                <c:pt idx="59">
                  <c:v>73.901501604192802</c:v>
                </c:pt>
                <c:pt idx="60">
                  <c:v>73.706863324114053</c:v>
                </c:pt>
                <c:pt idx="61">
                  <c:v>73.512398812734247</c:v>
                </c:pt>
                <c:pt idx="62">
                  <c:v>73.31811035519361</c:v>
                </c:pt>
                <c:pt idx="63">
                  <c:v>73.123999975281208</c:v>
                </c:pt>
                <c:pt idx="64">
                  <c:v>72.930069408750299</c:v>
                </c:pt>
                <c:pt idx="65">
                  <c:v>72.736320075833575</c:v>
                </c:pt>
                <c:pt idx="66">
                  <c:v>72.542753053137091</c:v>
                </c:pt>
                <c:pt idx="67">
                  <c:v>72.349369044993239</c:v>
                </c:pt>
                <c:pt idx="68">
                  <c:v>72.156168354457179</c:v>
                </c:pt>
                <c:pt idx="69">
                  <c:v>71.963150854120059</c:v>
                </c:pt>
                <c:pt idx="70">
                  <c:v>71.770315956904639</c:v>
                </c:pt>
                <c:pt idx="71">
                  <c:v>71.577662587069199</c:v>
                </c:pt>
                <c:pt idx="72">
                  <c:v>71.385189151637093</c:v>
                </c:pt>
                <c:pt idx="73">
                  <c:v>71.192893512491963</c:v>
                </c:pt>
                <c:pt idx="74">
                  <c:v>71.000772959360333</c:v>
                </c:pt>
                <c:pt idx="75">
                  <c:v>70.808824183994929</c:v>
                </c:pt>
                <c:pt idx="76">
                  <c:v>70.617043255757551</c:v>
                </c:pt>
                <c:pt idx="77">
                  <c:v>70.425425598938432</c:v>
                </c:pt>
                <c:pt idx="78">
                  <c:v>70.23396597203363</c:v>
                </c:pt>
                <c:pt idx="79">
                  <c:v>70.042658449282754</c:v>
                </c:pt>
                <c:pt idx="80">
                  <c:v>69.851496404716642</c:v>
                </c:pt>
                <c:pt idx="81">
                  <c:v>69.660472498968403</c:v>
                </c:pt>
                <c:pt idx="82">
                  <c:v>69.46957866909122</c:v>
                </c:pt>
                <c:pt idx="83">
                  <c:v>69.278806121593959</c:v>
                </c:pt>
                <c:pt idx="84">
                  <c:v>69.088145328881936</c:v>
                </c:pt>
                <c:pt idx="85">
                  <c:v>68.897586029279609</c:v>
                </c:pt>
                <c:pt idx="86">
                  <c:v>68.707117230743222</c:v>
                </c:pt>
                <c:pt idx="87">
                  <c:v>68.516727218367947</c:v>
                </c:pt>
                <c:pt idx="88">
                  <c:v>68.326403565730942</c:v>
                </c:pt>
                <c:pt idx="89">
                  <c:v>68.136133150067622</c:v>
                </c:pt>
                <c:pt idx="90">
                  <c:v>67.945902171249458</c:v>
                </c:pt>
                <c:pt idx="91">
                  <c:v>67.75569617444971</c:v>
                </c:pt>
                <c:pt idx="92">
                  <c:v>67.56550007637648</c:v>
                </c:pt>
                <c:pt idx="93">
                  <c:v>67.375298194849066</c:v>
                </c:pt>
                <c:pt idx="94">
                  <c:v>67.185074281496114</c:v>
                </c:pt>
                <c:pt idx="95">
                  <c:v>66.994811557283228</c:v>
                </c:pt>
                <c:pt idx="96">
                  <c:v>66.804492750515436</c:v>
                </c:pt>
                <c:pt idx="97">
                  <c:v>66.614100136964595</c:v>
                </c:pt>
                <c:pt idx="98">
                  <c:v>66.423615581689873</c:v>
                </c:pt>
                <c:pt idx="99">
                  <c:v>66.233020582126983</c:v>
                </c:pt>
                <c:pt idx="100">
                  <c:v>66.042296311967192</c:v>
                </c:pt>
                <c:pt idx="101">
                  <c:v>65.851423665355554</c:v>
                </c:pt>
                <c:pt idx="102">
                  <c:v>65.660383300904385</c:v>
                </c:pt>
                <c:pt idx="103">
                  <c:v>65.469155685062361</c:v>
                </c:pt>
                <c:pt idx="104">
                  <c:v>65.277721134291056</c:v>
                </c:pt>
                <c:pt idx="105">
                  <c:v>65.086059855654227</c:v>
                </c:pt>
                <c:pt idx="106">
                  <c:v>64.894151985268337</c:v>
                </c:pt>
                <c:pt idx="107">
                  <c:v>64.701977624303865</c:v>
                </c:pt>
                <c:pt idx="108">
                  <c:v>64.509516872018807</c:v>
                </c:pt>
                <c:pt idx="109">
                  <c:v>64.316749855572667</c:v>
                </c:pt>
                <c:pt idx="110">
                  <c:v>64.123656756230673</c:v>
                </c:pt>
                <c:pt idx="111">
                  <c:v>63.930217831746646</c:v>
                </c:pt>
                <c:pt idx="112">
                  <c:v>63.736413434692011</c:v>
                </c:pt>
                <c:pt idx="113">
                  <c:v>63.542224026506403</c:v>
                </c:pt>
                <c:pt idx="114">
                  <c:v>63.347630187289077</c:v>
                </c:pt>
                <c:pt idx="115">
                  <c:v>63.152612621121605</c:v>
                </c:pt>
                <c:pt idx="116">
                  <c:v>62.957152157037839</c:v>
                </c:pt>
                <c:pt idx="117">
                  <c:v>62.76122974559415</c:v>
                </c:pt>
                <c:pt idx="118">
                  <c:v>62.564826451173445</c:v>
                </c:pt>
                <c:pt idx="119">
                  <c:v>62.367923440143912</c:v>
                </c:pt>
                <c:pt idx="120">
                  <c:v>62.17050196506537</c:v>
                </c:pt>
                <c:pt idx="121">
                  <c:v>61.972543345127626</c:v>
                </c:pt>
                <c:pt idx="122">
                  <c:v>61.774028943087238</c:v>
                </c:pt>
                <c:pt idx="123">
                  <c:v>61.574940138920539</c:v>
                </c:pt>
                <c:pt idx="124">
                  <c:v>61.375258300613964</c:v>
                </c:pt>
                <c:pt idx="125">
                  <c:v>61.174964752278733</c:v>
                </c:pt>
                <c:pt idx="126">
                  <c:v>60.974040739954674</c:v>
                </c:pt>
                <c:pt idx="127">
                  <c:v>60.772467395538001</c:v>
                </c:pt>
                <c:pt idx="128">
                  <c:v>60.570225699028867</c:v>
                </c:pt>
                <c:pt idx="129">
                  <c:v>60.367296439608481</c:v>
                </c:pt>
                <c:pt idx="130">
                  <c:v>60.163660175758991</c:v>
                </c:pt>
                <c:pt idx="131">
                  <c:v>59.959297194971285</c:v>
                </c:pt>
                <c:pt idx="132">
                  <c:v>59.754187473147027</c:v>
                </c:pt>
                <c:pt idx="133">
                  <c:v>59.548310634254584</c:v>
                </c:pt>
                <c:pt idx="134">
                  <c:v>59.341645910499842</c:v>
                </c:pt>
                <c:pt idx="135">
                  <c:v>59.134172103296159</c:v>
                </c:pt>
                <c:pt idx="136">
                  <c:v>58.925867545454224</c:v>
                </c:pt>
                <c:pt idx="137">
                  <c:v>58.716710064828845</c:v>
                </c:pt>
                <c:pt idx="138">
                  <c:v>58.506676949764085</c:v>
                </c:pt>
                <c:pt idx="139">
                  <c:v>58.295744916632174</c:v>
                </c:pt>
                <c:pt idx="140">
                  <c:v>58.083890079706173</c:v>
                </c:pt>
                <c:pt idx="141">
                  <c:v>57.871087923771888</c:v>
                </c:pt>
                <c:pt idx="142">
                  <c:v>57.65731327950499</c:v>
                </c:pt>
                <c:pt idx="143">
                  <c:v>57.442540302171743</c:v>
                </c:pt>
                <c:pt idx="144">
                  <c:v>57.226742453633015</c:v>
                </c:pt>
                <c:pt idx="145">
                  <c:v>57.009892488111696</c:v>
                </c:pt>
                <c:pt idx="146">
                  <c:v>56.791962441724095</c:v>
                </c:pt>
                <c:pt idx="147">
                  <c:v>56.572923626269713</c:v>
                </c:pt>
                <c:pt idx="148">
                  <c:v>56.352746627229976</c:v>
                </c:pt>
                <c:pt idx="149">
                  <c:v>56.131401306351677</c:v>
                </c:pt>
                <c:pt idx="150">
                  <c:v>55.9088568089484</c:v>
                </c:pt>
                <c:pt idx="151">
                  <c:v>55.685081576098</c:v>
                </c:pt>
                <c:pt idx="152">
                  <c:v>55.460043361876657</c:v>
                </c:pt>
                <c:pt idx="153">
                  <c:v>55.233709255898162</c:v>
                </c:pt>
                <c:pt idx="154">
                  <c:v>55.006045711117963</c:v>
                </c:pt>
                <c:pt idx="155">
                  <c:v>54.777018577156468</c:v>
                </c:pt>
                <c:pt idx="156">
                  <c:v>54.546593139172387</c:v>
                </c:pt>
                <c:pt idx="157">
                  <c:v>54.314734162419171</c:v>
                </c:pt>
                <c:pt idx="158">
                  <c:v>54.081405942415842</c:v>
                </c:pt>
                <c:pt idx="159">
                  <c:v>53.846572360913534</c:v>
                </c:pt>
                <c:pt idx="160">
                  <c:v>53.610196947448145</c:v>
                </c:pt>
                <c:pt idx="161">
                  <c:v>53.372242946573898</c:v>
                </c:pt>
                <c:pt idx="162">
                  <c:v>53.132673390706842</c:v>
                </c:pt>
                <c:pt idx="163">
                  <c:v>52.891451178245966</c:v>
                </c:pt>
                <c:pt idx="164">
                  <c:v>52.648539157077032</c:v>
                </c:pt>
                <c:pt idx="165">
                  <c:v>52.403900213000661</c:v>
                </c:pt>
                <c:pt idx="166">
                  <c:v>52.157497362942316</c:v>
                </c:pt>
                <c:pt idx="167">
                  <c:v>51.909293852642755</c:v>
                </c:pt>
                <c:pt idx="168">
                  <c:v>51.659253258340591</c:v>
                </c:pt>
                <c:pt idx="169">
                  <c:v>51.407339592162344</c:v>
                </c:pt>
                <c:pt idx="170">
                  <c:v>51.153517410636262</c:v>
                </c:pt>
                <c:pt idx="171">
                  <c:v>50.897751925967498</c:v>
                </c:pt>
                <c:pt idx="172">
                  <c:v>50.64000911923587</c:v>
                </c:pt>
                <c:pt idx="173">
                  <c:v>50.380255855208766</c:v>
                </c:pt>
                <c:pt idx="174">
                  <c:v>50.11845999788612</c:v>
                </c:pt>
                <c:pt idx="175">
                  <c:v>49.8545905262269</c:v>
                </c:pt>
                <c:pt idx="176">
                  <c:v>49.588617649157662</c:v>
                </c:pt>
                <c:pt idx="177">
                  <c:v>49.320512919350165</c:v>
                </c:pt>
                <c:pt idx="178">
                  <c:v>49.050249344683863</c:v>
                </c:pt>
                <c:pt idx="179">
                  <c:v>48.777801496979897</c:v>
                </c:pt>
                <c:pt idx="180">
                  <c:v>48.503145616811551</c:v>
                </c:pt>
                <c:pt idx="181">
                  <c:v>48.226259713892297</c:v>
                </c:pt>
                <c:pt idx="182">
                  <c:v>47.947123662216136</c:v>
                </c:pt>
                <c:pt idx="183">
                  <c:v>47.665719289067169</c:v>
                </c:pt>
                <c:pt idx="184">
                  <c:v>47.382030457291975</c:v>
                </c:pt>
                <c:pt idx="185">
                  <c:v>47.096043140237931</c:v>
                </c:pt>
                <c:pt idx="186">
                  <c:v>46.807745488470246</c:v>
                </c:pt>
                <c:pt idx="187">
                  <c:v>46.517127888025044</c:v>
                </c:pt>
                <c:pt idx="188">
                  <c:v>46.224183009424131</c:v>
                </c:pt>
                <c:pt idx="189">
                  <c:v>45.92890584728741</c:v>
                </c:pt>
                <c:pt idx="190">
                  <c:v>45.631293749932389</c:v>
                </c:pt>
                <c:pt idx="191">
                  <c:v>45.331346438942433</c:v>
                </c:pt>
                <c:pt idx="192">
                  <c:v>45.029066018409559</c:v>
                </c:pt>
                <c:pt idx="193">
                  <c:v>44.724456973847346</c:v>
                </c:pt>
                <c:pt idx="194">
                  <c:v>44.417526160749773</c:v>
                </c:pt>
                <c:pt idx="195">
                  <c:v>44.108282782911843</c:v>
                </c:pt>
                <c:pt idx="196">
                  <c:v>43.796738360809215</c:v>
                </c:pt>
                <c:pt idx="197">
                  <c:v>43.482906690181466</c:v>
                </c:pt>
                <c:pt idx="198">
                  <c:v>43.166803791314535</c:v>
                </c:pt>
                <c:pt idx="199">
                  <c:v>42.848447849490576</c:v>
                </c:pt>
                <c:pt idx="200">
                  <c:v>42.527859147000484</c:v>
                </c:pt>
                <c:pt idx="201">
                  <c:v>42.205059987420142</c:v>
                </c:pt>
                <c:pt idx="202">
                  <c:v>41.880074612825801</c:v>
                </c:pt>
                <c:pt idx="203">
                  <c:v>41.552929114490126</c:v>
                </c:pt>
                <c:pt idx="204">
                  <c:v>41.223651337924053</c:v>
                </c:pt>
                <c:pt idx="205">
                  <c:v>40.892270782976759</c:v>
                </c:pt>
                <c:pt idx="206">
                  <c:v>40.558818499688762</c:v>
                </c:pt>
                <c:pt idx="207">
                  <c:v>40.223326980837584</c:v>
                </c:pt>
                <c:pt idx="208">
                  <c:v>39.885830051732739</c:v>
                </c:pt>
                <c:pt idx="209">
                  <c:v>39.5463627582416</c:v>
                </c:pt>
                <c:pt idx="210">
                  <c:v>39.204961253634558</c:v>
                </c:pt>
                <c:pt idx="211">
                  <c:v>38.861662685047506</c:v>
                </c:pt>
                <c:pt idx="212">
                  <c:v>38.516505080228818</c:v>
                </c:pt>
                <c:pt idx="213">
                  <c:v>38.169527235232636</c:v>
                </c:pt>
                <c:pt idx="214">
                  <c:v>37.820768603611249</c:v>
                </c:pt>
                <c:pt idx="215">
                  <c:v>37.470269187779301</c:v>
                </c:pt>
                <c:pt idx="216">
                  <c:v>37.118069432945873</c:v>
                </c:pt>
                <c:pt idx="217">
                  <c:v>36.764210124143489</c:v>
                </c:pt>
                <c:pt idx="218">
                  <c:v>36.408732286728778</c:v>
                </c:pt>
                <c:pt idx="219">
                  <c:v>36.051677090763121</c:v>
                </c:pt>
                <c:pt idx="220">
                  <c:v>35.69308575948898</c:v>
                </c:pt>
                <c:pt idx="221">
                  <c:v>35.332999482223435</c:v>
                </c:pt>
                <c:pt idx="222">
                  <c:v>34.971459331854234</c:v>
                </c:pt>
                <c:pt idx="223">
                  <c:v>34.608506187061451</c:v>
                </c:pt>
                <c:pt idx="224">
                  <c:v>34.24418065941606</c:v>
                </c:pt>
                <c:pt idx="225">
                  <c:v>33.87852302537538</c:v>
                </c:pt>
                <c:pt idx="226">
                  <c:v>33.511573163217449</c:v>
                </c:pt>
                <c:pt idx="227">
                  <c:v>33.143370494918543</c:v>
                </c:pt>
                <c:pt idx="228">
                  <c:v>32.773953932903474</c:v>
                </c:pt>
                <c:pt idx="229">
                  <c:v>32.403361831572511</c:v>
                </c:pt>
                <c:pt idx="230">
                  <c:v>32.031631943581651</c:v>
                </c:pt>
                <c:pt idx="231">
                  <c:v>31.658801380637946</c:v>
                </c:pt>
                <c:pt idx="232">
                  <c:v>31.28490657876312</c:v>
                </c:pt>
                <c:pt idx="233">
                  <c:v>30.909983267804879</c:v>
                </c:pt>
                <c:pt idx="234">
                  <c:v>30.534066445039635</c:v>
                </c:pt>
                <c:pt idx="235">
                  <c:v>30.157190352679454</c:v>
                </c:pt>
                <c:pt idx="236">
                  <c:v>29.779388459073409</c:v>
                </c:pt>
                <c:pt idx="237">
                  <c:v>29.400693443440357</c:v>
                </c:pt>
                <c:pt idx="238">
                  <c:v>29.021137183868948</c:v>
                </c:pt>
                <c:pt idx="239">
                  <c:v>28.640750748433671</c:v>
                </c:pt>
                <c:pt idx="240">
                  <c:v>28.259564389202524</c:v>
                </c:pt>
                <c:pt idx="241">
                  <c:v>27.877607538904936</c:v>
                </c:pt>
                <c:pt idx="242">
                  <c:v>27.49490881011792</c:v>
                </c:pt>
                <c:pt idx="243">
                  <c:v>27.111495996707959</c:v>
                </c:pt>
                <c:pt idx="244">
                  <c:v>26.72739607738983</c:v>
                </c:pt>
                <c:pt idx="245">
                  <c:v>26.342635221188168</c:v>
                </c:pt>
                <c:pt idx="246">
                  <c:v>25.957238794640503</c:v>
                </c:pt>
                <c:pt idx="247">
                  <c:v>25.571231370554255</c:v>
                </c:pt>
                <c:pt idx="248">
                  <c:v>25.184636738179442</c:v>
                </c:pt>
                <c:pt idx="249">
                  <c:v>24.797477914612802</c:v>
                </c:pt>
                <c:pt idx="250">
                  <c:v>24.409777157316576</c:v>
                </c:pt>
                <c:pt idx="251">
                  <c:v>24.021555977595369</c:v>
                </c:pt>
                <c:pt idx="252">
                  <c:v>23.632835154909944</c:v>
                </c:pt>
                <c:pt idx="253">
                  <c:v>23.243634751908466</c:v>
                </c:pt>
                <c:pt idx="254">
                  <c:v>22.853974130053683</c:v>
                </c:pt>
                <c:pt idx="255">
                  <c:v>22.463871965752837</c:v>
                </c:pt>
                <c:pt idx="256">
                  <c:v>22.073346266890223</c:v>
                </c:pt>
                <c:pt idx="257">
                  <c:v>21.68241438966475</c:v>
                </c:pt>
                <c:pt idx="258">
                  <c:v>21.291093055667378</c:v>
                </c:pt>
                <c:pt idx="259">
                  <c:v>20.899398369107299</c:v>
                </c:pt>
                <c:pt idx="260">
                  <c:v>20.507345834131577</c:v>
                </c:pt>
                <c:pt idx="261">
                  <c:v>20.114950372161992</c:v>
                </c:pt>
                <c:pt idx="262">
                  <c:v>19.722226339212629</c:v>
                </c:pt>
                <c:pt idx="263">
                  <c:v>19.329187543120515</c:v>
                </c:pt>
                <c:pt idx="264">
                  <c:v>18.93584726064902</c:v>
                </c:pt>
                <c:pt idx="265">
                  <c:v>18.542218254432903</c:v>
                </c:pt>
                <c:pt idx="266">
                  <c:v>18.148312789718727</c:v>
                </c:pt>
                <c:pt idx="267">
                  <c:v>17.7541426508702</c:v>
                </c:pt>
                <c:pt idx="268">
                  <c:v>17.359719157622486</c:v>
                </c:pt>
                <c:pt idx="269">
                  <c:v>16.965053181046528</c:v>
                </c:pt>
                <c:pt idx="270">
                  <c:v>16.570155159216668</c:v>
                </c:pt>
                <c:pt idx="271">
                  <c:v>16.175035112555886</c:v>
                </c:pt>
                <c:pt idx="272">
                  <c:v>15.779702658848997</c:v>
                </c:pt>
                <c:pt idx="273">
                  <c:v>15.384167027912707</c:v>
                </c:pt>
                <c:pt idx="274">
                  <c:v>14.988437075910561</c:v>
                </c:pt>
                <c:pt idx="275">
                  <c:v>14.592521299308439</c:v>
                </c:pt>
                <c:pt idx="276">
                  <c:v>14.196427848466474</c:v>
                </c:pt>
                <c:pt idx="277">
                  <c:v>13.800164540862678</c:v>
                </c:pt>
                <c:pt idx="278">
                  <c:v>13.403738873947225</c:v>
                </c:pt>
                <c:pt idx="279">
                  <c:v>13.007158037626994</c:v>
                </c:pt>
                <c:pt idx="280">
                  <c:v>12.610428926387534</c:v>
                </c:pt>
                <c:pt idx="281">
                  <c:v>12.213558151042839</c:v>
                </c:pt>
                <c:pt idx="282">
                  <c:v>11.81655205012979</c:v>
                </c:pt>
                <c:pt idx="283">
                  <c:v>11.419416700944833</c:v>
                </c:pt>
                <c:pt idx="284">
                  <c:v>11.022157930226895</c:v>
                </c:pt>
                <c:pt idx="285">
                  <c:v>10.624781324496977</c:v>
                </c:pt>
                <c:pt idx="286">
                  <c:v>10.227292240059045</c:v>
                </c:pt>
                <c:pt idx="287">
                  <c:v>9.8296958126676408</c:v>
                </c:pt>
                <c:pt idx="288">
                  <c:v>9.4319969668723918</c:v>
                </c:pt>
                <c:pt idx="289">
                  <c:v>9.034200425046528</c:v>
                </c:pt>
                <c:pt idx="290">
                  <c:v>8.6363107161061663</c:v>
                </c:pt>
                <c:pt idx="291">
                  <c:v>8.2383321839295061</c:v>
                </c:pt>
                <c:pt idx="292">
                  <c:v>7.8402689954867917</c:v>
                </c:pt>
                <c:pt idx="293">
                  <c:v>7.4421251486852071</c:v>
                </c:pt>
                <c:pt idx="294">
                  <c:v>7.0439044799424266</c:v>
                </c:pt>
                <c:pt idx="295">
                  <c:v>6.6456106714933956</c:v>
                </c:pt>
                <c:pt idx="296">
                  <c:v>6.2472472584435099</c:v>
                </c:pt>
                <c:pt idx="297">
                  <c:v>5.8488176355719448</c:v>
                </c:pt>
                <c:pt idx="298">
                  <c:v>5.4503250638999763</c:v>
                </c:pt>
                <c:pt idx="299">
                  <c:v>5.051772677028441</c:v>
                </c:pt>
                <c:pt idx="300">
                  <c:v>4.6531634872549388</c:v>
                </c:pt>
                <c:pt idx="301">
                  <c:v>4.2545003914799349</c:v>
                </c:pt>
                <c:pt idx="302">
                  <c:v>3.855786176909386</c:v>
                </c:pt>
                <c:pt idx="303">
                  <c:v>3.457023526564003</c:v>
                </c:pt>
                <c:pt idx="304">
                  <c:v>3.0582150246003428</c:v>
                </c:pt>
                <c:pt idx="305">
                  <c:v>2.6593631614561994</c:v>
                </c:pt>
                <c:pt idx="306">
                  <c:v>2.2604703388256207</c:v>
                </c:pt>
                <c:pt idx="307">
                  <c:v>1.8615388744719295</c:v>
                </c:pt>
                <c:pt idx="308">
                  <c:v>1.4625710068883537</c:v>
                </c:pt>
                <c:pt idx="309">
                  <c:v>1.0635688998113293</c:v>
                </c:pt>
                <c:pt idx="310">
                  <c:v>0.66453464659659456</c:v>
                </c:pt>
                <c:pt idx="311">
                  <c:v>0.26547027446501942</c:v>
                </c:pt>
                <c:pt idx="312">
                  <c:v>-0.13362225137632242</c:v>
                </c:pt>
                <c:pt idx="313">
                  <c:v>-0.53274102372727106</c:v>
                </c:pt>
                <c:pt idx="314">
                  <c:v>-0.93188418949793284</c:v>
                </c:pt>
                <c:pt idx="315">
                  <c:v>-1.3310499459125507</c:v>
                </c:pt>
                <c:pt idx="316">
                  <c:v>-1.7302365368094756</c:v>
                </c:pt>
                <c:pt idx="317">
                  <c:v>-2.1294422490278873</c:v>
                </c:pt>
                <c:pt idx="318">
                  <c:v>-2.5286654088765865</c:v>
                </c:pt>
                <c:pt idx="319">
                  <c:v>-2.9279043786773569</c:v>
                </c:pt>
                <c:pt idx="320">
                  <c:v>-3.3271575533759106</c:v>
                </c:pt>
                <c:pt idx="321">
                  <c:v>-3.7264233572144372</c:v>
                </c:pt>
                <c:pt idx="322">
                  <c:v>-4.125700240460179</c:v>
                </c:pt>
                <c:pt idx="323">
                  <c:v>-4.5249866761814843</c:v>
                </c:pt>
                <c:pt idx="324">
                  <c:v>-4.9242811570679557</c:v>
                </c:pt>
                <c:pt idx="325">
                  <c:v>-5.3235821922846025</c:v>
                </c:pt>
                <c:pt idx="326">
                  <c:v>-5.7228883043588645</c:v>
                </c:pt>
                <c:pt idx="327">
                  <c:v>-6.1221980260886149</c:v>
                </c:pt>
                <c:pt idx="328">
                  <c:v>-6.5215098974692145</c:v>
                </c:pt>
                <c:pt idx="329">
                  <c:v>-6.9208224626331347</c:v>
                </c:pt>
                <c:pt idx="330">
                  <c:v>-7.3201342667912144</c:v>
                </c:pt>
                <c:pt idx="331">
                  <c:v>-7.7194438531771636</c:v>
                </c:pt>
                <c:pt idx="332">
                  <c:v>-8.1187497599816645</c:v>
                </c:pt>
                <c:pt idx="333">
                  <c:v>-8.5180505172743786</c:v>
                </c:pt>
                <c:pt idx="334">
                  <c:v>-8.9173446439054285</c:v>
                </c:pt>
                <c:pt idx="335">
                  <c:v>-9.3166306443815863</c:v>
                </c:pt>
                <c:pt idx="336">
                  <c:v>-9.7159070057076171</c:v>
                </c:pt>
                <c:pt idx="337">
                  <c:v>-10.115172194191796</c:v>
                </c:pt>
                <c:pt idx="338">
                  <c:v>-10.514424652200606</c:v>
                </c:pt>
                <c:pt idx="339">
                  <c:v>-10.91366279486515</c:v>
                </c:pt>
                <c:pt idx="340">
                  <c:v>-11.312885006725033</c:v>
                </c:pt>
                <c:pt idx="341">
                  <c:v>-11.712089638306866</c:v>
                </c:pt>
                <c:pt idx="342">
                  <c:v>-12.111275002627286</c:v>
                </c:pt>
                <c:pt idx="343">
                  <c:v>-12.510439371616304</c:v>
                </c:pt>
                <c:pt idx="344">
                  <c:v>-12.909580972450216</c:v>
                </c:pt>
                <c:pt idx="345">
                  <c:v>-13.308697983788582</c:v>
                </c:pt>
                <c:pt idx="346">
                  <c:v>-13.707788531906237</c:v>
                </c:pt>
                <c:pt idx="347">
                  <c:v>-14.106850686711807</c:v>
                </c:pt>
                <c:pt idx="348">
                  <c:v>-14.50588245764502</c:v>
                </c:pt>
                <c:pt idx="349">
                  <c:v>-14.904881789443865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795248"/>
        <c:axId val="200231456"/>
      </c:scatterChart>
      <c:valAx>
        <c:axId val="301795248"/>
        <c:scaling>
          <c:logBase val="10"/>
          <c:orientation val="minMax"/>
          <c:max val="3050"/>
          <c:min val="1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Frequency (Hz)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0231456"/>
        <c:crossesAt val="-80"/>
        <c:crossBetween val="midCat"/>
      </c:valAx>
      <c:valAx>
        <c:axId val="200231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Magnitude (dB)</a:t>
                </a:r>
              </a:p>
            </c:rich>
          </c:tx>
          <c:layout>
            <c:manualLayout>
              <c:xMode val="edge"/>
              <c:yMode val="edge"/>
              <c:x val="2.6954177897574205E-2"/>
              <c:y val="0.311230240055609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017952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2617161716171585"/>
          <c:y val="0.57396644245380379"/>
          <c:w val="0.19481029599022925"/>
          <c:h val="8.7041701014809972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FRACXO_US!$B$39</c:f>
          <c:strCache>
            <c:ptCount val="1"/>
            <c:pt idx="0">
              <c:v>Response of FRACXO for G1 = 10, G2 = 16, User Clk2=257.812 MHz, R=200, V=200, PD Freq=1.289 MHz</c:v>
            </c:pt>
          </c:strCache>
        </c:strRef>
      </c:tx>
      <c:layout>
        <c:manualLayout>
          <c:xMode val="edge"/>
          <c:yMode val="edge"/>
          <c:x val="9.8257728080530293E-2"/>
          <c:y val="2.3174971031286212E-2"/>
        </c:manualLayout>
      </c:layout>
      <c:overlay val="0"/>
      <c:txPr>
        <a:bodyPr/>
        <a:lstStyle/>
        <a:p>
          <a:pPr>
            <a:defRPr sz="18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60813153072847"/>
          <c:y val="0.13797552703172378"/>
          <c:w val="0.72041612722937931"/>
          <c:h val="0.70246071980728342"/>
        </c:manualLayout>
      </c:layout>
      <c:scatterChart>
        <c:scatterStyle val="lineMarker"/>
        <c:varyColors val="0"/>
        <c:ser>
          <c:idx val="2"/>
          <c:order val="2"/>
          <c:tx>
            <c:v>FRACXO DPLL Response</c:v>
          </c:tx>
          <c:marker>
            <c:symbol val="none"/>
          </c:marker>
          <c:xVal>
            <c:numRef>
              <c:f>FRACXO_US!$M$2:$M$612</c:f>
              <c:numCache>
                <c:formatCode>General</c:formatCode>
                <c:ptCount val="611"/>
                <c:pt idx="0">
                  <c:v>1</c:v>
                </c:pt>
                <c:pt idx="1">
                  <c:v>1.0232929922807541</c:v>
                </c:pt>
                <c:pt idx="2">
                  <c:v>1.0471285480508996</c:v>
                </c:pt>
                <c:pt idx="3">
                  <c:v>1.0715193052376064</c:v>
                </c:pt>
                <c:pt idx="4">
                  <c:v>1.0964781961431851</c:v>
                </c:pt>
                <c:pt idx="5">
                  <c:v>1.1220184543019636</c:v>
                </c:pt>
                <c:pt idx="6">
                  <c:v>1.1481536214968828</c:v>
                </c:pt>
                <c:pt idx="7">
                  <c:v>1.1748975549395295</c:v>
                </c:pt>
                <c:pt idx="8">
                  <c:v>1.2022644346174129</c:v>
                </c:pt>
                <c:pt idx="9">
                  <c:v>1.2302687708123816</c:v>
                </c:pt>
                <c:pt idx="10">
                  <c:v>1.2589254117941673</c:v>
                </c:pt>
                <c:pt idx="11">
                  <c:v>1.288249551693134</c:v>
                </c:pt>
                <c:pt idx="12">
                  <c:v>1.318256738556407</c:v>
                </c:pt>
                <c:pt idx="13">
                  <c:v>1.3489628825916535</c:v>
                </c:pt>
                <c:pt idx="14">
                  <c:v>1.3803842646028848</c:v>
                </c:pt>
                <c:pt idx="15">
                  <c:v>1.4125375446227544</c:v>
                </c:pt>
                <c:pt idx="16">
                  <c:v>1.4454397707459274</c:v>
                </c:pt>
                <c:pt idx="17">
                  <c:v>1.4791083881682074</c:v>
                </c:pt>
                <c:pt idx="18">
                  <c:v>1.5135612484362084</c:v>
                </c:pt>
                <c:pt idx="19">
                  <c:v>1.5488166189124815</c:v>
                </c:pt>
                <c:pt idx="20">
                  <c:v>1.5848931924611138</c:v>
                </c:pt>
                <c:pt idx="21">
                  <c:v>1.6218100973589302</c:v>
                </c:pt>
                <c:pt idx="22">
                  <c:v>1.6595869074375611</c:v>
                </c:pt>
                <c:pt idx="23">
                  <c:v>1.6982436524617448</c:v>
                </c:pt>
                <c:pt idx="24">
                  <c:v>1.737800828749376</c:v>
                </c:pt>
                <c:pt idx="25">
                  <c:v>1.7782794100389232</c:v>
                </c:pt>
                <c:pt idx="26">
                  <c:v>1.8197008586099839</c:v>
                </c:pt>
                <c:pt idx="27">
                  <c:v>1.8620871366628677</c:v>
                </c:pt>
                <c:pt idx="28">
                  <c:v>1.9054607179632477</c:v>
                </c:pt>
                <c:pt idx="29">
                  <c:v>1.9498445997580458</c:v>
                </c:pt>
                <c:pt idx="30">
                  <c:v>1.9952623149688802</c:v>
                </c:pt>
                <c:pt idx="31">
                  <c:v>2.0417379446695301</c:v>
                </c:pt>
                <c:pt idx="32">
                  <c:v>2.0892961308540401</c:v>
                </c:pt>
                <c:pt idx="33">
                  <c:v>2.1379620895022331</c:v>
                </c:pt>
                <c:pt idx="34">
                  <c:v>2.1877616239495534</c:v>
                </c:pt>
                <c:pt idx="35">
                  <c:v>2.2387211385683408</c:v>
                </c:pt>
                <c:pt idx="36">
                  <c:v>2.290867652767774</c:v>
                </c:pt>
                <c:pt idx="37">
                  <c:v>2.3442288153199233</c:v>
                </c:pt>
                <c:pt idx="38">
                  <c:v>2.3988329190194917</c:v>
                </c:pt>
                <c:pt idx="39">
                  <c:v>2.4547089156850315</c:v>
                </c:pt>
                <c:pt idx="40">
                  <c:v>2.5118864315095815</c:v>
                </c:pt>
                <c:pt idx="41">
                  <c:v>2.5703957827688653</c:v>
                </c:pt>
                <c:pt idx="42">
                  <c:v>2.6302679918953835</c:v>
                </c:pt>
                <c:pt idx="43">
                  <c:v>2.6915348039269174</c:v>
                </c:pt>
                <c:pt idx="44">
                  <c:v>2.7542287033381685</c:v>
                </c:pt>
                <c:pt idx="45">
                  <c:v>2.8183829312644555</c:v>
                </c:pt>
                <c:pt idx="46">
                  <c:v>2.8840315031266082</c:v>
                </c:pt>
                <c:pt idx="47">
                  <c:v>2.9512092266663874</c:v>
                </c:pt>
                <c:pt idx="48">
                  <c:v>3.0199517204020183</c:v>
                </c:pt>
                <c:pt idx="49">
                  <c:v>3.0902954325135927</c:v>
                </c:pt>
                <c:pt idx="50">
                  <c:v>3.1622776601683813</c:v>
                </c:pt>
                <c:pt idx="51">
                  <c:v>3.2359365692962849</c:v>
                </c:pt>
                <c:pt idx="52">
                  <c:v>3.311311214825913</c:v>
                </c:pt>
                <c:pt idx="53">
                  <c:v>3.3884415613920278</c:v>
                </c:pt>
                <c:pt idx="54">
                  <c:v>3.4673685045253184</c:v>
                </c:pt>
                <c:pt idx="55">
                  <c:v>3.5481338923357573</c:v>
                </c:pt>
                <c:pt idx="56">
                  <c:v>3.6307805477010158</c:v>
                </c:pt>
                <c:pt idx="57">
                  <c:v>3.7153522909717283</c:v>
                </c:pt>
                <c:pt idx="58">
                  <c:v>3.8018939632056155</c:v>
                </c:pt>
                <c:pt idx="59">
                  <c:v>3.8904514499428093</c:v>
                </c:pt>
                <c:pt idx="60">
                  <c:v>3.9810717055349762</c:v>
                </c:pt>
                <c:pt idx="61">
                  <c:v>4.0738027780411308</c:v>
                </c:pt>
                <c:pt idx="62">
                  <c:v>4.1686938347033582</c:v>
                </c:pt>
                <c:pt idx="63">
                  <c:v>4.2657951880159306</c:v>
                </c:pt>
                <c:pt idx="64">
                  <c:v>4.3651583224016637</c:v>
                </c:pt>
                <c:pt idx="65">
                  <c:v>4.4668359215096354</c:v>
                </c:pt>
                <c:pt idx="66">
                  <c:v>4.5708818961487552</c:v>
                </c:pt>
                <c:pt idx="67">
                  <c:v>4.6773514128719862</c:v>
                </c:pt>
                <c:pt idx="68">
                  <c:v>4.7863009232263884</c:v>
                </c:pt>
                <c:pt idx="69">
                  <c:v>4.8977881936844669</c:v>
                </c:pt>
                <c:pt idx="70">
                  <c:v>5.0118723362727282</c:v>
                </c:pt>
                <c:pt idx="71">
                  <c:v>5.1286138399136538</c:v>
                </c:pt>
                <c:pt idx="72">
                  <c:v>5.2480746024977316</c:v>
                </c:pt>
                <c:pt idx="73">
                  <c:v>5.3703179637025338</c:v>
                </c:pt>
                <c:pt idx="74">
                  <c:v>5.495408738576252</c:v>
                </c:pt>
                <c:pt idx="75">
                  <c:v>5.6234132519034983</c:v>
                </c:pt>
                <c:pt idx="76">
                  <c:v>5.7543993733715757</c:v>
                </c:pt>
                <c:pt idx="77">
                  <c:v>5.8884365535558976</c:v>
                </c:pt>
                <c:pt idx="78">
                  <c:v>6.0255958607435849</c:v>
                </c:pt>
                <c:pt idx="79">
                  <c:v>6.1659500186148302</c:v>
                </c:pt>
                <c:pt idx="80">
                  <c:v>6.3095734448019405</c:v>
                </c:pt>
                <c:pt idx="81">
                  <c:v>6.4565422903465644</c:v>
                </c:pt>
                <c:pt idx="82">
                  <c:v>6.6069344800759682</c:v>
                </c:pt>
                <c:pt idx="83">
                  <c:v>6.7608297539198272</c:v>
                </c:pt>
                <c:pt idx="84">
                  <c:v>6.9183097091893737</c:v>
                </c:pt>
                <c:pt idx="85">
                  <c:v>7.0794578438413893</c:v>
                </c:pt>
                <c:pt idx="86">
                  <c:v>7.2443596007499105</c:v>
                </c:pt>
                <c:pt idx="87">
                  <c:v>7.4131024130091863</c:v>
                </c:pt>
                <c:pt idx="88">
                  <c:v>7.5857757502918481</c:v>
                </c:pt>
                <c:pt idx="89">
                  <c:v>7.7624711662869306</c:v>
                </c:pt>
                <c:pt idx="90">
                  <c:v>7.9432823472428282</c:v>
                </c:pt>
                <c:pt idx="91">
                  <c:v>8.1283051616410056</c:v>
                </c:pt>
                <c:pt idx="92">
                  <c:v>8.3176377110267214</c:v>
                </c:pt>
                <c:pt idx="93">
                  <c:v>8.5113803820237806</c:v>
                </c:pt>
                <c:pt idx="94">
                  <c:v>8.709635899560821</c:v>
                </c:pt>
                <c:pt idx="95">
                  <c:v>8.9125093813374701</c:v>
                </c:pt>
                <c:pt idx="96">
                  <c:v>9.1201083935591107</c:v>
                </c:pt>
                <c:pt idx="97">
                  <c:v>9.3325430079699281</c:v>
                </c:pt>
                <c:pt idx="98">
                  <c:v>9.5499258602143762</c:v>
                </c:pt>
                <c:pt idx="99">
                  <c:v>9.7723722095581227</c:v>
                </c:pt>
                <c:pt idx="100">
                  <c:v>10.000000000000016</c:v>
                </c:pt>
                <c:pt idx="101">
                  <c:v>10.232929922807561</c:v>
                </c:pt>
                <c:pt idx="102">
                  <c:v>10.471285480509014</c:v>
                </c:pt>
                <c:pt idx="103">
                  <c:v>10.715193052376083</c:v>
                </c:pt>
                <c:pt idx="104">
                  <c:v>10.964781961431873</c:v>
                </c:pt>
                <c:pt idx="105">
                  <c:v>11.220184543019656</c:v>
                </c:pt>
                <c:pt idx="106">
                  <c:v>11.481536214968848</c:v>
                </c:pt>
                <c:pt idx="107">
                  <c:v>11.748975549395317</c:v>
                </c:pt>
                <c:pt idx="108">
                  <c:v>12.022644346174154</c:v>
                </c:pt>
                <c:pt idx="109">
                  <c:v>12.302687708123841</c:v>
                </c:pt>
                <c:pt idx="110">
                  <c:v>12.589254117941696</c:v>
                </c:pt>
                <c:pt idx="111">
                  <c:v>12.882495516931364</c:v>
                </c:pt>
                <c:pt idx="112">
                  <c:v>13.1825673855641</c:v>
                </c:pt>
                <c:pt idx="113">
                  <c:v>13.489628825916565</c:v>
                </c:pt>
                <c:pt idx="114">
                  <c:v>13.803842646028876</c:v>
                </c:pt>
                <c:pt idx="115">
                  <c:v>14.12537544622757</c:v>
                </c:pt>
                <c:pt idx="116">
                  <c:v>14.454397707459307</c:v>
                </c:pt>
                <c:pt idx="117">
                  <c:v>14.791083881682106</c:v>
                </c:pt>
                <c:pt idx="118">
                  <c:v>15.135612484362113</c:v>
                </c:pt>
                <c:pt idx="119">
                  <c:v>15.488166189124851</c:v>
                </c:pt>
                <c:pt idx="120">
                  <c:v>15.848931924611172</c:v>
                </c:pt>
                <c:pt idx="121">
                  <c:v>16.218100973589337</c:v>
                </c:pt>
                <c:pt idx="122">
                  <c:v>16.595869074375642</c:v>
                </c:pt>
                <c:pt idx="123">
                  <c:v>16.982436524617487</c:v>
                </c:pt>
                <c:pt idx="124">
                  <c:v>17.378008287493795</c:v>
                </c:pt>
                <c:pt idx="125">
                  <c:v>17.782794100389268</c:v>
                </c:pt>
                <c:pt idx="126">
                  <c:v>18.197008586099873</c:v>
                </c:pt>
                <c:pt idx="127">
                  <c:v>18.620871366628723</c:v>
                </c:pt>
                <c:pt idx="128">
                  <c:v>19.054607179632519</c:v>
                </c:pt>
                <c:pt idx="129">
                  <c:v>19.4984459975805</c:v>
                </c:pt>
                <c:pt idx="130">
                  <c:v>19.95262314968884</c:v>
                </c:pt>
                <c:pt idx="131">
                  <c:v>20.417379446695346</c:v>
                </c:pt>
                <c:pt idx="132">
                  <c:v>20.892961308540446</c:v>
                </c:pt>
                <c:pt idx="133">
                  <c:v>21.379620895022374</c:v>
                </c:pt>
                <c:pt idx="134">
                  <c:v>21.877616239495577</c:v>
                </c:pt>
                <c:pt idx="135">
                  <c:v>22.387211385683454</c:v>
                </c:pt>
                <c:pt idx="136">
                  <c:v>22.908676527677788</c:v>
                </c:pt>
                <c:pt idx="137">
                  <c:v>23.442288153199279</c:v>
                </c:pt>
                <c:pt idx="138">
                  <c:v>23.988329190194971</c:v>
                </c:pt>
                <c:pt idx="139">
                  <c:v>24.547089156850369</c:v>
                </c:pt>
                <c:pt idx="140">
                  <c:v>25.118864315095866</c:v>
                </c:pt>
                <c:pt idx="141">
                  <c:v>25.703957827688704</c:v>
                </c:pt>
                <c:pt idx="142">
                  <c:v>26.302679918953896</c:v>
                </c:pt>
                <c:pt idx="143">
                  <c:v>26.915348039269233</c:v>
                </c:pt>
                <c:pt idx="144">
                  <c:v>27.542287033381736</c:v>
                </c:pt>
                <c:pt idx="145">
                  <c:v>28.183829312644612</c:v>
                </c:pt>
                <c:pt idx="146">
                  <c:v>28.840315031266144</c:v>
                </c:pt>
                <c:pt idx="147">
                  <c:v>29.512092266663942</c:v>
                </c:pt>
                <c:pt idx="148">
                  <c:v>30.199517204020246</c:v>
                </c:pt>
                <c:pt idx="149">
                  <c:v>30.902954325135987</c:v>
                </c:pt>
                <c:pt idx="150">
                  <c:v>31.622776601683888</c:v>
                </c:pt>
                <c:pt idx="151">
                  <c:v>32.359365692962918</c:v>
                </c:pt>
                <c:pt idx="152">
                  <c:v>33.113112148259205</c:v>
                </c:pt>
                <c:pt idx="153">
                  <c:v>33.88441561392036</c:v>
                </c:pt>
                <c:pt idx="154">
                  <c:v>34.673685045253272</c:v>
                </c:pt>
                <c:pt idx="155">
                  <c:v>35.481338923357647</c:v>
                </c:pt>
                <c:pt idx="156">
                  <c:v>36.307805477010241</c:v>
                </c:pt>
                <c:pt idx="157">
                  <c:v>37.153522909717374</c:v>
                </c:pt>
                <c:pt idx="158">
                  <c:v>38.018939632056238</c:v>
                </c:pt>
                <c:pt idx="159">
                  <c:v>38.904514499428174</c:v>
                </c:pt>
                <c:pt idx="160">
                  <c:v>39.810717055349841</c:v>
                </c:pt>
                <c:pt idx="161">
                  <c:v>40.738027780411407</c:v>
                </c:pt>
                <c:pt idx="162">
                  <c:v>41.686938347033674</c:v>
                </c:pt>
                <c:pt idx="163">
                  <c:v>42.657951880159395</c:v>
                </c:pt>
                <c:pt idx="164">
                  <c:v>43.651583224016726</c:v>
                </c:pt>
                <c:pt idx="165">
                  <c:v>44.668359215096459</c:v>
                </c:pt>
                <c:pt idx="166">
                  <c:v>45.708818961487651</c:v>
                </c:pt>
                <c:pt idx="167">
                  <c:v>46.773514128719967</c:v>
                </c:pt>
                <c:pt idx="168">
                  <c:v>47.863009232263998</c:v>
                </c:pt>
                <c:pt idx="169">
                  <c:v>48.977881936844788</c:v>
                </c:pt>
                <c:pt idx="170">
                  <c:v>50.118723362727394</c:v>
                </c:pt>
                <c:pt idx="171">
                  <c:v>51.286138399136647</c:v>
                </c:pt>
                <c:pt idx="172">
                  <c:v>52.480746024977449</c:v>
                </c:pt>
                <c:pt idx="173">
                  <c:v>53.703179637025457</c:v>
                </c:pt>
                <c:pt idx="174">
                  <c:v>54.954087385762662</c:v>
                </c:pt>
                <c:pt idx="175">
                  <c:v>56.234132519035114</c:v>
                </c:pt>
                <c:pt idx="176">
                  <c:v>57.543993733715901</c:v>
                </c:pt>
                <c:pt idx="177">
                  <c:v>58.884365535559105</c:v>
                </c:pt>
                <c:pt idx="178">
                  <c:v>60.255958607435979</c:v>
                </c:pt>
                <c:pt idx="179">
                  <c:v>61.659500186148421</c:v>
                </c:pt>
                <c:pt idx="180">
                  <c:v>63.095734448019527</c:v>
                </c:pt>
                <c:pt idx="181">
                  <c:v>64.565422903465816</c:v>
                </c:pt>
                <c:pt idx="182">
                  <c:v>66.069344800759865</c:v>
                </c:pt>
                <c:pt idx="183">
                  <c:v>67.608297539198432</c:v>
                </c:pt>
                <c:pt idx="184">
                  <c:v>69.183097091893913</c:v>
                </c:pt>
                <c:pt idx="185">
                  <c:v>70.79457843841405</c:v>
                </c:pt>
                <c:pt idx="186">
                  <c:v>72.443596007499266</c:v>
                </c:pt>
                <c:pt idx="187">
                  <c:v>74.131024130092001</c:v>
                </c:pt>
                <c:pt idx="188">
                  <c:v>75.857757502918631</c:v>
                </c:pt>
                <c:pt idx="189">
                  <c:v>77.624711662869501</c:v>
                </c:pt>
                <c:pt idx="190">
                  <c:v>79.432823472428467</c:v>
                </c:pt>
                <c:pt idx="191">
                  <c:v>81.283051616410248</c:v>
                </c:pt>
                <c:pt idx="192">
                  <c:v>83.176377110267424</c:v>
                </c:pt>
                <c:pt idx="193">
                  <c:v>85.113803820237962</c:v>
                </c:pt>
                <c:pt idx="194">
                  <c:v>87.096358995608384</c:v>
                </c:pt>
                <c:pt idx="195">
                  <c:v>89.125093813374875</c:v>
                </c:pt>
                <c:pt idx="196">
                  <c:v>91.201083935591285</c:v>
                </c:pt>
                <c:pt idx="197">
                  <c:v>93.325430079699501</c:v>
                </c:pt>
                <c:pt idx="198">
                  <c:v>95.499258602143996</c:v>
                </c:pt>
                <c:pt idx="199">
                  <c:v>97.723722095581465</c:v>
                </c:pt>
                <c:pt idx="200">
                  <c:v>100.00000000000031</c:v>
                </c:pt>
                <c:pt idx="201">
                  <c:v>102.32929922807573</c:v>
                </c:pt>
                <c:pt idx="202">
                  <c:v>104.71285480509026</c:v>
                </c:pt>
                <c:pt idx="203">
                  <c:v>107.15193052376085</c:v>
                </c:pt>
                <c:pt idx="204">
                  <c:v>109.64781961431871</c:v>
                </c:pt>
                <c:pt idx="205">
                  <c:v>112.20184543019644</c:v>
                </c:pt>
                <c:pt idx="206">
                  <c:v>114.81536214968835</c:v>
                </c:pt>
                <c:pt idx="207">
                  <c:v>117.48975549395293</c:v>
                </c:pt>
                <c:pt idx="208">
                  <c:v>120.22644346174125</c:v>
                </c:pt>
                <c:pt idx="209">
                  <c:v>123.026877081238</c:v>
                </c:pt>
                <c:pt idx="210">
                  <c:v>125.89254117941654</c:v>
                </c:pt>
                <c:pt idx="211">
                  <c:v>128.8249551693132</c:v>
                </c:pt>
                <c:pt idx="212">
                  <c:v>131.82567385564039</c:v>
                </c:pt>
                <c:pt idx="213">
                  <c:v>134.896288259165</c:v>
                </c:pt>
                <c:pt idx="214">
                  <c:v>138.03842646028798</c:v>
                </c:pt>
                <c:pt idx="215">
                  <c:v>141.25375446227491</c:v>
                </c:pt>
                <c:pt idx="216">
                  <c:v>144.54397707459208</c:v>
                </c:pt>
                <c:pt idx="217">
                  <c:v>147.91083881682005</c:v>
                </c:pt>
                <c:pt idx="218">
                  <c:v>151.35612484361994</c:v>
                </c:pt>
                <c:pt idx="219">
                  <c:v>154.88166189124723</c:v>
                </c:pt>
                <c:pt idx="220">
                  <c:v>158.4893192461104</c:v>
                </c:pt>
                <c:pt idx="221">
                  <c:v>162.18100973589188</c:v>
                </c:pt>
                <c:pt idx="222">
                  <c:v>165.95869074375491</c:v>
                </c:pt>
                <c:pt idx="223">
                  <c:v>169.82436524617307</c:v>
                </c:pt>
                <c:pt idx="224">
                  <c:v>173.78008287493614</c:v>
                </c:pt>
                <c:pt idx="225">
                  <c:v>177.82794100389066</c:v>
                </c:pt>
                <c:pt idx="226">
                  <c:v>181.97008586099668</c:v>
                </c:pt>
                <c:pt idx="227">
                  <c:v>186.20871366628504</c:v>
                </c:pt>
                <c:pt idx="228">
                  <c:v>190.54607179632276</c:v>
                </c:pt>
                <c:pt idx="229">
                  <c:v>194.98445997580251</c:v>
                </c:pt>
                <c:pt idx="230">
                  <c:v>199.52623149688571</c:v>
                </c:pt>
                <c:pt idx="231">
                  <c:v>204.1737944669506</c:v>
                </c:pt>
                <c:pt idx="232">
                  <c:v>208.92961308540137</c:v>
                </c:pt>
                <c:pt idx="233">
                  <c:v>213.79620895022055</c:v>
                </c:pt>
                <c:pt idx="234">
                  <c:v>218.77616239495231</c:v>
                </c:pt>
                <c:pt idx="235">
                  <c:v>223.87211385683094</c:v>
                </c:pt>
                <c:pt idx="236">
                  <c:v>229.08676527677417</c:v>
                </c:pt>
                <c:pt idx="237">
                  <c:v>234.42288153198876</c:v>
                </c:pt>
                <c:pt idx="238">
                  <c:v>239.88329190194551</c:v>
                </c:pt>
                <c:pt idx="239">
                  <c:v>245.47089156849918</c:v>
                </c:pt>
                <c:pt idx="240">
                  <c:v>251.18864315095405</c:v>
                </c:pt>
                <c:pt idx="241">
                  <c:v>257.03957827688208</c:v>
                </c:pt>
                <c:pt idx="242">
                  <c:v>263.02679918953373</c:v>
                </c:pt>
                <c:pt idx="243">
                  <c:v>269.15348039268673</c:v>
                </c:pt>
                <c:pt idx="244">
                  <c:v>275.42287033381172</c:v>
                </c:pt>
                <c:pt idx="245">
                  <c:v>281.83829312644031</c:v>
                </c:pt>
                <c:pt idx="246">
                  <c:v>288.4031503126551</c:v>
                </c:pt>
                <c:pt idx="247">
                  <c:v>295.12092266663291</c:v>
                </c:pt>
                <c:pt idx="248">
                  <c:v>301.99517204019554</c:v>
                </c:pt>
                <c:pt idx="249">
                  <c:v>309.02954325135278</c:v>
                </c:pt>
                <c:pt idx="250">
                  <c:v>316.2277660168312</c:v>
                </c:pt>
                <c:pt idx="251">
                  <c:v>323.59365692962137</c:v>
                </c:pt>
                <c:pt idx="252">
                  <c:v>331.13112148258369</c:v>
                </c:pt>
                <c:pt idx="253">
                  <c:v>338.84415613919498</c:v>
                </c:pt>
                <c:pt idx="254">
                  <c:v>346.73685045252387</c:v>
                </c:pt>
                <c:pt idx="255">
                  <c:v>354.81338923356714</c:v>
                </c:pt>
                <c:pt idx="256">
                  <c:v>363.07805477009276</c:v>
                </c:pt>
                <c:pt idx="257">
                  <c:v>371.53522909716344</c:v>
                </c:pt>
                <c:pt idx="258">
                  <c:v>380.18939632055185</c:v>
                </c:pt>
                <c:pt idx="259">
                  <c:v>389.04514499427063</c:v>
                </c:pt>
                <c:pt idx="260">
                  <c:v>398.10717055348704</c:v>
                </c:pt>
                <c:pt idx="261">
                  <c:v>407.38027780410187</c:v>
                </c:pt>
                <c:pt idx="262">
                  <c:v>416.86938347032424</c:v>
                </c:pt>
                <c:pt idx="263">
                  <c:v>426.57951880158117</c:v>
                </c:pt>
                <c:pt idx="264">
                  <c:v>436.51583224015377</c:v>
                </c:pt>
                <c:pt idx="265">
                  <c:v>446.68359215095063</c:v>
                </c:pt>
                <c:pt idx="266">
                  <c:v>457.08818961486179</c:v>
                </c:pt>
                <c:pt idx="267">
                  <c:v>467.7351412871846</c:v>
                </c:pt>
                <c:pt idx="268">
                  <c:v>478.63009232262397</c:v>
                </c:pt>
                <c:pt idx="269">
                  <c:v>489.77881936843141</c:v>
                </c:pt>
                <c:pt idx="270">
                  <c:v>501.18723362725666</c:v>
                </c:pt>
                <c:pt idx="271">
                  <c:v>512.86138399134882</c:v>
                </c:pt>
                <c:pt idx="272">
                  <c:v>524.80746024975622</c:v>
                </c:pt>
                <c:pt idx="273">
                  <c:v>537.03179637023538</c:v>
                </c:pt>
                <c:pt idx="274">
                  <c:v>549.5408738576067</c:v>
                </c:pt>
                <c:pt idx="275">
                  <c:v>562.34132519033028</c:v>
                </c:pt>
                <c:pt idx="276">
                  <c:v>575.43993733713762</c:v>
                </c:pt>
                <c:pt idx="277">
                  <c:v>588.84365535556867</c:v>
                </c:pt>
                <c:pt idx="278">
                  <c:v>602.55958607433695</c:v>
                </c:pt>
                <c:pt idx="279">
                  <c:v>616.59500186146022</c:v>
                </c:pt>
                <c:pt idx="280">
                  <c:v>630.95734448017072</c:v>
                </c:pt>
                <c:pt idx="281">
                  <c:v>645.65422903463241</c:v>
                </c:pt>
                <c:pt idx="282">
                  <c:v>660.69344800757176</c:v>
                </c:pt>
                <c:pt idx="283">
                  <c:v>676.08297539195689</c:v>
                </c:pt>
                <c:pt idx="284">
                  <c:v>691.83097091891034</c:v>
                </c:pt>
                <c:pt idx="285">
                  <c:v>707.94578438411111</c:v>
                </c:pt>
                <c:pt idx="286">
                  <c:v>724.43596007496194</c:v>
                </c:pt>
                <c:pt idx="287">
                  <c:v>741.31024130088861</c:v>
                </c:pt>
                <c:pt idx="288">
                  <c:v>758.5775750291541</c:v>
                </c:pt>
                <c:pt idx="289">
                  <c:v>776.24711662866071</c:v>
                </c:pt>
                <c:pt idx="290">
                  <c:v>794.32823472424957</c:v>
                </c:pt>
                <c:pt idx="291">
                  <c:v>812.83051616406578</c:v>
                </c:pt>
                <c:pt idx="292">
                  <c:v>831.76377110263672</c:v>
                </c:pt>
                <c:pt idx="293">
                  <c:v>851.13803820234057</c:v>
                </c:pt>
                <c:pt idx="294">
                  <c:v>870.96358995604385</c:v>
                </c:pt>
                <c:pt idx="295">
                  <c:v>891.250938133707</c:v>
                </c:pt>
                <c:pt idx="296">
                  <c:v>912.01083935587019</c:v>
                </c:pt>
                <c:pt idx="297">
                  <c:v>933.25430079695047</c:v>
                </c:pt>
                <c:pt idx="298">
                  <c:v>954.99258602139355</c:v>
                </c:pt>
                <c:pt idx="299">
                  <c:v>977.23722095576716</c:v>
                </c:pt>
                <c:pt idx="300">
                  <c:v>999.99999999995441</c:v>
                </c:pt>
                <c:pt idx="301">
                  <c:v>1023.2929922807075</c:v>
                </c:pt>
                <c:pt idx="302">
                  <c:v>1047.1285480508507</c:v>
                </c:pt>
                <c:pt idx="303">
                  <c:v>1071.5193052375564</c:v>
                </c:pt>
                <c:pt idx="304">
                  <c:v>1096.4781961431327</c:v>
                </c:pt>
                <c:pt idx="305">
                  <c:v>1122.0184543019097</c:v>
                </c:pt>
                <c:pt idx="306">
                  <c:v>1148.1536214968278</c:v>
                </c:pt>
                <c:pt idx="307">
                  <c:v>1174.8975549394722</c:v>
                </c:pt>
                <c:pt idx="308">
                  <c:v>1202.264434617354</c:v>
                </c:pt>
                <c:pt idx="309">
                  <c:v>1230.2687708123201</c:v>
                </c:pt>
                <c:pt idx="310">
                  <c:v>1258.9254117941043</c:v>
                </c:pt>
                <c:pt idx="311">
                  <c:v>1288.2495516930683</c:v>
                </c:pt>
                <c:pt idx="312">
                  <c:v>1318.2567385563398</c:v>
                </c:pt>
                <c:pt idx="313">
                  <c:v>1348.9628825915834</c:v>
                </c:pt>
                <c:pt idx="314">
                  <c:v>1380.3842646028129</c:v>
                </c:pt>
                <c:pt idx="315">
                  <c:v>1412.5375446226803</c:v>
                </c:pt>
                <c:pt idx="316">
                  <c:v>1445.4397707458504</c:v>
                </c:pt>
                <c:pt idx="317">
                  <c:v>1479.1083881681284</c:v>
                </c:pt>
                <c:pt idx="318">
                  <c:v>1513.5612484361259</c:v>
                </c:pt>
                <c:pt idx="319">
                  <c:v>1548.816618912397</c:v>
                </c:pt>
                <c:pt idx="320">
                  <c:v>1584.8931924610256</c:v>
                </c:pt>
                <c:pt idx="321">
                  <c:v>1621.8100973588398</c:v>
                </c:pt>
                <c:pt idx="322">
                  <c:v>1659.5869074374668</c:v>
                </c:pt>
                <c:pt idx="323">
                  <c:v>1698.2436524616483</c:v>
                </c:pt>
                <c:pt idx="324">
                  <c:v>1737.8008287492769</c:v>
                </c:pt>
                <c:pt idx="325">
                  <c:v>1778.2794100388203</c:v>
                </c:pt>
                <c:pt idx="326">
                  <c:v>1819.7008586098782</c:v>
                </c:pt>
                <c:pt idx="327">
                  <c:v>1862.087136662758</c:v>
                </c:pt>
                <c:pt idx="328">
                  <c:v>1905.460717963135</c:v>
                </c:pt>
                <c:pt idx="329">
                  <c:v>1949.8445997579286</c:v>
                </c:pt>
                <c:pt idx="330">
                  <c:v>1995.2623149687599</c:v>
                </c:pt>
                <c:pt idx="331">
                  <c:v>2041.7379446694049</c:v>
                </c:pt>
                <c:pt idx="332">
                  <c:v>2089.296130853912</c:v>
                </c:pt>
                <c:pt idx="333">
                  <c:v>2137.9620895021012</c:v>
                </c:pt>
                <c:pt idx="334">
                  <c:v>2187.7616239494168</c:v>
                </c:pt>
                <c:pt idx="335">
                  <c:v>2238.7211385682003</c:v>
                </c:pt>
                <c:pt idx="336">
                  <c:v>2290.8676527676284</c:v>
                </c:pt>
                <c:pt idx="337">
                  <c:v>2344.2288153197737</c:v>
                </c:pt>
                <c:pt idx="338">
                  <c:v>2398.8329190193363</c:v>
                </c:pt>
                <c:pt idx="339">
                  <c:v>2454.7089156848724</c:v>
                </c:pt>
                <c:pt idx="340">
                  <c:v>2511.8864315094161</c:v>
                </c:pt>
                <c:pt idx="341">
                  <c:v>2570.3957827686954</c:v>
                </c:pt>
                <c:pt idx="342">
                  <c:v>2630.2679918952094</c:v>
                </c:pt>
                <c:pt idx="343">
                  <c:v>2691.5348039267365</c:v>
                </c:pt>
                <c:pt idx="344">
                  <c:v>2754.228703337983</c:v>
                </c:pt>
                <c:pt idx="345">
                  <c:v>2818.3829312642633</c:v>
                </c:pt>
                <c:pt idx="346">
                  <c:v>2884.0315031264108</c:v>
                </c:pt>
                <c:pt idx="347">
                  <c:v>2951.209226666183</c:v>
                </c:pt>
                <c:pt idx="348">
                  <c:v>3019.9517204018084</c:v>
                </c:pt>
                <c:pt idx="349">
                  <c:v>3090.2954325133778</c:v>
                </c:pt>
                <c:pt idx="350">
                  <c:v>3162.2776601681612</c:v>
                </c:pt>
                <c:pt idx="351">
                  <c:v>3235.9365692960532</c:v>
                </c:pt>
                <c:pt idx="352">
                  <c:v>3311.311214825676</c:v>
                </c:pt>
                <c:pt idx="353">
                  <c:v>3388.4415613917849</c:v>
                </c:pt>
                <c:pt idx="354">
                  <c:v>3467.36850452507</c:v>
                </c:pt>
                <c:pt idx="355">
                  <c:v>3548.1338923354956</c:v>
                </c:pt>
                <c:pt idx="356">
                  <c:v>3630.7805477007482</c:v>
                </c:pt>
                <c:pt idx="357">
                  <c:v>3715.3522909714534</c:v>
                </c:pt>
                <c:pt idx="358">
                  <c:v>3801.8939632053334</c:v>
                </c:pt>
                <c:pt idx="359">
                  <c:v>3890.4514499425204</c:v>
                </c:pt>
                <c:pt idx="360">
                  <c:v>3981.0717055346731</c:v>
                </c:pt>
                <c:pt idx="361">
                  <c:v>4073.8027780408202</c:v>
                </c:pt>
                <c:pt idx="362">
                  <c:v>4168.6938347030391</c:v>
                </c:pt>
                <c:pt idx="363">
                  <c:v>4265.7951880156043</c:v>
                </c:pt>
                <c:pt idx="364">
                  <c:v>4365.158322401322</c:v>
                </c:pt>
                <c:pt idx="365">
                  <c:v>4466.8359215092851</c:v>
                </c:pt>
                <c:pt idx="366">
                  <c:v>4570.8818961483958</c:v>
                </c:pt>
                <c:pt idx="367">
                  <c:v>4677.3514128716188</c:v>
                </c:pt>
                <c:pt idx="368">
                  <c:v>4786.300923226011</c:v>
                </c:pt>
                <c:pt idx="369">
                  <c:v>4897.7881936840722</c:v>
                </c:pt>
                <c:pt idx="370">
                  <c:v>5011.8723362723231</c:v>
                </c:pt>
                <c:pt idx="371">
                  <c:v>5128.6138399132387</c:v>
                </c:pt>
                <c:pt idx="372">
                  <c:v>5248.0746024973068</c:v>
                </c:pt>
                <c:pt idx="373">
                  <c:v>5370.3179637020876</c:v>
                </c:pt>
                <c:pt idx="374">
                  <c:v>5495.4087385757957</c:v>
                </c:pt>
                <c:pt idx="375">
                  <c:v>5623.41325190303</c:v>
                </c:pt>
                <c:pt idx="376">
                  <c:v>5754.3993733710968</c:v>
                </c:pt>
                <c:pt idx="377">
                  <c:v>5888.4365535554052</c:v>
                </c:pt>
                <c:pt idx="378">
                  <c:v>6025.5958607430712</c:v>
                </c:pt>
                <c:pt idx="379">
                  <c:v>6165.9500186143023</c:v>
                </c:pt>
                <c:pt idx="380">
                  <c:v>6309.5734448014009</c:v>
                </c:pt>
                <c:pt idx="381">
                  <c:v>6456.5422903460103</c:v>
                </c:pt>
                <c:pt idx="382">
                  <c:v>6606.9344800753906</c:v>
                </c:pt>
                <c:pt idx="383">
                  <c:v>6760.8297539192345</c:v>
                </c:pt>
                <c:pt idx="384">
                  <c:v>6918.3097091887666</c:v>
                </c:pt>
                <c:pt idx="385">
                  <c:v>7079.4578438407671</c:v>
                </c:pt>
                <c:pt idx="386">
                  <c:v>7244.3596007492733</c:v>
                </c:pt>
                <c:pt idx="387">
                  <c:v>7413.1024130085189</c:v>
                </c:pt>
                <c:pt idx="388">
                  <c:v>7585.7757502911654</c:v>
                </c:pt>
                <c:pt idx="389">
                  <c:v>7762.4711662862292</c:v>
                </c:pt>
                <c:pt idx="390">
                  <c:v>7943.2823472421096</c:v>
                </c:pt>
                <c:pt idx="391">
                  <c:v>8128.3051616402554</c:v>
                </c:pt>
                <c:pt idx="392">
                  <c:v>8317.6377110259546</c:v>
                </c:pt>
                <c:pt idx="393">
                  <c:v>8511.3803820229914</c:v>
                </c:pt>
                <c:pt idx="394">
                  <c:v>8709.6358995600149</c:v>
                </c:pt>
                <c:pt idx="395">
                  <c:v>8912.5093813366439</c:v>
                </c:pt>
                <c:pt idx="396">
                  <c:v>9120.1083935582501</c:v>
                </c:pt>
                <c:pt idx="397">
                  <c:v>9332.5430079690432</c:v>
                </c:pt>
                <c:pt idx="398">
                  <c:v>9549.9258602134705</c:v>
                </c:pt>
                <c:pt idx="399">
                  <c:v>9772.3722095571957</c:v>
                </c:pt>
                <c:pt idx="400">
                  <c:v>9999.9999999990487</c:v>
                </c:pt>
                <c:pt idx="401">
                  <c:v>10232.929922806587</c:v>
                </c:pt>
                <c:pt idx="402">
                  <c:v>10471.285480508017</c:v>
                </c:pt>
                <c:pt idx="403">
                  <c:v>10715.193052375043</c:v>
                </c:pt>
                <c:pt idx="404">
                  <c:v>10964.781961430805</c:v>
                </c:pt>
                <c:pt idx="405">
                  <c:v>11220.184543018562</c:v>
                </c:pt>
                <c:pt idx="406">
                  <c:v>11481.536214967729</c:v>
                </c:pt>
                <c:pt idx="407">
                  <c:v>11748.97554939415</c:v>
                </c:pt>
                <c:pt idx="408">
                  <c:v>12022.644346172956</c:v>
                </c:pt>
                <c:pt idx="409">
                  <c:v>12302.687708122614</c:v>
                </c:pt>
                <c:pt idx="410">
                  <c:v>12589.254117940442</c:v>
                </c:pt>
                <c:pt idx="411">
                  <c:v>12882.495516930079</c:v>
                </c:pt>
                <c:pt idx="412">
                  <c:v>13182.567385562756</c:v>
                </c:pt>
                <c:pt idx="413">
                  <c:v>13489.62882591519</c:v>
                </c:pt>
                <c:pt idx="414">
                  <c:v>13803.84264602747</c:v>
                </c:pt>
                <c:pt idx="415">
                  <c:v>14125.375446226129</c:v>
                </c:pt>
                <c:pt idx="416">
                  <c:v>14454.397707457802</c:v>
                </c:pt>
                <c:pt idx="417">
                  <c:v>14791.083881680566</c:v>
                </c:pt>
                <c:pt idx="418">
                  <c:v>15135.612484360536</c:v>
                </c:pt>
                <c:pt idx="419">
                  <c:v>15488.166189123231</c:v>
                </c:pt>
                <c:pt idx="420">
                  <c:v>15848.931924609513</c:v>
                </c:pt>
                <c:pt idx="421">
                  <c:v>16218.10097358761</c:v>
                </c:pt>
                <c:pt idx="422">
                  <c:v>16595.869074373877</c:v>
                </c:pt>
                <c:pt idx="423">
                  <c:v>16982.43652461567</c:v>
                </c:pt>
                <c:pt idx="424">
                  <c:v>17378.008287491939</c:v>
                </c:pt>
                <c:pt idx="425">
                  <c:v>17782.794100387368</c:v>
                </c:pt>
                <c:pt idx="426">
                  <c:v>18197.008586097898</c:v>
                </c:pt>
                <c:pt idx="427">
                  <c:v>18620.871366626692</c:v>
                </c:pt>
                <c:pt idx="428">
                  <c:v>19054.607179630439</c:v>
                </c:pt>
                <c:pt idx="429">
                  <c:v>19498.445997578372</c:v>
                </c:pt>
                <c:pt idx="430">
                  <c:v>19952.623149686631</c:v>
                </c:pt>
                <c:pt idx="431">
                  <c:v>20417.379446693074</c:v>
                </c:pt>
                <c:pt idx="432">
                  <c:v>20892.961308538121</c:v>
                </c:pt>
                <c:pt idx="433">
                  <c:v>21379.620895019994</c:v>
                </c:pt>
                <c:pt idx="434">
                  <c:v>21877.616239493142</c:v>
                </c:pt>
                <c:pt idx="435">
                  <c:v>22387.211385680916</c:v>
                </c:pt>
                <c:pt idx="436">
                  <c:v>22908.67652767519</c:v>
                </c:pt>
                <c:pt idx="437">
                  <c:v>23442.28815319662</c:v>
                </c:pt>
                <c:pt idx="438">
                  <c:v>23988.329190192238</c:v>
                </c:pt>
                <c:pt idx="439">
                  <c:v>24547.089156847531</c:v>
                </c:pt>
                <c:pt idx="440">
                  <c:v>25118.86431509296</c:v>
                </c:pt>
                <c:pt idx="441">
                  <c:v>25703.957827685728</c:v>
                </c:pt>
                <c:pt idx="442">
                  <c:v>26302.679918950838</c:v>
                </c:pt>
                <c:pt idx="443">
                  <c:v>26915.348039266104</c:v>
                </c:pt>
                <c:pt idx="444">
                  <c:v>27542.287033378489</c:v>
                </c:pt>
                <c:pt idx="445">
                  <c:v>28183.829312641286</c:v>
                </c:pt>
                <c:pt idx="446">
                  <c:v>28840.315031262729</c:v>
                </c:pt>
                <c:pt idx="447">
                  <c:v>29512.092266660449</c:v>
                </c:pt>
                <c:pt idx="448">
                  <c:v>30199.517204016618</c:v>
                </c:pt>
                <c:pt idx="449">
                  <c:v>30902.954325132276</c:v>
                </c:pt>
                <c:pt idx="450">
                  <c:v>31622.776601680074</c:v>
                </c:pt>
                <c:pt idx="451">
                  <c:v>32359.365692959018</c:v>
                </c:pt>
                <c:pt idx="452">
                  <c:v>33113.112148255212</c:v>
                </c:pt>
                <c:pt idx="453">
                  <c:v>33884.415613916201</c:v>
                </c:pt>
                <c:pt idx="454">
                  <c:v>34673.685045249011</c:v>
                </c:pt>
                <c:pt idx="455">
                  <c:v>35481.338923353294</c:v>
                </c:pt>
                <c:pt idx="456">
                  <c:v>36307.805477005779</c:v>
                </c:pt>
                <c:pt idx="457">
                  <c:v>37153.52290971273</c:v>
                </c:pt>
                <c:pt idx="458">
                  <c:v>38018.939632051486</c:v>
                </c:pt>
                <c:pt idx="459">
                  <c:v>38904.514499423312</c:v>
                </c:pt>
                <c:pt idx="460">
                  <c:v>39810.717055344867</c:v>
                </c:pt>
                <c:pt idx="461">
                  <c:v>40738.027780406293</c:v>
                </c:pt>
                <c:pt idx="462">
                  <c:v>41686.938347028365</c:v>
                </c:pt>
                <c:pt idx="463">
                  <c:v>42657.951880153967</c:v>
                </c:pt>
                <c:pt idx="464">
                  <c:v>43651.58322401117</c:v>
                </c:pt>
                <c:pt idx="465">
                  <c:v>44668.359215090757</c:v>
                </c:pt>
                <c:pt idx="466">
                  <c:v>45708.818961481731</c:v>
                </c:pt>
                <c:pt idx="467">
                  <c:v>46773.514128713912</c:v>
                </c:pt>
                <c:pt idx="468">
                  <c:v>47863.009232257784</c:v>
                </c:pt>
                <c:pt idx="469">
                  <c:v>48977.881936838421</c:v>
                </c:pt>
                <c:pt idx="470">
                  <c:v>50118.723362720884</c:v>
                </c:pt>
                <c:pt idx="471">
                  <c:v>51286.138399129894</c:v>
                </c:pt>
                <c:pt idx="472">
                  <c:v>52480.746024970511</c:v>
                </c:pt>
                <c:pt idx="473">
                  <c:v>53703.179637018366</c:v>
                </c:pt>
                <c:pt idx="474">
                  <c:v>54954.087385755382</c:v>
                </c:pt>
                <c:pt idx="475">
                  <c:v>56234.13251902756</c:v>
                </c:pt>
                <c:pt idx="476">
                  <c:v>57543.993733708172</c:v>
                </c:pt>
                <c:pt idx="477">
                  <c:v>58884.365535551195</c:v>
                </c:pt>
                <c:pt idx="478">
                  <c:v>60255.958607427885</c:v>
                </c:pt>
                <c:pt idx="479">
                  <c:v>61659.50018614014</c:v>
                </c:pt>
                <c:pt idx="480">
                  <c:v>63095.734448010939</c:v>
                </c:pt>
                <c:pt idx="481">
                  <c:v>64565.422903456965</c:v>
                </c:pt>
                <c:pt idx="482">
                  <c:v>66069.344800750812</c:v>
                </c:pt>
                <c:pt idx="483">
                  <c:v>67608.297539189167</c:v>
                </c:pt>
                <c:pt idx="484">
                  <c:v>69183.097091884309</c:v>
                </c:pt>
                <c:pt idx="485">
                  <c:v>70794.57843840422</c:v>
                </c:pt>
                <c:pt idx="486">
                  <c:v>72443.596007489206</c:v>
                </c:pt>
                <c:pt idx="487">
                  <c:v>74131.024130081714</c:v>
                </c:pt>
                <c:pt idx="488">
                  <c:v>75857.757502908105</c:v>
                </c:pt>
                <c:pt idx="489">
                  <c:v>77624.711662858521</c:v>
                </c:pt>
                <c:pt idx="490">
                  <c:v>79432.823472417236</c:v>
                </c:pt>
                <c:pt idx="491">
                  <c:v>81283.051616398749</c:v>
                </c:pt>
                <c:pt idx="492">
                  <c:v>83176.377110255649</c:v>
                </c:pt>
                <c:pt idx="493">
                  <c:v>85113.803820225774</c:v>
                </c:pt>
                <c:pt idx="494">
                  <c:v>87096.358995595903</c:v>
                </c:pt>
                <c:pt idx="495">
                  <c:v>89125.093813362109</c:v>
                </c:pt>
                <c:pt idx="496">
                  <c:v>91201.083935578223</c:v>
                </c:pt>
                <c:pt idx="497">
                  <c:v>93325.430079686048</c:v>
                </c:pt>
                <c:pt idx="498">
                  <c:v>95499.258602130067</c:v>
                </c:pt>
                <c:pt idx="499">
                  <c:v>97723.722095567209</c:v>
                </c:pt>
                <c:pt idx="500">
                  <c:v>99999.999999985812</c:v>
                </c:pt>
                <c:pt idx="501">
                  <c:v>102329.29922806089</c:v>
                </c:pt>
                <c:pt idx="502">
                  <c:v>104712.85480507489</c:v>
                </c:pt>
                <c:pt idx="503">
                  <c:v>107151.93052374522</c:v>
                </c:pt>
                <c:pt idx="504">
                  <c:v>109647.8196143027</c:v>
                </c:pt>
                <c:pt idx="505">
                  <c:v>112201.84543018017</c:v>
                </c:pt>
                <c:pt idx="506">
                  <c:v>114815.36214967171</c:v>
                </c:pt>
                <c:pt idx="507">
                  <c:v>117489.75549393578</c:v>
                </c:pt>
                <c:pt idx="508">
                  <c:v>120226.44346172371</c:v>
                </c:pt>
                <c:pt idx="509">
                  <c:v>123026.87708122015</c:v>
                </c:pt>
                <c:pt idx="510">
                  <c:v>125892.54117939829</c:v>
                </c:pt>
                <c:pt idx="511">
                  <c:v>128824.95516929429</c:v>
                </c:pt>
                <c:pt idx="512">
                  <c:v>131825.67385562113</c:v>
                </c:pt>
                <c:pt idx="513">
                  <c:v>134896.28825914534</c:v>
                </c:pt>
                <c:pt idx="514">
                  <c:v>138038.42646026798</c:v>
                </c:pt>
                <c:pt idx="515">
                  <c:v>141253.75446225444</c:v>
                </c:pt>
                <c:pt idx="516">
                  <c:v>144543.97707457098</c:v>
                </c:pt>
                <c:pt idx="517">
                  <c:v>147910.83881679847</c:v>
                </c:pt>
                <c:pt idx="518">
                  <c:v>151356.12484359799</c:v>
                </c:pt>
                <c:pt idx="519">
                  <c:v>154881.66189122476</c:v>
                </c:pt>
                <c:pt idx="520">
                  <c:v>158489.31924608714</c:v>
                </c:pt>
                <c:pt idx="521">
                  <c:v>162181.00973586823</c:v>
                </c:pt>
                <c:pt idx="522">
                  <c:v>165958.69074373069</c:v>
                </c:pt>
                <c:pt idx="523">
                  <c:v>169824.36524614846</c:v>
                </c:pt>
                <c:pt idx="524">
                  <c:v>173780.08287491094</c:v>
                </c:pt>
                <c:pt idx="525">
                  <c:v>177827.94100386472</c:v>
                </c:pt>
                <c:pt idx="526">
                  <c:v>181970.08586097014</c:v>
                </c:pt>
                <c:pt idx="527">
                  <c:v>186208.71366625786</c:v>
                </c:pt>
                <c:pt idx="528">
                  <c:v>190546.07179629515</c:v>
                </c:pt>
                <c:pt idx="529">
                  <c:v>194984.45997577391</c:v>
                </c:pt>
                <c:pt idx="530">
                  <c:v>199526.23149685661</c:v>
                </c:pt>
                <c:pt idx="531">
                  <c:v>204173.79446692081</c:v>
                </c:pt>
                <c:pt idx="532">
                  <c:v>208929.61308537106</c:v>
                </c:pt>
                <c:pt idx="533">
                  <c:v>213796.20895018952</c:v>
                </c:pt>
                <c:pt idx="534">
                  <c:v>218776.16239492039</c:v>
                </c:pt>
                <c:pt idx="535">
                  <c:v>223872.11385679827</c:v>
                </c:pt>
                <c:pt idx="536">
                  <c:v>229086.76527674074</c:v>
                </c:pt>
                <c:pt idx="537">
                  <c:v>234422.88153195477</c:v>
                </c:pt>
                <c:pt idx="538">
                  <c:v>239883.2919019103</c:v>
                </c:pt>
                <c:pt idx="539">
                  <c:v>245470.89156846335</c:v>
                </c:pt>
                <c:pt idx="540">
                  <c:v>251188.6431509174</c:v>
                </c:pt>
                <c:pt idx="541">
                  <c:v>257039.57827684478</c:v>
                </c:pt>
                <c:pt idx="542">
                  <c:v>263026.79918949562</c:v>
                </c:pt>
                <c:pt idx="543">
                  <c:v>269153.4803926475</c:v>
                </c:pt>
                <c:pt idx="544">
                  <c:v>275422.87033377151</c:v>
                </c:pt>
                <c:pt idx="545">
                  <c:v>281838.29312639916</c:v>
                </c:pt>
                <c:pt idx="546">
                  <c:v>288403.15031261329</c:v>
                </c:pt>
                <c:pt idx="547">
                  <c:v>295120.92266659014</c:v>
                </c:pt>
                <c:pt idx="548">
                  <c:v>301995.17204015149</c:v>
                </c:pt>
                <c:pt idx="549">
                  <c:v>309029.54325130774</c:v>
                </c:pt>
                <c:pt idx="550">
                  <c:v>316227.76601678535</c:v>
                </c:pt>
                <c:pt idx="551">
                  <c:v>323593.65692957444</c:v>
                </c:pt>
                <c:pt idx="552">
                  <c:v>331131.12148253538</c:v>
                </c:pt>
                <c:pt idx="553">
                  <c:v>338844.15613914555</c:v>
                </c:pt>
                <c:pt idx="554">
                  <c:v>346736.85045247327</c:v>
                </c:pt>
                <c:pt idx="555">
                  <c:v>354813.38923351566</c:v>
                </c:pt>
                <c:pt idx="556">
                  <c:v>363078.05477004015</c:v>
                </c:pt>
                <c:pt idx="557">
                  <c:v>371535.22909710923</c:v>
                </c:pt>
                <c:pt idx="558">
                  <c:v>380189.39632049634</c:v>
                </c:pt>
                <c:pt idx="559">
                  <c:v>389045.14499421424</c:v>
                </c:pt>
                <c:pt idx="560">
                  <c:v>398107.17055342929</c:v>
                </c:pt>
                <c:pt idx="561">
                  <c:v>407380.27780404239</c:v>
                </c:pt>
                <c:pt idx="562">
                  <c:v>416869.38347026339</c:v>
                </c:pt>
                <c:pt idx="563">
                  <c:v>426579.51880151895</c:v>
                </c:pt>
                <c:pt idx="564">
                  <c:v>436515.83224009047</c:v>
                </c:pt>
                <c:pt idx="565">
                  <c:v>446683.59215088584</c:v>
                </c:pt>
                <c:pt idx="566">
                  <c:v>457088.18961479509</c:v>
                </c:pt>
                <c:pt idx="567">
                  <c:v>467735.14128711633</c:v>
                </c:pt>
                <c:pt idx="568">
                  <c:v>478630.09232255456</c:v>
                </c:pt>
                <c:pt idx="569">
                  <c:v>489778.81936836039</c:v>
                </c:pt>
                <c:pt idx="570">
                  <c:v>501187.23362718354</c:v>
                </c:pt>
                <c:pt idx="571">
                  <c:v>512861.38399127399</c:v>
                </c:pt>
                <c:pt idx="572">
                  <c:v>524807.46024967963</c:v>
                </c:pt>
                <c:pt idx="573">
                  <c:v>537031.79637015751</c:v>
                </c:pt>
                <c:pt idx="574">
                  <c:v>549540.87385752704</c:v>
                </c:pt>
                <c:pt idx="575">
                  <c:v>562341.32519024832</c:v>
                </c:pt>
                <c:pt idx="576">
                  <c:v>575439.93733705371</c:v>
                </c:pt>
                <c:pt idx="577">
                  <c:v>588843.65535548329</c:v>
                </c:pt>
                <c:pt idx="578">
                  <c:v>602559.58607424959</c:v>
                </c:pt>
                <c:pt idx="579">
                  <c:v>616595.00186137029</c:v>
                </c:pt>
                <c:pt idx="580">
                  <c:v>630957.34448007867</c:v>
                </c:pt>
                <c:pt idx="581">
                  <c:v>645654.22903453826</c:v>
                </c:pt>
                <c:pt idx="582">
                  <c:v>660693.44800747593</c:v>
                </c:pt>
                <c:pt idx="583">
                  <c:v>676082.97539185884</c:v>
                </c:pt>
                <c:pt idx="584">
                  <c:v>691830.97091880941</c:v>
                </c:pt>
                <c:pt idx="585">
                  <c:v>707945.7843840078</c:v>
                </c:pt>
                <c:pt idx="586">
                  <c:v>724435.96007485688</c:v>
                </c:pt>
                <c:pt idx="587">
                  <c:v>741310.24130078114</c:v>
                </c:pt>
                <c:pt idx="588">
                  <c:v>758577.57502904278</c:v>
                </c:pt>
                <c:pt idx="589">
                  <c:v>776247.11662854743</c:v>
                </c:pt>
                <c:pt idx="590">
                  <c:v>794328.23472413374</c:v>
                </c:pt>
                <c:pt idx="591">
                  <c:v>812830.51616394799</c:v>
                </c:pt>
                <c:pt idx="592">
                  <c:v>831763.7711025161</c:v>
                </c:pt>
                <c:pt idx="593">
                  <c:v>851138.03820221638</c:v>
                </c:pt>
                <c:pt idx="594">
                  <c:v>870963.58995591674</c:v>
                </c:pt>
                <c:pt idx="595">
                  <c:v>891250.9381335777</c:v>
                </c:pt>
                <c:pt idx="596">
                  <c:v>912010.8393557379</c:v>
                </c:pt>
                <c:pt idx="597">
                  <c:v>933254.30079681345</c:v>
                </c:pt>
                <c:pt idx="598">
                  <c:v>954992.58602125419</c:v>
                </c:pt>
                <c:pt idx="599">
                  <c:v>977237.22095562459</c:v>
                </c:pt>
                <c:pt idx="600">
                  <c:v>999999.99999980943</c:v>
                </c:pt>
                <c:pt idx="601">
                  <c:v>1023292.992280559</c:v>
                </c:pt>
                <c:pt idx="602">
                  <c:v>1047128.5480506979</c:v>
                </c:pt>
                <c:pt idx="603">
                  <c:v>1071519.3052374001</c:v>
                </c:pt>
                <c:pt idx="604">
                  <c:v>1096478.1961429736</c:v>
                </c:pt>
                <c:pt idx="605">
                  <c:v>1122018.454301747</c:v>
                </c:pt>
                <c:pt idx="606">
                  <c:v>1148153.6214966592</c:v>
                </c:pt>
                <c:pt idx="607">
                  <c:v>1174897.5549393008</c:v>
                </c:pt>
                <c:pt idx="608">
                  <c:v>1202264.4346171785</c:v>
                </c:pt>
                <c:pt idx="609">
                  <c:v>1230268.7708121417</c:v>
                </c:pt>
                <c:pt idx="610">
                  <c:v>1258925.4117939216</c:v>
                </c:pt>
              </c:numCache>
            </c:numRef>
          </c:xVal>
          <c:yVal>
            <c:numRef>
              <c:f>FRACXO_US!$T$2:$T$612</c:f>
              <c:numCache>
                <c:formatCode>0.00</c:formatCode>
                <c:ptCount val="611"/>
                <c:pt idx="0">
                  <c:v>1.3974249173607446E-3</c:v>
                </c:pt>
                <c:pt idx="1">
                  <c:v>1.463243923521504E-3</c:v>
                </c:pt>
                <c:pt idx="2">
                  <c:v>1.532161065277833E-3</c:v>
                </c:pt>
                <c:pt idx="3">
                  <c:v>1.6043219850800287E-3</c:v>
                </c:pt>
                <c:pt idx="4">
                  <c:v>1.6798791540339935E-3</c:v>
                </c:pt>
                <c:pt idx="5">
                  <c:v>1.7589921897567644E-3</c:v>
                </c:pt>
                <c:pt idx="6">
                  <c:v>1.8418281901829651E-3</c:v>
                </c:pt>
                <c:pt idx="7">
                  <c:v>1.9285620813584562E-3</c:v>
                </c:pt>
                <c:pt idx="8">
                  <c:v>2.0193769820118172E-3</c:v>
                </c:pt>
                <c:pt idx="9">
                  <c:v>2.1144645851711641E-3</c:v>
                </c:pt>
                <c:pt idx="10">
                  <c:v>2.2140255561519393E-3</c:v>
                </c:pt>
                <c:pt idx="11">
                  <c:v>2.3182699500310781E-3</c:v>
                </c:pt>
                <c:pt idx="12">
                  <c:v>2.427417647481684E-3</c:v>
                </c:pt>
                <c:pt idx="13">
                  <c:v>2.5416988106311692E-3</c:v>
                </c:pt>
                <c:pt idx="14">
                  <c:v>2.6613543600587297E-3</c:v>
                </c:pt>
                <c:pt idx="15">
                  <c:v>2.7866364728664989E-3</c:v>
                </c:pt>
                <c:pt idx="16">
                  <c:v>2.9178091043368499E-3</c:v>
                </c:pt>
                <c:pt idx="17">
                  <c:v>3.0551485323663322E-3</c:v>
                </c:pt>
                <c:pt idx="18">
                  <c:v>3.1989439270402728E-3</c:v>
                </c:pt>
                <c:pt idx="19">
                  <c:v>3.3494979458917134E-3</c:v>
                </c:pt>
                <c:pt idx="20">
                  <c:v>3.5071273560935575E-3</c:v>
                </c:pt>
                <c:pt idx="21">
                  <c:v>3.6721636845352158E-3</c:v>
                </c:pt>
                <c:pt idx="22">
                  <c:v>3.8449538970753718E-3</c:v>
                </c:pt>
                <c:pt idx="23">
                  <c:v>4.0258611086796065E-3</c:v>
                </c:pt>
                <c:pt idx="24">
                  <c:v>4.2152653247524569E-3</c:v>
                </c:pt>
                <c:pt idx="25">
                  <c:v>4.4135642156952178E-3</c:v>
                </c:pt>
                <c:pt idx="26">
                  <c:v>4.6211739264351414E-3</c:v>
                </c:pt>
                <c:pt idx="27">
                  <c:v>4.8385299208032395E-3</c:v>
                </c:pt>
                <c:pt idx="28">
                  <c:v>5.0660878647447154E-3</c:v>
                </c:pt>
                <c:pt idx="29">
                  <c:v>5.304324546480773E-3</c:v>
                </c:pt>
                <c:pt idx="30">
                  <c:v>5.5537388395896512E-3</c:v>
                </c:pt>
                <c:pt idx="31">
                  <c:v>5.814852705531148E-3</c:v>
                </c:pt>
                <c:pt idx="32">
                  <c:v>6.0882122422880672E-3</c:v>
                </c:pt>
                <c:pt idx="33">
                  <c:v>6.3743887768488846E-3</c:v>
                </c:pt>
                <c:pt idx="34">
                  <c:v>6.6739800060342663E-3</c:v>
                </c:pt>
                <c:pt idx="35">
                  <c:v>6.9876111856220858E-3</c:v>
                </c:pt>
                <c:pt idx="36">
                  <c:v>7.3159363711927244E-3</c:v>
                </c:pt>
                <c:pt idx="37">
                  <c:v>7.6596397115154917E-3</c:v>
                </c:pt>
                <c:pt idx="38">
                  <c:v>8.0194367962048707E-3</c:v>
                </c:pt>
                <c:pt idx="39">
                  <c:v>8.3960760619812939E-3</c:v>
                </c:pt>
                <c:pt idx="40">
                  <c:v>8.7903402559569976E-3</c:v>
                </c:pt>
                <c:pt idx="41">
                  <c:v>9.2030479606056825E-3</c:v>
                </c:pt>
                <c:pt idx="42">
                  <c:v>9.635055183080915E-3</c:v>
                </c:pt>
                <c:pt idx="43">
                  <c:v>1.0087257007559872E-2</c:v>
                </c:pt>
                <c:pt idx="44">
                  <c:v>1.0560589317084309E-2</c:v>
                </c:pt>
                <c:pt idx="45">
                  <c:v>1.1056030584026424E-2</c:v>
                </c:pt>
                <c:pt idx="46">
                  <c:v>1.1574603732771721E-2</c:v>
                </c:pt>
                <c:pt idx="47">
                  <c:v>1.211737807637716E-2</c:v>
                </c:pt>
                <c:pt idx="48">
                  <c:v>1.268547133003793E-2</c:v>
                </c:pt>
                <c:pt idx="49">
                  <c:v>1.3280051702034992E-2</c:v>
                </c:pt>
                <c:pt idx="50">
                  <c:v>1.390234006647886E-2</c:v>
                </c:pt>
                <c:pt idx="51">
                  <c:v>1.4553612218534996E-2</c:v>
                </c:pt>
                <c:pt idx="52">
                  <c:v>1.5235201213889046E-2</c:v>
                </c:pt>
                <c:pt idx="53">
                  <c:v>1.5948499796663379E-2</c:v>
                </c:pt>
                <c:pt idx="54">
                  <c:v>1.6694962914556154E-2</c:v>
                </c:pt>
                <c:pt idx="55">
                  <c:v>1.7476110325819361E-2</c:v>
                </c:pt>
                <c:pt idx="56">
                  <c:v>1.8293529298090281E-2</c:v>
                </c:pt>
                <c:pt idx="57">
                  <c:v>1.9148877401762535E-2</c:v>
                </c:pt>
                <c:pt idx="58">
                  <c:v>2.0043885398010559E-2</c:v>
                </c:pt>
                <c:pt idx="59">
                  <c:v>2.098036022388014E-2</c:v>
                </c:pt>
                <c:pt idx="60">
                  <c:v>2.1960188074403142E-2</c:v>
                </c:pt>
                <c:pt idx="61">
                  <c:v>2.2985337583579336E-2</c:v>
                </c:pt>
                <c:pt idx="62">
                  <c:v>2.4057863102884373E-2</c:v>
                </c:pt>
                <c:pt idx="63">
                  <c:v>2.5179908078639117E-2</c:v>
                </c:pt>
                <c:pt idx="64">
                  <c:v>2.6353708527502136E-2</c:v>
                </c:pt>
                <c:pt idx="65">
                  <c:v>2.7581596609190656E-2</c:v>
                </c:pt>
                <c:pt idx="66">
                  <c:v>2.8866004293876309E-2</c:v>
                </c:pt>
                <c:pt idx="67">
                  <c:v>3.0209467125154765E-2</c:v>
                </c:pt>
                <c:pt idx="68">
                  <c:v>3.1614628072142298E-2</c:v>
                </c:pt>
                <c:pt idx="69">
                  <c:v>3.3084241470414368E-2</c:v>
                </c:pt>
                <c:pt idx="70">
                  <c:v>3.4621177046538873E-2</c:v>
                </c:pt>
                <c:pt idx="71">
                  <c:v>3.6228424021049116E-2</c:v>
                </c:pt>
                <c:pt idx="72">
                  <c:v>3.7909095283176202E-2</c:v>
                </c:pt>
                <c:pt idx="73">
                  <c:v>3.9666431631767307E-2</c:v>
                </c:pt>
                <c:pt idx="74">
                  <c:v>4.150380607347344E-2</c:v>
                </c:pt>
                <c:pt idx="75">
                  <c:v>4.3424728167594864E-2</c:v>
                </c:pt>
                <c:pt idx="76">
                  <c:v>4.5432848408242979E-2</c:v>
                </c:pt>
                <c:pt idx="77">
                  <c:v>4.7531962629246305E-2</c:v>
                </c:pt>
                <c:pt idx="78">
                  <c:v>4.9726016420189645E-2</c:v>
                </c:pt>
                <c:pt idx="79">
                  <c:v>5.2019109533313457E-2</c:v>
                </c:pt>
                <c:pt idx="80">
                  <c:v>5.4415500268324216E-2</c:v>
                </c:pt>
                <c:pt idx="81">
                  <c:v>5.6919609809416599E-2</c:v>
                </c:pt>
                <c:pt idx="82">
                  <c:v>5.9536026495524273E-2</c:v>
                </c:pt>
                <c:pt idx="83">
                  <c:v>6.2269509995617978E-2</c:v>
                </c:pt>
                <c:pt idx="84">
                  <c:v>6.512499536474213E-2</c:v>
                </c:pt>
                <c:pt idx="85">
                  <c:v>6.8107596943033699E-2</c:v>
                </c:pt>
                <c:pt idx="86">
                  <c:v>7.1222612071927913E-2</c:v>
                </c:pt>
                <c:pt idx="87">
                  <c:v>7.4475524581916211E-2</c:v>
                </c:pt>
                <c:pt idx="88">
                  <c:v>7.787200801370725E-2</c:v>
                </c:pt>
                <c:pt idx="89">
                  <c:v>8.1417928529667755E-2</c:v>
                </c:pt>
                <c:pt idx="90">
                  <c:v>8.5119347460007988E-2</c:v>
                </c:pt>
                <c:pt idx="91">
                  <c:v>8.8982523435427979E-2</c:v>
                </c:pt>
                <c:pt idx="92">
                  <c:v>9.3013914044418833E-2</c:v>
                </c:pt>
                <c:pt idx="93">
                  <c:v>9.7220176951970383E-2</c:v>
                </c:pt>
                <c:pt idx="94">
                  <c:v>0.10160817041077845</c:v>
                </c:pt>
                <c:pt idx="95">
                  <c:v>0.10618495309045654</c:v>
                </c:pt>
                <c:pt idx="96">
                  <c:v>0.11095778314679011</c:v>
                </c:pt>
                <c:pt idx="97">
                  <c:v>0.11593411644218687</c:v>
                </c:pt>
                <c:pt idx="98">
                  <c:v>0.12112160382536817</c:v>
                </c:pt>
                <c:pt idx="99">
                  <c:v>0.12652808737722096</c:v>
                </c:pt>
                <c:pt idx="100">
                  <c:v>0.13216159550984519</c:v>
                </c:pt>
                <c:pt idx="101">
                  <c:v>0.13803033681532317</c:v>
                </c:pt>
                <c:pt idx="102">
                  <c:v>0.14414269254238982</c:v>
                </c:pt>
                <c:pt idx="103">
                  <c:v>0.15050720757783356</c:v>
                </c:pt>
                <c:pt idx="104">
                  <c:v>0.15713257980286774</c:v>
                </c:pt>
                <c:pt idx="105">
                  <c:v>0.16402764768484426</c:v>
                </c:pt>
                <c:pt idx="106">
                  <c:v>0.17120137596585855</c:v>
                </c:pt>
                <c:pt idx="107">
                  <c:v>0.17866283929455398</c:v>
                </c:pt>
                <c:pt idx="108">
                  <c:v>0.18642120364921277</c:v>
                </c:pt>
                <c:pt idx="109">
                  <c:v>0.19448570539504453</c:v>
                </c:pt>
                <c:pt idx="110">
                  <c:v>0.2028656278109025</c:v>
                </c:pt>
                <c:pt idx="111">
                  <c:v>0.21157027491457348</c:v>
                </c:pt>
                <c:pt idx="112">
                  <c:v>0.2206089424297476</c:v>
                </c:pt>
                <c:pt idx="113">
                  <c:v>0.22999088571493451</c:v>
                </c:pt>
                <c:pt idx="114">
                  <c:v>0.23972528448729163</c:v>
                </c:pt>
                <c:pt idx="115">
                  <c:v>0.24982120418325804</c:v>
                </c:pt>
                <c:pt idx="116">
                  <c:v>0.26028755377615648</c:v>
                </c:pt>
                <c:pt idx="117">
                  <c:v>0.27113303991131138</c:v>
                </c:pt>
                <c:pt idx="118">
                  <c:v>0.28236611719366317</c:v>
                </c:pt>
                <c:pt idx="119">
                  <c:v>0.293994934502808</c:v>
                </c:pt>
                <c:pt idx="120">
                  <c:v>0.30602727719809458</c:v>
                </c:pt>
                <c:pt idx="121">
                  <c:v>0.31847050510907865</c:v>
                </c:pt>
                <c:pt idx="122">
                  <c:v>0.33133148622455388</c:v>
                </c:pt>
                <c:pt idx="123">
                  <c:v>0.3446165260034475</c:v>
                </c:pt>
                <c:pt idx="124">
                  <c:v>0.35833129227381089</c:v>
                </c:pt>
                <c:pt idx="125">
                  <c:v>0.37248073570714973</c:v>
                </c:pt>
                <c:pt idx="126">
                  <c:v>0.38706900588410781</c:v>
                </c:pt>
                <c:pt idx="127">
                  <c:v>0.40209936301487725</c:v>
                </c:pt>
                <c:pt idx="128">
                  <c:v>0.41757408542376778</c:v>
                </c:pt>
                <c:pt idx="129">
                  <c:v>0.43349437291913978</c:v>
                </c:pt>
                <c:pt idx="130">
                  <c:v>0.4498602462852187</c:v>
                </c:pt>
                <c:pt idx="131">
                  <c:v>0.46667044309514494</c:v>
                </c:pt>
                <c:pt idx="132">
                  <c:v>0.48392231019771115</c:v>
                </c:pt>
                <c:pt idx="133">
                  <c:v>0.50161169320655119</c:v>
                </c:pt>
                <c:pt idx="134">
                  <c:v>0.51973282344550698</c:v>
                </c:pt>
                <c:pt idx="135">
                  <c:v>0.53827820281553074</c:v>
                </c:pt>
                <c:pt idx="136">
                  <c:v>0.55723848717152769</c:v>
                </c:pt>
                <c:pt idx="137">
                  <c:v>0.57660236880751936</c:v>
                </c:pt>
                <c:pt idx="138">
                  <c:v>0.59635645875698551</c:v>
                </c:pt>
                <c:pt idx="139">
                  <c:v>0.61648516965606437</c:v>
                </c:pt>
                <c:pt idx="140">
                  <c:v>0.63697060001008288</c:v>
                </c:pt>
                <c:pt idx="141">
                  <c:v>0.65779242072130661</c:v>
                </c:pt>
                <c:pt idx="142">
                  <c:v>0.67892776485098838</c:v>
                </c:pt>
                <c:pt idx="143">
                  <c:v>0.70035112157197332</c:v>
                </c:pt>
                <c:pt idx="144">
                  <c:v>0.72203423539309586</c:v>
                </c:pt>
                <c:pt idx="145">
                  <c:v>0.74394601169638341</c:v>
                </c:pt>
                <c:pt idx="146">
                  <c:v>0.76605242972833665</c:v>
                </c:pt>
                <c:pt idx="147">
                  <c:v>0.78831646413144862</c:v>
                </c:pt>
                <c:pt idx="148">
                  <c:v>0.81069801619844728</c:v>
                </c:pt>
                <c:pt idx="149">
                  <c:v>0.83315385593867919</c:v>
                </c:pt>
                <c:pt idx="150">
                  <c:v>0.85563757609892277</c:v>
                </c:pt>
                <c:pt idx="151">
                  <c:v>0.87809955920769689</c:v>
                </c:pt>
                <c:pt idx="152">
                  <c:v>0.90048695869102302</c:v>
                </c:pt>
                <c:pt idx="153">
                  <c:v>0.92274369502625508</c:v>
                </c:pt>
                <c:pt idx="154">
                  <c:v>0.94481046786079825</c:v>
                </c:pt>
                <c:pt idx="155">
                  <c:v>0.9666247848897348</c:v>
                </c:pt>
                <c:pt idx="156">
                  <c:v>0.98812100822299753</c:v>
                </c:pt>
                <c:pt idx="157">
                  <c:v>1.009230418834147</c:v>
                </c:pt>
                <c:pt idx="158">
                  <c:v>1.0298812995477344</c:v>
                </c:pt>
                <c:pt idx="159">
                  <c:v>1.0499990369192997</c:v>
                </c:pt>
                <c:pt idx="160">
                  <c:v>1.0695062421501282</c:v>
                </c:pt>
                <c:pt idx="161">
                  <c:v>1.0883228910724563</c:v>
                </c:pt>
                <c:pt idx="162">
                  <c:v>1.106366483055681</c:v>
                </c:pt>
                <c:pt idx="163">
                  <c:v>1.1235522184907116</c:v>
                </c:pt>
                <c:pt idx="164">
                  <c:v>1.1397931943652337</c:v>
                </c:pt>
                <c:pt idx="165">
                  <c:v>1.1550006172562659</c:v>
                </c:pt>
                <c:pt idx="166">
                  <c:v>1.1690840328688887</c:v>
                </c:pt>
                <c:pt idx="167">
                  <c:v>1.18195157113997</c:v>
                </c:pt>
                <c:pt idx="168">
                  <c:v>1.1935102056478528</c:v>
                </c:pt>
                <c:pt idx="169">
                  <c:v>1.2036660260614704</c:v>
                </c:pt>
                <c:pt idx="170">
                  <c:v>1.2123245220913992</c:v>
                </c:pt>
                <c:pt idx="171">
                  <c:v>1.2193908772972282</c:v>
                </c:pt>
                <c:pt idx="172">
                  <c:v>1.2247702710808208</c:v>
                </c:pt>
                <c:pt idx="173">
                  <c:v>1.2283681869102576</c:v>
                </c:pt>
                <c:pt idx="174">
                  <c:v>1.2300907249245792</c:v>
                </c:pt>
                <c:pt idx="175">
                  <c:v>1.2298449168718719</c:v>
                </c:pt>
                <c:pt idx="176">
                  <c:v>1.2275390413280598</c:v>
                </c:pt>
                <c:pt idx="177">
                  <c:v>1.2230829371095282</c:v>
                </c:pt>
                <c:pt idx="178">
                  <c:v>1.2163883128517259</c:v>
                </c:pt>
                <c:pt idx="179">
                  <c:v>1.2073690505589876</c:v>
                </c:pt>
                <c:pt idx="180">
                  <c:v>1.195941501236943</c:v>
                </c:pt>
                <c:pt idx="181">
                  <c:v>1.1820247705252616</c:v>
                </c:pt>
                <c:pt idx="182">
                  <c:v>1.1655409924599252</c:v>
                </c:pt>
                <c:pt idx="183">
                  <c:v>1.1464155896019483</c:v>
                </c:pt>
                <c:pt idx="184">
                  <c:v>1.1245775177893909</c:v>
                </c:pt>
                <c:pt idx="185">
                  <c:v>1.0999594939830841</c:v>
                </c:pt>
                <c:pt idx="186">
                  <c:v>1.0724982058226911</c:v>
                </c:pt>
                <c:pt idx="187">
                  <c:v>1.0421345016366361</c:v>
                </c:pt>
                <c:pt idx="188">
                  <c:v>1.0088135598011643</c:v>
                </c:pt>
                <c:pt idx="189">
                  <c:v>0.97248503662105634</c:v>
                </c:pt>
                <c:pt idx="190">
                  <c:v>0.9331031919681132</c:v>
                </c:pt>
                <c:pt idx="191">
                  <c:v>0.89062699223306219</c:v>
                </c:pt>
                <c:pt idx="192">
                  <c:v>0.84502019024064245</c:v>
                </c:pt>
                <c:pt idx="193">
                  <c:v>0.7962513819945336</c:v>
                </c:pt>
                <c:pt idx="194">
                  <c:v>0.74429404040008484</c:v>
                </c:pt>
                <c:pt idx="195">
                  <c:v>0.6891265261034224</c:v>
                </c:pt>
                <c:pt idx="196">
                  <c:v>0.63073207607718573</c:v>
                </c:pt>
                <c:pt idx="197">
                  <c:v>0.5690987703512439</c:v>
                </c:pt>
                <c:pt idx="198">
                  <c:v>0.50421947782885479</c:v>
                </c:pt>
                <c:pt idx="199">
                  <c:v>0.43609178205309285</c:v>
                </c:pt>
                <c:pt idx="200">
                  <c:v>0.36471788792515214</c:v>
                </c:pt>
                <c:pt idx="201">
                  <c:v>0.29010451068564586</c:v>
                </c:pt>
                <c:pt idx="202">
                  <c:v>0.21226274829429209</c:v>
                </c:pt>
                <c:pt idx="203">
                  <c:v>0.13120793861421692</c:v>
                </c:pt>
                <c:pt idx="204">
                  <c:v>4.6959502914179024E-2</c:v>
                </c:pt>
                <c:pt idx="205">
                  <c:v>-4.0459222990031844E-2</c:v>
                </c:pt>
                <c:pt idx="206">
                  <c:v>-0.13102116828403199</c:v>
                </c:pt>
                <c:pt idx="207">
                  <c:v>-0.22469571594015636</c:v>
                </c:pt>
                <c:pt idx="208">
                  <c:v>-0.3214488992526181</c:v>
                </c:pt>
                <c:pt idx="209">
                  <c:v>-0.42124360446748077</c:v>
                </c:pt>
                <c:pt idx="210">
                  <c:v>-0.52403977820748515</c:v>
                </c:pt>
                <c:pt idx="211">
                  <c:v>-0.62979463802054381</c:v>
                </c:pt>
                <c:pt idx="212">
                  <c:v>-0.73846288487760436</c:v>
                </c:pt>
                <c:pt idx="213">
                  <c:v>-0.84999691617970785</c:v>
                </c:pt>
                <c:pt idx="214">
                  <c:v>-0.96434703799817245</c:v>
                </c:pt>
                <c:pt idx="215">
                  <c:v>-1.0814616754773425</c:v>
                </c:pt>
                <c:pt idx="216">
                  <c:v>-1.2012875801836822</c:v>
                </c:pt>
                <c:pt idx="217">
                  <c:v>-1.3237700335294362</c:v>
                </c:pt>
                <c:pt idx="218">
                  <c:v>-1.4488530453198489</c:v>
                </c:pt>
                <c:pt idx="219">
                  <c:v>-1.5764795465628594</c:v>
                </c:pt>
                <c:pt idx="220">
                  <c:v>-1.7065915759856034</c:v>
                </c:pt>
                <c:pt idx="221">
                  <c:v>-1.8391304594447453</c:v>
                </c:pt>
                <c:pt idx="222">
                  <c:v>-1.9740369819417014</c:v>
                </c:pt>
                <c:pt idx="223">
                  <c:v>-2.1112515516026402</c:v>
                </c:pt>
                <c:pt idx="224">
                  <c:v>-2.2507143554669553</c:v>
                </c:pt>
                <c:pt idx="225">
                  <c:v>-2.3923655067057932</c:v>
                </c:pt>
                <c:pt idx="226">
                  <c:v>-2.5361451831675947</c:v>
                </c:pt>
                <c:pt idx="227">
                  <c:v>-2.6819937571619041</c:v>
                </c:pt>
                <c:pt idx="228">
                  <c:v>-2.8298519163568141</c:v>
                </c:pt>
                <c:pt idx="229">
                  <c:v>-2.9796607759783162</c:v>
                </c:pt>
                <c:pt idx="230">
                  <c:v>-3.1313619822236838</c:v>
                </c:pt>
                <c:pt idx="231">
                  <c:v>-3.284897807195168</c:v>
                </c:pt>
                <c:pt idx="232">
                  <c:v>-3.440211235421315</c:v>
                </c:pt>
                <c:pt idx="233">
                  <c:v>-3.5972460422331691</c:v>
                </c:pt>
                <c:pt idx="234">
                  <c:v>-3.7559468642614524</c:v>
                </c:pt>
                <c:pt idx="235">
                  <c:v>-3.9162592623270411</c:v>
                </c:pt>
                <c:pt idx="236">
                  <c:v>-4.0781297770231735</c:v>
                </c:pt>
                <c:pt idx="237">
                  <c:v>-4.2415059773311707</c:v>
                </c:pt>
                <c:pt idx="238">
                  <c:v>-4.4063365026105981</c:v>
                </c:pt>
                <c:pt idx="239">
                  <c:v>-4.5725710982964767</c:v>
                </c:pt>
                <c:pt idx="240">
                  <c:v>-4.7401606456584249</c:v>
                </c:pt>
                <c:pt idx="241">
                  <c:v>-4.9090571860101937</c:v>
                </c:pt>
                <c:pt idx="242">
                  <c:v>-5.0792139396803275</c:v>
                </c:pt>
                <c:pt idx="243">
                  <c:v>-5.250585320139308</c:v>
                </c:pt>
                <c:pt idx="244">
                  <c:v>-5.4231269436057445</c:v>
                </c:pt>
                <c:pt idx="245">
                  <c:v>-5.5967956344609293</c:v>
                </c:pt>
                <c:pt idx="246">
                  <c:v>-5.7715494268516601</c:v>
                </c:pt>
                <c:pt idx="247">
                  <c:v>-5.9473475627569448</c:v>
                </c:pt>
                <c:pt idx="248">
                  <c:v>-6.1241504868249752</c:v>
                </c:pt>
                <c:pt idx="249">
                  <c:v>-6.3019198383230339</c:v>
                </c:pt>
                <c:pt idx="250">
                  <c:v>-6.4806184404246601</c:v>
                </c:pt>
                <c:pt idx="251">
                  <c:v>-6.6602102871566959</c:v>
                </c:pt>
                <c:pt idx="252">
                  <c:v>-6.8406605282131938</c:v>
                </c:pt>
                <c:pt idx="253">
                  <c:v>-7.0219354519108528</c:v>
                </c:pt>
                <c:pt idx="254">
                  <c:v>-7.2040024664968225</c:v>
                </c:pt>
                <c:pt idx="255">
                  <c:v>-7.386830080034418</c:v>
                </c:pt>
                <c:pt idx="256">
                  <c:v>-7.5703878790296342</c:v>
                </c:pt>
                <c:pt idx="257">
                  <c:v>-7.754646506036452</c:v>
                </c:pt>
                <c:pt idx="258">
                  <c:v>-7.9395776363609976</c:v>
                </c:pt>
                <c:pt idx="259">
                  <c:v>-8.1251539540605062</c:v>
                </c:pt>
                <c:pt idx="260">
                  <c:v>-8.3113491273546831</c:v>
                </c:pt>
                <c:pt idx="261">
                  <c:v>-8.4981377836034397</c:v>
                </c:pt>
                <c:pt idx="262">
                  <c:v>-8.6854954839567409</c:v>
                </c:pt>
                <c:pt idx="263">
                  <c:v>-8.8733986978066319</c:v>
                </c:pt>
                <c:pt idx="264">
                  <c:v>-9.0618247771237197</c:v>
                </c:pt>
                <c:pt idx="265">
                  <c:v>-9.2507519307836343</c:v>
                </c:pt>
                <c:pt idx="266">
                  <c:v>-9.4401591989567706</c:v>
                </c:pt>
                <c:pt idx="267">
                  <c:v>-9.6300264276441041</c:v>
                </c:pt>
                <c:pt idx="268">
                  <c:v>-9.820334243410338</c:v>
                </c:pt>
                <c:pt idx="269">
                  <c:v>-10.011064028394944</c:v>
                </c:pt>
                <c:pt idx="270">
                  <c:v>-10.202197895631205</c:v>
                </c:pt>
                <c:pt idx="271">
                  <c:v>-10.393718664726899</c:v>
                </c:pt>
                <c:pt idx="272">
                  <c:v>-10.58560983795542</c:v>
                </c:pt>
                <c:pt idx="273">
                  <c:v>-10.777855576767033</c:v>
                </c:pt>
                <c:pt idx="274">
                  <c:v>-10.970440678775509</c:v>
                </c:pt>
                <c:pt idx="275">
                  <c:v>-11.16335055522563</c:v>
                </c:pt>
                <c:pt idx="276">
                  <c:v>-11.35657120896928</c:v>
                </c:pt>
                <c:pt idx="277">
                  <c:v>-11.550089212964998</c:v>
                </c:pt>
                <c:pt idx="278">
                  <c:v>-11.743891689310956</c:v>
                </c:pt>
                <c:pt idx="279">
                  <c:v>-11.93796628882022</c:v>
                </c:pt>
                <c:pt idx="280">
                  <c:v>-12.132301171154918</c:v>
                </c:pt>
                <c:pt idx="281">
                  <c:v>-12.326884985501533</c:v>
                </c:pt>
                <c:pt idx="282">
                  <c:v>-12.521706851815699</c:v>
                </c:pt>
                <c:pt idx="283">
                  <c:v>-12.716756342609816</c:v>
                </c:pt>
                <c:pt idx="284">
                  <c:v>-12.912023465300727</c:v>
                </c:pt>
                <c:pt idx="285">
                  <c:v>-13.107498645101657</c:v>
                </c:pt>
                <c:pt idx="286">
                  <c:v>-13.303172708459785</c:v>
                </c:pt>
                <c:pt idx="287">
                  <c:v>-13.499036867023948</c:v>
                </c:pt>
                <c:pt idx="288">
                  <c:v>-13.695082702148198</c:v>
                </c:pt>
                <c:pt idx="289">
                  <c:v>-13.891302149904979</c:v>
                </c:pt>
                <c:pt idx="290">
                  <c:v>-14.087687486613749</c:v>
                </c:pt>
                <c:pt idx="291">
                  <c:v>-14.284231314866059</c:v>
                </c:pt>
                <c:pt idx="292">
                  <c:v>-14.480926550035635</c:v>
                </c:pt>
                <c:pt idx="293">
                  <c:v>-14.677766407267942</c:v>
                </c:pt>
                <c:pt idx="294">
                  <c:v>-14.874744388932671</c:v>
                </c:pt>
                <c:pt idx="295">
                  <c:v>-15.071854272525119</c:v>
                </c:pt>
                <c:pt idx="296">
                  <c:v>-15.269090099013056</c:v>
                </c:pt>
                <c:pt idx="297">
                  <c:v>-15.466446161603386</c:v>
                </c:pt>
                <c:pt idx="298">
                  <c:v>-15.663916994928597</c:v>
                </c:pt>
                <c:pt idx="299">
                  <c:v>-15.861497364630985</c:v>
                </c:pt>
                <c:pt idx="300">
                  <c:v>-16.059182257338314</c:v>
                </c:pt>
                <c:pt idx="301">
                  <c:v>-16.256966871013226</c:v>
                </c:pt>
                <c:pt idx="302">
                  <c:v>-16.454846605667544</c:v>
                </c:pt>
                <c:pt idx="303">
                  <c:v>-16.652817054428429</c:v>
                </c:pt>
                <c:pt idx="304">
                  <c:v>-16.850873994939185</c:v>
                </c:pt>
                <c:pt idx="305">
                  <c:v>-17.049013381093051</c:v>
                </c:pt>
                <c:pt idx="306">
                  <c:v>-17.247231335075096</c:v>
                </c:pt>
                <c:pt idx="307">
                  <c:v>-17.445524139710379</c:v>
                </c:pt>
                <c:pt idx="308">
                  <c:v>-17.64388823110329</c:v>
                </c:pt>
                <c:pt idx="309">
                  <c:v>-17.84232019155483</c:v>
                </c:pt>
                <c:pt idx="310">
                  <c:v>-18.040816742750007</c:v>
                </c:pt>
                <c:pt idx="311">
                  <c:v>-18.239374739202656</c:v>
                </c:pt>
                <c:pt idx="312">
                  <c:v>-18.437991161947018</c:v>
                </c:pt>
                <c:pt idx="313">
                  <c:v>-18.636663112466973</c:v>
                </c:pt>
                <c:pt idx="314">
                  <c:v>-18.835387806850211</c:v>
                </c:pt>
                <c:pt idx="315">
                  <c:v>-19.034162570160447</c:v>
                </c:pt>
                <c:pt idx="316">
                  <c:v>-19.232984831017127</c:v>
                </c:pt>
                <c:pt idx="317">
                  <c:v>-19.431852116370219</c:v>
                </c:pt>
                <c:pt idx="318">
                  <c:v>-19.630762046466714</c:v>
                </c:pt>
                <c:pt idx="319">
                  <c:v>-19.829712329993669</c:v>
                </c:pt>
                <c:pt idx="320">
                  <c:v>-20.028700759394205</c:v>
                </c:pt>
                <c:pt idx="321">
                  <c:v>-20.227725206344275</c:v>
                </c:pt>
                <c:pt idx="322">
                  <c:v>-20.426783617384814</c:v>
                </c:pt>
                <c:pt idx="323">
                  <c:v>-20.62587400969797</c:v>
                </c:pt>
                <c:pt idx="324">
                  <c:v>-20.824994467024126</c:v>
                </c:pt>
                <c:pt idx="325">
                  <c:v>-21.024143135706204</c:v>
                </c:pt>
                <c:pt idx="326">
                  <c:v>-21.223318220859934</c:v>
                </c:pt>
                <c:pt idx="327">
                  <c:v>-21.422517982657681</c:v>
                </c:pt>
                <c:pt idx="328">
                  <c:v>-21.621740732722245</c:v>
                </c:pt>
                <c:pt idx="329">
                  <c:v>-21.82098483062131</c:v>
                </c:pt>
                <c:pt idx="330">
                  <c:v>-22.020248680457257</c:v>
                </c:pt>
                <c:pt idx="331">
                  <c:v>-22.219530727545305</c:v>
                </c:pt>
                <c:pt idx="332">
                  <c:v>-22.418829455172755</c:v>
                </c:pt>
                <c:pt idx="333">
                  <c:v>-22.618143381433939</c:v>
                </c:pt>
                <c:pt idx="334">
                  <c:v>-22.817471056134583</c:v>
                </c:pt>
                <c:pt idx="335">
                  <c:v>-23.016811057757035</c:v>
                </c:pt>
                <c:pt idx="336">
                  <c:v>-23.216161990485418</c:v>
                </c:pt>
                <c:pt idx="337">
                  <c:v>-23.415522481278668</c:v>
                </c:pt>
                <c:pt idx="338">
                  <c:v>-23.614891176989879</c:v>
                </c:pt>
                <c:pt idx="339">
                  <c:v>-23.814266741523898</c:v>
                </c:pt>
                <c:pt idx="340">
                  <c:v>-24.013647853029433</c:v>
                </c:pt>
                <c:pt idx="341">
                  <c:v>-24.213033201116737</c:v>
                </c:pt>
                <c:pt idx="342">
                  <c:v>-24.41242148409826</c:v>
                </c:pt>
                <c:pt idx="343">
                  <c:v>-24.611811406245806</c:v>
                </c:pt>
                <c:pt idx="344">
                  <c:v>-24.811201675055866</c:v>
                </c:pt>
                <c:pt idx="345">
                  <c:v>-25.010590998523007</c:v>
                </c:pt>
                <c:pt idx="346">
                  <c:v>-25.209978082408767</c:v>
                </c:pt>
                <c:pt idx="347">
                  <c:v>-25.40936162750701</c:v>
                </c:pt>
                <c:pt idx="348">
                  <c:v>-25.608740326894498</c:v>
                </c:pt>
                <c:pt idx="349">
                  <c:v>-25.808112863164393</c:v>
                </c:pt>
                <c:pt idx="350">
                  <c:v>-26.007477905636492</c:v>
                </c:pt>
                <c:pt idx="351">
                  <c:v>-26.20683410753567</c:v>
                </c:pt>
                <c:pt idx="352">
                  <c:v>-26.406180103136411</c:v>
                </c:pt>
                <c:pt idx="353">
                  <c:v>-26.605514504864463</c:v>
                </c:pt>
                <c:pt idx="354">
                  <c:v>-26.804835900350376</c:v>
                </c:pt>
                <c:pt idx="355">
                  <c:v>-27.004142849429439</c:v>
                </c:pt>
                <c:pt idx="356">
                  <c:v>-27.203433881080077</c:v>
                </c:pt>
                <c:pt idx="357">
                  <c:v>-27.40270749029564</c:v>
                </c:pt>
                <c:pt idx="358">
                  <c:v>-27.601962134881845</c:v>
                </c:pt>
                <c:pt idx="359">
                  <c:v>-27.801196232173279</c:v>
                </c:pt>
                <c:pt idx="360">
                  <c:v>-28.000408155662235</c:v>
                </c:pt>
                <c:pt idx="361">
                  <c:v>-28.199596231532457</c:v>
                </c:pt>
                <c:pt idx="362">
                  <c:v>-28.398758735089853</c:v>
                </c:pt>
                <c:pt idx="363">
                  <c:v>-28.597893887082925</c:v>
                </c:pt>
                <c:pt idx="364">
                  <c:v>-28.796999849904594</c:v>
                </c:pt>
                <c:pt idx="365">
                  <c:v>-28.996074723668094</c:v>
                </c:pt>
                <c:pt idx="366">
                  <c:v>-29.195116542146387</c:v>
                </c:pt>
                <c:pt idx="367">
                  <c:v>-29.394123268568769</c:v>
                </c:pt>
                <c:pt idx="368">
                  <c:v>-29.593092791263548</c:v>
                </c:pt>
                <c:pt idx="369">
                  <c:v>-29.792022919137636</c:v>
                </c:pt>
                <c:pt idx="370">
                  <c:v>-29.990911376983689</c:v>
                </c:pt>
                <c:pt idx="371">
                  <c:v>-30.18975580060431</c:v>
                </c:pt>
                <c:pt idx="372">
                  <c:v>-30.388553731742</c:v>
                </c:pt>
                <c:pt idx="373">
                  <c:v>-30.587302612803775</c:v>
                </c:pt>
                <c:pt idx="374">
                  <c:v>-30.785999781369856</c:v>
                </c:pt>
                <c:pt idx="375">
                  <c:v>-30.984642464471726</c:v>
                </c:pt>
                <c:pt idx="376">
                  <c:v>-31.183227772630286</c:v>
                </c:pt>
                <c:pt idx="377">
                  <c:v>-31.381752693636848</c:v>
                </c:pt>
                <c:pt idx="378">
                  <c:v>-31.580214086066697</c:v>
                </c:pt>
                <c:pt idx="379">
                  <c:v>-31.778608672507801</c:v>
                </c:pt>
                <c:pt idx="380">
                  <c:v>-31.976933032490976</c:v>
                </c:pt>
                <c:pt idx="381">
                  <c:v>-32.175183595104293</c:v>
                </c:pt>
                <c:pt idx="382">
                  <c:v>-32.37335663127736</c:v>
                </c:pt>
                <c:pt idx="383">
                  <c:v>-32.571448245713988</c:v>
                </c:pt>
                <c:pt idx="384">
                  <c:v>-32.769454368458341</c:v>
                </c:pt>
                <c:pt idx="385">
                  <c:v>-32.967370746073648</c:v>
                </c:pt>
                <c:pt idx="386">
                  <c:v>-33.165192932412786</c:v>
                </c:pt>
                <c:pt idx="387">
                  <c:v>-33.362916278960469</c:v>
                </c:pt>
                <c:pt idx="388">
                  <c:v>-33.560535924723737</c:v>
                </c:pt>
                <c:pt idx="389">
                  <c:v>-33.758046785647053</c:v>
                </c:pt>
                <c:pt idx="390">
                  <c:v>-33.955443543528183</c:v>
                </c:pt>
                <c:pt idx="391">
                  <c:v>-34.152720634407686</c:v>
                </c:pt>
                <c:pt idx="392">
                  <c:v>-34.349872236404707</c:v>
                </c:pt>
                <c:pt idx="393">
                  <c:v>-34.54689225697058</c:v>
                </c:pt>
                <c:pt idx="394">
                  <c:v>-34.743774319529855</c:v>
                </c:pt>
                <c:pt idx="395">
                  <c:v>-34.94051174947483</c:v>
                </c:pt>
                <c:pt idx="396">
                  <c:v>-35.137097559482463</c:v>
                </c:pt>
                <c:pt idx="397">
                  <c:v>-35.333524434116086</c:v>
                </c:pt>
                <c:pt idx="398">
                  <c:v>-35.529784713674132</c:v>
                </c:pt>
                <c:pt idx="399">
                  <c:v>-35.725870377246594</c:v>
                </c:pt>
                <c:pt idx="400">
                  <c:v>-35.921773024937849</c:v>
                </c:pt>
                <c:pt idx="401">
                  <c:v>-36.117483859209344</c:v>
                </c:pt>
                <c:pt idx="402">
                  <c:v>-36.312993665297412</c:v>
                </c:pt>
                <c:pt idx="403">
                  <c:v>-36.508292790654743</c:v>
                </c:pt>
                <c:pt idx="404">
                  <c:v>-36.703371123363944</c:v>
                </c:pt>
                <c:pt idx="405">
                  <c:v>-36.898218069467731</c:v>
                </c:pt>
                <c:pt idx="406">
                  <c:v>-37.092822529154589</c:v>
                </c:pt>
                <c:pt idx="407">
                  <c:v>-37.287172871741198</c:v>
                </c:pt>
                <c:pt idx="408">
                  <c:v>-37.481256909381486</c:v>
                </c:pt>
                <c:pt idx="409">
                  <c:v>-37.675061869434423</c:v>
                </c:pt>
                <c:pt idx="410">
                  <c:v>-37.868574365414958</c:v>
                </c:pt>
                <c:pt idx="411">
                  <c:v>-38.061780366449128</c:v>
                </c:pt>
                <c:pt idx="412">
                  <c:v>-38.254665165148623</c:v>
                </c:pt>
                <c:pt idx="413">
                  <c:v>-38.447213343816045</c:v>
                </c:pt>
                <c:pt idx="414">
                  <c:v>-38.639408738884256</c:v>
                </c:pt>
                <c:pt idx="415">
                  <c:v>-38.831234403489141</c:v>
                </c:pt>
                <c:pt idx="416">
                  <c:v>-39.02267256806784</c:v>
                </c:pt>
                <c:pt idx="417">
                  <c:v>-39.213704598865526</c:v>
                </c:pt>
                <c:pt idx="418">
                  <c:v>-39.404310954229793</c:v>
                </c:pt>
                <c:pt idx="419">
                  <c:v>-39.594471138558134</c:v>
                </c:pt>
                <c:pt idx="420">
                  <c:v>-39.784163653761759</c:v>
                </c:pt>
                <c:pt idx="421">
                  <c:v>-39.973365948091505</c:v>
                </c:pt>
                <c:pt idx="422">
                  <c:v>-40.162054362167659</c:v>
                </c:pt>
                <c:pt idx="423">
                  <c:v>-40.350204072039617</c:v>
                </c:pt>
                <c:pt idx="424">
                  <c:v>-40.537789029091435</c:v>
                </c:pt>
                <c:pt idx="425">
                  <c:v>-40.724781896594386</c:v>
                </c:pt>
                <c:pt idx="426">
                  <c:v>-40.911153982691992</c:v>
                </c:pt>
                <c:pt idx="427">
                  <c:v>-41.096875169591456</c:v>
                </c:pt>
                <c:pt idx="428">
                  <c:v>-41.281913838710636</c:v>
                </c:pt>
                <c:pt idx="429">
                  <c:v>-41.46623679151795</c:v>
                </c:pt>
                <c:pt idx="430">
                  <c:v>-41.649809165775366</c:v>
                </c:pt>
                <c:pt idx="431">
                  <c:v>-41.832594346878167</c:v>
                </c:pt>
                <c:pt idx="432">
                  <c:v>-42.014553873952863</c:v>
                </c:pt>
                <c:pt idx="433">
                  <c:v>-42.195647340354121</c:v>
                </c:pt>
                <c:pt idx="434">
                  <c:v>-42.375832288165654</c:v>
                </c:pt>
                <c:pt idx="435">
                  <c:v>-42.55506409628169</c:v>
                </c:pt>
                <c:pt idx="436">
                  <c:v>-42.733295861604326</c:v>
                </c:pt>
                <c:pt idx="437">
                  <c:v>-42.910478272854256</c:v>
                </c:pt>
                <c:pt idx="438">
                  <c:v>-43.08655947644985</c:v>
                </c:pt>
                <c:pt idx="439">
                  <c:v>-43.261484933853495</c:v>
                </c:pt>
                <c:pt idx="440">
                  <c:v>-43.435197269736989</c:v>
                </c:pt>
                <c:pt idx="441">
                  <c:v>-43.607636110251171</c:v>
                </c:pt>
                <c:pt idx="442">
                  <c:v>-43.778737910621011</c:v>
                </c:pt>
                <c:pt idx="443">
                  <c:v>-43.948435771209361</c:v>
                </c:pt>
                <c:pt idx="444">
                  <c:v>-44.116659241111279</c:v>
                </c:pt>
                <c:pt idx="445">
                  <c:v>-44.28333410824429</c:v>
                </c:pt>
                <c:pt idx="446">
                  <c:v>-44.448382174796464</c:v>
                </c:pt>
                <c:pt idx="447">
                  <c:v>-44.611721016776322</c:v>
                </c:pt>
                <c:pt idx="448">
                  <c:v>-44.773263726274877</c:v>
                </c:pt>
                <c:pt idx="449">
                  <c:v>-44.932918634901966</c:v>
                </c:pt>
                <c:pt idx="450">
                  <c:v>-45.090589016691098</c:v>
                </c:pt>
                <c:pt idx="451">
                  <c:v>-45.246172768574418</c:v>
                </c:pt>
                <c:pt idx="452">
                  <c:v>-45.399562066317607</c:v>
                </c:pt>
                <c:pt idx="453">
                  <c:v>-45.550642993556082</c:v>
                </c:pt>
                <c:pt idx="454">
                  <c:v>-45.699295141296837</c:v>
                </c:pt>
                <c:pt idx="455">
                  <c:v>-45.845391174934591</c:v>
                </c:pt>
                <c:pt idx="456">
                  <c:v>-45.988796365461596</c:v>
                </c:pt>
                <c:pt idx="457">
                  <c:v>-46.129368081143454</c:v>
                </c:pt>
                <c:pt idx="458">
                  <c:v>-46.26695523544366</c:v>
                </c:pt>
                <c:pt idx="459">
                  <c:v>-46.401397686438642</c:v>
                </c:pt>
                <c:pt idx="460">
                  <c:v>-46.532525582320048</c:v>
                </c:pt>
                <c:pt idx="461">
                  <c:v>-46.66015864684794</c:v>
                </c:pt>
                <c:pt idx="462">
                  <c:v>-46.784105397757621</c:v>
                </c:pt>
                <c:pt idx="463">
                  <c:v>-46.904162290124574</c:v>
                </c:pt>
                <c:pt idx="464">
                  <c:v>-47.020112775521817</c:v>
                </c:pt>
                <c:pt idx="465">
                  <c:v>-47.131726266430746</c:v>
                </c:pt>
                <c:pt idx="466">
                  <c:v>-47.238756993753796</c:v>
                </c:pt>
                <c:pt idx="467">
                  <c:v>-47.340942743364224</c:v>
                </c:pt>
                <c:pt idx="468">
                  <c:v>-47.438003455368076</c:v>
                </c:pt>
                <c:pt idx="469">
                  <c:v>-47.529639667054575</c:v>
                </c:pt>
                <c:pt idx="470">
                  <c:v>-47.615530777289791</c:v>
                </c:pt>
                <c:pt idx="471">
                  <c:v>-47.695333106238316</c:v>
                </c:pt>
                <c:pt idx="472">
                  <c:v>-47.768677719631597</c:v>
                </c:pt>
                <c:pt idx="473">
                  <c:v>-47.835167981144735</c:v>
                </c:pt>
                <c:pt idx="474">
                  <c:v>-47.894376789564404</c:v>
                </c:pt>
                <c:pt idx="475">
                  <c:v>-47.945843448997493</c:v>
                </c:pt>
                <c:pt idx="476">
                  <c:v>-47.989070110010402</c:v>
                </c:pt>
                <c:pt idx="477">
                  <c:v>-48.023517706752259</c:v>
                </c:pt>
                <c:pt idx="478">
                  <c:v>-48.048601299147855</c:v>
                </c:pt>
                <c:pt idx="479">
                  <c:v>-48.063684709231971</c:v>
                </c:pt>
                <c:pt idx="480">
                  <c:v>-48.06807431545775</c:v>
                </c:pt>
                <c:pt idx="481">
                  <c:v>-48.061011836750396</c:v>
                </c:pt>
                <c:pt idx="482">
                  <c:v>-48.041665897038982</c:v>
                </c:pt>
                <c:pt idx="483">
                  <c:v>-48.009122108056317</c:v>
                </c:pt>
                <c:pt idx="484">
                  <c:v>-47.962371339297142</c:v>
                </c:pt>
                <c:pt idx="485">
                  <c:v>-47.90029575354631</c:v>
                </c:pt>
                <c:pt idx="486">
                  <c:v>-47.82165206639489</c:v>
                </c:pt>
                <c:pt idx="487">
                  <c:v>-47.725051327358017</c:v>
                </c:pt>
                <c:pt idx="488">
                  <c:v>-47.608934302240272</c:v>
                </c:pt>
                <c:pt idx="489">
                  <c:v>-47.471541237331735</c:v>
                </c:pt>
                <c:pt idx="490">
                  <c:v>-47.310874370197631</c:v>
                </c:pt>
                <c:pt idx="491">
                  <c:v>-47.124650965306039</c:v>
                </c:pt>
                <c:pt idx="492">
                  <c:v>-46.910243812306661</c:v>
                </c:pt>
                <c:pt idx="493">
                  <c:v>-46.664604899616997</c:v>
                </c:pt>
                <c:pt idx="494">
                  <c:v>-46.384166155733809</c:v>
                </c:pt>
                <c:pt idx="495">
                  <c:v>-46.064708388926086</c:v>
                </c:pt>
                <c:pt idx="496">
                  <c:v>-45.701185266487713</c:v>
                </c:pt>
                <c:pt idx="497">
                  <c:v>-45.287482335456545</c:v>
                </c:pt>
                <c:pt idx="498">
                  <c:v>-44.816079854272452</c:v>
                </c:pt>
                <c:pt idx="499">
                  <c:v>-44.277569124724565</c:v>
                </c:pt>
                <c:pt idx="500">
                  <c:v>-43.659938321371136</c:v>
                </c:pt>
                <c:pt idx="501">
                  <c:v>-42.947481575841891</c:v>
                </c:pt>
                <c:pt idx="502">
                  <c:v>-42.11906381419147</c:v>
                </c:pt>
                <c:pt idx="503">
                  <c:v>-41.145222032997353</c:v>
                </c:pt>
                <c:pt idx="504">
                  <c:v>-39.98301826070476</c:v>
                </c:pt>
                <c:pt idx="505">
                  <c:v>-38.566158524776753</c:v>
                </c:pt>
                <c:pt idx="506">
                  <c:v>-36.783945554526881</c:v>
                </c:pt>
                <c:pt idx="507">
                  <c:v>-34.429363429859734</c:v>
                </c:pt>
                <c:pt idx="508">
                  <c:v>-31.038393558828719</c:v>
                </c:pt>
                <c:pt idx="509">
                  <c:v>-25.131866276425999</c:v>
                </c:pt>
                <c:pt idx="510">
                  <c:v>7.6795350066978046E-2</c:v>
                </c:pt>
                <c:pt idx="511">
                  <c:v>-25.376249612769932</c:v>
                </c:pt>
                <c:pt idx="512">
                  <c:v>-31.457870248648277</c:v>
                </c:pt>
                <c:pt idx="513">
                  <c:v>-35.034625172813804</c:v>
                </c:pt>
                <c:pt idx="514">
                  <c:v>-37.572349568330921</c:v>
                </c:pt>
                <c:pt idx="515">
                  <c:v>-39.530597911176422</c:v>
                </c:pt>
                <c:pt idx="516">
                  <c:v>-41.113327349856512</c:v>
                </c:pt>
                <c:pt idx="517">
                  <c:v>-42.428488607009918</c:v>
                </c:pt>
                <c:pt idx="518">
                  <c:v>-43.539643739580072</c:v>
                </c:pt>
                <c:pt idx="519">
                  <c:v>-44.486888500069099</c:v>
                </c:pt>
                <c:pt idx="520">
                  <c:v>-45.296654948990607</c:v>
                </c:pt>
                <c:pt idx="521">
                  <c:v>-45.986790376471362</c:v>
                </c:pt>
                <c:pt idx="522">
                  <c:v>-46.569383827820076</c:v>
                </c:pt>
                <c:pt idx="523">
                  <c:v>-47.052416390270089</c:v>
                </c:pt>
                <c:pt idx="524">
                  <c:v>-47.44074669725336</c:v>
                </c:pt>
                <c:pt idx="525">
                  <c:v>-47.736689638383687</c:v>
                </c:pt>
                <c:pt idx="526">
                  <c:v>-47.940321332200725</c:v>
                </c:pt>
                <c:pt idx="527">
                  <c:v>-48.04957485551806</c:v>
                </c:pt>
                <c:pt idx="528">
                  <c:v>-48.060146950868855</c:v>
                </c:pt>
                <c:pt idx="529">
                  <c:v>-47.965198836112599</c:v>
                </c:pt>
                <c:pt idx="530">
                  <c:v>-47.754791275713529</c:v>
                </c:pt>
                <c:pt idx="531">
                  <c:v>-47.414928888897087</c:v>
                </c:pt>
                <c:pt idx="532">
                  <c:v>-46.925971386710756</c:v>
                </c:pt>
                <c:pt idx="533">
                  <c:v>-46.259933720318244</c:v>
                </c:pt>
                <c:pt idx="534">
                  <c:v>-45.375676874103654</c:v>
                </c:pt>
                <c:pt idx="535">
                  <c:v>-44.20971979383048</c:v>
                </c:pt>
                <c:pt idx="536">
                  <c:v>-42.656877372072117</c:v>
                </c:pt>
                <c:pt idx="537">
                  <c:v>-40.523325081520071</c:v>
                </c:pt>
                <c:pt idx="538">
                  <c:v>-37.385458326981762</c:v>
                </c:pt>
                <c:pt idx="539">
                  <c:v>-31.962664644069712</c:v>
                </c:pt>
                <c:pt idx="540">
                  <c:v>-11.442793655597633</c:v>
                </c:pt>
                <c:pt idx="541">
                  <c:v>-30.423820414783592</c:v>
                </c:pt>
                <c:pt idx="542">
                  <c:v>-36.925753339487208</c:v>
                </c:pt>
                <c:pt idx="543">
                  <c:v>-40.540340738906238</c:v>
                </c:pt>
                <c:pt idx="544">
                  <c:v>-42.978992997438716</c:v>
                </c:pt>
                <c:pt idx="545">
                  <c:v>-44.742849728790333</c:v>
                </c:pt>
                <c:pt idx="546">
                  <c:v>-46.043598680966568</c:v>
                </c:pt>
                <c:pt idx="547">
                  <c:v>-46.985750939558358</c:v>
                </c:pt>
                <c:pt idx="548">
                  <c:v>-47.623142736347191</c:v>
                </c:pt>
                <c:pt idx="549">
                  <c:v>-47.980488873795871</c:v>
                </c:pt>
                <c:pt idx="550">
                  <c:v>-48.061926267736332</c:v>
                </c:pt>
                <c:pt idx="551">
                  <c:v>-47.853029255111693</c:v>
                </c:pt>
                <c:pt idx="552">
                  <c:v>-47.317643220456624</c:v>
                </c:pt>
                <c:pt idx="553">
                  <c:v>-46.38747940366833</c:v>
                </c:pt>
                <c:pt idx="554">
                  <c:v>-44.936312408375571</c:v>
                </c:pt>
                <c:pt idx="555">
                  <c:v>-42.710669238326716</c:v>
                </c:pt>
                <c:pt idx="556">
                  <c:v>-39.092779731103164</c:v>
                </c:pt>
                <c:pt idx="557">
                  <c:v>-31.713884898462222</c:v>
                </c:pt>
                <c:pt idx="558">
                  <c:v>-24.090799762843066</c:v>
                </c:pt>
                <c:pt idx="559">
                  <c:v>-37.025286692524645</c:v>
                </c:pt>
                <c:pt idx="560">
                  <c:v>-41.846065947206377</c:v>
                </c:pt>
                <c:pt idx="561">
                  <c:v>-44.66240826699984</c:v>
                </c:pt>
                <c:pt idx="562">
                  <c:v>-46.446955270772847</c:v>
                </c:pt>
                <c:pt idx="563">
                  <c:v>-47.525425900381116</c:v>
                </c:pt>
                <c:pt idx="564">
                  <c:v>-48.022997148876748</c:v>
                </c:pt>
                <c:pt idx="565">
                  <c:v>-47.967564684197441</c:v>
                </c:pt>
                <c:pt idx="566">
                  <c:v>-47.310842501667103</c:v>
                </c:pt>
                <c:pt idx="567">
                  <c:v>-45.902256825350833</c:v>
                </c:pt>
                <c:pt idx="568">
                  <c:v>-43.372332264355187</c:v>
                </c:pt>
                <c:pt idx="569">
                  <c:v>-38.613616632584801</c:v>
                </c:pt>
                <c:pt idx="570">
                  <c:v>-23.447142138289436</c:v>
                </c:pt>
                <c:pt idx="571">
                  <c:v>-35.323286373051616</c:v>
                </c:pt>
                <c:pt idx="572">
                  <c:v>-42.154342960314693</c:v>
                </c:pt>
                <c:pt idx="573">
                  <c:v>-45.474460691896041</c:v>
                </c:pt>
                <c:pt idx="574">
                  <c:v>-47.267514912934914</c:v>
                </c:pt>
                <c:pt idx="575">
                  <c:v>-48.021668755625811</c:v>
                </c:pt>
                <c:pt idx="576">
                  <c:v>-47.849287715411528</c:v>
                </c:pt>
                <c:pt idx="577">
                  <c:v>-46.639056511021792</c:v>
                </c:pt>
                <c:pt idx="578">
                  <c:v>-43.934817294896831</c:v>
                </c:pt>
                <c:pt idx="579">
                  <c:v>-38.027572003058715</c:v>
                </c:pt>
                <c:pt idx="580">
                  <c:v>-19.73704773460241</c:v>
                </c:pt>
                <c:pt idx="581">
                  <c:v>-39.978969632649523</c:v>
                </c:pt>
                <c:pt idx="582">
                  <c:v>-45.013673824601874</c:v>
                </c:pt>
                <c:pt idx="583">
                  <c:v>-47.330202878304235</c:v>
                </c:pt>
                <c:pt idx="584">
                  <c:v>-48.067359033741795</c:v>
                </c:pt>
                <c:pt idx="585">
                  <c:v>-47.394503510353047</c:v>
                </c:pt>
                <c:pt idx="586">
                  <c:v>-44.926479160133333</c:v>
                </c:pt>
                <c:pt idx="587">
                  <c:v>-38.756896470056262</c:v>
                </c:pt>
                <c:pt idx="588">
                  <c:v>-26.290915201391762</c:v>
                </c:pt>
                <c:pt idx="589">
                  <c:v>-42.031172468794679</c:v>
                </c:pt>
                <c:pt idx="590">
                  <c:v>-46.418198139347105</c:v>
                </c:pt>
                <c:pt idx="591">
                  <c:v>-47.988377053463054</c:v>
                </c:pt>
                <c:pt idx="592">
                  <c:v>-47.564721598922297</c:v>
                </c:pt>
                <c:pt idx="593">
                  <c:v>-44.740234910174685</c:v>
                </c:pt>
                <c:pt idx="594">
                  <c:v>-36.116278727339058</c:v>
                </c:pt>
                <c:pt idx="595">
                  <c:v>-35.969145944771512</c:v>
                </c:pt>
                <c:pt idx="596">
                  <c:v>-44.913434396451571</c:v>
                </c:pt>
                <c:pt idx="597">
                  <c:v>-47.743749665818676</c:v>
                </c:pt>
                <c:pt idx="598">
                  <c:v>-47.745453248394313</c:v>
                </c:pt>
                <c:pt idx="599">
                  <c:v>-44.690143991114077</c:v>
                </c:pt>
                <c:pt idx="600">
                  <c:v>-32.968123639763164</c:v>
                </c:pt>
                <c:pt idx="601">
                  <c:v>-39.970741073976498</c:v>
                </c:pt>
                <c:pt idx="602">
                  <c:v>-46.565873094473304</c:v>
                </c:pt>
                <c:pt idx="603">
                  <c:v>-48.062077210945553</c:v>
                </c:pt>
                <c:pt idx="604">
                  <c:v>-46.019077737993051</c:v>
                </c:pt>
                <c:pt idx="605">
                  <c:v>-36.689344420615484</c:v>
                </c:pt>
                <c:pt idx="606">
                  <c:v>-39.433165527350333</c:v>
                </c:pt>
                <c:pt idx="607">
                  <c:v>-46.815102780464258</c:v>
                </c:pt>
                <c:pt idx="608">
                  <c:v>-47.958377370329252</c:v>
                </c:pt>
                <c:pt idx="609">
                  <c:v>-44.383921707551515</c:v>
                </c:pt>
                <c:pt idx="610">
                  <c:v>1.0195420497243672</c:v>
                </c:pt>
              </c:numCache>
            </c:numRef>
          </c:yVal>
          <c:smooth val="0"/>
        </c:ser>
        <c:ser>
          <c:idx val="3"/>
          <c:order val="3"/>
          <c:tx>
            <c:v>Attenuated Point</c:v>
          </c:tx>
          <c:spPr>
            <a:ln>
              <a:noFill/>
            </a:ln>
          </c:spPr>
          <c:marker>
            <c:symbol val="none"/>
          </c:marker>
          <c:xVal>
            <c:numRef>
              <c:f>FRACXO_US!$B$29</c:f>
              <c:numCache>
                <c:formatCode>0.00" Hz"</c:formatCode>
                <c:ptCount val="1"/>
                <c:pt idx="0">
                  <c:v>295.12092266663291</c:v>
                </c:pt>
              </c:numCache>
            </c:numRef>
          </c:xVal>
          <c:yVal>
            <c:numRef>
              <c:f>FRACXO_US!$B$30</c:f>
              <c:numCache>
                <c:formatCode>0.00" db"</c:formatCode>
                <c:ptCount val="1"/>
                <c:pt idx="0">
                  <c:v>-5.9473475627569448</c:v>
                </c:pt>
              </c:numCache>
            </c:numRef>
          </c:yVal>
          <c:smooth val="0"/>
        </c:ser>
        <c:ser>
          <c:idx val="0"/>
          <c:order val="0"/>
          <c:tx>
            <c:v>FRACXO DPLL Response</c:v>
          </c:tx>
          <c:marker>
            <c:symbol val="none"/>
          </c:marker>
          <c:xVal>
            <c:numRef>
              <c:f>FRACXO_US!$M$2:$M$612</c:f>
              <c:numCache>
                <c:formatCode>General</c:formatCode>
                <c:ptCount val="611"/>
                <c:pt idx="0">
                  <c:v>1</c:v>
                </c:pt>
                <c:pt idx="1">
                  <c:v>1.0232929922807541</c:v>
                </c:pt>
                <c:pt idx="2">
                  <c:v>1.0471285480508996</c:v>
                </c:pt>
                <c:pt idx="3">
                  <c:v>1.0715193052376064</c:v>
                </c:pt>
                <c:pt idx="4">
                  <c:v>1.0964781961431851</c:v>
                </c:pt>
                <c:pt idx="5">
                  <c:v>1.1220184543019636</c:v>
                </c:pt>
                <c:pt idx="6">
                  <c:v>1.1481536214968828</c:v>
                </c:pt>
                <c:pt idx="7">
                  <c:v>1.1748975549395295</c:v>
                </c:pt>
                <c:pt idx="8">
                  <c:v>1.2022644346174129</c:v>
                </c:pt>
                <c:pt idx="9">
                  <c:v>1.2302687708123816</c:v>
                </c:pt>
                <c:pt idx="10">
                  <c:v>1.2589254117941673</c:v>
                </c:pt>
                <c:pt idx="11">
                  <c:v>1.288249551693134</c:v>
                </c:pt>
                <c:pt idx="12">
                  <c:v>1.318256738556407</c:v>
                </c:pt>
                <c:pt idx="13">
                  <c:v>1.3489628825916535</c:v>
                </c:pt>
                <c:pt idx="14">
                  <c:v>1.3803842646028848</c:v>
                </c:pt>
                <c:pt idx="15">
                  <c:v>1.4125375446227544</c:v>
                </c:pt>
                <c:pt idx="16">
                  <c:v>1.4454397707459274</c:v>
                </c:pt>
                <c:pt idx="17">
                  <c:v>1.4791083881682074</c:v>
                </c:pt>
                <c:pt idx="18">
                  <c:v>1.5135612484362084</c:v>
                </c:pt>
                <c:pt idx="19">
                  <c:v>1.5488166189124815</c:v>
                </c:pt>
                <c:pt idx="20">
                  <c:v>1.5848931924611138</c:v>
                </c:pt>
                <c:pt idx="21">
                  <c:v>1.6218100973589302</c:v>
                </c:pt>
                <c:pt idx="22">
                  <c:v>1.6595869074375611</c:v>
                </c:pt>
                <c:pt idx="23">
                  <c:v>1.6982436524617448</c:v>
                </c:pt>
                <c:pt idx="24">
                  <c:v>1.737800828749376</c:v>
                </c:pt>
                <c:pt idx="25">
                  <c:v>1.7782794100389232</c:v>
                </c:pt>
                <c:pt idx="26">
                  <c:v>1.8197008586099839</c:v>
                </c:pt>
                <c:pt idx="27">
                  <c:v>1.8620871366628677</c:v>
                </c:pt>
                <c:pt idx="28">
                  <c:v>1.9054607179632477</c:v>
                </c:pt>
                <c:pt idx="29">
                  <c:v>1.9498445997580458</c:v>
                </c:pt>
                <c:pt idx="30">
                  <c:v>1.9952623149688802</c:v>
                </c:pt>
                <c:pt idx="31">
                  <c:v>2.0417379446695301</c:v>
                </c:pt>
                <c:pt idx="32">
                  <c:v>2.0892961308540401</c:v>
                </c:pt>
                <c:pt idx="33">
                  <c:v>2.1379620895022331</c:v>
                </c:pt>
                <c:pt idx="34">
                  <c:v>2.1877616239495534</c:v>
                </c:pt>
                <c:pt idx="35">
                  <c:v>2.2387211385683408</c:v>
                </c:pt>
                <c:pt idx="36">
                  <c:v>2.290867652767774</c:v>
                </c:pt>
                <c:pt idx="37">
                  <c:v>2.3442288153199233</c:v>
                </c:pt>
                <c:pt idx="38">
                  <c:v>2.3988329190194917</c:v>
                </c:pt>
                <c:pt idx="39">
                  <c:v>2.4547089156850315</c:v>
                </c:pt>
                <c:pt idx="40">
                  <c:v>2.5118864315095815</c:v>
                </c:pt>
                <c:pt idx="41">
                  <c:v>2.5703957827688653</c:v>
                </c:pt>
                <c:pt idx="42">
                  <c:v>2.6302679918953835</c:v>
                </c:pt>
                <c:pt idx="43">
                  <c:v>2.6915348039269174</c:v>
                </c:pt>
                <c:pt idx="44">
                  <c:v>2.7542287033381685</c:v>
                </c:pt>
                <c:pt idx="45">
                  <c:v>2.8183829312644555</c:v>
                </c:pt>
                <c:pt idx="46">
                  <c:v>2.8840315031266082</c:v>
                </c:pt>
                <c:pt idx="47">
                  <c:v>2.9512092266663874</c:v>
                </c:pt>
                <c:pt idx="48">
                  <c:v>3.0199517204020183</c:v>
                </c:pt>
                <c:pt idx="49">
                  <c:v>3.0902954325135927</c:v>
                </c:pt>
                <c:pt idx="50">
                  <c:v>3.1622776601683813</c:v>
                </c:pt>
                <c:pt idx="51">
                  <c:v>3.2359365692962849</c:v>
                </c:pt>
                <c:pt idx="52">
                  <c:v>3.311311214825913</c:v>
                </c:pt>
                <c:pt idx="53">
                  <c:v>3.3884415613920278</c:v>
                </c:pt>
                <c:pt idx="54">
                  <c:v>3.4673685045253184</c:v>
                </c:pt>
                <c:pt idx="55">
                  <c:v>3.5481338923357573</c:v>
                </c:pt>
                <c:pt idx="56">
                  <c:v>3.6307805477010158</c:v>
                </c:pt>
                <c:pt idx="57">
                  <c:v>3.7153522909717283</c:v>
                </c:pt>
                <c:pt idx="58">
                  <c:v>3.8018939632056155</c:v>
                </c:pt>
                <c:pt idx="59">
                  <c:v>3.8904514499428093</c:v>
                </c:pt>
                <c:pt idx="60">
                  <c:v>3.9810717055349762</c:v>
                </c:pt>
                <c:pt idx="61">
                  <c:v>4.0738027780411308</c:v>
                </c:pt>
                <c:pt idx="62">
                  <c:v>4.1686938347033582</c:v>
                </c:pt>
                <c:pt idx="63">
                  <c:v>4.2657951880159306</c:v>
                </c:pt>
                <c:pt idx="64">
                  <c:v>4.3651583224016637</c:v>
                </c:pt>
                <c:pt idx="65">
                  <c:v>4.4668359215096354</c:v>
                </c:pt>
                <c:pt idx="66">
                  <c:v>4.5708818961487552</c:v>
                </c:pt>
                <c:pt idx="67">
                  <c:v>4.6773514128719862</c:v>
                </c:pt>
                <c:pt idx="68">
                  <c:v>4.7863009232263884</c:v>
                </c:pt>
                <c:pt idx="69">
                  <c:v>4.8977881936844669</c:v>
                </c:pt>
                <c:pt idx="70">
                  <c:v>5.0118723362727282</c:v>
                </c:pt>
                <c:pt idx="71">
                  <c:v>5.1286138399136538</c:v>
                </c:pt>
                <c:pt idx="72">
                  <c:v>5.2480746024977316</c:v>
                </c:pt>
                <c:pt idx="73">
                  <c:v>5.3703179637025338</c:v>
                </c:pt>
                <c:pt idx="74">
                  <c:v>5.495408738576252</c:v>
                </c:pt>
                <c:pt idx="75">
                  <c:v>5.6234132519034983</c:v>
                </c:pt>
                <c:pt idx="76">
                  <c:v>5.7543993733715757</c:v>
                </c:pt>
                <c:pt idx="77">
                  <c:v>5.8884365535558976</c:v>
                </c:pt>
                <c:pt idx="78">
                  <c:v>6.0255958607435849</c:v>
                </c:pt>
                <c:pt idx="79">
                  <c:v>6.1659500186148302</c:v>
                </c:pt>
                <c:pt idx="80">
                  <c:v>6.3095734448019405</c:v>
                </c:pt>
                <c:pt idx="81">
                  <c:v>6.4565422903465644</c:v>
                </c:pt>
                <c:pt idx="82">
                  <c:v>6.6069344800759682</c:v>
                </c:pt>
                <c:pt idx="83">
                  <c:v>6.7608297539198272</c:v>
                </c:pt>
                <c:pt idx="84">
                  <c:v>6.9183097091893737</c:v>
                </c:pt>
                <c:pt idx="85">
                  <c:v>7.0794578438413893</c:v>
                </c:pt>
                <c:pt idx="86">
                  <c:v>7.2443596007499105</c:v>
                </c:pt>
                <c:pt idx="87">
                  <c:v>7.4131024130091863</c:v>
                </c:pt>
                <c:pt idx="88">
                  <c:v>7.5857757502918481</c:v>
                </c:pt>
                <c:pt idx="89">
                  <c:v>7.7624711662869306</c:v>
                </c:pt>
                <c:pt idx="90">
                  <c:v>7.9432823472428282</c:v>
                </c:pt>
                <c:pt idx="91">
                  <c:v>8.1283051616410056</c:v>
                </c:pt>
                <c:pt idx="92">
                  <c:v>8.3176377110267214</c:v>
                </c:pt>
                <c:pt idx="93">
                  <c:v>8.5113803820237806</c:v>
                </c:pt>
                <c:pt idx="94">
                  <c:v>8.709635899560821</c:v>
                </c:pt>
                <c:pt idx="95">
                  <c:v>8.9125093813374701</c:v>
                </c:pt>
                <c:pt idx="96">
                  <c:v>9.1201083935591107</c:v>
                </c:pt>
                <c:pt idx="97">
                  <c:v>9.3325430079699281</c:v>
                </c:pt>
                <c:pt idx="98">
                  <c:v>9.5499258602143762</c:v>
                </c:pt>
                <c:pt idx="99">
                  <c:v>9.7723722095581227</c:v>
                </c:pt>
                <c:pt idx="100">
                  <c:v>10.000000000000016</c:v>
                </c:pt>
                <c:pt idx="101">
                  <c:v>10.232929922807561</c:v>
                </c:pt>
                <c:pt idx="102">
                  <c:v>10.471285480509014</c:v>
                </c:pt>
                <c:pt idx="103">
                  <c:v>10.715193052376083</c:v>
                </c:pt>
                <c:pt idx="104">
                  <c:v>10.964781961431873</c:v>
                </c:pt>
                <c:pt idx="105">
                  <c:v>11.220184543019656</c:v>
                </c:pt>
                <c:pt idx="106">
                  <c:v>11.481536214968848</c:v>
                </c:pt>
                <c:pt idx="107">
                  <c:v>11.748975549395317</c:v>
                </c:pt>
                <c:pt idx="108">
                  <c:v>12.022644346174154</c:v>
                </c:pt>
                <c:pt idx="109">
                  <c:v>12.302687708123841</c:v>
                </c:pt>
                <c:pt idx="110">
                  <c:v>12.589254117941696</c:v>
                </c:pt>
                <c:pt idx="111">
                  <c:v>12.882495516931364</c:v>
                </c:pt>
                <c:pt idx="112">
                  <c:v>13.1825673855641</c:v>
                </c:pt>
                <c:pt idx="113">
                  <c:v>13.489628825916565</c:v>
                </c:pt>
                <c:pt idx="114">
                  <c:v>13.803842646028876</c:v>
                </c:pt>
                <c:pt idx="115">
                  <c:v>14.12537544622757</c:v>
                </c:pt>
                <c:pt idx="116">
                  <c:v>14.454397707459307</c:v>
                </c:pt>
                <c:pt idx="117">
                  <c:v>14.791083881682106</c:v>
                </c:pt>
                <c:pt idx="118">
                  <c:v>15.135612484362113</c:v>
                </c:pt>
                <c:pt idx="119">
                  <c:v>15.488166189124851</c:v>
                </c:pt>
                <c:pt idx="120">
                  <c:v>15.848931924611172</c:v>
                </c:pt>
                <c:pt idx="121">
                  <c:v>16.218100973589337</c:v>
                </c:pt>
                <c:pt idx="122">
                  <c:v>16.595869074375642</c:v>
                </c:pt>
                <c:pt idx="123">
                  <c:v>16.982436524617487</c:v>
                </c:pt>
                <c:pt idx="124">
                  <c:v>17.378008287493795</c:v>
                </c:pt>
                <c:pt idx="125">
                  <c:v>17.782794100389268</c:v>
                </c:pt>
                <c:pt idx="126">
                  <c:v>18.197008586099873</c:v>
                </c:pt>
                <c:pt idx="127">
                  <c:v>18.620871366628723</c:v>
                </c:pt>
                <c:pt idx="128">
                  <c:v>19.054607179632519</c:v>
                </c:pt>
                <c:pt idx="129">
                  <c:v>19.4984459975805</c:v>
                </c:pt>
                <c:pt idx="130">
                  <c:v>19.95262314968884</c:v>
                </c:pt>
                <c:pt idx="131">
                  <c:v>20.417379446695346</c:v>
                </c:pt>
                <c:pt idx="132">
                  <c:v>20.892961308540446</c:v>
                </c:pt>
                <c:pt idx="133">
                  <c:v>21.379620895022374</c:v>
                </c:pt>
                <c:pt idx="134">
                  <c:v>21.877616239495577</c:v>
                </c:pt>
                <c:pt idx="135">
                  <c:v>22.387211385683454</c:v>
                </c:pt>
                <c:pt idx="136">
                  <c:v>22.908676527677788</c:v>
                </c:pt>
                <c:pt idx="137">
                  <c:v>23.442288153199279</c:v>
                </c:pt>
                <c:pt idx="138">
                  <c:v>23.988329190194971</c:v>
                </c:pt>
                <c:pt idx="139">
                  <c:v>24.547089156850369</c:v>
                </c:pt>
                <c:pt idx="140">
                  <c:v>25.118864315095866</c:v>
                </c:pt>
                <c:pt idx="141">
                  <c:v>25.703957827688704</c:v>
                </c:pt>
                <c:pt idx="142">
                  <c:v>26.302679918953896</c:v>
                </c:pt>
                <c:pt idx="143">
                  <c:v>26.915348039269233</c:v>
                </c:pt>
                <c:pt idx="144">
                  <c:v>27.542287033381736</c:v>
                </c:pt>
                <c:pt idx="145">
                  <c:v>28.183829312644612</c:v>
                </c:pt>
                <c:pt idx="146">
                  <c:v>28.840315031266144</c:v>
                </c:pt>
                <c:pt idx="147">
                  <c:v>29.512092266663942</c:v>
                </c:pt>
                <c:pt idx="148">
                  <c:v>30.199517204020246</c:v>
                </c:pt>
                <c:pt idx="149">
                  <c:v>30.902954325135987</c:v>
                </c:pt>
                <c:pt idx="150">
                  <c:v>31.622776601683888</c:v>
                </c:pt>
                <c:pt idx="151">
                  <c:v>32.359365692962918</c:v>
                </c:pt>
                <c:pt idx="152">
                  <c:v>33.113112148259205</c:v>
                </c:pt>
                <c:pt idx="153">
                  <c:v>33.88441561392036</c:v>
                </c:pt>
                <c:pt idx="154">
                  <c:v>34.673685045253272</c:v>
                </c:pt>
                <c:pt idx="155">
                  <c:v>35.481338923357647</c:v>
                </c:pt>
                <c:pt idx="156">
                  <c:v>36.307805477010241</c:v>
                </c:pt>
                <c:pt idx="157">
                  <c:v>37.153522909717374</c:v>
                </c:pt>
                <c:pt idx="158">
                  <c:v>38.018939632056238</c:v>
                </c:pt>
                <c:pt idx="159">
                  <c:v>38.904514499428174</c:v>
                </c:pt>
                <c:pt idx="160">
                  <c:v>39.810717055349841</c:v>
                </c:pt>
                <c:pt idx="161">
                  <c:v>40.738027780411407</c:v>
                </c:pt>
                <c:pt idx="162">
                  <c:v>41.686938347033674</c:v>
                </c:pt>
                <c:pt idx="163">
                  <c:v>42.657951880159395</c:v>
                </c:pt>
                <c:pt idx="164">
                  <c:v>43.651583224016726</c:v>
                </c:pt>
                <c:pt idx="165">
                  <c:v>44.668359215096459</c:v>
                </c:pt>
                <c:pt idx="166">
                  <c:v>45.708818961487651</c:v>
                </c:pt>
                <c:pt idx="167">
                  <c:v>46.773514128719967</c:v>
                </c:pt>
                <c:pt idx="168">
                  <c:v>47.863009232263998</c:v>
                </c:pt>
                <c:pt idx="169">
                  <c:v>48.977881936844788</c:v>
                </c:pt>
                <c:pt idx="170">
                  <c:v>50.118723362727394</c:v>
                </c:pt>
                <c:pt idx="171">
                  <c:v>51.286138399136647</c:v>
                </c:pt>
                <c:pt idx="172">
                  <c:v>52.480746024977449</c:v>
                </c:pt>
                <c:pt idx="173">
                  <c:v>53.703179637025457</c:v>
                </c:pt>
                <c:pt idx="174">
                  <c:v>54.954087385762662</c:v>
                </c:pt>
                <c:pt idx="175">
                  <c:v>56.234132519035114</c:v>
                </c:pt>
                <c:pt idx="176">
                  <c:v>57.543993733715901</c:v>
                </c:pt>
                <c:pt idx="177">
                  <c:v>58.884365535559105</c:v>
                </c:pt>
                <c:pt idx="178">
                  <c:v>60.255958607435979</c:v>
                </c:pt>
                <c:pt idx="179">
                  <c:v>61.659500186148421</c:v>
                </c:pt>
                <c:pt idx="180">
                  <c:v>63.095734448019527</c:v>
                </c:pt>
                <c:pt idx="181">
                  <c:v>64.565422903465816</c:v>
                </c:pt>
                <c:pt idx="182">
                  <c:v>66.069344800759865</c:v>
                </c:pt>
                <c:pt idx="183">
                  <c:v>67.608297539198432</c:v>
                </c:pt>
                <c:pt idx="184">
                  <c:v>69.183097091893913</c:v>
                </c:pt>
                <c:pt idx="185">
                  <c:v>70.79457843841405</c:v>
                </c:pt>
                <c:pt idx="186">
                  <c:v>72.443596007499266</c:v>
                </c:pt>
                <c:pt idx="187">
                  <c:v>74.131024130092001</c:v>
                </c:pt>
                <c:pt idx="188">
                  <c:v>75.857757502918631</c:v>
                </c:pt>
                <c:pt idx="189">
                  <c:v>77.624711662869501</c:v>
                </c:pt>
                <c:pt idx="190">
                  <c:v>79.432823472428467</c:v>
                </c:pt>
                <c:pt idx="191">
                  <c:v>81.283051616410248</c:v>
                </c:pt>
                <c:pt idx="192">
                  <c:v>83.176377110267424</c:v>
                </c:pt>
                <c:pt idx="193">
                  <c:v>85.113803820237962</c:v>
                </c:pt>
                <c:pt idx="194">
                  <c:v>87.096358995608384</c:v>
                </c:pt>
                <c:pt idx="195">
                  <c:v>89.125093813374875</c:v>
                </c:pt>
                <c:pt idx="196">
                  <c:v>91.201083935591285</c:v>
                </c:pt>
                <c:pt idx="197">
                  <c:v>93.325430079699501</c:v>
                </c:pt>
                <c:pt idx="198">
                  <c:v>95.499258602143996</c:v>
                </c:pt>
                <c:pt idx="199">
                  <c:v>97.723722095581465</c:v>
                </c:pt>
                <c:pt idx="200">
                  <c:v>100.00000000000031</c:v>
                </c:pt>
                <c:pt idx="201">
                  <c:v>102.32929922807573</c:v>
                </c:pt>
                <c:pt idx="202">
                  <c:v>104.71285480509026</c:v>
                </c:pt>
                <c:pt idx="203">
                  <c:v>107.15193052376085</c:v>
                </c:pt>
                <c:pt idx="204">
                  <c:v>109.64781961431871</c:v>
                </c:pt>
                <c:pt idx="205">
                  <c:v>112.20184543019644</c:v>
                </c:pt>
                <c:pt idx="206">
                  <c:v>114.81536214968835</c:v>
                </c:pt>
                <c:pt idx="207">
                  <c:v>117.48975549395293</c:v>
                </c:pt>
                <c:pt idx="208">
                  <c:v>120.22644346174125</c:v>
                </c:pt>
                <c:pt idx="209">
                  <c:v>123.026877081238</c:v>
                </c:pt>
                <c:pt idx="210">
                  <c:v>125.89254117941654</c:v>
                </c:pt>
                <c:pt idx="211">
                  <c:v>128.8249551693132</c:v>
                </c:pt>
                <c:pt idx="212">
                  <c:v>131.82567385564039</c:v>
                </c:pt>
                <c:pt idx="213">
                  <c:v>134.896288259165</c:v>
                </c:pt>
                <c:pt idx="214">
                  <c:v>138.03842646028798</c:v>
                </c:pt>
                <c:pt idx="215">
                  <c:v>141.25375446227491</c:v>
                </c:pt>
                <c:pt idx="216">
                  <c:v>144.54397707459208</c:v>
                </c:pt>
                <c:pt idx="217">
                  <c:v>147.91083881682005</c:v>
                </c:pt>
                <c:pt idx="218">
                  <c:v>151.35612484361994</c:v>
                </c:pt>
                <c:pt idx="219">
                  <c:v>154.88166189124723</c:v>
                </c:pt>
                <c:pt idx="220">
                  <c:v>158.4893192461104</c:v>
                </c:pt>
                <c:pt idx="221">
                  <c:v>162.18100973589188</c:v>
                </c:pt>
                <c:pt idx="222">
                  <c:v>165.95869074375491</c:v>
                </c:pt>
                <c:pt idx="223">
                  <c:v>169.82436524617307</c:v>
                </c:pt>
                <c:pt idx="224">
                  <c:v>173.78008287493614</c:v>
                </c:pt>
                <c:pt idx="225">
                  <c:v>177.82794100389066</c:v>
                </c:pt>
                <c:pt idx="226">
                  <c:v>181.97008586099668</c:v>
                </c:pt>
                <c:pt idx="227">
                  <c:v>186.20871366628504</c:v>
                </c:pt>
                <c:pt idx="228">
                  <c:v>190.54607179632276</c:v>
                </c:pt>
                <c:pt idx="229">
                  <c:v>194.98445997580251</c:v>
                </c:pt>
                <c:pt idx="230">
                  <c:v>199.52623149688571</c:v>
                </c:pt>
                <c:pt idx="231">
                  <c:v>204.1737944669506</c:v>
                </c:pt>
                <c:pt idx="232">
                  <c:v>208.92961308540137</c:v>
                </c:pt>
                <c:pt idx="233">
                  <c:v>213.79620895022055</c:v>
                </c:pt>
                <c:pt idx="234">
                  <c:v>218.77616239495231</c:v>
                </c:pt>
                <c:pt idx="235">
                  <c:v>223.87211385683094</c:v>
                </c:pt>
                <c:pt idx="236">
                  <c:v>229.08676527677417</c:v>
                </c:pt>
                <c:pt idx="237">
                  <c:v>234.42288153198876</c:v>
                </c:pt>
                <c:pt idx="238">
                  <c:v>239.88329190194551</c:v>
                </c:pt>
                <c:pt idx="239">
                  <c:v>245.47089156849918</c:v>
                </c:pt>
                <c:pt idx="240">
                  <c:v>251.18864315095405</c:v>
                </c:pt>
                <c:pt idx="241">
                  <c:v>257.03957827688208</c:v>
                </c:pt>
                <c:pt idx="242">
                  <c:v>263.02679918953373</c:v>
                </c:pt>
                <c:pt idx="243">
                  <c:v>269.15348039268673</c:v>
                </c:pt>
                <c:pt idx="244">
                  <c:v>275.42287033381172</c:v>
                </c:pt>
                <c:pt idx="245">
                  <c:v>281.83829312644031</c:v>
                </c:pt>
                <c:pt idx="246">
                  <c:v>288.4031503126551</c:v>
                </c:pt>
                <c:pt idx="247">
                  <c:v>295.12092266663291</c:v>
                </c:pt>
                <c:pt idx="248">
                  <c:v>301.99517204019554</c:v>
                </c:pt>
                <c:pt idx="249">
                  <c:v>309.02954325135278</c:v>
                </c:pt>
                <c:pt idx="250">
                  <c:v>316.2277660168312</c:v>
                </c:pt>
                <c:pt idx="251">
                  <c:v>323.59365692962137</c:v>
                </c:pt>
                <c:pt idx="252">
                  <c:v>331.13112148258369</c:v>
                </c:pt>
                <c:pt idx="253">
                  <c:v>338.84415613919498</c:v>
                </c:pt>
                <c:pt idx="254">
                  <c:v>346.73685045252387</c:v>
                </c:pt>
                <c:pt idx="255">
                  <c:v>354.81338923356714</c:v>
                </c:pt>
                <c:pt idx="256">
                  <c:v>363.07805477009276</c:v>
                </c:pt>
                <c:pt idx="257">
                  <c:v>371.53522909716344</c:v>
                </c:pt>
                <c:pt idx="258">
                  <c:v>380.18939632055185</c:v>
                </c:pt>
                <c:pt idx="259">
                  <c:v>389.04514499427063</c:v>
                </c:pt>
                <c:pt idx="260">
                  <c:v>398.10717055348704</c:v>
                </c:pt>
                <c:pt idx="261">
                  <c:v>407.38027780410187</c:v>
                </c:pt>
                <c:pt idx="262">
                  <c:v>416.86938347032424</c:v>
                </c:pt>
                <c:pt idx="263">
                  <c:v>426.57951880158117</c:v>
                </c:pt>
                <c:pt idx="264">
                  <c:v>436.51583224015377</c:v>
                </c:pt>
                <c:pt idx="265">
                  <c:v>446.68359215095063</c:v>
                </c:pt>
                <c:pt idx="266">
                  <c:v>457.08818961486179</c:v>
                </c:pt>
                <c:pt idx="267">
                  <c:v>467.7351412871846</c:v>
                </c:pt>
                <c:pt idx="268">
                  <c:v>478.63009232262397</c:v>
                </c:pt>
                <c:pt idx="269">
                  <c:v>489.77881936843141</c:v>
                </c:pt>
                <c:pt idx="270">
                  <c:v>501.18723362725666</c:v>
                </c:pt>
                <c:pt idx="271">
                  <c:v>512.86138399134882</c:v>
                </c:pt>
                <c:pt idx="272">
                  <c:v>524.80746024975622</c:v>
                </c:pt>
                <c:pt idx="273">
                  <c:v>537.03179637023538</c:v>
                </c:pt>
                <c:pt idx="274">
                  <c:v>549.5408738576067</c:v>
                </c:pt>
                <c:pt idx="275">
                  <c:v>562.34132519033028</c:v>
                </c:pt>
                <c:pt idx="276">
                  <c:v>575.43993733713762</c:v>
                </c:pt>
                <c:pt idx="277">
                  <c:v>588.84365535556867</c:v>
                </c:pt>
                <c:pt idx="278">
                  <c:v>602.55958607433695</c:v>
                </c:pt>
                <c:pt idx="279">
                  <c:v>616.59500186146022</c:v>
                </c:pt>
                <c:pt idx="280">
                  <c:v>630.95734448017072</c:v>
                </c:pt>
                <c:pt idx="281">
                  <c:v>645.65422903463241</c:v>
                </c:pt>
                <c:pt idx="282">
                  <c:v>660.69344800757176</c:v>
                </c:pt>
                <c:pt idx="283">
                  <c:v>676.08297539195689</c:v>
                </c:pt>
                <c:pt idx="284">
                  <c:v>691.83097091891034</c:v>
                </c:pt>
                <c:pt idx="285">
                  <c:v>707.94578438411111</c:v>
                </c:pt>
                <c:pt idx="286">
                  <c:v>724.43596007496194</c:v>
                </c:pt>
                <c:pt idx="287">
                  <c:v>741.31024130088861</c:v>
                </c:pt>
                <c:pt idx="288">
                  <c:v>758.5775750291541</c:v>
                </c:pt>
                <c:pt idx="289">
                  <c:v>776.24711662866071</c:v>
                </c:pt>
                <c:pt idx="290">
                  <c:v>794.32823472424957</c:v>
                </c:pt>
                <c:pt idx="291">
                  <c:v>812.83051616406578</c:v>
                </c:pt>
                <c:pt idx="292">
                  <c:v>831.76377110263672</c:v>
                </c:pt>
                <c:pt idx="293">
                  <c:v>851.13803820234057</c:v>
                </c:pt>
                <c:pt idx="294">
                  <c:v>870.96358995604385</c:v>
                </c:pt>
                <c:pt idx="295">
                  <c:v>891.250938133707</c:v>
                </c:pt>
                <c:pt idx="296">
                  <c:v>912.01083935587019</c:v>
                </c:pt>
                <c:pt idx="297">
                  <c:v>933.25430079695047</c:v>
                </c:pt>
                <c:pt idx="298">
                  <c:v>954.99258602139355</c:v>
                </c:pt>
                <c:pt idx="299">
                  <c:v>977.23722095576716</c:v>
                </c:pt>
                <c:pt idx="300">
                  <c:v>999.99999999995441</c:v>
                </c:pt>
                <c:pt idx="301">
                  <c:v>1023.2929922807075</c:v>
                </c:pt>
                <c:pt idx="302">
                  <c:v>1047.1285480508507</c:v>
                </c:pt>
                <c:pt idx="303">
                  <c:v>1071.5193052375564</c:v>
                </c:pt>
                <c:pt idx="304">
                  <c:v>1096.4781961431327</c:v>
                </c:pt>
                <c:pt idx="305">
                  <c:v>1122.0184543019097</c:v>
                </c:pt>
                <c:pt idx="306">
                  <c:v>1148.1536214968278</c:v>
                </c:pt>
                <c:pt idx="307">
                  <c:v>1174.8975549394722</c:v>
                </c:pt>
                <c:pt idx="308">
                  <c:v>1202.264434617354</c:v>
                </c:pt>
                <c:pt idx="309">
                  <c:v>1230.2687708123201</c:v>
                </c:pt>
                <c:pt idx="310">
                  <c:v>1258.9254117941043</c:v>
                </c:pt>
                <c:pt idx="311">
                  <c:v>1288.2495516930683</c:v>
                </c:pt>
                <c:pt idx="312">
                  <c:v>1318.2567385563398</c:v>
                </c:pt>
                <c:pt idx="313">
                  <c:v>1348.9628825915834</c:v>
                </c:pt>
                <c:pt idx="314">
                  <c:v>1380.3842646028129</c:v>
                </c:pt>
                <c:pt idx="315">
                  <c:v>1412.5375446226803</c:v>
                </c:pt>
                <c:pt idx="316">
                  <c:v>1445.4397707458504</c:v>
                </c:pt>
                <c:pt idx="317">
                  <c:v>1479.1083881681284</c:v>
                </c:pt>
                <c:pt idx="318">
                  <c:v>1513.5612484361259</c:v>
                </c:pt>
                <c:pt idx="319">
                  <c:v>1548.816618912397</c:v>
                </c:pt>
                <c:pt idx="320">
                  <c:v>1584.8931924610256</c:v>
                </c:pt>
                <c:pt idx="321">
                  <c:v>1621.8100973588398</c:v>
                </c:pt>
                <c:pt idx="322">
                  <c:v>1659.5869074374668</c:v>
                </c:pt>
                <c:pt idx="323">
                  <c:v>1698.2436524616483</c:v>
                </c:pt>
                <c:pt idx="324">
                  <c:v>1737.8008287492769</c:v>
                </c:pt>
                <c:pt idx="325">
                  <c:v>1778.2794100388203</c:v>
                </c:pt>
                <c:pt idx="326">
                  <c:v>1819.7008586098782</c:v>
                </c:pt>
                <c:pt idx="327">
                  <c:v>1862.087136662758</c:v>
                </c:pt>
                <c:pt idx="328">
                  <c:v>1905.460717963135</c:v>
                </c:pt>
                <c:pt idx="329">
                  <c:v>1949.8445997579286</c:v>
                </c:pt>
                <c:pt idx="330">
                  <c:v>1995.2623149687599</c:v>
                </c:pt>
                <c:pt idx="331">
                  <c:v>2041.7379446694049</c:v>
                </c:pt>
                <c:pt idx="332">
                  <c:v>2089.296130853912</c:v>
                </c:pt>
                <c:pt idx="333">
                  <c:v>2137.9620895021012</c:v>
                </c:pt>
                <c:pt idx="334">
                  <c:v>2187.7616239494168</c:v>
                </c:pt>
                <c:pt idx="335">
                  <c:v>2238.7211385682003</c:v>
                </c:pt>
                <c:pt idx="336">
                  <c:v>2290.8676527676284</c:v>
                </c:pt>
                <c:pt idx="337">
                  <c:v>2344.2288153197737</c:v>
                </c:pt>
                <c:pt idx="338">
                  <c:v>2398.8329190193363</c:v>
                </c:pt>
                <c:pt idx="339">
                  <c:v>2454.7089156848724</c:v>
                </c:pt>
                <c:pt idx="340">
                  <c:v>2511.8864315094161</c:v>
                </c:pt>
                <c:pt idx="341">
                  <c:v>2570.3957827686954</c:v>
                </c:pt>
                <c:pt idx="342">
                  <c:v>2630.2679918952094</c:v>
                </c:pt>
                <c:pt idx="343">
                  <c:v>2691.5348039267365</c:v>
                </c:pt>
                <c:pt idx="344">
                  <c:v>2754.228703337983</c:v>
                </c:pt>
                <c:pt idx="345">
                  <c:v>2818.3829312642633</c:v>
                </c:pt>
                <c:pt idx="346">
                  <c:v>2884.0315031264108</c:v>
                </c:pt>
                <c:pt idx="347">
                  <c:v>2951.209226666183</c:v>
                </c:pt>
                <c:pt idx="348">
                  <c:v>3019.9517204018084</c:v>
                </c:pt>
                <c:pt idx="349">
                  <c:v>3090.2954325133778</c:v>
                </c:pt>
                <c:pt idx="350">
                  <c:v>3162.2776601681612</c:v>
                </c:pt>
                <c:pt idx="351">
                  <c:v>3235.9365692960532</c:v>
                </c:pt>
                <c:pt idx="352">
                  <c:v>3311.311214825676</c:v>
                </c:pt>
                <c:pt idx="353">
                  <c:v>3388.4415613917849</c:v>
                </c:pt>
                <c:pt idx="354">
                  <c:v>3467.36850452507</c:v>
                </c:pt>
                <c:pt idx="355">
                  <c:v>3548.1338923354956</c:v>
                </c:pt>
                <c:pt idx="356">
                  <c:v>3630.7805477007482</c:v>
                </c:pt>
                <c:pt idx="357">
                  <c:v>3715.3522909714534</c:v>
                </c:pt>
                <c:pt idx="358">
                  <c:v>3801.8939632053334</c:v>
                </c:pt>
                <c:pt idx="359">
                  <c:v>3890.4514499425204</c:v>
                </c:pt>
                <c:pt idx="360">
                  <c:v>3981.0717055346731</c:v>
                </c:pt>
                <c:pt idx="361">
                  <c:v>4073.8027780408202</c:v>
                </c:pt>
                <c:pt idx="362">
                  <c:v>4168.6938347030391</c:v>
                </c:pt>
                <c:pt idx="363">
                  <c:v>4265.7951880156043</c:v>
                </c:pt>
                <c:pt idx="364">
                  <c:v>4365.158322401322</c:v>
                </c:pt>
                <c:pt idx="365">
                  <c:v>4466.8359215092851</c:v>
                </c:pt>
                <c:pt idx="366">
                  <c:v>4570.8818961483958</c:v>
                </c:pt>
                <c:pt idx="367">
                  <c:v>4677.3514128716188</c:v>
                </c:pt>
                <c:pt idx="368">
                  <c:v>4786.300923226011</c:v>
                </c:pt>
                <c:pt idx="369">
                  <c:v>4897.7881936840722</c:v>
                </c:pt>
                <c:pt idx="370">
                  <c:v>5011.8723362723231</c:v>
                </c:pt>
                <c:pt idx="371">
                  <c:v>5128.6138399132387</c:v>
                </c:pt>
                <c:pt idx="372">
                  <c:v>5248.0746024973068</c:v>
                </c:pt>
                <c:pt idx="373">
                  <c:v>5370.3179637020876</c:v>
                </c:pt>
                <c:pt idx="374">
                  <c:v>5495.4087385757957</c:v>
                </c:pt>
                <c:pt idx="375">
                  <c:v>5623.41325190303</c:v>
                </c:pt>
                <c:pt idx="376">
                  <c:v>5754.3993733710968</c:v>
                </c:pt>
                <c:pt idx="377">
                  <c:v>5888.4365535554052</c:v>
                </c:pt>
                <c:pt idx="378">
                  <c:v>6025.5958607430712</c:v>
                </c:pt>
                <c:pt idx="379">
                  <c:v>6165.9500186143023</c:v>
                </c:pt>
                <c:pt idx="380">
                  <c:v>6309.5734448014009</c:v>
                </c:pt>
                <c:pt idx="381">
                  <c:v>6456.5422903460103</c:v>
                </c:pt>
                <c:pt idx="382">
                  <c:v>6606.9344800753906</c:v>
                </c:pt>
                <c:pt idx="383">
                  <c:v>6760.8297539192345</c:v>
                </c:pt>
                <c:pt idx="384">
                  <c:v>6918.3097091887666</c:v>
                </c:pt>
                <c:pt idx="385">
                  <c:v>7079.4578438407671</c:v>
                </c:pt>
                <c:pt idx="386">
                  <c:v>7244.3596007492733</c:v>
                </c:pt>
                <c:pt idx="387">
                  <c:v>7413.1024130085189</c:v>
                </c:pt>
                <c:pt idx="388">
                  <c:v>7585.7757502911654</c:v>
                </c:pt>
                <c:pt idx="389">
                  <c:v>7762.4711662862292</c:v>
                </c:pt>
                <c:pt idx="390">
                  <c:v>7943.2823472421096</c:v>
                </c:pt>
                <c:pt idx="391">
                  <c:v>8128.3051616402554</c:v>
                </c:pt>
                <c:pt idx="392">
                  <c:v>8317.6377110259546</c:v>
                </c:pt>
                <c:pt idx="393">
                  <c:v>8511.3803820229914</c:v>
                </c:pt>
                <c:pt idx="394">
                  <c:v>8709.6358995600149</c:v>
                </c:pt>
                <c:pt idx="395">
                  <c:v>8912.5093813366439</c:v>
                </c:pt>
                <c:pt idx="396">
                  <c:v>9120.1083935582501</c:v>
                </c:pt>
                <c:pt idx="397">
                  <c:v>9332.5430079690432</c:v>
                </c:pt>
                <c:pt idx="398">
                  <c:v>9549.9258602134705</c:v>
                </c:pt>
                <c:pt idx="399">
                  <c:v>9772.3722095571957</c:v>
                </c:pt>
                <c:pt idx="400">
                  <c:v>9999.9999999990487</c:v>
                </c:pt>
                <c:pt idx="401">
                  <c:v>10232.929922806587</c:v>
                </c:pt>
                <c:pt idx="402">
                  <c:v>10471.285480508017</c:v>
                </c:pt>
                <c:pt idx="403">
                  <c:v>10715.193052375043</c:v>
                </c:pt>
                <c:pt idx="404">
                  <c:v>10964.781961430805</c:v>
                </c:pt>
                <c:pt idx="405">
                  <c:v>11220.184543018562</c:v>
                </c:pt>
                <c:pt idx="406">
                  <c:v>11481.536214967729</c:v>
                </c:pt>
                <c:pt idx="407">
                  <c:v>11748.97554939415</c:v>
                </c:pt>
                <c:pt idx="408">
                  <c:v>12022.644346172956</c:v>
                </c:pt>
                <c:pt idx="409">
                  <c:v>12302.687708122614</c:v>
                </c:pt>
                <c:pt idx="410">
                  <c:v>12589.254117940442</c:v>
                </c:pt>
                <c:pt idx="411">
                  <c:v>12882.495516930079</c:v>
                </c:pt>
                <c:pt idx="412">
                  <c:v>13182.567385562756</c:v>
                </c:pt>
                <c:pt idx="413">
                  <c:v>13489.62882591519</c:v>
                </c:pt>
                <c:pt idx="414">
                  <c:v>13803.84264602747</c:v>
                </c:pt>
                <c:pt idx="415">
                  <c:v>14125.375446226129</c:v>
                </c:pt>
                <c:pt idx="416">
                  <c:v>14454.397707457802</c:v>
                </c:pt>
                <c:pt idx="417">
                  <c:v>14791.083881680566</c:v>
                </c:pt>
                <c:pt idx="418">
                  <c:v>15135.612484360536</c:v>
                </c:pt>
                <c:pt idx="419">
                  <c:v>15488.166189123231</c:v>
                </c:pt>
                <c:pt idx="420">
                  <c:v>15848.931924609513</c:v>
                </c:pt>
                <c:pt idx="421">
                  <c:v>16218.10097358761</c:v>
                </c:pt>
                <c:pt idx="422">
                  <c:v>16595.869074373877</c:v>
                </c:pt>
                <c:pt idx="423">
                  <c:v>16982.43652461567</c:v>
                </c:pt>
                <c:pt idx="424">
                  <c:v>17378.008287491939</c:v>
                </c:pt>
                <c:pt idx="425">
                  <c:v>17782.794100387368</c:v>
                </c:pt>
                <c:pt idx="426">
                  <c:v>18197.008586097898</c:v>
                </c:pt>
                <c:pt idx="427">
                  <c:v>18620.871366626692</c:v>
                </c:pt>
                <c:pt idx="428">
                  <c:v>19054.607179630439</c:v>
                </c:pt>
                <c:pt idx="429">
                  <c:v>19498.445997578372</c:v>
                </c:pt>
                <c:pt idx="430">
                  <c:v>19952.623149686631</c:v>
                </c:pt>
                <c:pt idx="431">
                  <c:v>20417.379446693074</c:v>
                </c:pt>
                <c:pt idx="432">
                  <c:v>20892.961308538121</c:v>
                </c:pt>
                <c:pt idx="433">
                  <c:v>21379.620895019994</c:v>
                </c:pt>
                <c:pt idx="434">
                  <c:v>21877.616239493142</c:v>
                </c:pt>
                <c:pt idx="435">
                  <c:v>22387.211385680916</c:v>
                </c:pt>
                <c:pt idx="436">
                  <c:v>22908.67652767519</c:v>
                </c:pt>
                <c:pt idx="437">
                  <c:v>23442.28815319662</c:v>
                </c:pt>
                <c:pt idx="438">
                  <c:v>23988.329190192238</c:v>
                </c:pt>
                <c:pt idx="439">
                  <c:v>24547.089156847531</c:v>
                </c:pt>
                <c:pt idx="440">
                  <c:v>25118.86431509296</c:v>
                </c:pt>
                <c:pt idx="441">
                  <c:v>25703.957827685728</c:v>
                </c:pt>
                <c:pt idx="442">
                  <c:v>26302.679918950838</c:v>
                </c:pt>
                <c:pt idx="443">
                  <c:v>26915.348039266104</c:v>
                </c:pt>
                <c:pt idx="444">
                  <c:v>27542.287033378489</c:v>
                </c:pt>
                <c:pt idx="445">
                  <c:v>28183.829312641286</c:v>
                </c:pt>
                <c:pt idx="446">
                  <c:v>28840.315031262729</c:v>
                </c:pt>
                <c:pt idx="447">
                  <c:v>29512.092266660449</c:v>
                </c:pt>
                <c:pt idx="448">
                  <c:v>30199.517204016618</c:v>
                </c:pt>
                <c:pt idx="449">
                  <c:v>30902.954325132276</c:v>
                </c:pt>
                <c:pt idx="450">
                  <c:v>31622.776601680074</c:v>
                </c:pt>
                <c:pt idx="451">
                  <c:v>32359.365692959018</c:v>
                </c:pt>
                <c:pt idx="452">
                  <c:v>33113.112148255212</c:v>
                </c:pt>
                <c:pt idx="453">
                  <c:v>33884.415613916201</c:v>
                </c:pt>
                <c:pt idx="454">
                  <c:v>34673.685045249011</c:v>
                </c:pt>
                <c:pt idx="455">
                  <c:v>35481.338923353294</c:v>
                </c:pt>
                <c:pt idx="456">
                  <c:v>36307.805477005779</c:v>
                </c:pt>
                <c:pt idx="457">
                  <c:v>37153.52290971273</c:v>
                </c:pt>
                <c:pt idx="458">
                  <c:v>38018.939632051486</c:v>
                </c:pt>
                <c:pt idx="459">
                  <c:v>38904.514499423312</c:v>
                </c:pt>
                <c:pt idx="460">
                  <c:v>39810.717055344867</c:v>
                </c:pt>
                <c:pt idx="461">
                  <c:v>40738.027780406293</c:v>
                </c:pt>
                <c:pt idx="462">
                  <c:v>41686.938347028365</c:v>
                </c:pt>
                <c:pt idx="463">
                  <c:v>42657.951880153967</c:v>
                </c:pt>
                <c:pt idx="464">
                  <c:v>43651.58322401117</c:v>
                </c:pt>
                <c:pt idx="465">
                  <c:v>44668.359215090757</c:v>
                </c:pt>
                <c:pt idx="466">
                  <c:v>45708.818961481731</c:v>
                </c:pt>
                <c:pt idx="467">
                  <c:v>46773.514128713912</c:v>
                </c:pt>
                <c:pt idx="468">
                  <c:v>47863.009232257784</c:v>
                </c:pt>
                <c:pt idx="469">
                  <c:v>48977.881936838421</c:v>
                </c:pt>
                <c:pt idx="470">
                  <c:v>50118.723362720884</c:v>
                </c:pt>
                <c:pt idx="471">
                  <c:v>51286.138399129894</c:v>
                </c:pt>
                <c:pt idx="472">
                  <c:v>52480.746024970511</c:v>
                </c:pt>
                <c:pt idx="473">
                  <c:v>53703.179637018366</c:v>
                </c:pt>
                <c:pt idx="474">
                  <c:v>54954.087385755382</c:v>
                </c:pt>
                <c:pt idx="475">
                  <c:v>56234.13251902756</c:v>
                </c:pt>
                <c:pt idx="476">
                  <c:v>57543.993733708172</c:v>
                </c:pt>
                <c:pt idx="477">
                  <c:v>58884.365535551195</c:v>
                </c:pt>
                <c:pt idx="478">
                  <c:v>60255.958607427885</c:v>
                </c:pt>
                <c:pt idx="479">
                  <c:v>61659.50018614014</c:v>
                </c:pt>
                <c:pt idx="480">
                  <c:v>63095.734448010939</c:v>
                </c:pt>
                <c:pt idx="481">
                  <c:v>64565.422903456965</c:v>
                </c:pt>
                <c:pt idx="482">
                  <c:v>66069.344800750812</c:v>
                </c:pt>
                <c:pt idx="483">
                  <c:v>67608.297539189167</c:v>
                </c:pt>
                <c:pt idx="484">
                  <c:v>69183.097091884309</c:v>
                </c:pt>
                <c:pt idx="485">
                  <c:v>70794.57843840422</c:v>
                </c:pt>
                <c:pt idx="486">
                  <c:v>72443.596007489206</c:v>
                </c:pt>
                <c:pt idx="487">
                  <c:v>74131.024130081714</c:v>
                </c:pt>
                <c:pt idx="488">
                  <c:v>75857.757502908105</c:v>
                </c:pt>
                <c:pt idx="489">
                  <c:v>77624.711662858521</c:v>
                </c:pt>
                <c:pt idx="490">
                  <c:v>79432.823472417236</c:v>
                </c:pt>
                <c:pt idx="491">
                  <c:v>81283.051616398749</c:v>
                </c:pt>
                <c:pt idx="492">
                  <c:v>83176.377110255649</c:v>
                </c:pt>
                <c:pt idx="493">
                  <c:v>85113.803820225774</c:v>
                </c:pt>
                <c:pt idx="494">
                  <c:v>87096.358995595903</c:v>
                </c:pt>
                <c:pt idx="495">
                  <c:v>89125.093813362109</c:v>
                </c:pt>
                <c:pt idx="496">
                  <c:v>91201.083935578223</c:v>
                </c:pt>
                <c:pt idx="497">
                  <c:v>93325.430079686048</c:v>
                </c:pt>
                <c:pt idx="498">
                  <c:v>95499.258602130067</c:v>
                </c:pt>
                <c:pt idx="499">
                  <c:v>97723.722095567209</c:v>
                </c:pt>
                <c:pt idx="500">
                  <c:v>99999.999999985812</c:v>
                </c:pt>
                <c:pt idx="501">
                  <c:v>102329.29922806089</c:v>
                </c:pt>
                <c:pt idx="502">
                  <c:v>104712.85480507489</c:v>
                </c:pt>
                <c:pt idx="503">
                  <c:v>107151.93052374522</c:v>
                </c:pt>
                <c:pt idx="504">
                  <c:v>109647.8196143027</c:v>
                </c:pt>
                <c:pt idx="505">
                  <c:v>112201.84543018017</c:v>
                </c:pt>
                <c:pt idx="506">
                  <c:v>114815.36214967171</c:v>
                </c:pt>
                <c:pt idx="507">
                  <c:v>117489.75549393578</c:v>
                </c:pt>
                <c:pt idx="508">
                  <c:v>120226.44346172371</c:v>
                </c:pt>
                <c:pt idx="509">
                  <c:v>123026.87708122015</c:v>
                </c:pt>
                <c:pt idx="510">
                  <c:v>125892.54117939829</c:v>
                </c:pt>
                <c:pt idx="511">
                  <c:v>128824.95516929429</c:v>
                </c:pt>
                <c:pt idx="512">
                  <c:v>131825.67385562113</c:v>
                </c:pt>
                <c:pt idx="513">
                  <c:v>134896.28825914534</c:v>
                </c:pt>
                <c:pt idx="514">
                  <c:v>138038.42646026798</c:v>
                </c:pt>
                <c:pt idx="515">
                  <c:v>141253.75446225444</c:v>
                </c:pt>
                <c:pt idx="516">
                  <c:v>144543.97707457098</c:v>
                </c:pt>
                <c:pt idx="517">
                  <c:v>147910.83881679847</c:v>
                </c:pt>
                <c:pt idx="518">
                  <c:v>151356.12484359799</c:v>
                </c:pt>
                <c:pt idx="519">
                  <c:v>154881.66189122476</c:v>
                </c:pt>
                <c:pt idx="520">
                  <c:v>158489.31924608714</c:v>
                </c:pt>
                <c:pt idx="521">
                  <c:v>162181.00973586823</c:v>
                </c:pt>
                <c:pt idx="522">
                  <c:v>165958.69074373069</c:v>
                </c:pt>
                <c:pt idx="523">
                  <c:v>169824.36524614846</c:v>
                </c:pt>
                <c:pt idx="524">
                  <c:v>173780.08287491094</c:v>
                </c:pt>
                <c:pt idx="525">
                  <c:v>177827.94100386472</c:v>
                </c:pt>
                <c:pt idx="526">
                  <c:v>181970.08586097014</c:v>
                </c:pt>
                <c:pt idx="527">
                  <c:v>186208.71366625786</c:v>
                </c:pt>
                <c:pt idx="528">
                  <c:v>190546.07179629515</c:v>
                </c:pt>
                <c:pt idx="529">
                  <c:v>194984.45997577391</c:v>
                </c:pt>
                <c:pt idx="530">
                  <c:v>199526.23149685661</c:v>
                </c:pt>
                <c:pt idx="531">
                  <c:v>204173.79446692081</c:v>
                </c:pt>
                <c:pt idx="532">
                  <c:v>208929.61308537106</c:v>
                </c:pt>
                <c:pt idx="533">
                  <c:v>213796.20895018952</c:v>
                </c:pt>
                <c:pt idx="534">
                  <c:v>218776.16239492039</c:v>
                </c:pt>
                <c:pt idx="535">
                  <c:v>223872.11385679827</c:v>
                </c:pt>
                <c:pt idx="536">
                  <c:v>229086.76527674074</c:v>
                </c:pt>
                <c:pt idx="537">
                  <c:v>234422.88153195477</c:v>
                </c:pt>
                <c:pt idx="538">
                  <c:v>239883.2919019103</c:v>
                </c:pt>
                <c:pt idx="539">
                  <c:v>245470.89156846335</c:v>
                </c:pt>
                <c:pt idx="540">
                  <c:v>251188.6431509174</c:v>
                </c:pt>
                <c:pt idx="541">
                  <c:v>257039.57827684478</c:v>
                </c:pt>
                <c:pt idx="542">
                  <c:v>263026.79918949562</c:v>
                </c:pt>
                <c:pt idx="543">
                  <c:v>269153.4803926475</c:v>
                </c:pt>
                <c:pt idx="544">
                  <c:v>275422.87033377151</c:v>
                </c:pt>
                <c:pt idx="545">
                  <c:v>281838.29312639916</c:v>
                </c:pt>
                <c:pt idx="546">
                  <c:v>288403.15031261329</c:v>
                </c:pt>
                <c:pt idx="547">
                  <c:v>295120.92266659014</c:v>
                </c:pt>
                <c:pt idx="548">
                  <c:v>301995.17204015149</c:v>
                </c:pt>
                <c:pt idx="549">
                  <c:v>309029.54325130774</c:v>
                </c:pt>
                <c:pt idx="550">
                  <c:v>316227.76601678535</c:v>
                </c:pt>
                <c:pt idx="551">
                  <c:v>323593.65692957444</c:v>
                </c:pt>
                <c:pt idx="552">
                  <c:v>331131.12148253538</c:v>
                </c:pt>
                <c:pt idx="553">
                  <c:v>338844.15613914555</c:v>
                </c:pt>
                <c:pt idx="554">
                  <c:v>346736.85045247327</c:v>
                </c:pt>
                <c:pt idx="555">
                  <c:v>354813.38923351566</c:v>
                </c:pt>
                <c:pt idx="556">
                  <c:v>363078.05477004015</c:v>
                </c:pt>
                <c:pt idx="557">
                  <c:v>371535.22909710923</c:v>
                </c:pt>
                <c:pt idx="558">
                  <c:v>380189.39632049634</c:v>
                </c:pt>
                <c:pt idx="559">
                  <c:v>389045.14499421424</c:v>
                </c:pt>
                <c:pt idx="560">
                  <c:v>398107.17055342929</c:v>
                </c:pt>
                <c:pt idx="561">
                  <c:v>407380.27780404239</c:v>
                </c:pt>
                <c:pt idx="562">
                  <c:v>416869.38347026339</c:v>
                </c:pt>
                <c:pt idx="563">
                  <c:v>426579.51880151895</c:v>
                </c:pt>
                <c:pt idx="564">
                  <c:v>436515.83224009047</c:v>
                </c:pt>
                <c:pt idx="565">
                  <c:v>446683.59215088584</c:v>
                </c:pt>
                <c:pt idx="566">
                  <c:v>457088.18961479509</c:v>
                </c:pt>
                <c:pt idx="567">
                  <c:v>467735.14128711633</c:v>
                </c:pt>
                <c:pt idx="568">
                  <c:v>478630.09232255456</c:v>
                </c:pt>
                <c:pt idx="569">
                  <c:v>489778.81936836039</c:v>
                </c:pt>
                <c:pt idx="570">
                  <c:v>501187.23362718354</c:v>
                </c:pt>
                <c:pt idx="571">
                  <c:v>512861.38399127399</c:v>
                </c:pt>
                <c:pt idx="572">
                  <c:v>524807.46024967963</c:v>
                </c:pt>
                <c:pt idx="573">
                  <c:v>537031.79637015751</c:v>
                </c:pt>
                <c:pt idx="574">
                  <c:v>549540.87385752704</c:v>
                </c:pt>
                <c:pt idx="575">
                  <c:v>562341.32519024832</c:v>
                </c:pt>
                <c:pt idx="576">
                  <c:v>575439.93733705371</c:v>
                </c:pt>
                <c:pt idx="577">
                  <c:v>588843.65535548329</c:v>
                </c:pt>
                <c:pt idx="578">
                  <c:v>602559.58607424959</c:v>
                </c:pt>
                <c:pt idx="579">
                  <c:v>616595.00186137029</c:v>
                </c:pt>
                <c:pt idx="580">
                  <c:v>630957.34448007867</c:v>
                </c:pt>
                <c:pt idx="581">
                  <c:v>645654.22903453826</c:v>
                </c:pt>
                <c:pt idx="582">
                  <c:v>660693.44800747593</c:v>
                </c:pt>
                <c:pt idx="583">
                  <c:v>676082.97539185884</c:v>
                </c:pt>
                <c:pt idx="584">
                  <c:v>691830.97091880941</c:v>
                </c:pt>
                <c:pt idx="585">
                  <c:v>707945.7843840078</c:v>
                </c:pt>
                <c:pt idx="586">
                  <c:v>724435.96007485688</c:v>
                </c:pt>
                <c:pt idx="587">
                  <c:v>741310.24130078114</c:v>
                </c:pt>
                <c:pt idx="588">
                  <c:v>758577.57502904278</c:v>
                </c:pt>
                <c:pt idx="589">
                  <c:v>776247.11662854743</c:v>
                </c:pt>
                <c:pt idx="590">
                  <c:v>794328.23472413374</c:v>
                </c:pt>
                <c:pt idx="591">
                  <c:v>812830.51616394799</c:v>
                </c:pt>
                <c:pt idx="592">
                  <c:v>831763.7711025161</c:v>
                </c:pt>
                <c:pt idx="593">
                  <c:v>851138.03820221638</c:v>
                </c:pt>
                <c:pt idx="594">
                  <c:v>870963.58995591674</c:v>
                </c:pt>
                <c:pt idx="595">
                  <c:v>891250.9381335777</c:v>
                </c:pt>
                <c:pt idx="596">
                  <c:v>912010.8393557379</c:v>
                </c:pt>
                <c:pt idx="597">
                  <c:v>933254.30079681345</c:v>
                </c:pt>
                <c:pt idx="598">
                  <c:v>954992.58602125419</c:v>
                </c:pt>
                <c:pt idx="599">
                  <c:v>977237.22095562459</c:v>
                </c:pt>
                <c:pt idx="600">
                  <c:v>999999.99999980943</c:v>
                </c:pt>
                <c:pt idx="601">
                  <c:v>1023292.992280559</c:v>
                </c:pt>
                <c:pt idx="602">
                  <c:v>1047128.5480506979</c:v>
                </c:pt>
                <c:pt idx="603">
                  <c:v>1071519.3052374001</c:v>
                </c:pt>
                <c:pt idx="604">
                  <c:v>1096478.1961429736</c:v>
                </c:pt>
                <c:pt idx="605">
                  <c:v>1122018.454301747</c:v>
                </c:pt>
                <c:pt idx="606">
                  <c:v>1148153.6214966592</c:v>
                </c:pt>
                <c:pt idx="607">
                  <c:v>1174897.5549393008</c:v>
                </c:pt>
                <c:pt idx="608">
                  <c:v>1202264.4346171785</c:v>
                </c:pt>
                <c:pt idx="609">
                  <c:v>1230268.7708121417</c:v>
                </c:pt>
                <c:pt idx="610">
                  <c:v>1258925.4117939216</c:v>
                </c:pt>
              </c:numCache>
            </c:numRef>
          </c:xVal>
          <c:yVal>
            <c:numRef>
              <c:f>FRACXO_US!$T$2:$T$612</c:f>
              <c:numCache>
                <c:formatCode>0.00</c:formatCode>
                <c:ptCount val="611"/>
                <c:pt idx="0">
                  <c:v>1.3974249173607446E-3</c:v>
                </c:pt>
                <c:pt idx="1">
                  <c:v>1.463243923521504E-3</c:v>
                </c:pt>
                <c:pt idx="2">
                  <c:v>1.532161065277833E-3</c:v>
                </c:pt>
                <c:pt idx="3">
                  <c:v>1.6043219850800287E-3</c:v>
                </c:pt>
                <c:pt idx="4">
                  <c:v>1.6798791540339935E-3</c:v>
                </c:pt>
                <c:pt idx="5">
                  <c:v>1.7589921897567644E-3</c:v>
                </c:pt>
                <c:pt idx="6">
                  <c:v>1.8418281901829651E-3</c:v>
                </c:pt>
                <c:pt idx="7">
                  <c:v>1.9285620813584562E-3</c:v>
                </c:pt>
                <c:pt idx="8">
                  <c:v>2.0193769820118172E-3</c:v>
                </c:pt>
                <c:pt idx="9">
                  <c:v>2.1144645851711641E-3</c:v>
                </c:pt>
                <c:pt idx="10">
                  <c:v>2.2140255561519393E-3</c:v>
                </c:pt>
                <c:pt idx="11">
                  <c:v>2.3182699500310781E-3</c:v>
                </c:pt>
                <c:pt idx="12">
                  <c:v>2.427417647481684E-3</c:v>
                </c:pt>
                <c:pt idx="13">
                  <c:v>2.5416988106311692E-3</c:v>
                </c:pt>
                <c:pt idx="14">
                  <c:v>2.6613543600587297E-3</c:v>
                </c:pt>
                <c:pt idx="15">
                  <c:v>2.7866364728664989E-3</c:v>
                </c:pt>
                <c:pt idx="16">
                  <c:v>2.9178091043368499E-3</c:v>
                </c:pt>
                <c:pt idx="17">
                  <c:v>3.0551485323663322E-3</c:v>
                </c:pt>
                <c:pt idx="18">
                  <c:v>3.1989439270402728E-3</c:v>
                </c:pt>
                <c:pt idx="19">
                  <c:v>3.3494979458917134E-3</c:v>
                </c:pt>
                <c:pt idx="20">
                  <c:v>3.5071273560935575E-3</c:v>
                </c:pt>
                <c:pt idx="21">
                  <c:v>3.6721636845352158E-3</c:v>
                </c:pt>
                <c:pt idx="22">
                  <c:v>3.8449538970753718E-3</c:v>
                </c:pt>
                <c:pt idx="23">
                  <c:v>4.0258611086796065E-3</c:v>
                </c:pt>
                <c:pt idx="24">
                  <c:v>4.2152653247524569E-3</c:v>
                </c:pt>
                <c:pt idx="25">
                  <c:v>4.4135642156952178E-3</c:v>
                </c:pt>
                <c:pt idx="26">
                  <c:v>4.6211739264351414E-3</c:v>
                </c:pt>
                <c:pt idx="27">
                  <c:v>4.8385299208032395E-3</c:v>
                </c:pt>
                <c:pt idx="28">
                  <c:v>5.0660878647447154E-3</c:v>
                </c:pt>
                <c:pt idx="29">
                  <c:v>5.304324546480773E-3</c:v>
                </c:pt>
                <c:pt idx="30">
                  <c:v>5.5537388395896512E-3</c:v>
                </c:pt>
                <c:pt idx="31">
                  <c:v>5.814852705531148E-3</c:v>
                </c:pt>
                <c:pt idx="32">
                  <c:v>6.0882122422880672E-3</c:v>
                </c:pt>
                <c:pt idx="33">
                  <c:v>6.3743887768488846E-3</c:v>
                </c:pt>
                <c:pt idx="34">
                  <c:v>6.6739800060342663E-3</c:v>
                </c:pt>
                <c:pt idx="35">
                  <c:v>6.9876111856220858E-3</c:v>
                </c:pt>
                <c:pt idx="36">
                  <c:v>7.3159363711927244E-3</c:v>
                </c:pt>
                <c:pt idx="37">
                  <c:v>7.6596397115154917E-3</c:v>
                </c:pt>
                <c:pt idx="38">
                  <c:v>8.0194367962048707E-3</c:v>
                </c:pt>
                <c:pt idx="39">
                  <c:v>8.3960760619812939E-3</c:v>
                </c:pt>
                <c:pt idx="40">
                  <c:v>8.7903402559569976E-3</c:v>
                </c:pt>
                <c:pt idx="41">
                  <c:v>9.2030479606056825E-3</c:v>
                </c:pt>
                <c:pt idx="42">
                  <c:v>9.635055183080915E-3</c:v>
                </c:pt>
                <c:pt idx="43">
                  <c:v>1.0087257007559872E-2</c:v>
                </c:pt>
                <c:pt idx="44">
                  <c:v>1.0560589317084309E-2</c:v>
                </c:pt>
                <c:pt idx="45">
                  <c:v>1.1056030584026424E-2</c:v>
                </c:pt>
                <c:pt idx="46">
                  <c:v>1.1574603732771721E-2</c:v>
                </c:pt>
                <c:pt idx="47">
                  <c:v>1.211737807637716E-2</c:v>
                </c:pt>
                <c:pt idx="48">
                  <c:v>1.268547133003793E-2</c:v>
                </c:pt>
                <c:pt idx="49">
                  <c:v>1.3280051702034992E-2</c:v>
                </c:pt>
                <c:pt idx="50">
                  <c:v>1.390234006647886E-2</c:v>
                </c:pt>
                <c:pt idx="51">
                  <c:v>1.4553612218534996E-2</c:v>
                </c:pt>
                <c:pt idx="52">
                  <c:v>1.5235201213889046E-2</c:v>
                </c:pt>
                <c:pt idx="53">
                  <c:v>1.5948499796663379E-2</c:v>
                </c:pt>
                <c:pt idx="54">
                  <c:v>1.6694962914556154E-2</c:v>
                </c:pt>
                <c:pt idx="55">
                  <c:v>1.7476110325819361E-2</c:v>
                </c:pt>
                <c:pt idx="56">
                  <c:v>1.8293529298090281E-2</c:v>
                </c:pt>
                <c:pt idx="57">
                  <c:v>1.9148877401762535E-2</c:v>
                </c:pt>
                <c:pt idx="58">
                  <c:v>2.0043885398010559E-2</c:v>
                </c:pt>
                <c:pt idx="59">
                  <c:v>2.098036022388014E-2</c:v>
                </c:pt>
                <c:pt idx="60">
                  <c:v>2.1960188074403142E-2</c:v>
                </c:pt>
                <c:pt idx="61">
                  <c:v>2.2985337583579336E-2</c:v>
                </c:pt>
                <c:pt idx="62">
                  <c:v>2.4057863102884373E-2</c:v>
                </c:pt>
                <c:pt idx="63">
                  <c:v>2.5179908078639117E-2</c:v>
                </c:pt>
                <c:pt idx="64">
                  <c:v>2.6353708527502136E-2</c:v>
                </c:pt>
                <c:pt idx="65">
                  <c:v>2.7581596609190656E-2</c:v>
                </c:pt>
                <c:pt idx="66">
                  <c:v>2.8866004293876309E-2</c:v>
                </c:pt>
                <c:pt idx="67">
                  <c:v>3.0209467125154765E-2</c:v>
                </c:pt>
                <c:pt idx="68">
                  <c:v>3.1614628072142298E-2</c:v>
                </c:pt>
                <c:pt idx="69">
                  <c:v>3.3084241470414368E-2</c:v>
                </c:pt>
                <c:pt idx="70">
                  <c:v>3.4621177046538873E-2</c:v>
                </c:pt>
                <c:pt idx="71">
                  <c:v>3.6228424021049116E-2</c:v>
                </c:pt>
                <c:pt idx="72">
                  <c:v>3.7909095283176202E-2</c:v>
                </c:pt>
                <c:pt idx="73">
                  <c:v>3.9666431631767307E-2</c:v>
                </c:pt>
                <c:pt idx="74">
                  <c:v>4.150380607347344E-2</c:v>
                </c:pt>
                <c:pt idx="75">
                  <c:v>4.3424728167594864E-2</c:v>
                </c:pt>
                <c:pt idx="76">
                  <c:v>4.5432848408242979E-2</c:v>
                </c:pt>
                <c:pt idx="77">
                  <c:v>4.7531962629246305E-2</c:v>
                </c:pt>
                <c:pt idx="78">
                  <c:v>4.9726016420189645E-2</c:v>
                </c:pt>
                <c:pt idx="79">
                  <c:v>5.2019109533313457E-2</c:v>
                </c:pt>
                <c:pt idx="80">
                  <c:v>5.4415500268324216E-2</c:v>
                </c:pt>
                <c:pt idx="81">
                  <c:v>5.6919609809416599E-2</c:v>
                </c:pt>
                <c:pt idx="82">
                  <c:v>5.9536026495524273E-2</c:v>
                </c:pt>
                <c:pt idx="83">
                  <c:v>6.2269509995617978E-2</c:v>
                </c:pt>
                <c:pt idx="84">
                  <c:v>6.512499536474213E-2</c:v>
                </c:pt>
                <c:pt idx="85">
                  <c:v>6.8107596943033699E-2</c:v>
                </c:pt>
                <c:pt idx="86">
                  <c:v>7.1222612071927913E-2</c:v>
                </c:pt>
                <c:pt idx="87">
                  <c:v>7.4475524581916211E-2</c:v>
                </c:pt>
                <c:pt idx="88">
                  <c:v>7.787200801370725E-2</c:v>
                </c:pt>
                <c:pt idx="89">
                  <c:v>8.1417928529667755E-2</c:v>
                </c:pt>
                <c:pt idx="90">
                  <c:v>8.5119347460007988E-2</c:v>
                </c:pt>
                <c:pt idx="91">
                  <c:v>8.8982523435427979E-2</c:v>
                </c:pt>
                <c:pt idx="92">
                  <c:v>9.3013914044418833E-2</c:v>
                </c:pt>
                <c:pt idx="93">
                  <c:v>9.7220176951970383E-2</c:v>
                </c:pt>
                <c:pt idx="94">
                  <c:v>0.10160817041077845</c:v>
                </c:pt>
                <c:pt idx="95">
                  <c:v>0.10618495309045654</c:v>
                </c:pt>
                <c:pt idx="96">
                  <c:v>0.11095778314679011</c:v>
                </c:pt>
                <c:pt idx="97">
                  <c:v>0.11593411644218687</c:v>
                </c:pt>
                <c:pt idx="98">
                  <c:v>0.12112160382536817</c:v>
                </c:pt>
                <c:pt idx="99">
                  <c:v>0.12652808737722096</c:v>
                </c:pt>
                <c:pt idx="100">
                  <c:v>0.13216159550984519</c:v>
                </c:pt>
                <c:pt idx="101">
                  <c:v>0.13803033681532317</c:v>
                </c:pt>
                <c:pt idx="102">
                  <c:v>0.14414269254238982</c:v>
                </c:pt>
                <c:pt idx="103">
                  <c:v>0.15050720757783356</c:v>
                </c:pt>
                <c:pt idx="104">
                  <c:v>0.15713257980286774</c:v>
                </c:pt>
                <c:pt idx="105">
                  <c:v>0.16402764768484426</c:v>
                </c:pt>
                <c:pt idx="106">
                  <c:v>0.17120137596585855</c:v>
                </c:pt>
                <c:pt idx="107">
                  <c:v>0.17866283929455398</c:v>
                </c:pt>
                <c:pt idx="108">
                  <c:v>0.18642120364921277</c:v>
                </c:pt>
                <c:pt idx="109">
                  <c:v>0.19448570539504453</c:v>
                </c:pt>
                <c:pt idx="110">
                  <c:v>0.2028656278109025</c:v>
                </c:pt>
                <c:pt idx="111">
                  <c:v>0.21157027491457348</c:v>
                </c:pt>
                <c:pt idx="112">
                  <c:v>0.2206089424297476</c:v>
                </c:pt>
                <c:pt idx="113">
                  <c:v>0.22999088571493451</c:v>
                </c:pt>
                <c:pt idx="114">
                  <c:v>0.23972528448729163</c:v>
                </c:pt>
                <c:pt idx="115">
                  <c:v>0.24982120418325804</c:v>
                </c:pt>
                <c:pt idx="116">
                  <c:v>0.26028755377615648</c:v>
                </c:pt>
                <c:pt idx="117">
                  <c:v>0.27113303991131138</c:v>
                </c:pt>
                <c:pt idx="118">
                  <c:v>0.28236611719366317</c:v>
                </c:pt>
                <c:pt idx="119">
                  <c:v>0.293994934502808</c:v>
                </c:pt>
                <c:pt idx="120">
                  <c:v>0.30602727719809458</c:v>
                </c:pt>
                <c:pt idx="121">
                  <c:v>0.31847050510907865</c:v>
                </c:pt>
                <c:pt idx="122">
                  <c:v>0.33133148622455388</c:v>
                </c:pt>
                <c:pt idx="123">
                  <c:v>0.3446165260034475</c:v>
                </c:pt>
                <c:pt idx="124">
                  <c:v>0.35833129227381089</c:v>
                </c:pt>
                <c:pt idx="125">
                  <c:v>0.37248073570714973</c:v>
                </c:pt>
                <c:pt idx="126">
                  <c:v>0.38706900588410781</c:v>
                </c:pt>
                <c:pt idx="127">
                  <c:v>0.40209936301487725</c:v>
                </c:pt>
                <c:pt idx="128">
                  <c:v>0.41757408542376778</c:v>
                </c:pt>
                <c:pt idx="129">
                  <c:v>0.43349437291913978</c:v>
                </c:pt>
                <c:pt idx="130">
                  <c:v>0.4498602462852187</c:v>
                </c:pt>
                <c:pt idx="131">
                  <c:v>0.46667044309514494</c:v>
                </c:pt>
                <c:pt idx="132">
                  <c:v>0.48392231019771115</c:v>
                </c:pt>
                <c:pt idx="133">
                  <c:v>0.50161169320655119</c:v>
                </c:pt>
                <c:pt idx="134">
                  <c:v>0.51973282344550698</c:v>
                </c:pt>
                <c:pt idx="135">
                  <c:v>0.53827820281553074</c:v>
                </c:pt>
                <c:pt idx="136">
                  <c:v>0.55723848717152769</c:v>
                </c:pt>
                <c:pt idx="137">
                  <c:v>0.57660236880751936</c:v>
                </c:pt>
                <c:pt idx="138">
                  <c:v>0.59635645875698551</c:v>
                </c:pt>
                <c:pt idx="139">
                  <c:v>0.61648516965606437</c:v>
                </c:pt>
                <c:pt idx="140">
                  <c:v>0.63697060001008288</c:v>
                </c:pt>
                <c:pt idx="141">
                  <c:v>0.65779242072130661</c:v>
                </c:pt>
                <c:pt idx="142">
                  <c:v>0.67892776485098838</c:v>
                </c:pt>
                <c:pt idx="143">
                  <c:v>0.70035112157197332</c:v>
                </c:pt>
                <c:pt idx="144">
                  <c:v>0.72203423539309586</c:v>
                </c:pt>
                <c:pt idx="145">
                  <c:v>0.74394601169638341</c:v>
                </c:pt>
                <c:pt idx="146">
                  <c:v>0.76605242972833665</c:v>
                </c:pt>
                <c:pt idx="147">
                  <c:v>0.78831646413144862</c:v>
                </c:pt>
                <c:pt idx="148">
                  <c:v>0.81069801619844728</c:v>
                </c:pt>
                <c:pt idx="149">
                  <c:v>0.83315385593867919</c:v>
                </c:pt>
                <c:pt idx="150">
                  <c:v>0.85563757609892277</c:v>
                </c:pt>
                <c:pt idx="151">
                  <c:v>0.87809955920769689</c:v>
                </c:pt>
                <c:pt idx="152">
                  <c:v>0.90048695869102302</c:v>
                </c:pt>
                <c:pt idx="153">
                  <c:v>0.92274369502625508</c:v>
                </c:pt>
                <c:pt idx="154">
                  <c:v>0.94481046786079825</c:v>
                </c:pt>
                <c:pt idx="155">
                  <c:v>0.9666247848897348</c:v>
                </c:pt>
                <c:pt idx="156">
                  <c:v>0.98812100822299753</c:v>
                </c:pt>
                <c:pt idx="157">
                  <c:v>1.009230418834147</c:v>
                </c:pt>
                <c:pt idx="158">
                  <c:v>1.0298812995477344</c:v>
                </c:pt>
                <c:pt idx="159">
                  <c:v>1.0499990369192997</c:v>
                </c:pt>
                <c:pt idx="160">
                  <c:v>1.0695062421501282</c:v>
                </c:pt>
                <c:pt idx="161">
                  <c:v>1.0883228910724563</c:v>
                </c:pt>
                <c:pt idx="162">
                  <c:v>1.106366483055681</c:v>
                </c:pt>
                <c:pt idx="163">
                  <c:v>1.1235522184907116</c:v>
                </c:pt>
                <c:pt idx="164">
                  <c:v>1.1397931943652337</c:v>
                </c:pt>
                <c:pt idx="165">
                  <c:v>1.1550006172562659</c:v>
                </c:pt>
                <c:pt idx="166">
                  <c:v>1.1690840328688887</c:v>
                </c:pt>
                <c:pt idx="167">
                  <c:v>1.18195157113997</c:v>
                </c:pt>
                <c:pt idx="168">
                  <c:v>1.1935102056478528</c:v>
                </c:pt>
                <c:pt idx="169">
                  <c:v>1.2036660260614704</c:v>
                </c:pt>
                <c:pt idx="170">
                  <c:v>1.2123245220913992</c:v>
                </c:pt>
                <c:pt idx="171">
                  <c:v>1.2193908772972282</c:v>
                </c:pt>
                <c:pt idx="172">
                  <c:v>1.2247702710808208</c:v>
                </c:pt>
                <c:pt idx="173">
                  <c:v>1.2283681869102576</c:v>
                </c:pt>
                <c:pt idx="174">
                  <c:v>1.2300907249245792</c:v>
                </c:pt>
                <c:pt idx="175">
                  <c:v>1.2298449168718719</c:v>
                </c:pt>
                <c:pt idx="176">
                  <c:v>1.2275390413280598</c:v>
                </c:pt>
                <c:pt idx="177">
                  <c:v>1.2230829371095282</c:v>
                </c:pt>
                <c:pt idx="178">
                  <c:v>1.2163883128517259</c:v>
                </c:pt>
                <c:pt idx="179">
                  <c:v>1.2073690505589876</c:v>
                </c:pt>
                <c:pt idx="180">
                  <c:v>1.195941501236943</c:v>
                </c:pt>
                <c:pt idx="181">
                  <c:v>1.1820247705252616</c:v>
                </c:pt>
                <c:pt idx="182">
                  <c:v>1.1655409924599252</c:v>
                </c:pt>
                <c:pt idx="183">
                  <c:v>1.1464155896019483</c:v>
                </c:pt>
                <c:pt idx="184">
                  <c:v>1.1245775177893909</c:v>
                </c:pt>
                <c:pt idx="185">
                  <c:v>1.0999594939830841</c:v>
                </c:pt>
                <c:pt idx="186">
                  <c:v>1.0724982058226911</c:v>
                </c:pt>
                <c:pt idx="187">
                  <c:v>1.0421345016366361</c:v>
                </c:pt>
                <c:pt idx="188">
                  <c:v>1.0088135598011643</c:v>
                </c:pt>
                <c:pt idx="189">
                  <c:v>0.97248503662105634</c:v>
                </c:pt>
                <c:pt idx="190">
                  <c:v>0.9331031919681132</c:v>
                </c:pt>
                <c:pt idx="191">
                  <c:v>0.89062699223306219</c:v>
                </c:pt>
                <c:pt idx="192">
                  <c:v>0.84502019024064245</c:v>
                </c:pt>
                <c:pt idx="193">
                  <c:v>0.7962513819945336</c:v>
                </c:pt>
                <c:pt idx="194">
                  <c:v>0.74429404040008484</c:v>
                </c:pt>
                <c:pt idx="195">
                  <c:v>0.6891265261034224</c:v>
                </c:pt>
                <c:pt idx="196">
                  <c:v>0.63073207607718573</c:v>
                </c:pt>
                <c:pt idx="197">
                  <c:v>0.5690987703512439</c:v>
                </c:pt>
                <c:pt idx="198">
                  <c:v>0.50421947782885479</c:v>
                </c:pt>
                <c:pt idx="199">
                  <c:v>0.43609178205309285</c:v>
                </c:pt>
                <c:pt idx="200">
                  <c:v>0.36471788792515214</c:v>
                </c:pt>
                <c:pt idx="201">
                  <c:v>0.29010451068564586</c:v>
                </c:pt>
                <c:pt idx="202">
                  <c:v>0.21226274829429209</c:v>
                </c:pt>
                <c:pt idx="203">
                  <c:v>0.13120793861421692</c:v>
                </c:pt>
                <c:pt idx="204">
                  <c:v>4.6959502914179024E-2</c:v>
                </c:pt>
                <c:pt idx="205">
                  <c:v>-4.0459222990031844E-2</c:v>
                </c:pt>
                <c:pt idx="206">
                  <c:v>-0.13102116828403199</c:v>
                </c:pt>
                <c:pt idx="207">
                  <c:v>-0.22469571594015636</c:v>
                </c:pt>
                <c:pt idx="208">
                  <c:v>-0.3214488992526181</c:v>
                </c:pt>
                <c:pt idx="209">
                  <c:v>-0.42124360446748077</c:v>
                </c:pt>
                <c:pt idx="210">
                  <c:v>-0.52403977820748515</c:v>
                </c:pt>
                <c:pt idx="211">
                  <c:v>-0.62979463802054381</c:v>
                </c:pt>
                <c:pt idx="212">
                  <c:v>-0.73846288487760436</c:v>
                </c:pt>
                <c:pt idx="213">
                  <c:v>-0.84999691617970785</c:v>
                </c:pt>
                <c:pt idx="214">
                  <c:v>-0.96434703799817245</c:v>
                </c:pt>
                <c:pt idx="215">
                  <c:v>-1.0814616754773425</c:v>
                </c:pt>
                <c:pt idx="216">
                  <c:v>-1.2012875801836822</c:v>
                </c:pt>
                <c:pt idx="217">
                  <c:v>-1.3237700335294362</c:v>
                </c:pt>
                <c:pt idx="218">
                  <c:v>-1.4488530453198489</c:v>
                </c:pt>
                <c:pt idx="219">
                  <c:v>-1.5764795465628594</c:v>
                </c:pt>
                <c:pt idx="220">
                  <c:v>-1.7065915759856034</c:v>
                </c:pt>
                <c:pt idx="221">
                  <c:v>-1.8391304594447453</c:v>
                </c:pt>
                <c:pt idx="222">
                  <c:v>-1.9740369819417014</c:v>
                </c:pt>
                <c:pt idx="223">
                  <c:v>-2.1112515516026402</c:v>
                </c:pt>
                <c:pt idx="224">
                  <c:v>-2.2507143554669553</c:v>
                </c:pt>
                <c:pt idx="225">
                  <c:v>-2.3923655067057932</c:v>
                </c:pt>
                <c:pt idx="226">
                  <c:v>-2.5361451831675947</c:v>
                </c:pt>
                <c:pt idx="227">
                  <c:v>-2.6819937571619041</c:v>
                </c:pt>
                <c:pt idx="228">
                  <c:v>-2.8298519163568141</c:v>
                </c:pt>
                <c:pt idx="229">
                  <c:v>-2.9796607759783162</c:v>
                </c:pt>
                <c:pt idx="230">
                  <c:v>-3.1313619822236838</c:v>
                </c:pt>
                <c:pt idx="231">
                  <c:v>-3.284897807195168</c:v>
                </c:pt>
                <c:pt idx="232">
                  <c:v>-3.440211235421315</c:v>
                </c:pt>
                <c:pt idx="233">
                  <c:v>-3.5972460422331691</c:v>
                </c:pt>
                <c:pt idx="234">
                  <c:v>-3.7559468642614524</c:v>
                </c:pt>
                <c:pt idx="235">
                  <c:v>-3.9162592623270411</c:v>
                </c:pt>
                <c:pt idx="236">
                  <c:v>-4.0781297770231735</c:v>
                </c:pt>
                <c:pt idx="237">
                  <c:v>-4.2415059773311707</c:v>
                </c:pt>
                <c:pt idx="238">
                  <c:v>-4.4063365026105981</c:v>
                </c:pt>
                <c:pt idx="239">
                  <c:v>-4.5725710982964767</c:v>
                </c:pt>
                <c:pt idx="240">
                  <c:v>-4.7401606456584249</c:v>
                </c:pt>
                <c:pt idx="241">
                  <c:v>-4.9090571860101937</c:v>
                </c:pt>
                <c:pt idx="242">
                  <c:v>-5.0792139396803275</c:v>
                </c:pt>
                <c:pt idx="243">
                  <c:v>-5.250585320139308</c:v>
                </c:pt>
                <c:pt idx="244">
                  <c:v>-5.4231269436057445</c:v>
                </c:pt>
                <c:pt idx="245">
                  <c:v>-5.5967956344609293</c:v>
                </c:pt>
                <c:pt idx="246">
                  <c:v>-5.7715494268516601</c:v>
                </c:pt>
                <c:pt idx="247">
                  <c:v>-5.9473475627569448</c:v>
                </c:pt>
                <c:pt idx="248">
                  <c:v>-6.1241504868249752</c:v>
                </c:pt>
                <c:pt idx="249">
                  <c:v>-6.3019198383230339</c:v>
                </c:pt>
                <c:pt idx="250">
                  <c:v>-6.4806184404246601</c:v>
                </c:pt>
                <c:pt idx="251">
                  <c:v>-6.6602102871566959</c:v>
                </c:pt>
                <c:pt idx="252">
                  <c:v>-6.8406605282131938</c:v>
                </c:pt>
                <c:pt idx="253">
                  <c:v>-7.0219354519108528</c:v>
                </c:pt>
                <c:pt idx="254">
                  <c:v>-7.2040024664968225</c:v>
                </c:pt>
                <c:pt idx="255">
                  <c:v>-7.386830080034418</c:v>
                </c:pt>
                <c:pt idx="256">
                  <c:v>-7.5703878790296342</c:v>
                </c:pt>
                <c:pt idx="257">
                  <c:v>-7.754646506036452</c:v>
                </c:pt>
                <c:pt idx="258">
                  <c:v>-7.9395776363609976</c:v>
                </c:pt>
                <c:pt idx="259">
                  <c:v>-8.1251539540605062</c:v>
                </c:pt>
                <c:pt idx="260">
                  <c:v>-8.3113491273546831</c:v>
                </c:pt>
                <c:pt idx="261">
                  <c:v>-8.4981377836034397</c:v>
                </c:pt>
                <c:pt idx="262">
                  <c:v>-8.6854954839567409</c:v>
                </c:pt>
                <c:pt idx="263">
                  <c:v>-8.8733986978066319</c:v>
                </c:pt>
                <c:pt idx="264">
                  <c:v>-9.0618247771237197</c:v>
                </c:pt>
                <c:pt idx="265">
                  <c:v>-9.2507519307836343</c:v>
                </c:pt>
                <c:pt idx="266">
                  <c:v>-9.4401591989567706</c:v>
                </c:pt>
                <c:pt idx="267">
                  <c:v>-9.6300264276441041</c:v>
                </c:pt>
                <c:pt idx="268">
                  <c:v>-9.820334243410338</c:v>
                </c:pt>
                <c:pt idx="269">
                  <c:v>-10.011064028394944</c:v>
                </c:pt>
                <c:pt idx="270">
                  <c:v>-10.202197895631205</c:v>
                </c:pt>
                <c:pt idx="271">
                  <c:v>-10.393718664726899</c:v>
                </c:pt>
                <c:pt idx="272">
                  <c:v>-10.58560983795542</c:v>
                </c:pt>
                <c:pt idx="273">
                  <c:v>-10.777855576767033</c:v>
                </c:pt>
                <c:pt idx="274">
                  <c:v>-10.970440678775509</c:v>
                </c:pt>
                <c:pt idx="275">
                  <c:v>-11.16335055522563</c:v>
                </c:pt>
                <c:pt idx="276">
                  <c:v>-11.35657120896928</c:v>
                </c:pt>
                <c:pt idx="277">
                  <c:v>-11.550089212964998</c:v>
                </c:pt>
                <c:pt idx="278">
                  <c:v>-11.743891689310956</c:v>
                </c:pt>
                <c:pt idx="279">
                  <c:v>-11.93796628882022</c:v>
                </c:pt>
                <c:pt idx="280">
                  <c:v>-12.132301171154918</c:v>
                </c:pt>
                <c:pt idx="281">
                  <c:v>-12.326884985501533</c:v>
                </c:pt>
                <c:pt idx="282">
                  <c:v>-12.521706851815699</c:v>
                </c:pt>
                <c:pt idx="283">
                  <c:v>-12.716756342609816</c:v>
                </c:pt>
                <c:pt idx="284">
                  <c:v>-12.912023465300727</c:v>
                </c:pt>
                <c:pt idx="285">
                  <c:v>-13.107498645101657</c:v>
                </c:pt>
                <c:pt idx="286">
                  <c:v>-13.303172708459785</c:v>
                </c:pt>
                <c:pt idx="287">
                  <c:v>-13.499036867023948</c:v>
                </c:pt>
                <c:pt idx="288">
                  <c:v>-13.695082702148198</c:v>
                </c:pt>
                <c:pt idx="289">
                  <c:v>-13.891302149904979</c:v>
                </c:pt>
                <c:pt idx="290">
                  <c:v>-14.087687486613749</c:v>
                </c:pt>
                <c:pt idx="291">
                  <c:v>-14.284231314866059</c:v>
                </c:pt>
                <c:pt idx="292">
                  <c:v>-14.480926550035635</c:v>
                </c:pt>
                <c:pt idx="293">
                  <c:v>-14.677766407267942</c:v>
                </c:pt>
                <c:pt idx="294">
                  <c:v>-14.874744388932671</c:v>
                </c:pt>
                <c:pt idx="295">
                  <c:v>-15.071854272525119</c:v>
                </c:pt>
                <c:pt idx="296">
                  <c:v>-15.269090099013056</c:v>
                </c:pt>
                <c:pt idx="297">
                  <c:v>-15.466446161603386</c:v>
                </c:pt>
                <c:pt idx="298">
                  <c:v>-15.663916994928597</c:v>
                </c:pt>
                <c:pt idx="299">
                  <c:v>-15.861497364630985</c:v>
                </c:pt>
                <c:pt idx="300">
                  <c:v>-16.059182257338314</c:v>
                </c:pt>
                <c:pt idx="301">
                  <c:v>-16.256966871013226</c:v>
                </c:pt>
                <c:pt idx="302">
                  <c:v>-16.454846605667544</c:v>
                </c:pt>
                <c:pt idx="303">
                  <c:v>-16.652817054428429</c:v>
                </c:pt>
                <c:pt idx="304">
                  <c:v>-16.850873994939185</c:v>
                </c:pt>
                <c:pt idx="305">
                  <c:v>-17.049013381093051</c:v>
                </c:pt>
                <c:pt idx="306">
                  <c:v>-17.247231335075096</c:v>
                </c:pt>
                <c:pt idx="307">
                  <c:v>-17.445524139710379</c:v>
                </c:pt>
                <c:pt idx="308">
                  <c:v>-17.64388823110329</c:v>
                </c:pt>
                <c:pt idx="309">
                  <c:v>-17.84232019155483</c:v>
                </c:pt>
                <c:pt idx="310">
                  <c:v>-18.040816742750007</c:v>
                </c:pt>
                <c:pt idx="311">
                  <c:v>-18.239374739202656</c:v>
                </c:pt>
                <c:pt idx="312">
                  <c:v>-18.437991161947018</c:v>
                </c:pt>
                <c:pt idx="313">
                  <c:v>-18.636663112466973</c:v>
                </c:pt>
                <c:pt idx="314">
                  <c:v>-18.835387806850211</c:v>
                </c:pt>
                <c:pt idx="315">
                  <c:v>-19.034162570160447</c:v>
                </c:pt>
                <c:pt idx="316">
                  <c:v>-19.232984831017127</c:v>
                </c:pt>
                <c:pt idx="317">
                  <c:v>-19.431852116370219</c:v>
                </c:pt>
                <c:pt idx="318">
                  <c:v>-19.630762046466714</c:v>
                </c:pt>
                <c:pt idx="319">
                  <c:v>-19.829712329993669</c:v>
                </c:pt>
                <c:pt idx="320">
                  <c:v>-20.028700759394205</c:v>
                </c:pt>
                <c:pt idx="321">
                  <c:v>-20.227725206344275</c:v>
                </c:pt>
                <c:pt idx="322">
                  <c:v>-20.426783617384814</c:v>
                </c:pt>
                <c:pt idx="323">
                  <c:v>-20.62587400969797</c:v>
                </c:pt>
                <c:pt idx="324">
                  <c:v>-20.824994467024126</c:v>
                </c:pt>
                <c:pt idx="325">
                  <c:v>-21.024143135706204</c:v>
                </c:pt>
                <c:pt idx="326">
                  <c:v>-21.223318220859934</c:v>
                </c:pt>
                <c:pt idx="327">
                  <c:v>-21.422517982657681</c:v>
                </c:pt>
                <c:pt idx="328">
                  <c:v>-21.621740732722245</c:v>
                </c:pt>
                <c:pt idx="329">
                  <c:v>-21.82098483062131</c:v>
                </c:pt>
                <c:pt idx="330">
                  <c:v>-22.020248680457257</c:v>
                </c:pt>
                <c:pt idx="331">
                  <c:v>-22.219530727545305</c:v>
                </c:pt>
                <c:pt idx="332">
                  <c:v>-22.418829455172755</c:v>
                </c:pt>
                <c:pt idx="333">
                  <c:v>-22.618143381433939</c:v>
                </c:pt>
                <c:pt idx="334">
                  <c:v>-22.817471056134583</c:v>
                </c:pt>
                <c:pt idx="335">
                  <c:v>-23.016811057757035</c:v>
                </c:pt>
                <c:pt idx="336">
                  <c:v>-23.216161990485418</c:v>
                </c:pt>
                <c:pt idx="337">
                  <c:v>-23.415522481278668</c:v>
                </c:pt>
                <c:pt idx="338">
                  <c:v>-23.614891176989879</c:v>
                </c:pt>
                <c:pt idx="339">
                  <c:v>-23.814266741523898</c:v>
                </c:pt>
                <c:pt idx="340">
                  <c:v>-24.013647853029433</c:v>
                </c:pt>
                <c:pt idx="341">
                  <c:v>-24.213033201116737</c:v>
                </c:pt>
                <c:pt idx="342">
                  <c:v>-24.41242148409826</c:v>
                </c:pt>
                <c:pt idx="343">
                  <c:v>-24.611811406245806</c:v>
                </c:pt>
                <c:pt idx="344">
                  <c:v>-24.811201675055866</c:v>
                </c:pt>
                <c:pt idx="345">
                  <c:v>-25.010590998523007</c:v>
                </c:pt>
                <c:pt idx="346">
                  <c:v>-25.209978082408767</c:v>
                </c:pt>
                <c:pt idx="347">
                  <c:v>-25.40936162750701</c:v>
                </c:pt>
                <c:pt idx="348">
                  <c:v>-25.608740326894498</c:v>
                </c:pt>
                <c:pt idx="349">
                  <c:v>-25.808112863164393</c:v>
                </c:pt>
                <c:pt idx="350">
                  <c:v>-26.007477905636492</c:v>
                </c:pt>
                <c:pt idx="351">
                  <c:v>-26.20683410753567</c:v>
                </c:pt>
                <c:pt idx="352">
                  <c:v>-26.406180103136411</c:v>
                </c:pt>
                <c:pt idx="353">
                  <c:v>-26.605514504864463</c:v>
                </c:pt>
                <c:pt idx="354">
                  <c:v>-26.804835900350376</c:v>
                </c:pt>
                <c:pt idx="355">
                  <c:v>-27.004142849429439</c:v>
                </c:pt>
                <c:pt idx="356">
                  <c:v>-27.203433881080077</c:v>
                </c:pt>
                <c:pt idx="357">
                  <c:v>-27.40270749029564</c:v>
                </c:pt>
                <c:pt idx="358">
                  <c:v>-27.601962134881845</c:v>
                </c:pt>
                <c:pt idx="359">
                  <c:v>-27.801196232173279</c:v>
                </c:pt>
                <c:pt idx="360">
                  <c:v>-28.000408155662235</c:v>
                </c:pt>
                <c:pt idx="361">
                  <c:v>-28.199596231532457</c:v>
                </c:pt>
                <c:pt idx="362">
                  <c:v>-28.398758735089853</c:v>
                </c:pt>
                <c:pt idx="363">
                  <c:v>-28.597893887082925</c:v>
                </c:pt>
                <c:pt idx="364">
                  <c:v>-28.796999849904594</c:v>
                </c:pt>
                <c:pt idx="365">
                  <c:v>-28.996074723668094</c:v>
                </c:pt>
                <c:pt idx="366">
                  <c:v>-29.195116542146387</c:v>
                </c:pt>
                <c:pt idx="367">
                  <c:v>-29.394123268568769</c:v>
                </c:pt>
                <c:pt idx="368">
                  <c:v>-29.593092791263548</c:v>
                </c:pt>
                <c:pt idx="369">
                  <c:v>-29.792022919137636</c:v>
                </c:pt>
                <c:pt idx="370">
                  <c:v>-29.990911376983689</c:v>
                </c:pt>
                <c:pt idx="371">
                  <c:v>-30.18975580060431</c:v>
                </c:pt>
                <c:pt idx="372">
                  <c:v>-30.388553731742</c:v>
                </c:pt>
                <c:pt idx="373">
                  <c:v>-30.587302612803775</c:v>
                </c:pt>
                <c:pt idx="374">
                  <c:v>-30.785999781369856</c:v>
                </c:pt>
                <c:pt idx="375">
                  <c:v>-30.984642464471726</c:v>
                </c:pt>
                <c:pt idx="376">
                  <c:v>-31.183227772630286</c:v>
                </c:pt>
                <c:pt idx="377">
                  <c:v>-31.381752693636848</c:v>
                </c:pt>
                <c:pt idx="378">
                  <c:v>-31.580214086066697</c:v>
                </c:pt>
                <c:pt idx="379">
                  <c:v>-31.778608672507801</c:v>
                </c:pt>
                <c:pt idx="380">
                  <c:v>-31.976933032490976</c:v>
                </c:pt>
                <c:pt idx="381">
                  <c:v>-32.175183595104293</c:v>
                </c:pt>
                <c:pt idx="382">
                  <c:v>-32.37335663127736</c:v>
                </c:pt>
                <c:pt idx="383">
                  <c:v>-32.571448245713988</c:v>
                </c:pt>
                <c:pt idx="384">
                  <c:v>-32.769454368458341</c:v>
                </c:pt>
                <c:pt idx="385">
                  <c:v>-32.967370746073648</c:v>
                </c:pt>
                <c:pt idx="386">
                  <c:v>-33.165192932412786</c:v>
                </c:pt>
                <c:pt idx="387">
                  <c:v>-33.362916278960469</c:v>
                </c:pt>
                <c:pt idx="388">
                  <c:v>-33.560535924723737</c:v>
                </c:pt>
                <c:pt idx="389">
                  <c:v>-33.758046785647053</c:v>
                </c:pt>
                <c:pt idx="390">
                  <c:v>-33.955443543528183</c:v>
                </c:pt>
                <c:pt idx="391">
                  <c:v>-34.152720634407686</c:v>
                </c:pt>
                <c:pt idx="392">
                  <c:v>-34.349872236404707</c:v>
                </c:pt>
                <c:pt idx="393">
                  <c:v>-34.54689225697058</c:v>
                </c:pt>
                <c:pt idx="394">
                  <c:v>-34.743774319529855</c:v>
                </c:pt>
                <c:pt idx="395">
                  <c:v>-34.94051174947483</c:v>
                </c:pt>
                <c:pt idx="396">
                  <c:v>-35.137097559482463</c:v>
                </c:pt>
                <c:pt idx="397">
                  <c:v>-35.333524434116086</c:v>
                </c:pt>
                <c:pt idx="398">
                  <c:v>-35.529784713674132</c:v>
                </c:pt>
                <c:pt idx="399">
                  <c:v>-35.725870377246594</c:v>
                </c:pt>
                <c:pt idx="400">
                  <c:v>-35.921773024937849</c:v>
                </c:pt>
                <c:pt idx="401">
                  <c:v>-36.117483859209344</c:v>
                </c:pt>
                <c:pt idx="402">
                  <c:v>-36.312993665297412</c:v>
                </c:pt>
                <c:pt idx="403">
                  <c:v>-36.508292790654743</c:v>
                </c:pt>
                <c:pt idx="404">
                  <c:v>-36.703371123363944</c:v>
                </c:pt>
                <c:pt idx="405">
                  <c:v>-36.898218069467731</c:v>
                </c:pt>
                <c:pt idx="406">
                  <c:v>-37.092822529154589</c:v>
                </c:pt>
                <c:pt idx="407">
                  <c:v>-37.287172871741198</c:v>
                </c:pt>
                <c:pt idx="408">
                  <c:v>-37.481256909381486</c:v>
                </c:pt>
                <c:pt idx="409">
                  <c:v>-37.675061869434423</c:v>
                </c:pt>
                <c:pt idx="410">
                  <c:v>-37.868574365414958</c:v>
                </c:pt>
                <c:pt idx="411">
                  <c:v>-38.061780366449128</c:v>
                </c:pt>
                <c:pt idx="412">
                  <c:v>-38.254665165148623</c:v>
                </c:pt>
                <c:pt idx="413">
                  <c:v>-38.447213343816045</c:v>
                </c:pt>
                <c:pt idx="414">
                  <c:v>-38.639408738884256</c:v>
                </c:pt>
                <c:pt idx="415">
                  <c:v>-38.831234403489141</c:v>
                </c:pt>
                <c:pt idx="416">
                  <c:v>-39.02267256806784</c:v>
                </c:pt>
                <c:pt idx="417">
                  <c:v>-39.213704598865526</c:v>
                </c:pt>
                <c:pt idx="418">
                  <c:v>-39.404310954229793</c:v>
                </c:pt>
                <c:pt idx="419">
                  <c:v>-39.594471138558134</c:v>
                </c:pt>
                <c:pt idx="420">
                  <c:v>-39.784163653761759</c:v>
                </c:pt>
                <c:pt idx="421">
                  <c:v>-39.973365948091505</c:v>
                </c:pt>
                <c:pt idx="422">
                  <c:v>-40.162054362167659</c:v>
                </c:pt>
                <c:pt idx="423">
                  <c:v>-40.350204072039617</c:v>
                </c:pt>
                <c:pt idx="424">
                  <c:v>-40.537789029091435</c:v>
                </c:pt>
                <c:pt idx="425">
                  <c:v>-40.724781896594386</c:v>
                </c:pt>
                <c:pt idx="426">
                  <c:v>-40.911153982691992</c:v>
                </c:pt>
                <c:pt idx="427">
                  <c:v>-41.096875169591456</c:v>
                </c:pt>
                <c:pt idx="428">
                  <c:v>-41.281913838710636</c:v>
                </c:pt>
                <c:pt idx="429">
                  <c:v>-41.46623679151795</c:v>
                </c:pt>
                <c:pt idx="430">
                  <c:v>-41.649809165775366</c:v>
                </c:pt>
                <c:pt idx="431">
                  <c:v>-41.832594346878167</c:v>
                </c:pt>
                <c:pt idx="432">
                  <c:v>-42.014553873952863</c:v>
                </c:pt>
                <c:pt idx="433">
                  <c:v>-42.195647340354121</c:v>
                </c:pt>
                <c:pt idx="434">
                  <c:v>-42.375832288165654</c:v>
                </c:pt>
                <c:pt idx="435">
                  <c:v>-42.55506409628169</c:v>
                </c:pt>
                <c:pt idx="436">
                  <c:v>-42.733295861604326</c:v>
                </c:pt>
                <c:pt idx="437">
                  <c:v>-42.910478272854256</c:v>
                </c:pt>
                <c:pt idx="438">
                  <c:v>-43.08655947644985</c:v>
                </c:pt>
                <c:pt idx="439">
                  <c:v>-43.261484933853495</c:v>
                </c:pt>
                <c:pt idx="440">
                  <c:v>-43.435197269736989</c:v>
                </c:pt>
                <c:pt idx="441">
                  <c:v>-43.607636110251171</c:v>
                </c:pt>
                <c:pt idx="442">
                  <c:v>-43.778737910621011</c:v>
                </c:pt>
                <c:pt idx="443">
                  <c:v>-43.948435771209361</c:v>
                </c:pt>
                <c:pt idx="444">
                  <c:v>-44.116659241111279</c:v>
                </c:pt>
                <c:pt idx="445">
                  <c:v>-44.28333410824429</c:v>
                </c:pt>
                <c:pt idx="446">
                  <c:v>-44.448382174796464</c:v>
                </c:pt>
                <c:pt idx="447">
                  <c:v>-44.611721016776322</c:v>
                </c:pt>
                <c:pt idx="448">
                  <c:v>-44.773263726274877</c:v>
                </c:pt>
                <c:pt idx="449">
                  <c:v>-44.932918634901966</c:v>
                </c:pt>
                <c:pt idx="450">
                  <c:v>-45.090589016691098</c:v>
                </c:pt>
                <c:pt idx="451">
                  <c:v>-45.246172768574418</c:v>
                </c:pt>
                <c:pt idx="452">
                  <c:v>-45.399562066317607</c:v>
                </c:pt>
                <c:pt idx="453">
                  <c:v>-45.550642993556082</c:v>
                </c:pt>
                <c:pt idx="454">
                  <c:v>-45.699295141296837</c:v>
                </c:pt>
                <c:pt idx="455">
                  <c:v>-45.845391174934591</c:v>
                </c:pt>
                <c:pt idx="456">
                  <c:v>-45.988796365461596</c:v>
                </c:pt>
                <c:pt idx="457">
                  <c:v>-46.129368081143454</c:v>
                </c:pt>
                <c:pt idx="458">
                  <c:v>-46.26695523544366</c:v>
                </c:pt>
                <c:pt idx="459">
                  <c:v>-46.401397686438642</c:v>
                </c:pt>
                <c:pt idx="460">
                  <c:v>-46.532525582320048</c:v>
                </c:pt>
                <c:pt idx="461">
                  <c:v>-46.66015864684794</c:v>
                </c:pt>
                <c:pt idx="462">
                  <c:v>-46.784105397757621</c:v>
                </c:pt>
                <c:pt idx="463">
                  <c:v>-46.904162290124574</c:v>
                </c:pt>
                <c:pt idx="464">
                  <c:v>-47.020112775521817</c:v>
                </c:pt>
                <c:pt idx="465">
                  <c:v>-47.131726266430746</c:v>
                </c:pt>
                <c:pt idx="466">
                  <c:v>-47.238756993753796</c:v>
                </c:pt>
                <c:pt idx="467">
                  <c:v>-47.340942743364224</c:v>
                </c:pt>
                <c:pt idx="468">
                  <c:v>-47.438003455368076</c:v>
                </c:pt>
                <c:pt idx="469">
                  <c:v>-47.529639667054575</c:v>
                </c:pt>
                <c:pt idx="470">
                  <c:v>-47.615530777289791</c:v>
                </c:pt>
                <c:pt idx="471">
                  <c:v>-47.695333106238316</c:v>
                </c:pt>
                <c:pt idx="472">
                  <c:v>-47.768677719631597</c:v>
                </c:pt>
                <c:pt idx="473">
                  <c:v>-47.835167981144735</c:v>
                </c:pt>
                <c:pt idx="474">
                  <c:v>-47.894376789564404</c:v>
                </c:pt>
                <c:pt idx="475">
                  <c:v>-47.945843448997493</c:v>
                </c:pt>
                <c:pt idx="476">
                  <c:v>-47.989070110010402</c:v>
                </c:pt>
                <c:pt idx="477">
                  <c:v>-48.023517706752259</c:v>
                </c:pt>
                <c:pt idx="478">
                  <c:v>-48.048601299147855</c:v>
                </c:pt>
                <c:pt idx="479">
                  <c:v>-48.063684709231971</c:v>
                </c:pt>
                <c:pt idx="480">
                  <c:v>-48.06807431545775</c:v>
                </c:pt>
                <c:pt idx="481">
                  <c:v>-48.061011836750396</c:v>
                </c:pt>
                <c:pt idx="482">
                  <c:v>-48.041665897038982</c:v>
                </c:pt>
                <c:pt idx="483">
                  <c:v>-48.009122108056317</c:v>
                </c:pt>
                <c:pt idx="484">
                  <c:v>-47.962371339297142</c:v>
                </c:pt>
                <c:pt idx="485">
                  <c:v>-47.90029575354631</c:v>
                </c:pt>
                <c:pt idx="486">
                  <c:v>-47.82165206639489</c:v>
                </c:pt>
                <c:pt idx="487">
                  <c:v>-47.725051327358017</c:v>
                </c:pt>
                <c:pt idx="488">
                  <c:v>-47.608934302240272</c:v>
                </c:pt>
                <c:pt idx="489">
                  <c:v>-47.471541237331735</c:v>
                </c:pt>
                <c:pt idx="490">
                  <c:v>-47.310874370197631</c:v>
                </c:pt>
                <c:pt idx="491">
                  <c:v>-47.124650965306039</c:v>
                </c:pt>
                <c:pt idx="492">
                  <c:v>-46.910243812306661</c:v>
                </c:pt>
                <c:pt idx="493">
                  <c:v>-46.664604899616997</c:v>
                </c:pt>
                <c:pt idx="494">
                  <c:v>-46.384166155733809</c:v>
                </c:pt>
                <c:pt idx="495">
                  <c:v>-46.064708388926086</c:v>
                </c:pt>
                <c:pt idx="496">
                  <c:v>-45.701185266487713</c:v>
                </c:pt>
                <c:pt idx="497">
                  <c:v>-45.287482335456545</c:v>
                </c:pt>
                <c:pt idx="498">
                  <c:v>-44.816079854272452</c:v>
                </c:pt>
                <c:pt idx="499">
                  <c:v>-44.277569124724565</c:v>
                </c:pt>
                <c:pt idx="500">
                  <c:v>-43.659938321371136</c:v>
                </c:pt>
                <c:pt idx="501">
                  <c:v>-42.947481575841891</c:v>
                </c:pt>
                <c:pt idx="502">
                  <c:v>-42.11906381419147</c:v>
                </c:pt>
                <c:pt idx="503">
                  <c:v>-41.145222032997353</c:v>
                </c:pt>
                <c:pt idx="504">
                  <c:v>-39.98301826070476</c:v>
                </c:pt>
                <c:pt idx="505">
                  <c:v>-38.566158524776753</c:v>
                </c:pt>
                <c:pt idx="506">
                  <c:v>-36.783945554526881</c:v>
                </c:pt>
                <c:pt idx="507">
                  <c:v>-34.429363429859734</c:v>
                </c:pt>
                <c:pt idx="508">
                  <c:v>-31.038393558828719</c:v>
                </c:pt>
                <c:pt idx="509">
                  <c:v>-25.131866276425999</c:v>
                </c:pt>
                <c:pt idx="510">
                  <c:v>7.6795350066978046E-2</c:v>
                </c:pt>
                <c:pt idx="511">
                  <c:v>-25.376249612769932</c:v>
                </c:pt>
                <c:pt idx="512">
                  <c:v>-31.457870248648277</c:v>
                </c:pt>
                <c:pt idx="513">
                  <c:v>-35.034625172813804</c:v>
                </c:pt>
                <c:pt idx="514">
                  <c:v>-37.572349568330921</c:v>
                </c:pt>
                <c:pt idx="515">
                  <c:v>-39.530597911176422</c:v>
                </c:pt>
                <c:pt idx="516">
                  <c:v>-41.113327349856512</c:v>
                </c:pt>
                <c:pt idx="517">
                  <c:v>-42.428488607009918</c:v>
                </c:pt>
                <c:pt idx="518">
                  <c:v>-43.539643739580072</c:v>
                </c:pt>
                <c:pt idx="519">
                  <c:v>-44.486888500069099</c:v>
                </c:pt>
                <c:pt idx="520">
                  <c:v>-45.296654948990607</c:v>
                </c:pt>
                <c:pt idx="521">
                  <c:v>-45.986790376471362</c:v>
                </c:pt>
                <c:pt idx="522">
                  <c:v>-46.569383827820076</c:v>
                </c:pt>
                <c:pt idx="523">
                  <c:v>-47.052416390270089</c:v>
                </c:pt>
                <c:pt idx="524">
                  <c:v>-47.44074669725336</c:v>
                </c:pt>
                <c:pt idx="525">
                  <c:v>-47.736689638383687</c:v>
                </c:pt>
                <c:pt idx="526">
                  <c:v>-47.940321332200725</c:v>
                </c:pt>
                <c:pt idx="527">
                  <c:v>-48.04957485551806</c:v>
                </c:pt>
                <c:pt idx="528">
                  <c:v>-48.060146950868855</c:v>
                </c:pt>
                <c:pt idx="529">
                  <c:v>-47.965198836112599</c:v>
                </c:pt>
                <c:pt idx="530">
                  <c:v>-47.754791275713529</c:v>
                </c:pt>
                <c:pt idx="531">
                  <c:v>-47.414928888897087</c:v>
                </c:pt>
                <c:pt idx="532">
                  <c:v>-46.925971386710756</c:v>
                </c:pt>
                <c:pt idx="533">
                  <c:v>-46.259933720318244</c:v>
                </c:pt>
                <c:pt idx="534">
                  <c:v>-45.375676874103654</c:v>
                </c:pt>
                <c:pt idx="535">
                  <c:v>-44.20971979383048</c:v>
                </c:pt>
                <c:pt idx="536">
                  <c:v>-42.656877372072117</c:v>
                </c:pt>
                <c:pt idx="537">
                  <c:v>-40.523325081520071</c:v>
                </c:pt>
                <c:pt idx="538">
                  <c:v>-37.385458326981762</c:v>
                </c:pt>
                <c:pt idx="539">
                  <c:v>-31.962664644069712</c:v>
                </c:pt>
                <c:pt idx="540">
                  <c:v>-11.442793655597633</c:v>
                </c:pt>
                <c:pt idx="541">
                  <c:v>-30.423820414783592</c:v>
                </c:pt>
                <c:pt idx="542">
                  <c:v>-36.925753339487208</c:v>
                </c:pt>
                <c:pt idx="543">
                  <c:v>-40.540340738906238</c:v>
                </c:pt>
                <c:pt idx="544">
                  <c:v>-42.978992997438716</c:v>
                </c:pt>
                <c:pt idx="545">
                  <c:v>-44.742849728790333</c:v>
                </c:pt>
                <c:pt idx="546">
                  <c:v>-46.043598680966568</c:v>
                </c:pt>
                <c:pt idx="547">
                  <c:v>-46.985750939558358</c:v>
                </c:pt>
                <c:pt idx="548">
                  <c:v>-47.623142736347191</c:v>
                </c:pt>
                <c:pt idx="549">
                  <c:v>-47.980488873795871</c:v>
                </c:pt>
                <c:pt idx="550">
                  <c:v>-48.061926267736332</c:v>
                </c:pt>
                <c:pt idx="551">
                  <c:v>-47.853029255111693</c:v>
                </c:pt>
                <c:pt idx="552">
                  <c:v>-47.317643220456624</c:v>
                </c:pt>
                <c:pt idx="553">
                  <c:v>-46.38747940366833</c:v>
                </c:pt>
                <c:pt idx="554">
                  <c:v>-44.936312408375571</c:v>
                </c:pt>
                <c:pt idx="555">
                  <c:v>-42.710669238326716</c:v>
                </c:pt>
                <c:pt idx="556">
                  <c:v>-39.092779731103164</c:v>
                </c:pt>
                <c:pt idx="557">
                  <c:v>-31.713884898462222</c:v>
                </c:pt>
                <c:pt idx="558">
                  <c:v>-24.090799762843066</c:v>
                </c:pt>
                <c:pt idx="559">
                  <c:v>-37.025286692524645</c:v>
                </c:pt>
                <c:pt idx="560">
                  <c:v>-41.846065947206377</c:v>
                </c:pt>
                <c:pt idx="561">
                  <c:v>-44.66240826699984</c:v>
                </c:pt>
                <c:pt idx="562">
                  <c:v>-46.446955270772847</c:v>
                </c:pt>
                <c:pt idx="563">
                  <c:v>-47.525425900381116</c:v>
                </c:pt>
                <c:pt idx="564">
                  <c:v>-48.022997148876748</c:v>
                </c:pt>
                <c:pt idx="565">
                  <c:v>-47.967564684197441</c:v>
                </c:pt>
                <c:pt idx="566">
                  <c:v>-47.310842501667103</c:v>
                </c:pt>
                <c:pt idx="567">
                  <c:v>-45.902256825350833</c:v>
                </c:pt>
                <c:pt idx="568">
                  <c:v>-43.372332264355187</c:v>
                </c:pt>
                <c:pt idx="569">
                  <c:v>-38.613616632584801</c:v>
                </c:pt>
                <c:pt idx="570">
                  <c:v>-23.447142138289436</c:v>
                </c:pt>
                <c:pt idx="571">
                  <c:v>-35.323286373051616</c:v>
                </c:pt>
                <c:pt idx="572">
                  <c:v>-42.154342960314693</c:v>
                </c:pt>
                <c:pt idx="573">
                  <c:v>-45.474460691896041</c:v>
                </c:pt>
                <c:pt idx="574">
                  <c:v>-47.267514912934914</c:v>
                </c:pt>
                <c:pt idx="575">
                  <c:v>-48.021668755625811</c:v>
                </c:pt>
                <c:pt idx="576">
                  <c:v>-47.849287715411528</c:v>
                </c:pt>
                <c:pt idx="577">
                  <c:v>-46.639056511021792</c:v>
                </c:pt>
                <c:pt idx="578">
                  <c:v>-43.934817294896831</c:v>
                </c:pt>
                <c:pt idx="579">
                  <c:v>-38.027572003058715</c:v>
                </c:pt>
                <c:pt idx="580">
                  <c:v>-19.73704773460241</c:v>
                </c:pt>
                <c:pt idx="581">
                  <c:v>-39.978969632649523</c:v>
                </c:pt>
                <c:pt idx="582">
                  <c:v>-45.013673824601874</c:v>
                </c:pt>
                <c:pt idx="583">
                  <c:v>-47.330202878304235</c:v>
                </c:pt>
                <c:pt idx="584">
                  <c:v>-48.067359033741795</c:v>
                </c:pt>
                <c:pt idx="585">
                  <c:v>-47.394503510353047</c:v>
                </c:pt>
                <c:pt idx="586">
                  <c:v>-44.926479160133333</c:v>
                </c:pt>
                <c:pt idx="587">
                  <c:v>-38.756896470056262</c:v>
                </c:pt>
                <c:pt idx="588">
                  <c:v>-26.290915201391762</c:v>
                </c:pt>
                <c:pt idx="589">
                  <c:v>-42.031172468794679</c:v>
                </c:pt>
                <c:pt idx="590">
                  <c:v>-46.418198139347105</c:v>
                </c:pt>
                <c:pt idx="591">
                  <c:v>-47.988377053463054</c:v>
                </c:pt>
                <c:pt idx="592">
                  <c:v>-47.564721598922297</c:v>
                </c:pt>
                <c:pt idx="593">
                  <c:v>-44.740234910174685</c:v>
                </c:pt>
                <c:pt idx="594">
                  <c:v>-36.116278727339058</c:v>
                </c:pt>
                <c:pt idx="595">
                  <c:v>-35.969145944771512</c:v>
                </c:pt>
                <c:pt idx="596">
                  <c:v>-44.913434396451571</c:v>
                </c:pt>
                <c:pt idx="597">
                  <c:v>-47.743749665818676</c:v>
                </c:pt>
                <c:pt idx="598">
                  <c:v>-47.745453248394313</c:v>
                </c:pt>
                <c:pt idx="599">
                  <c:v>-44.690143991114077</c:v>
                </c:pt>
                <c:pt idx="600">
                  <c:v>-32.968123639763164</c:v>
                </c:pt>
                <c:pt idx="601">
                  <c:v>-39.970741073976498</c:v>
                </c:pt>
                <c:pt idx="602">
                  <c:v>-46.565873094473304</c:v>
                </c:pt>
                <c:pt idx="603">
                  <c:v>-48.062077210945553</c:v>
                </c:pt>
                <c:pt idx="604">
                  <c:v>-46.019077737993051</c:v>
                </c:pt>
                <c:pt idx="605">
                  <c:v>-36.689344420615484</c:v>
                </c:pt>
                <c:pt idx="606">
                  <c:v>-39.433165527350333</c:v>
                </c:pt>
                <c:pt idx="607">
                  <c:v>-46.815102780464258</c:v>
                </c:pt>
                <c:pt idx="608">
                  <c:v>-47.958377370329252</c:v>
                </c:pt>
                <c:pt idx="609">
                  <c:v>-44.383921707551515</c:v>
                </c:pt>
                <c:pt idx="610">
                  <c:v>1.0195420497243672</c:v>
                </c:pt>
              </c:numCache>
            </c:numRef>
          </c:yVal>
          <c:smooth val="0"/>
        </c:ser>
        <c:ser>
          <c:idx val="1"/>
          <c:order val="1"/>
          <c:tx>
            <c:v>Attenuated Point</c:v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layout>
                <c:manualLayout>
                  <c:x val="-0.15511551155115524"/>
                  <c:y val="6.207827260458840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bg1"/>
              </a:solidFill>
              <a:ln>
                <a:solidFill>
                  <a:sysClr val="windowText" lastClr="000000"/>
                </a:solidFill>
              </a:ln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FRACXO_US!$B$29</c:f>
              <c:numCache>
                <c:formatCode>0.00" Hz"</c:formatCode>
                <c:ptCount val="1"/>
                <c:pt idx="0">
                  <c:v>295.12092266663291</c:v>
                </c:pt>
              </c:numCache>
            </c:numRef>
          </c:xVal>
          <c:yVal>
            <c:numRef>
              <c:f>FRACXO_US!$B$30</c:f>
              <c:numCache>
                <c:formatCode>0.00" db"</c:formatCode>
                <c:ptCount val="1"/>
                <c:pt idx="0">
                  <c:v>-5.9473475627569448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83128"/>
        <c:axId val="301784368"/>
      </c:scatterChart>
      <c:valAx>
        <c:axId val="199083128"/>
        <c:scaling>
          <c:logBase val="10"/>
          <c:orientation val="minMax"/>
          <c:max val="3050"/>
          <c:min val="1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Frequency (Hz)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01784368"/>
        <c:crossesAt val="-80"/>
        <c:crossBetween val="midCat"/>
      </c:valAx>
      <c:valAx>
        <c:axId val="301784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Magnitude (dB)</a:t>
                </a:r>
              </a:p>
            </c:rich>
          </c:tx>
          <c:layout>
            <c:manualLayout>
              <c:xMode val="edge"/>
              <c:yMode val="edge"/>
              <c:x val="2.6954177897574188E-2"/>
              <c:y val="0.311230240055609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990831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2617161716171594"/>
          <c:y val="0.57396644245380346"/>
          <c:w val="0.19481029599022917"/>
          <c:h val="8.7041701014809972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FRACXO_US!$B$40</c:f>
          <c:strCache>
            <c:ptCount val="1"/>
            <c:pt idx="0">
              <c:v>Phase of FRACXO for G1 = 10, G2 = 16, User Clk2=257.812 MHz, R=200, V=200, PD Freq=1.289 MHz</c:v>
            </c:pt>
          </c:strCache>
        </c:strRef>
      </c:tx>
      <c:layout/>
      <c:overlay val="0"/>
      <c:txPr>
        <a:bodyPr/>
        <a:lstStyle/>
        <a:p>
          <a:pPr>
            <a:defRPr sz="18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60813153072847"/>
          <c:y val="0.13797552703172378"/>
          <c:w val="0.72041612722937931"/>
          <c:h val="0.7024607198072832"/>
        </c:manualLayout>
      </c:layout>
      <c:scatterChart>
        <c:scatterStyle val="lineMarker"/>
        <c:varyColors val="0"/>
        <c:ser>
          <c:idx val="0"/>
          <c:order val="0"/>
          <c:tx>
            <c:v>FRACXO DPLL Phase Response</c:v>
          </c:tx>
          <c:marker>
            <c:symbol val="none"/>
          </c:marker>
          <c:xVal>
            <c:numRef>
              <c:f>FRACXO_US!$M$2:$M$351</c:f>
              <c:numCache>
                <c:formatCode>General</c:formatCode>
                <c:ptCount val="350"/>
                <c:pt idx="0">
                  <c:v>1</c:v>
                </c:pt>
                <c:pt idx="1">
                  <c:v>1.0232929922807541</c:v>
                </c:pt>
                <c:pt idx="2">
                  <c:v>1.0471285480508996</c:v>
                </c:pt>
                <c:pt idx="3">
                  <c:v>1.0715193052376064</c:v>
                </c:pt>
                <c:pt idx="4">
                  <c:v>1.0964781961431851</c:v>
                </c:pt>
                <c:pt idx="5">
                  <c:v>1.1220184543019636</c:v>
                </c:pt>
                <c:pt idx="6">
                  <c:v>1.1481536214968828</c:v>
                </c:pt>
                <c:pt idx="7">
                  <c:v>1.1748975549395295</c:v>
                </c:pt>
                <c:pt idx="8">
                  <c:v>1.2022644346174129</c:v>
                </c:pt>
                <c:pt idx="9">
                  <c:v>1.2302687708123816</c:v>
                </c:pt>
                <c:pt idx="10">
                  <c:v>1.2589254117941673</c:v>
                </c:pt>
                <c:pt idx="11">
                  <c:v>1.288249551693134</c:v>
                </c:pt>
                <c:pt idx="12">
                  <c:v>1.318256738556407</c:v>
                </c:pt>
                <c:pt idx="13">
                  <c:v>1.3489628825916535</c:v>
                </c:pt>
                <c:pt idx="14">
                  <c:v>1.3803842646028848</c:v>
                </c:pt>
                <c:pt idx="15">
                  <c:v>1.4125375446227544</c:v>
                </c:pt>
                <c:pt idx="16">
                  <c:v>1.4454397707459274</c:v>
                </c:pt>
                <c:pt idx="17">
                  <c:v>1.4791083881682074</c:v>
                </c:pt>
                <c:pt idx="18">
                  <c:v>1.5135612484362084</c:v>
                </c:pt>
                <c:pt idx="19">
                  <c:v>1.5488166189124815</c:v>
                </c:pt>
                <c:pt idx="20">
                  <c:v>1.5848931924611138</c:v>
                </c:pt>
                <c:pt idx="21">
                  <c:v>1.6218100973589302</c:v>
                </c:pt>
                <c:pt idx="22">
                  <c:v>1.6595869074375611</c:v>
                </c:pt>
                <c:pt idx="23">
                  <c:v>1.6982436524617448</c:v>
                </c:pt>
                <c:pt idx="24">
                  <c:v>1.737800828749376</c:v>
                </c:pt>
                <c:pt idx="25">
                  <c:v>1.7782794100389232</c:v>
                </c:pt>
                <c:pt idx="26">
                  <c:v>1.8197008586099839</c:v>
                </c:pt>
                <c:pt idx="27">
                  <c:v>1.8620871366628677</c:v>
                </c:pt>
                <c:pt idx="28">
                  <c:v>1.9054607179632477</c:v>
                </c:pt>
                <c:pt idx="29">
                  <c:v>1.9498445997580458</c:v>
                </c:pt>
                <c:pt idx="30">
                  <c:v>1.9952623149688802</c:v>
                </c:pt>
                <c:pt idx="31">
                  <c:v>2.0417379446695301</c:v>
                </c:pt>
                <c:pt idx="32">
                  <c:v>2.0892961308540401</c:v>
                </c:pt>
                <c:pt idx="33">
                  <c:v>2.1379620895022331</c:v>
                </c:pt>
                <c:pt idx="34">
                  <c:v>2.1877616239495534</c:v>
                </c:pt>
                <c:pt idx="35">
                  <c:v>2.2387211385683408</c:v>
                </c:pt>
                <c:pt idx="36">
                  <c:v>2.290867652767774</c:v>
                </c:pt>
                <c:pt idx="37">
                  <c:v>2.3442288153199233</c:v>
                </c:pt>
                <c:pt idx="38">
                  <c:v>2.3988329190194917</c:v>
                </c:pt>
                <c:pt idx="39">
                  <c:v>2.4547089156850315</c:v>
                </c:pt>
                <c:pt idx="40">
                  <c:v>2.5118864315095815</c:v>
                </c:pt>
                <c:pt idx="41">
                  <c:v>2.5703957827688653</c:v>
                </c:pt>
                <c:pt idx="42">
                  <c:v>2.6302679918953835</c:v>
                </c:pt>
                <c:pt idx="43">
                  <c:v>2.6915348039269174</c:v>
                </c:pt>
                <c:pt idx="44">
                  <c:v>2.7542287033381685</c:v>
                </c:pt>
                <c:pt idx="45">
                  <c:v>2.8183829312644555</c:v>
                </c:pt>
                <c:pt idx="46">
                  <c:v>2.8840315031266082</c:v>
                </c:pt>
                <c:pt idx="47">
                  <c:v>2.9512092266663874</c:v>
                </c:pt>
                <c:pt idx="48">
                  <c:v>3.0199517204020183</c:v>
                </c:pt>
                <c:pt idx="49">
                  <c:v>3.0902954325135927</c:v>
                </c:pt>
                <c:pt idx="50">
                  <c:v>3.1622776601683813</c:v>
                </c:pt>
                <c:pt idx="51">
                  <c:v>3.2359365692962849</c:v>
                </c:pt>
                <c:pt idx="52">
                  <c:v>3.311311214825913</c:v>
                </c:pt>
                <c:pt idx="53">
                  <c:v>3.3884415613920278</c:v>
                </c:pt>
                <c:pt idx="54">
                  <c:v>3.4673685045253184</c:v>
                </c:pt>
                <c:pt idx="55">
                  <c:v>3.5481338923357573</c:v>
                </c:pt>
                <c:pt idx="56">
                  <c:v>3.6307805477010158</c:v>
                </c:pt>
                <c:pt idx="57">
                  <c:v>3.7153522909717283</c:v>
                </c:pt>
                <c:pt idx="58">
                  <c:v>3.8018939632056155</c:v>
                </c:pt>
                <c:pt idx="59">
                  <c:v>3.8904514499428093</c:v>
                </c:pt>
                <c:pt idx="60">
                  <c:v>3.9810717055349762</c:v>
                </c:pt>
                <c:pt idx="61">
                  <c:v>4.0738027780411308</c:v>
                </c:pt>
                <c:pt idx="62">
                  <c:v>4.1686938347033582</c:v>
                </c:pt>
                <c:pt idx="63">
                  <c:v>4.2657951880159306</c:v>
                </c:pt>
                <c:pt idx="64">
                  <c:v>4.3651583224016637</c:v>
                </c:pt>
                <c:pt idx="65">
                  <c:v>4.4668359215096354</c:v>
                </c:pt>
                <c:pt idx="66">
                  <c:v>4.5708818961487552</c:v>
                </c:pt>
                <c:pt idx="67">
                  <c:v>4.6773514128719862</c:v>
                </c:pt>
                <c:pt idx="68">
                  <c:v>4.7863009232263884</c:v>
                </c:pt>
                <c:pt idx="69">
                  <c:v>4.8977881936844669</c:v>
                </c:pt>
                <c:pt idx="70">
                  <c:v>5.0118723362727282</c:v>
                </c:pt>
                <c:pt idx="71">
                  <c:v>5.1286138399136538</c:v>
                </c:pt>
                <c:pt idx="72">
                  <c:v>5.2480746024977316</c:v>
                </c:pt>
                <c:pt idx="73">
                  <c:v>5.3703179637025338</c:v>
                </c:pt>
                <c:pt idx="74">
                  <c:v>5.495408738576252</c:v>
                </c:pt>
                <c:pt idx="75">
                  <c:v>5.6234132519034983</c:v>
                </c:pt>
                <c:pt idx="76">
                  <c:v>5.7543993733715757</c:v>
                </c:pt>
                <c:pt idx="77">
                  <c:v>5.8884365535558976</c:v>
                </c:pt>
                <c:pt idx="78">
                  <c:v>6.0255958607435849</c:v>
                </c:pt>
                <c:pt idx="79">
                  <c:v>6.1659500186148302</c:v>
                </c:pt>
                <c:pt idx="80">
                  <c:v>6.3095734448019405</c:v>
                </c:pt>
                <c:pt idx="81">
                  <c:v>6.4565422903465644</c:v>
                </c:pt>
                <c:pt idx="82">
                  <c:v>6.6069344800759682</c:v>
                </c:pt>
                <c:pt idx="83">
                  <c:v>6.7608297539198272</c:v>
                </c:pt>
                <c:pt idx="84">
                  <c:v>6.9183097091893737</c:v>
                </c:pt>
                <c:pt idx="85">
                  <c:v>7.0794578438413893</c:v>
                </c:pt>
                <c:pt idx="86">
                  <c:v>7.2443596007499105</c:v>
                </c:pt>
                <c:pt idx="87">
                  <c:v>7.4131024130091863</c:v>
                </c:pt>
                <c:pt idx="88">
                  <c:v>7.5857757502918481</c:v>
                </c:pt>
                <c:pt idx="89">
                  <c:v>7.7624711662869306</c:v>
                </c:pt>
                <c:pt idx="90">
                  <c:v>7.9432823472428282</c:v>
                </c:pt>
                <c:pt idx="91">
                  <c:v>8.1283051616410056</c:v>
                </c:pt>
                <c:pt idx="92">
                  <c:v>8.3176377110267214</c:v>
                </c:pt>
                <c:pt idx="93">
                  <c:v>8.5113803820237806</c:v>
                </c:pt>
                <c:pt idx="94">
                  <c:v>8.709635899560821</c:v>
                </c:pt>
                <c:pt idx="95">
                  <c:v>8.9125093813374701</c:v>
                </c:pt>
                <c:pt idx="96">
                  <c:v>9.1201083935591107</c:v>
                </c:pt>
                <c:pt idx="97">
                  <c:v>9.3325430079699281</c:v>
                </c:pt>
                <c:pt idx="98">
                  <c:v>9.5499258602143762</c:v>
                </c:pt>
                <c:pt idx="99">
                  <c:v>9.7723722095581227</c:v>
                </c:pt>
                <c:pt idx="100">
                  <c:v>10.000000000000016</c:v>
                </c:pt>
                <c:pt idx="101">
                  <c:v>10.232929922807561</c:v>
                </c:pt>
                <c:pt idx="102">
                  <c:v>10.471285480509014</c:v>
                </c:pt>
                <c:pt idx="103">
                  <c:v>10.715193052376083</c:v>
                </c:pt>
                <c:pt idx="104">
                  <c:v>10.964781961431873</c:v>
                </c:pt>
                <c:pt idx="105">
                  <c:v>11.220184543019656</c:v>
                </c:pt>
                <c:pt idx="106">
                  <c:v>11.481536214968848</c:v>
                </c:pt>
                <c:pt idx="107">
                  <c:v>11.748975549395317</c:v>
                </c:pt>
                <c:pt idx="108">
                  <c:v>12.022644346174154</c:v>
                </c:pt>
                <c:pt idx="109">
                  <c:v>12.302687708123841</c:v>
                </c:pt>
                <c:pt idx="110">
                  <c:v>12.589254117941696</c:v>
                </c:pt>
                <c:pt idx="111">
                  <c:v>12.882495516931364</c:v>
                </c:pt>
                <c:pt idx="112">
                  <c:v>13.1825673855641</c:v>
                </c:pt>
                <c:pt idx="113">
                  <c:v>13.489628825916565</c:v>
                </c:pt>
                <c:pt idx="114">
                  <c:v>13.803842646028876</c:v>
                </c:pt>
                <c:pt idx="115">
                  <c:v>14.12537544622757</c:v>
                </c:pt>
                <c:pt idx="116">
                  <c:v>14.454397707459307</c:v>
                </c:pt>
                <c:pt idx="117">
                  <c:v>14.791083881682106</c:v>
                </c:pt>
                <c:pt idx="118">
                  <c:v>15.135612484362113</c:v>
                </c:pt>
                <c:pt idx="119">
                  <c:v>15.488166189124851</c:v>
                </c:pt>
                <c:pt idx="120">
                  <c:v>15.848931924611172</c:v>
                </c:pt>
                <c:pt idx="121">
                  <c:v>16.218100973589337</c:v>
                </c:pt>
                <c:pt idx="122">
                  <c:v>16.595869074375642</c:v>
                </c:pt>
                <c:pt idx="123">
                  <c:v>16.982436524617487</c:v>
                </c:pt>
                <c:pt idx="124">
                  <c:v>17.378008287493795</c:v>
                </c:pt>
                <c:pt idx="125">
                  <c:v>17.782794100389268</c:v>
                </c:pt>
                <c:pt idx="126">
                  <c:v>18.197008586099873</c:v>
                </c:pt>
                <c:pt idx="127">
                  <c:v>18.620871366628723</c:v>
                </c:pt>
                <c:pt idx="128">
                  <c:v>19.054607179632519</c:v>
                </c:pt>
                <c:pt idx="129">
                  <c:v>19.4984459975805</c:v>
                </c:pt>
                <c:pt idx="130">
                  <c:v>19.95262314968884</c:v>
                </c:pt>
                <c:pt idx="131">
                  <c:v>20.417379446695346</c:v>
                </c:pt>
                <c:pt idx="132">
                  <c:v>20.892961308540446</c:v>
                </c:pt>
                <c:pt idx="133">
                  <c:v>21.379620895022374</c:v>
                </c:pt>
                <c:pt idx="134">
                  <c:v>21.877616239495577</c:v>
                </c:pt>
                <c:pt idx="135">
                  <c:v>22.387211385683454</c:v>
                </c:pt>
                <c:pt idx="136">
                  <c:v>22.908676527677788</c:v>
                </c:pt>
                <c:pt idx="137">
                  <c:v>23.442288153199279</c:v>
                </c:pt>
                <c:pt idx="138">
                  <c:v>23.988329190194971</c:v>
                </c:pt>
                <c:pt idx="139">
                  <c:v>24.547089156850369</c:v>
                </c:pt>
                <c:pt idx="140">
                  <c:v>25.118864315095866</c:v>
                </c:pt>
                <c:pt idx="141">
                  <c:v>25.703957827688704</c:v>
                </c:pt>
                <c:pt idx="142">
                  <c:v>26.302679918953896</c:v>
                </c:pt>
                <c:pt idx="143">
                  <c:v>26.915348039269233</c:v>
                </c:pt>
                <c:pt idx="144">
                  <c:v>27.542287033381736</c:v>
                </c:pt>
                <c:pt idx="145">
                  <c:v>28.183829312644612</c:v>
                </c:pt>
                <c:pt idx="146">
                  <c:v>28.840315031266144</c:v>
                </c:pt>
                <c:pt idx="147">
                  <c:v>29.512092266663942</c:v>
                </c:pt>
                <c:pt idx="148">
                  <c:v>30.199517204020246</c:v>
                </c:pt>
                <c:pt idx="149">
                  <c:v>30.902954325135987</c:v>
                </c:pt>
                <c:pt idx="150">
                  <c:v>31.622776601683888</c:v>
                </c:pt>
                <c:pt idx="151">
                  <c:v>32.359365692962918</c:v>
                </c:pt>
                <c:pt idx="152">
                  <c:v>33.113112148259205</c:v>
                </c:pt>
                <c:pt idx="153">
                  <c:v>33.88441561392036</c:v>
                </c:pt>
                <c:pt idx="154">
                  <c:v>34.673685045253272</c:v>
                </c:pt>
                <c:pt idx="155">
                  <c:v>35.481338923357647</c:v>
                </c:pt>
                <c:pt idx="156">
                  <c:v>36.307805477010241</c:v>
                </c:pt>
                <c:pt idx="157">
                  <c:v>37.153522909717374</c:v>
                </c:pt>
                <c:pt idx="158">
                  <c:v>38.018939632056238</c:v>
                </c:pt>
                <c:pt idx="159">
                  <c:v>38.904514499428174</c:v>
                </c:pt>
                <c:pt idx="160">
                  <c:v>39.810717055349841</c:v>
                </c:pt>
                <c:pt idx="161">
                  <c:v>40.738027780411407</c:v>
                </c:pt>
                <c:pt idx="162">
                  <c:v>41.686938347033674</c:v>
                </c:pt>
                <c:pt idx="163">
                  <c:v>42.657951880159395</c:v>
                </c:pt>
                <c:pt idx="164">
                  <c:v>43.651583224016726</c:v>
                </c:pt>
                <c:pt idx="165">
                  <c:v>44.668359215096459</c:v>
                </c:pt>
                <c:pt idx="166">
                  <c:v>45.708818961487651</c:v>
                </c:pt>
                <c:pt idx="167">
                  <c:v>46.773514128719967</c:v>
                </c:pt>
                <c:pt idx="168">
                  <c:v>47.863009232263998</c:v>
                </c:pt>
                <c:pt idx="169">
                  <c:v>48.977881936844788</c:v>
                </c:pt>
                <c:pt idx="170">
                  <c:v>50.118723362727394</c:v>
                </c:pt>
                <c:pt idx="171">
                  <c:v>51.286138399136647</c:v>
                </c:pt>
                <c:pt idx="172">
                  <c:v>52.480746024977449</c:v>
                </c:pt>
                <c:pt idx="173">
                  <c:v>53.703179637025457</c:v>
                </c:pt>
                <c:pt idx="174">
                  <c:v>54.954087385762662</c:v>
                </c:pt>
                <c:pt idx="175">
                  <c:v>56.234132519035114</c:v>
                </c:pt>
                <c:pt idx="176">
                  <c:v>57.543993733715901</c:v>
                </c:pt>
                <c:pt idx="177">
                  <c:v>58.884365535559105</c:v>
                </c:pt>
                <c:pt idx="178">
                  <c:v>60.255958607435979</c:v>
                </c:pt>
                <c:pt idx="179">
                  <c:v>61.659500186148421</c:v>
                </c:pt>
                <c:pt idx="180">
                  <c:v>63.095734448019527</c:v>
                </c:pt>
                <c:pt idx="181">
                  <c:v>64.565422903465816</c:v>
                </c:pt>
                <c:pt idx="182">
                  <c:v>66.069344800759865</c:v>
                </c:pt>
                <c:pt idx="183">
                  <c:v>67.608297539198432</c:v>
                </c:pt>
                <c:pt idx="184">
                  <c:v>69.183097091893913</c:v>
                </c:pt>
                <c:pt idx="185">
                  <c:v>70.79457843841405</c:v>
                </c:pt>
                <c:pt idx="186">
                  <c:v>72.443596007499266</c:v>
                </c:pt>
                <c:pt idx="187">
                  <c:v>74.131024130092001</c:v>
                </c:pt>
                <c:pt idx="188">
                  <c:v>75.857757502918631</c:v>
                </c:pt>
                <c:pt idx="189">
                  <c:v>77.624711662869501</c:v>
                </c:pt>
                <c:pt idx="190">
                  <c:v>79.432823472428467</c:v>
                </c:pt>
                <c:pt idx="191">
                  <c:v>81.283051616410248</c:v>
                </c:pt>
                <c:pt idx="192">
                  <c:v>83.176377110267424</c:v>
                </c:pt>
                <c:pt idx="193">
                  <c:v>85.113803820237962</c:v>
                </c:pt>
                <c:pt idx="194">
                  <c:v>87.096358995608384</c:v>
                </c:pt>
                <c:pt idx="195">
                  <c:v>89.125093813374875</c:v>
                </c:pt>
                <c:pt idx="196">
                  <c:v>91.201083935591285</c:v>
                </c:pt>
                <c:pt idx="197">
                  <c:v>93.325430079699501</c:v>
                </c:pt>
                <c:pt idx="198">
                  <c:v>95.499258602143996</c:v>
                </c:pt>
                <c:pt idx="199">
                  <c:v>97.723722095581465</c:v>
                </c:pt>
                <c:pt idx="200">
                  <c:v>100.00000000000031</c:v>
                </c:pt>
                <c:pt idx="201">
                  <c:v>102.32929922807573</c:v>
                </c:pt>
                <c:pt idx="202">
                  <c:v>104.71285480509026</c:v>
                </c:pt>
                <c:pt idx="203">
                  <c:v>107.15193052376085</c:v>
                </c:pt>
                <c:pt idx="204">
                  <c:v>109.64781961431871</c:v>
                </c:pt>
                <c:pt idx="205">
                  <c:v>112.20184543019644</c:v>
                </c:pt>
                <c:pt idx="206">
                  <c:v>114.81536214968835</c:v>
                </c:pt>
                <c:pt idx="207">
                  <c:v>117.48975549395293</c:v>
                </c:pt>
                <c:pt idx="208">
                  <c:v>120.22644346174125</c:v>
                </c:pt>
                <c:pt idx="209">
                  <c:v>123.026877081238</c:v>
                </c:pt>
                <c:pt idx="210">
                  <c:v>125.89254117941654</c:v>
                </c:pt>
                <c:pt idx="211">
                  <c:v>128.8249551693132</c:v>
                </c:pt>
                <c:pt idx="212">
                  <c:v>131.82567385564039</c:v>
                </c:pt>
                <c:pt idx="213">
                  <c:v>134.896288259165</c:v>
                </c:pt>
                <c:pt idx="214">
                  <c:v>138.03842646028798</c:v>
                </c:pt>
                <c:pt idx="215">
                  <c:v>141.25375446227491</c:v>
                </c:pt>
                <c:pt idx="216">
                  <c:v>144.54397707459208</c:v>
                </c:pt>
                <c:pt idx="217">
                  <c:v>147.91083881682005</c:v>
                </c:pt>
                <c:pt idx="218">
                  <c:v>151.35612484361994</c:v>
                </c:pt>
                <c:pt idx="219">
                  <c:v>154.88166189124723</c:v>
                </c:pt>
                <c:pt idx="220">
                  <c:v>158.4893192461104</c:v>
                </c:pt>
                <c:pt idx="221">
                  <c:v>162.18100973589188</c:v>
                </c:pt>
                <c:pt idx="222">
                  <c:v>165.95869074375491</c:v>
                </c:pt>
                <c:pt idx="223">
                  <c:v>169.82436524617307</c:v>
                </c:pt>
                <c:pt idx="224">
                  <c:v>173.78008287493614</c:v>
                </c:pt>
                <c:pt idx="225">
                  <c:v>177.82794100389066</c:v>
                </c:pt>
                <c:pt idx="226">
                  <c:v>181.97008586099668</c:v>
                </c:pt>
                <c:pt idx="227">
                  <c:v>186.20871366628504</c:v>
                </c:pt>
                <c:pt idx="228">
                  <c:v>190.54607179632276</c:v>
                </c:pt>
                <c:pt idx="229">
                  <c:v>194.98445997580251</c:v>
                </c:pt>
                <c:pt idx="230">
                  <c:v>199.52623149688571</c:v>
                </c:pt>
                <c:pt idx="231">
                  <c:v>204.1737944669506</c:v>
                </c:pt>
                <c:pt idx="232">
                  <c:v>208.92961308540137</c:v>
                </c:pt>
                <c:pt idx="233">
                  <c:v>213.79620895022055</c:v>
                </c:pt>
                <c:pt idx="234">
                  <c:v>218.77616239495231</c:v>
                </c:pt>
                <c:pt idx="235">
                  <c:v>223.87211385683094</c:v>
                </c:pt>
                <c:pt idx="236">
                  <c:v>229.08676527677417</c:v>
                </c:pt>
                <c:pt idx="237">
                  <c:v>234.42288153198876</c:v>
                </c:pt>
                <c:pt idx="238">
                  <c:v>239.88329190194551</c:v>
                </c:pt>
                <c:pt idx="239">
                  <c:v>245.47089156849918</c:v>
                </c:pt>
                <c:pt idx="240">
                  <c:v>251.18864315095405</c:v>
                </c:pt>
                <c:pt idx="241">
                  <c:v>257.03957827688208</c:v>
                </c:pt>
                <c:pt idx="242">
                  <c:v>263.02679918953373</c:v>
                </c:pt>
                <c:pt idx="243">
                  <c:v>269.15348039268673</c:v>
                </c:pt>
                <c:pt idx="244">
                  <c:v>275.42287033381172</c:v>
                </c:pt>
                <c:pt idx="245">
                  <c:v>281.83829312644031</c:v>
                </c:pt>
                <c:pt idx="246">
                  <c:v>288.4031503126551</c:v>
                </c:pt>
                <c:pt idx="247">
                  <c:v>295.12092266663291</c:v>
                </c:pt>
                <c:pt idx="248">
                  <c:v>301.99517204019554</c:v>
                </c:pt>
                <c:pt idx="249">
                  <c:v>309.02954325135278</c:v>
                </c:pt>
                <c:pt idx="250">
                  <c:v>316.2277660168312</c:v>
                </c:pt>
                <c:pt idx="251">
                  <c:v>323.59365692962137</c:v>
                </c:pt>
                <c:pt idx="252">
                  <c:v>331.13112148258369</c:v>
                </c:pt>
                <c:pt idx="253">
                  <c:v>338.84415613919498</c:v>
                </c:pt>
                <c:pt idx="254">
                  <c:v>346.73685045252387</c:v>
                </c:pt>
                <c:pt idx="255">
                  <c:v>354.81338923356714</c:v>
                </c:pt>
                <c:pt idx="256">
                  <c:v>363.07805477009276</c:v>
                </c:pt>
                <c:pt idx="257">
                  <c:v>371.53522909716344</c:v>
                </c:pt>
                <c:pt idx="258">
                  <c:v>380.18939632055185</c:v>
                </c:pt>
                <c:pt idx="259">
                  <c:v>389.04514499427063</c:v>
                </c:pt>
                <c:pt idx="260">
                  <c:v>398.10717055348704</c:v>
                </c:pt>
                <c:pt idx="261">
                  <c:v>407.38027780410187</c:v>
                </c:pt>
                <c:pt idx="262">
                  <c:v>416.86938347032424</c:v>
                </c:pt>
                <c:pt idx="263">
                  <c:v>426.57951880158117</c:v>
                </c:pt>
                <c:pt idx="264">
                  <c:v>436.51583224015377</c:v>
                </c:pt>
                <c:pt idx="265">
                  <c:v>446.68359215095063</c:v>
                </c:pt>
                <c:pt idx="266">
                  <c:v>457.08818961486179</c:v>
                </c:pt>
                <c:pt idx="267">
                  <c:v>467.7351412871846</c:v>
                </c:pt>
                <c:pt idx="268">
                  <c:v>478.63009232262397</c:v>
                </c:pt>
                <c:pt idx="269">
                  <c:v>489.77881936843141</c:v>
                </c:pt>
                <c:pt idx="270">
                  <c:v>501.18723362725666</c:v>
                </c:pt>
                <c:pt idx="271">
                  <c:v>512.86138399134882</c:v>
                </c:pt>
                <c:pt idx="272">
                  <c:v>524.80746024975622</c:v>
                </c:pt>
                <c:pt idx="273">
                  <c:v>537.03179637023538</c:v>
                </c:pt>
                <c:pt idx="274">
                  <c:v>549.5408738576067</c:v>
                </c:pt>
                <c:pt idx="275">
                  <c:v>562.34132519033028</c:v>
                </c:pt>
                <c:pt idx="276">
                  <c:v>575.43993733713762</c:v>
                </c:pt>
                <c:pt idx="277">
                  <c:v>588.84365535556867</c:v>
                </c:pt>
                <c:pt idx="278">
                  <c:v>602.55958607433695</c:v>
                </c:pt>
                <c:pt idx="279">
                  <c:v>616.59500186146022</c:v>
                </c:pt>
                <c:pt idx="280">
                  <c:v>630.95734448017072</c:v>
                </c:pt>
                <c:pt idx="281">
                  <c:v>645.65422903463241</c:v>
                </c:pt>
                <c:pt idx="282">
                  <c:v>660.69344800757176</c:v>
                </c:pt>
                <c:pt idx="283">
                  <c:v>676.08297539195689</c:v>
                </c:pt>
                <c:pt idx="284">
                  <c:v>691.83097091891034</c:v>
                </c:pt>
                <c:pt idx="285">
                  <c:v>707.94578438411111</c:v>
                </c:pt>
                <c:pt idx="286">
                  <c:v>724.43596007496194</c:v>
                </c:pt>
                <c:pt idx="287">
                  <c:v>741.31024130088861</c:v>
                </c:pt>
                <c:pt idx="288">
                  <c:v>758.5775750291541</c:v>
                </c:pt>
                <c:pt idx="289">
                  <c:v>776.24711662866071</c:v>
                </c:pt>
                <c:pt idx="290">
                  <c:v>794.32823472424957</c:v>
                </c:pt>
                <c:pt idx="291">
                  <c:v>812.83051616406578</c:v>
                </c:pt>
                <c:pt idx="292">
                  <c:v>831.76377110263672</c:v>
                </c:pt>
                <c:pt idx="293">
                  <c:v>851.13803820234057</c:v>
                </c:pt>
                <c:pt idx="294">
                  <c:v>870.96358995604385</c:v>
                </c:pt>
                <c:pt idx="295">
                  <c:v>891.250938133707</c:v>
                </c:pt>
                <c:pt idx="296">
                  <c:v>912.01083935587019</c:v>
                </c:pt>
                <c:pt idx="297">
                  <c:v>933.25430079695047</c:v>
                </c:pt>
                <c:pt idx="298">
                  <c:v>954.99258602139355</c:v>
                </c:pt>
                <c:pt idx="299">
                  <c:v>977.23722095576716</c:v>
                </c:pt>
                <c:pt idx="300">
                  <c:v>999.99999999995441</c:v>
                </c:pt>
                <c:pt idx="301">
                  <c:v>1023.2929922807075</c:v>
                </c:pt>
                <c:pt idx="302">
                  <c:v>1047.1285480508507</c:v>
                </c:pt>
                <c:pt idx="303">
                  <c:v>1071.5193052375564</c:v>
                </c:pt>
                <c:pt idx="304">
                  <c:v>1096.4781961431327</c:v>
                </c:pt>
                <c:pt idx="305">
                  <c:v>1122.0184543019097</c:v>
                </c:pt>
                <c:pt idx="306">
                  <c:v>1148.1536214968278</c:v>
                </c:pt>
                <c:pt idx="307">
                  <c:v>1174.8975549394722</c:v>
                </c:pt>
                <c:pt idx="308">
                  <c:v>1202.264434617354</c:v>
                </c:pt>
                <c:pt idx="309">
                  <c:v>1230.2687708123201</c:v>
                </c:pt>
                <c:pt idx="310">
                  <c:v>1258.9254117941043</c:v>
                </c:pt>
                <c:pt idx="311">
                  <c:v>1288.2495516930683</c:v>
                </c:pt>
                <c:pt idx="312">
                  <c:v>1318.2567385563398</c:v>
                </c:pt>
                <c:pt idx="313">
                  <c:v>1348.9628825915834</c:v>
                </c:pt>
                <c:pt idx="314">
                  <c:v>1380.3842646028129</c:v>
                </c:pt>
                <c:pt idx="315">
                  <c:v>1412.5375446226803</c:v>
                </c:pt>
                <c:pt idx="316">
                  <c:v>1445.4397707458504</c:v>
                </c:pt>
                <c:pt idx="317">
                  <c:v>1479.1083881681284</c:v>
                </c:pt>
                <c:pt idx="318">
                  <c:v>1513.5612484361259</c:v>
                </c:pt>
                <c:pt idx="319">
                  <c:v>1548.816618912397</c:v>
                </c:pt>
                <c:pt idx="320">
                  <c:v>1584.8931924610256</c:v>
                </c:pt>
                <c:pt idx="321">
                  <c:v>1621.8100973588398</c:v>
                </c:pt>
                <c:pt idx="322">
                  <c:v>1659.5869074374668</c:v>
                </c:pt>
                <c:pt idx="323">
                  <c:v>1698.2436524616483</c:v>
                </c:pt>
                <c:pt idx="324">
                  <c:v>1737.8008287492769</c:v>
                </c:pt>
                <c:pt idx="325">
                  <c:v>1778.2794100388203</c:v>
                </c:pt>
                <c:pt idx="326">
                  <c:v>1819.7008586098782</c:v>
                </c:pt>
                <c:pt idx="327">
                  <c:v>1862.087136662758</c:v>
                </c:pt>
                <c:pt idx="328">
                  <c:v>1905.460717963135</c:v>
                </c:pt>
                <c:pt idx="329">
                  <c:v>1949.8445997579286</c:v>
                </c:pt>
                <c:pt idx="330">
                  <c:v>1995.2623149687599</c:v>
                </c:pt>
                <c:pt idx="331">
                  <c:v>2041.7379446694049</c:v>
                </c:pt>
                <c:pt idx="332">
                  <c:v>2089.296130853912</c:v>
                </c:pt>
                <c:pt idx="333">
                  <c:v>2137.9620895021012</c:v>
                </c:pt>
                <c:pt idx="334">
                  <c:v>2187.7616239494168</c:v>
                </c:pt>
                <c:pt idx="335">
                  <c:v>2238.7211385682003</c:v>
                </c:pt>
                <c:pt idx="336">
                  <c:v>2290.8676527676284</c:v>
                </c:pt>
                <c:pt idx="337">
                  <c:v>2344.2288153197737</c:v>
                </c:pt>
                <c:pt idx="338">
                  <c:v>2398.8329190193363</c:v>
                </c:pt>
                <c:pt idx="339">
                  <c:v>2454.7089156848724</c:v>
                </c:pt>
                <c:pt idx="340">
                  <c:v>2511.8864315094161</c:v>
                </c:pt>
                <c:pt idx="341">
                  <c:v>2570.3957827686954</c:v>
                </c:pt>
                <c:pt idx="342">
                  <c:v>2630.2679918952094</c:v>
                </c:pt>
                <c:pt idx="343">
                  <c:v>2691.5348039267365</c:v>
                </c:pt>
                <c:pt idx="344">
                  <c:v>2754.228703337983</c:v>
                </c:pt>
                <c:pt idx="345">
                  <c:v>2818.3829312642633</c:v>
                </c:pt>
                <c:pt idx="346">
                  <c:v>2884.0315031264108</c:v>
                </c:pt>
                <c:pt idx="347">
                  <c:v>2951.209226666183</c:v>
                </c:pt>
                <c:pt idx="348">
                  <c:v>3019.9517204018084</c:v>
                </c:pt>
                <c:pt idx="349">
                  <c:v>3090.2954325133778</c:v>
                </c:pt>
              </c:numCache>
            </c:numRef>
          </c:xVal>
          <c:yVal>
            <c:numRef>
              <c:f>FRACXO_US!$U$2:$U$351</c:f>
              <c:numCache>
                <c:formatCode>General</c:formatCode>
                <c:ptCount val="350"/>
                <c:pt idx="0">
                  <c:v>-2.3604524712164993E-4</c:v>
                </c:pt>
                <c:pt idx="1">
                  <c:v>-2.5292116126358931E-4</c:v>
                </c:pt>
                <c:pt idx="2">
                  <c:v>-2.7100331241201235E-4</c:v>
                </c:pt>
                <c:pt idx="3">
                  <c:v>-2.9037788217509564E-4</c:v>
                </c:pt>
                <c:pt idx="4">
                  <c:v>-3.1113720512735376E-4</c:v>
                </c:pt>
                <c:pt idx="5">
                  <c:v>-3.3338020780733328E-4</c:v>
                </c:pt>
                <c:pt idx="6">
                  <c:v>-3.5721287924178114E-4</c:v>
                </c:pt>
                <c:pt idx="7">
                  <c:v>-3.8274877192909695E-4</c:v>
                </c:pt>
                <c:pt idx="8">
                  <c:v>-4.1010954431904229E-4</c:v>
                </c:pt>
                <c:pt idx="9">
                  <c:v>-4.3942553653568124E-4</c:v>
                </c:pt>
                <c:pt idx="10">
                  <c:v>-4.708363881246369E-4</c:v>
                </c:pt>
                <c:pt idx="11">
                  <c:v>-5.0449170320253909E-4</c:v>
                </c:pt>
                <c:pt idx="12">
                  <c:v>-5.4055175781739348E-4</c:v>
                </c:pt>
                <c:pt idx="13">
                  <c:v>-5.7918826108297643E-4</c:v>
                </c:pt>
                <c:pt idx="14">
                  <c:v>-6.2058516968045534E-4</c:v>
                </c:pt>
                <c:pt idx="15">
                  <c:v>-6.6493955769754193E-4</c:v>
                </c:pt>
                <c:pt idx="16">
                  <c:v>-7.1246255278330304E-4</c:v>
                </c:pt>
                <c:pt idx="17">
                  <c:v>-7.633803340064884E-4</c:v>
                </c:pt>
                <c:pt idx="18">
                  <c:v>-8.1793520305529653E-4</c:v>
                </c:pt>
                <c:pt idx="19">
                  <c:v>-8.7638673176832404E-4</c:v>
                </c:pt>
                <c:pt idx="20">
                  <c:v>-9.3901298990464223E-4</c:v>
                </c:pt>
                <c:pt idx="21">
                  <c:v>-1.006111857923684E-3</c:v>
                </c:pt>
                <c:pt idx="22">
                  <c:v>-1.0780024368394485E-3</c:v>
                </c:pt>
                <c:pt idx="23">
                  <c:v>-1.1550265558751727E-3</c:v>
                </c:pt>
                <c:pt idx="24">
                  <c:v>-1.2375503834355839E-3</c:v>
                </c:pt>
                <c:pt idx="25">
                  <c:v>-1.3259661596440248E-3</c:v>
                </c:pt>
                <c:pt idx="26">
                  <c:v>-1.4206940413817022E-3</c:v>
                </c:pt>
                <c:pt idx="27">
                  <c:v>-1.5221840874583036E-3</c:v>
                </c:pt>
                <c:pt idx="28">
                  <c:v>-1.6309183743097131E-3</c:v>
                </c:pt>
                <c:pt idx="29">
                  <c:v>-1.7474132705137164E-3</c:v>
                </c:pt>
                <c:pt idx="30">
                  <c:v>-1.8722218615572271E-3</c:v>
                </c:pt>
                <c:pt idx="31">
                  <c:v>-2.0059365527915086E-3</c:v>
                </c:pt>
                <c:pt idx="32">
                  <c:v>-2.1491918534442124E-3</c:v>
                </c:pt>
                <c:pt idx="33">
                  <c:v>-2.3026673537297326E-3</c:v>
                </c:pt>
                <c:pt idx="34">
                  <c:v>-2.4670909134743703E-3</c:v>
                </c:pt>
                <c:pt idx="35">
                  <c:v>-2.6432420743633112E-3</c:v>
                </c:pt>
                <c:pt idx="36">
                  <c:v>-2.8319557110662763E-3</c:v>
                </c:pt>
                <c:pt idx="37">
                  <c:v>-3.0341259343098291E-3</c:v>
                </c:pt>
                <c:pt idx="38">
                  <c:v>-3.2507102758732422E-3</c:v>
                </c:pt>
                <c:pt idx="39">
                  <c:v>-3.4827341552585581E-3</c:v>
                </c:pt>
                <c:pt idx="40">
                  <c:v>-3.7312956665548824E-3</c:v>
                </c:pt>
                <c:pt idx="41">
                  <c:v>-3.9975706941350426E-3</c:v>
                </c:pt>
                <c:pt idx="42">
                  <c:v>-4.2828183842762583E-3</c:v>
                </c:pt>
                <c:pt idx="43">
                  <c:v>-4.5883870031833878E-3</c:v>
                </c:pt>
                <c:pt idx="44">
                  <c:v>-4.9157201943352382E-3</c:v>
                </c:pt>
                <c:pt idx="45">
                  <c:v>-5.2663636734776578E-3</c:v>
                </c:pt>
                <c:pt idx="46">
                  <c:v>-5.6419723849898094E-3</c:v>
                </c:pt>
                <c:pt idx="47">
                  <c:v>-6.0443181596024917E-3</c:v>
                </c:pt>
                <c:pt idx="48">
                  <c:v>-6.4752978881281358E-3</c:v>
                </c:pt>
                <c:pt idx="49">
                  <c:v>-6.9369422700608398E-3</c:v>
                </c:pt>
                <c:pt idx="50">
                  <c:v>-7.4314251608324968E-3</c:v>
                </c:pt>
                <c:pt idx="51">
                  <c:v>-7.9610735536615046E-3</c:v>
                </c:pt>
                <c:pt idx="52">
                  <c:v>-8.5283782532921092E-3</c:v>
                </c:pt>
                <c:pt idx="53">
                  <c:v>-9.1360052788289747E-3</c:v>
                </c:pt>
                <c:pt idx="54">
                  <c:v>-9.7868080390012685E-3</c:v>
                </c:pt>
                <c:pt idx="55">
                  <c:v>-1.0483840339188689E-2</c:v>
                </c:pt>
                <c:pt idx="56">
                  <c:v>-1.1230370271508118E-2</c:v>
                </c:pt>
                <c:pt idx="57">
                  <c:v>-1.2029895044560319E-2</c:v>
                </c:pt>
                <c:pt idx="58">
                  <c:v>-1.2886156816065314E-2</c:v>
                </c:pt>
                <c:pt idx="59">
                  <c:v>-1.380315958753201E-2</c:v>
                </c:pt>
                <c:pt idx="60">
                  <c:v>-1.4785187241643153E-2</c:v>
                </c:pt>
                <c:pt idx="61">
                  <c:v>-1.5836822774533368E-2</c:v>
                </c:pt>
                <c:pt idx="62">
                  <c:v>-1.6962968817832685E-2</c:v>
                </c:pt>
                <c:pt idx="63">
                  <c:v>-1.8168869531706971E-2</c:v>
                </c:pt>
                <c:pt idx="64">
                  <c:v>-1.9460133932803034E-2</c:v>
                </c:pt>
                <c:pt idx="65">
                  <c:v>-2.0842760770548772E-2</c:v>
                </c:pt>
                <c:pt idx="66">
                  <c:v>-2.2323165040917491E-2</c:v>
                </c:pt>
                <c:pt idx="67">
                  <c:v>-2.3908206230116354E-2</c:v>
                </c:pt>
                <c:pt idx="68">
                  <c:v>-2.5605218389588909E-2</c:v>
                </c:pt>
                <c:pt idx="69">
                  <c:v>-2.7422042183735031E-2</c:v>
                </c:pt>
                <c:pt idx="70">
                  <c:v>-2.936705898136031E-2</c:v>
                </c:pt>
                <c:pt idx="71">
                  <c:v>-3.1449227151939062E-2</c:v>
                </c:pt>
                <c:pt idx="72">
                  <c:v>-3.3678120662618841E-2</c:v>
                </c:pt>
                <c:pt idx="73">
                  <c:v>-3.6063970141451802E-2</c:v>
                </c:pt>
                <c:pt idx="74">
                  <c:v>-3.8617706513367107E-2</c:v>
                </c:pt>
                <c:pt idx="75">
                  <c:v>-4.1351007378873358E-2</c:v>
                </c:pt>
                <c:pt idx="76">
                  <c:v>-4.4276346281231484E-2</c:v>
                </c:pt>
                <c:pt idx="77">
                  <c:v>-4.7407044999560714E-2</c:v>
                </c:pt>
                <c:pt idx="78">
                  <c:v>-5.0757329071448122E-2</c:v>
                </c:pt>
                <c:pt idx="79">
                  <c:v>-5.4342386665483342E-2</c:v>
                </c:pt>
                <c:pt idx="80">
                  <c:v>-5.8178431010306349E-2</c:v>
                </c:pt>
                <c:pt idx="81">
                  <c:v>-6.2282766563829424E-2</c:v>
                </c:pt>
                <c:pt idx="82">
                  <c:v>-6.6673859072840916E-2</c:v>
                </c:pt>
                <c:pt idx="83">
                  <c:v>-7.1371409740469086E-2</c:v>
                </c:pt>
                <c:pt idx="84">
                  <c:v>-7.6396433688186507E-2</c:v>
                </c:pt>
                <c:pt idx="85">
                  <c:v>-8.1771342899667157E-2</c:v>
                </c:pt>
                <c:pt idx="86">
                  <c:v>-8.7520033852143173E-2</c:v>
                </c:pt>
                <c:pt idx="87">
                  <c:v>-9.3667980018877384E-2</c:v>
                </c:pt>
                <c:pt idx="88">
                  <c:v>-0.10024232946797568</c:v>
                </c:pt>
                <c:pt idx="89">
                  <c:v>-0.1072720077251693</c:v>
                </c:pt>
                <c:pt idx="90">
                  <c:v>-0.11478782612433067</c:v>
                </c:pt>
                <c:pt idx="91">
                  <c:v>-0.1228225958003714</c:v>
                </c:pt>
                <c:pt idx="92">
                  <c:v>-0.13141124754248176</c:v>
                </c:pt>
                <c:pt idx="93">
                  <c:v>-0.1405909576781455</c:v>
                </c:pt>
                <c:pt idx="94">
                  <c:v>-0.15040128011367562</c:v>
                </c:pt>
                <c:pt idx="95">
                  <c:v>-0.16088428474065494</c:v>
                </c:pt>
                <c:pt idx="96">
                  <c:v>-0.17208470230084691</c:v>
                </c:pt>
                <c:pt idx="97">
                  <c:v>-0.18405007582119098</c:v>
                </c:pt>
                <c:pt idx="98">
                  <c:v>-0.19683091875984621</c:v>
                </c:pt>
                <c:pt idx="99">
                  <c:v>-0.21048087982604086</c:v>
                </c:pt>
                <c:pt idx="100">
                  <c:v>-0.22505691462994287</c:v>
                </c:pt>
                <c:pt idx="101">
                  <c:v>-0.24061946402446197</c:v>
                </c:pt>
                <c:pt idx="102">
                  <c:v>-0.25723263919664308</c:v>
                </c:pt>
                <c:pt idx="103">
                  <c:v>-0.27496441333485439</c:v>
                </c:pt>
                <c:pt idx="104">
                  <c:v>-0.2938868197411651</c:v>
                </c:pt>
                <c:pt idx="105">
                  <c:v>-0.31407615620271273</c:v>
                </c:pt>
                <c:pt idx="106">
                  <c:v>-0.33561319530113543</c:v>
                </c:pt>
                <c:pt idx="107">
                  <c:v>-0.3585834002882462</c:v>
                </c:pt>
                <c:pt idx="108">
                  <c:v>-0.38307714617222666</c:v>
                </c:pt>
                <c:pt idx="109">
                  <c:v>-0.40918994537964903</c:v>
                </c:pt>
                <c:pt idx="110">
                  <c:v>-0.43702267744584944</c:v>
                </c:pt>
                <c:pt idx="111">
                  <c:v>-0.46668182195477637</c:v>
                </c:pt>
                <c:pt idx="112">
                  <c:v>-0.49827969390078708</c:v>
                </c:pt>
                <c:pt idx="113">
                  <c:v>-0.53193468049864279</c:v>
                </c:pt>
                <c:pt idx="114">
                  <c:v>-0.56777147832639752</c:v>
                </c:pt>
                <c:pt idx="115">
                  <c:v>-0.60592132960515332</c:v>
                </c:pt>
                <c:pt idx="116">
                  <c:v>-0.64652225614808678</c:v>
                </c:pt>
                <c:pt idx="117">
                  <c:v>-0.68971928954394346</c:v>
                </c:pt>
                <c:pt idx="118">
                  <c:v>-0.73566469575650839</c:v>
                </c:pt>
                <c:pt idx="119">
                  <c:v>-0.7845181924398642</c:v>
                </c:pt>
                <c:pt idx="120">
                  <c:v>-0.8364471567391939</c:v>
                </c:pt>
                <c:pt idx="121">
                  <c:v>-0.8916268215582509</c:v>
                </c:pt>
                <c:pt idx="122">
                  <c:v>-0.95024045781196986</c:v>
                </c:pt>
                <c:pt idx="123">
                  <c:v>-1.0124795401683755</c:v>
                </c:pt>
                <c:pt idx="124">
                  <c:v>-1.0785438935287539</c:v>
                </c:pt>
                <c:pt idx="125">
                  <c:v>-1.148641817514567</c:v>
                </c:pt>
                <c:pt idx="126">
                  <c:v>-1.2229901856765595</c:v>
                </c:pt>
                <c:pt idx="127">
                  <c:v>-1.3018145165739254</c:v>
                </c:pt>
                <c:pt idx="128">
                  <c:v>-1.3853490132388453</c:v>
                </c:pt>
                <c:pt idx="129">
                  <c:v>-1.4738365676641429</c:v>
                </c:pt>
                <c:pt idx="130">
                  <c:v>-1.5675287269789699</c:v>
                </c:pt>
                <c:pt idx="131">
                  <c:v>-1.6666856175713789</c:v>
                </c:pt>
                <c:pt idx="132">
                  <c:v>-1.7715758237778083</c:v>
                </c:pt>
                <c:pt idx="133">
                  <c:v>-1.882476217592757</c:v>
                </c:pt>
                <c:pt idx="134">
                  <c:v>-1.9996717357437841</c:v>
                </c:pt>
                <c:pt idx="135">
                  <c:v>-2.1234551009301108</c:v>
                </c:pt>
                <c:pt idx="136">
                  <c:v>-2.2541264838360369</c:v>
                </c:pt>
                <c:pt idx="137">
                  <c:v>-2.3919931029577657</c:v>
                </c:pt>
                <c:pt idx="138">
                  <c:v>-2.5373687591904575</c:v>
                </c:pt>
                <c:pt idx="139">
                  <c:v>-2.6905733028818273</c:v>
                </c:pt>
                <c:pt idx="140">
                  <c:v>-2.8519320310716099</c:v>
                </c:pt>
                <c:pt idx="141">
                  <c:v>-3.0217750130054126</c:v>
                </c:pt>
                <c:pt idx="142">
                  <c:v>-3.2004363429221776</c:v>
                </c:pt>
                <c:pt idx="143">
                  <c:v>-3.3882533188785704</c:v>
                </c:pt>
                <c:pt idx="144">
                  <c:v>-3.5855655479260014</c:v>
                </c:pt>
                <c:pt idx="145">
                  <c:v>-3.7927139776370935</c:v>
                </c:pt>
                <c:pt idx="146">
                  <c:v>-4.010039855358646</c:v>
                </c:pt>
                <c:pt idx="147">
                  <c:v>-4.237883616805143</c:v>
                </c:pt>
                <c:pt idx="148">
                  <c:v>-4.4765837068543082</c:v>
                </c:pt>
                <c:pt idx="149">
                  <c:v>-4.7264753356924887</c:v>
                </c:pt>
                <c:pt idx="150">
                  <c:v>-4.9878891746483935</c:v>
                </c:pt>
                <c:pt idx="151">
                  <c:v>-5.2611499966105164</c:v>
                </c:pt>
                <c:pt idx="152">
                  <c:v>-5.5465752671095023</c:v>
                </c:pt>
                <c:pt idx="153">
                  <c:v>-5.844473692246714</c:v>
                </c:pt>
                <c:pt idx="154">
                  <c:v>-6.1551437314744595</c:v>
                </c:pt>
                <c:pt idx="155">
                  <c:v>-6.4788720829956334</c:v>
                </c:pt>
                <c:pt idx="156">
                  <c:v>-6.81593215081429</c:v>
                </c:pt>
                <c:pt idx="157">
                  <c:v>-7.1665825029443155</c:v>
                </c:pt>
                <c:pt idx="158">
                  <c:v>-7.53106533097883</c:v>
                </c:pt>
                <c:pt idx="159">
                  <c:v>-7.9096049212386417</c:v>
                </c:pt>
                <c:pt idx="160">
                  <c:v>-8.3024061491416195</c:v>
                </c:pt>
                <c:pt idx="161">
                  <c:v>-8.7096530074377565</c:v>
                </c:pt>
                <c:pt idx="162">
                  <c:v>-9.1315071799366798</c:v>
                </c:pt>
                <c:pt idx="163">
                  <c:v>-9.5681066725991109</c:v>
                </c:pt>
                <c:pt idx="164">
                  <c:v>-10.019564512869476</c:v>
                </c:pt>
                <c:pt idx="165">
                  <c:v>-10.485967529052925</c:v>
                </c:pt>
                <c:pt idx="166">
                  <c:v>-10.967375220384294</c:v>
                </c:pt>
                <c:pt idx="167">
                  <c:v>-11.463818728135829</c:v>
                </c:pt>
                <c:pt idx="168">
                  <c:v>-11.975299918610304</c:v>
                </c:pt>
                <c:pt idx="169">
                  <c:v>-12.501790585912063</c:v>
                </c:pt>
                <c:pt idx="170">
                  <c:v>-13.043231784106553</c:v>
                </c:pt>
                <c:pt idx="171">
                  <c:v>-13.599533295975707</c:v>
                </c:pt>
                <c:pt idx="172">
                  <c:v>-14.170573244437845</c:v>
                </c:pt>
                <c:pt idx="173">
                  <c:v>-14.756197852921327</c:v>
                </c:pt>
                <c:pt idx="174">
                  <c:v>-15.356221358305257</c:v>
                </c:pt>
                <c:pt idx="175">
                  <c:v>-15.970426079634038</c:v>
                </c:pt>
                <c:pt idx="176">
                  <c:v>-16.598562644569856</c:v>
                </c:pt>
                <c:pt idx="177">
                  <c:v>-17.240350373911241</c:v>
                </c:pt>
                <c:pt idx="178">
                  <c:v>-17.89547782292151</c:v>
                </c:pt>
                <c:pt idx="179">
                  <c:v>-18.563603478086769</c:v>
                </c:pt>
                <c:pt idx="180">
                  <c:v>-19.244356604786798</c:v>
                </c:pt>
                <c:pt idx="181">
                  <c:v>-19.937338241761687</c:v>
                </c:pt>
                <c:pt idx="182">
                  <c:v>-20.642122336044974</c:v>
                </c:pt>
                <c:pt idx="183">
                  <c:v>-21.358257010971347</c:v>
                </c:pt>
                <c:pt idx="184">
                  <c:v>-22.085265959196128</c:v>
                </c:pt>
                <c:pt idx="185">
                  <c:v>-22.822649951181152</c:v>
                </c:pt>
                <c:pt idx="186">
                  <c:v>-23.569888448812609</c:v>
                </c:pt>
                <c:pt idx="187">
                  <c:v>-24.326441313095422</c:v>
                </c:pt>
                <c:pt idx="188">
                  <c:v>-25.091750594261583</c:v>
                </c:pt>
                <c:pt idx="189">
                  <c:v>-25.865242391724497</c:v>
                </c:pt>
                <c:pt idx="190">
                  <c:v>-26.64632877132706</c:v>
                </c:pt>
                <c:pt idx="191">
                  <c:v>-27.434409726562809</c:v>
                </c:pt>
                <c:pt idx="192">
                  <c:v>-28.228875170784693</c:v>
                </c:pt>
                <c:pt idx="193">
                  <c:v>-29.029106947112879</c:v>
                </c:pt>
                <c:pt idx="194">
                  <c:v>-29.834480842679159</c:v>
                </c:pt>
                <c:pt idx="195">
                  <c:v>-30.644368594854093</c:v>
                </c:pt>
                <c:pt idx="196">
                  <c:v>-31.458139876251138</c:v>
                </c:pt>
                <c:pt idx="197">
                  <c:v>-32.275164247189622</c:v>
                </c:pt>
                <c:pt idx="198">
                  <c:v>-33.094813063775177</c:v>
                </c:pt>
                <c:pt idx="199">
                  <c:v>-33.916461330994494</c:v>
                </c:pt>
                <c:pt idx="200">
                  <c:v>-34.739489490992987</c:v>
                </c:pt>
                <c:pt idx="201">
                  <c:v>-35.563285137308682</c:v>
                </c:pt>
                <c:pt idx="202">
                  <c:v>-36.387244647032233</c:v>
                </c:pt>
                <c:pt idx="203">
                  <c:v>-37.210774723696915</c:v>
                </c:pt>
                <c:pt idx="204">
                  <c:v>-38.033293844636511</c:v>
                </c:pt>
                <c:pt idx="205">
                  <c:v>-38.854233607722193</c:v>
                </c:pt>
                <c:pt idx="206">
                  <c:v>-39.673039973297548</c:v>
                </c:pt>
                <c:pt idx="207">
                  <c:v>-40.489174398239015</c:v>
                </c:pt>
                <c:pt idx="208">
                  <c:v>-41.302114859943558</c:v>
                </c:pt>
                <c:pt idx="209">
                  <c:v>-42.111356769203987</c:v>
                </c:pt>
                <c:pt idx="210">
                  <c:v>-42.916413771585397</c:v>
                </c:pt>
                <c:pt idx="211">
                  <c:v>-43.716818438198608</c:v>
                </c:pt>
                <c:pt idx="212">
                  <c:v>-44.512122847125696</c:v>
                </c:pt>
                <c:pt idx="213">
                  <c:v>-45.301899057850513</c:v>
                </c:pt>
                <c:pt idx="214">
                  <c:v>-46.085739481655104</c:v>
                </c:pt>
                <c:pt idx="215">
                  <c:v>-46.863257151422118</c:v>
                </c:pt>
                <c:pt idx="216">
                  <c:v>-47.634085895101926</c:v>
                </c:pt>
                <c:pt idx="217">
                  <c:v>-48.397880417224769</c:v>
                </c:pt>
                <c:pt idx="218">
                  <c:v>-49.154316293485671</c:v>
                </c:pt>
                <c:pt idx="219">
                  <c:v>-49.903089883769766</c:v>
                </c:pt>
                <c:pt idx="220">
                  <c:v>-50.643918168832485</c:v>
                </c:pt>
                <c:pt idx="221">
                  <c:v>-51.376538516755943</c:v>
                </c:pt>
                <c:pt idx="222">
                  <c:v>-52.100708384395105</c:v>
                </c:pt>
                <c:pt idx="223">
                  <c:v>-52.81620496025068</c:v>
                </c:pt>
                <c:pt idx="224">
                  <c:v>-53.522824754009442</c:v>
                </c:pt>
                <c:pt idx="225">
                  <c:v>-54.220383138951973</c:v>
                </c:pt>
                <c:pt idx="226">
                  <c:v>-54.908713852571722</c:v>
                </c:pt>
                <c:pt idx="227">
                  <c:v>-55.587668460901554</c:v>
                </c:pt>
                <c:pt idx="228">
                  <c:v>-56.257115792135885</c:v>
                </c:pt>
                <c:pt idx="229">
                  <c:v>-56.916941344060113</c:v>
                </c:pt>
                <c:pt idx="230">
                  <c:v>-57.56704667080654</c:v>
                </c:pt>
                <c:pt idx="231">
                  <c:v>-58.207348752819748</c:v>
                </c:pt>
                <c:pt idx="232">
                  <c:v>-58.837779354786065</c:v>
                </c:pt>
                <c:pt idx="233">
                  <c:v>-59.458284375390384</c:v>
                </c:pt>
                <c:pt idx="234">
                  <c:v>-60.068823192518693</c:v>
                </c:pt>
                <c:pt idx="235">
                  <c:v>-60.669368007386382</c:v>
                </c:pt>
                <c:pt idx="236">
                  <c:v>-61.259903190747437</c:v>
                </c:pt>
                <c:pt idx="237">
                  <c:v>-61.840424633935058</c:v>
                </c:pt>
                <c:pt idx="238">
                  <c:v>-62.410939107254599</c:v>
                </c:pt>
                <c:pt idx="239">
                  <c:v>-62.971463628066466</c:v>
                </c:pt>
                <c:pt idx="240">
                  <c:v>-63.522024840583079</c:v>
                </c:pt>
                <c:pt idx="241">
                  <c:v>-64.062658408911048</c:v>
                </c:pt>
                <c:pt idx="242">
                  <c:v>-64.593408425124466</c:v>
                </c:pt>
                <c:pt idx="243">
                  <c:v>-65.114326833378215</c:v>
                </c:pt>
                <c:pt idx="244">
                  <c:v>-65.625472871289062</c:v>
                </c:pt>
                <c:pt idx="245">
                  <c:v>-66.126912529514371</c:v>
                </c:pt>
                <c:pt idx="246">
                  <c:v>-66.618718029882189</c:v>
                </c:pt>
                <c:pt idx="247">
                  <c:v>-67.100967322860186</c:v>
                </c:pt>
                <c:pt idx="248">
                  <c:v>-67.573743604812876</c:v>
                </c:pt>
                <c:pt idx="249">
                  <c:v>-68.037134854823933</c:v>
                </c:pt>
                <c:pt idx="250">
                  <c:v>-68.491233391685824</c:v>
                </c:pt>
                <c:pt idx="251">
                  <c:v>-68.936135450584075</c:v>
                </c:pt>
                <c:pt idx="252">
                  <c:v>-69.371940779730508</c:v>
                </c:pt>
                <c:pt idx="253">
                  <c:v>-69.798752256469811</c:v>
                </c:pt>
                <c:pt idx="254">
                  <c:v>-70.216675522679054</c:v>
                </c:pt>
                <c:pt idx="255">
                  <c:v>-70.625818638968951</c:v>
                </c:pt>
                <c:pt idx="256">
                  <c:v>-71.026291757649091</c:v>
                </c:pt>
                <c:pt idx="257">
                  <c:v>-71.418206813406869</c:v>
                </c:pt>
                <c:pt idx="258">
                  <c:v>-71.801677231749082</c:v>
                </c:pt>
                <c:pt idx="259">
                  <c:v>-72.176817654267609</c:v>
                </c:pt>
                <c:pt idx="260">
                  <c:v>-72.543743680451698</c:v>
                </c:pt>
                <c:pt idx="261">
                  <c:v>-72.902571625247205</c:v>
                </c:pt>
                <c:pt idx="262">
                  <c:v>-73.253418291968643</c:v>
                </c:pt>
                <c:pt idx="263">
                  <c:v>-73.596400759724787</c:v>
                </c:pt>
                <c:pt idx="264">
                  <c:v>-73.931636184979496</c:v>
                </c:pt>
                <c:pt idx="265">
                  <c:v>-74.2592416164714</c:v>
                </c:pt>
                <c:pt idx="266">
                  <c:v>-74.57933382299268</c:v>
                </c:pt>
                <c:pt idx="267">
                  <c:v>-74.892029133318431</c:v>
                </c:pt>
                <c:pt idx="268">
                  <c:v>-75.197443287885349</c:v>
                </c:pt>
                <c:pt idx="269">
                  <c:v>-75.495691301338326</c:v>
                </c:pt>
                <c:pt idx="270">
                  <c:v>-75.786887335669718</c:v>
                </c:pt>
                <c:pt idx="271">
                  <c:v>-76.071144583279874</c:v>
                </c:pt>
                <c:pt idx="272">
                  <c:v>-76.34857515926906</c:v>
                </c:pt>
                <c:pt idx="273">
                  <c:v>-76.619290002812733</c:v>
                </c:pt>
                <c:pt idx="274">
                  <c:v>-76.883398786689909</c:v>
                </c:pt>
                <c:pt idx="275">
                  <c:v>-77.14100983476402</c:v>
                </c:pt>
                <c:pt idx="276">
                  <c:v>-77.392230046849079</c:v>
                </c:pt>
                <c:pt idx="277">
                  <c:v>-77.637164830470113</c:v>
                </c:pt>
                <c:pt idx="278">
                  <c:v>-77.875918039185891</c:v>
                </c:pt>
                <c:pt idx="279">
                  <c:v>-78.108591917023958</c:v>
                </c:pt>
                <c:pt idx="280">
                  <c:v>-78.335287048461794</c:v>
                </c:pt>
                <c:pt idx="281">
                  <c:v>-78.556102313967799</c:v>
                </c:pt>
                <c:pt idx="282">
                  <c:v>-78.771134850238695</c:v>
                </c:pt>
                <c:pt idx="283">
                  <c:v>-78.980480015277379</c:v>
                </c:pt>
                <c:pt idx="284">
                  <c:v>-79.184231357614649</c:v>
                </c:pt>
                <c:pt idx="285">
                  <c:v>-79.382480589586194</c:v>
                </c:pt>
                <c:pt idx="286">
                  <c:v>-79.575317564223397</c:v>
                </c:pt>
                <c:pt idx="287">
                  <c:v>-79.762830255681735</c:v>
                </c:pt>
                <c:pt idx="288">
                  <c:v>-79.945104742614987</c:v>
                </c:pt>
                <c:pt idx="289">
                  <c:v>-80.122225194672055</c:v>
                </c:pt>
                <c:pt idx="290">
                  <c:v>-80.294273861483333</c:v>
                </c:pt>
                <c:pt idx="291">
                  <c:v>-80.461331064140353</c:v>
                </c:pt>
                <c:pt idx="292">
                  <c:v>-80.623475188961024</c:v>
                </c:pt>
                <c:pt idx="293">
                  <c:v>-80.780782683225652</c:v>
                </c:pt>
                <c:pt idx="294">
                  <c:v>-80.93332805274423</c:v>
                </c:pt>
                <c:pt idx="295">
                  <c:v>-81.081183861204906</c:v>
                </c:pt>
                <c:pt idx="296">
                  <c:v>-81.224420730871771</c:v>
                </c:pt>
                <c:pt idx="297">
                  <c:v>-81.363107344813301</c:v>
                </c:pt>
                <c:pt idx="298">
                  <c:v>-81.497310450204807</c:v>
                </c:pt>
                <c:pt idx="299">
                  <c:v>-81.627094862799225</c:v>
                </c:pt>
                <c:pt idx="300">
                  <c:v>-81.752523472275101</c:v>
                </c:pt>
                <c:pt idx="301">
                  <c:v>-81.873657248486666</c:v>
                </c:pt>
                <c:pt idx="302">
                  <c:v>-81.990555248382435</c:v>
                </c:pt>
                <c:pt idx="303">
                  <c:v>-82.103274623527867</c:v>
                </c:pt>
                <c:pt idx="304">
                  <c:v>-82.211870628239964</c:v>
                </c:pt>
                <c:pt idx="305">
                  <c:v>-82.316396627993328</c:v>
                </c:pt>
                <c:pt idx="306">
                  <c:v>-82.4169041083114</c:v>
                </c:pt>
                <c:pt idx="307">
                  <c:v>-82.513442683857718</c:v>
                </c:pt>
                <c:pt idx="308">
                  <c:v>-82.606060107667659</c:v>
                </c:pt>
                <c:pt idx="309">
                  <c:v>-82.694802280591233</c:v>
                </c:pt>
                <c:pt idx="310">
                  <c:v>-82.779713260710665</c:v>
                </c:pt>
                <c:pt idx="311">
                  <c:v>-82.860835272784243</c:v>
                </c:pt>
                <c:pt idx="312">
                  <c:v>-82.938208717619176</c:v>
                </c:pt>
                <c:pt idx="313">
                  <c:v>-83.011872181306288</c:v>
                </c:pt>
                <c:pt idx="314">
                  <c:v>-83.081862444313089</c:v>
                </c:pt>
                <c:pt idx="315">
                  <c:v>-83.148214490358768</c:v>
                </c:pt>
                <c:pt idx="316">
                  <c:v>-83.210961514995347</c:v>
                </c:pt>
                <c:pt idx="317">
                  <c:v>-83.270134933934671</c:v>
                </c:pt>
                <c:pt idx="318">
                  <c:v>-83.325764391026226</c:v>
                </c:pt>
                <c:pt idx="319">
                  <c:v>-83.377877765844531</c:v>
                </c:pt>
                <c:pt idx="320">
                  <c:v>-83.426501180917839</c:v>
                </c:pt>
                <c:pt idx="321">
                  <c:v>-83.471659008456285</c:v>
                </c:pt>
                <c:pt idx="322">
                  <c:v>-83.51337387668471</c:v>
                </c:pt>
                <c:pt idx="323">
                  <c:v>-83.551666675640078</c:v>
                </c:pt>
                <c:pt idx="324">
                  <c:v>-83.586556562483082</c:v>
                </c:pt>
                <c:pt idx="325">
                  <c:v>-83.61806096624629</c:v>
                </c:pt>
                <c:pt idx="326">
                  <c:v>-83.646195592046283</c:v>
                </c:pt>
                <c:pt idx="327">
                  <c:v>-83.670974424684658</c:v>
                </c:pt>
                <c:pt idx="328">
                  <c:v>-83.692409731679618</c:v>
                </c:pt>
                <c:pt idx="329">
                  <c:v>-83.710512065649525</c:v>
                </c:pt>
                <c:pt idx="330">
                  <c:v>-83.725290266087242</c:v>
                </c:pt>
                <c:pt idx="331">
                  <c:v>-83.736751460437972</c:v>
                </c:pt>
                <c:pt idx="332">
                  <c:v>-83.744901064557155</c:v>
                </c:pt>
                <c:pt idx="333">
                  <c:v>-83.749742782437949</c:v>
                </c:pt>
                <c:pt idx="334">
                  <c:v>-83.751278605263053</c:v>
                </c:pt>
                <c:pt idx="335">
                  <c:v>-83.749508809740917</c:v>
                </c:pt>
                <c:pt idx="336">
                  <c:v>-83.744431955691056</c:v>
                </c:pt>
                <c:pt idx="337">
                  <c:v>-83.736044882922286</c:v>
                </c:pt>
                <c:pt idx="338">
                  <c:v>-83.724342707317547</c:v>
                </c:pt>
                <c:pt idx="339">
                  <c:v>-83.709318816194497</c:v>
                </c:pt>
                <c:pt idx="340">
                  <c:v>-83.6909648628517</c:v>
                </c:pt>
                <c:pt idx="341">
                  <c:v>-83.66927076033285</c:v>
                </c:pt>
                <c:pt idx="342">
                  <c:v>-83.644224674412385</c:v>
                </c:pt>
                <c:pt idx="343">
                  <c:v>-83.615813015718615</c:v>
                </c:pt>
                <c:pt idx="344">
                  <c:v>-83.584020431077988</c:v>
                </c:pt>
                <c:pt idx="345">
                  <c:v>-83.54882979400827</c:v>
                </c:pt>
                <c:pt idx="346">
                  <c:v>-83.510222194331831</c:v>
                </c:pt>
                <c:pt idx="347">
                  <c:v>-83.468176926983688</c:v>
                </c:pt>
                <c:pt idx="348">
                  <c:v>-83.422671479891306</c:v>
                </c:pt>
                <c:pt idx="349">
                  <c:v>-83.37368152102178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736944"/>
        <c:axId val="196496160"/>
      </c:scatterChart>
      <c:valAx>
        <c:axId val="302736944"/>
        <c:scaling>
          <c:logBase val="10"/>
          <c:orientation val="minMax"/>
          <c:max val="3050"/>
          <c:min val="1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Frequency (Hz)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96496160"/>
        <c:crossesAt val="-180"/>
        <c:crossBetween val="midCat"/>
      </c:valAx>
      <c:valAx>
        <c:axId val="196496160"/>
        <c:scaling>
          <c:orientation val="minMax"/>
          <c:max val="180"/>
          <c:min val="-18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Phase (deg)</a:t>
                </a:r>
              </a:p>
            </c:rich>
          </c:tx>
          <c:layout>
            <c:manualLayout>
              <c:xMode val="edge"/>
              <c:yMode val="edge"/>
              <c:x val="3.0254541202151715E-2"/>
              <c:y val="0.4123132171655441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02736944"/>
        <c:crosses val="autoZero"/>
        <c:crossBetween val="midCat"/>
        <c:majorUnit val="20"/>
      </c:valAx>
    </c:plotArea>
    <c:legend>
      <c:legendPos val="r"/>
      <c:layout>
        <c:manualLayout>
          <c:xMode val="edge"/>
          <c:yMode val="edge"/>
          <c:x val="0.21792079207920806"/>
          <c:y val="0.33569932819769382"/>
          <c:w val="0.19481029599022925"/>
          <c:h val="8.7041701014809972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FRACXO_US!$B$39</c:f>
          <c:strCache>
            <c:ptCount val="1"/>
            <c:pt idx="0">
              <c:v>Response of FRACXO for G1 = 10, G2 = 16, User Clk2=257.812 MHz, R=200, V=200, PD Freq=1.289 MHz</c:v>
            </c:pt>
          </c:strCache>
        </c:strRef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060813153072847"/>
          <c:y val="0.13797552703172378"/>
          <c:w val="0.72041612722937931"/>
          <c:h val="0.7024607198072832"/>
        </c:manualLayout>
      </c:layout>
      <c:scatterChart>
        <c:scatterStyle val="lineMarker"/>
        <c:varyColors val="0"/>
        <c:ser>
          <c:idx val="0"/>
          <c:order val="0"/>
          <c:tx>
            <c:v>PICXO DPLL Step Response</c:v>
          </c:tx>
          <c:marker>
            <c:symbol val="none"/>
          </c:marker>
          <c:xVal>
            <c:numRef>
              <c:f>FRACXO_US!$M$2:$M$351</c:f>
              <c:numCache>
                <c:formatCode>General</c:formatCode>
                <c:ptCount val="350"/>
                <c:pt idx="0">
                  <c:v>1</c:v>
                </c:pt>
                <c:pt idx="1">
                  <c:v>1.0232929922807541</c:v>
                </c:pt>
                <c:pt idx="2">
                  <c:v>1.0471285480508996</c:v>
                </c:pt>
                <c:pt idx="3">
                  <c:v>1.0715193052376064</c:v>
                </c:pt>
                <c:pt idx="4">
                  <c:v>1.0964781961431851</c:v>
                </c:pt>
                <c:pt idx="5">
                  <c:v>1.1220184543019636</c:v>
                </c:pt>
                <c:pt idx="6">
                  <c:v>1.1481536214968828</c:v>
                </c:pt>
                <c:pt idx="7">
                  <c:v>1.1748975549395295</c:v>
                </c:pt>
                <c:pt idx="8">
                  <c:v>1.2022644346174129</c:v>
                </c:pt>
                <c:pt idx="9">
                  <c:v>1.2302687708123816</c:v>
                </c:pt>
                <c:pt idx="10">
                  <c:v>1.2589254117941673</c:v>
                </c:pt>
                <c:pt idx="11">
                  <c:v>1.288249551693134</c:v>
                </c:pt>
                <c:pt idx="12">
                  <c:v>1.318256738556407</c:v>
                </c:pt>
                <c:pt idx="13">
                  <c:v>1.3489628825916535</c:v>
                </c:pt>
                <c:pt idx="14">
                  <c:v>1.3803842646028848</c:v>
                </c:pt>
                <c:pt idx="15">
                  <c:v>1.4125375446227544</c:v>
                </c:pt>
                <c:pt idx="16">
                  <c:v>1.4454397707459274</c:v>
                </c:pt>
                <c:pt idx="17">
                  <c:v>1.4791083881682074</c:v>
                </c:pt>
                <c:pt idx="18">
                  <c:v>1.5135612484362084</c:v>
                </c:pt>
                <c:pt idx="19">
                  <c:v>1.5488166189124815</c:v>
                </c:pt>
                <c:pt idx="20">
                  <c:v>1.5848931924611138</c:v>
                </c:pt>
                <c:pt idx="21">
                  <c:v>1.6218100973589302</c:v>
                </c:pt>
                <c:pt idx="22">
                  <c:v>1.6595869074375611</c:v>
                </c:pt>
                <c:pt idx="23">
                  <c:v>1.6982436524617448</c:v>
                </c:pt>
                <c:pt idx="24">
                  <c:v>1.737800828749376</c:v>
                </c:pt>
                <c:pt idx="25">
                  <c:v>1.7782794100389232</c:v>
                </c:pt>
                <c:pt idx="26">
                  <c:v>1.8197008586099839</c:v>
                </c:pt>
                <c:pt idx="27">
                  <c:v>1.8620871366628677</c:v>
                </c:pt>
                <c:pt idx="28">
                  <c:v>1.9054607179632477</c:v>
                </c:pt>
                <c:pt idx="29">
                  <c:v>1.9498445997580458</c:v>
                </c:pt>
                <c:pt idx="30">
                  <c:v>1.9952623149688802</c:v>
                </c:pt>
                <c:pt idx="31">
                  <c:v>2.0417379446695301</c:v>
                </c:pt>
                <c:pt idx="32">
                  <c:v>2.0892961308540401</c:v>
                </c:pt>
                <c:pt idx="33">
                  <c:v>2.1379620895022331</c:v>
                </c:pt>
                <c:pt idx="34">
                  <c:v>2.1877616239495534</c:v>
                </c:pt>
                <c:pt idx="35">
                  <c:v>2.2387211385683408</c:v>
                </c:pt>
                <c:pt idx="36">
                  <c:v>2.290867652767774</c:v>
                </c:pt>
                <c:pt idx="37">
                  <c:v>2.3442288153199233</c:v>
                </c:pt>
                <c:pt idx="38">
                  <c:v>2.3988329190194917</c:v>
                </c:pt>
                <c:pt idx="39">
                  <c:v>2.4547089156850315</c:v>
                </c:pt>
                <c:pt idx="40">
                  <c:v>2.5118864315095815</c:v>
                </c:pt>
                <c:pt idx="41">
                  <c:v>2.5703957827688653</c:v>
                </c:pt>
                <c:pt idx="42">
                  <c:v>2.6302679918953835</c:v>
                </c:pt>
                <c:pt idx="43">
                  <c:v>2.6915348039269174</c:v>
                </c:pt>
                <c:pt idx="44">
                  <c:v>2.7542287033381685</c:v>
                </c:pt>
                <c:pt idx="45">
                  <c:v>2.8183829312644555</c:v>
                </c:pt>
                <c:pt idx="46">
                  <c:v>2.8840315031266082</c:v>
                </c:pt>
                <c:pt idx="47">
                  <c:v>2.9512092266663874</c:v>
                </c:pt>
                <c:pt idx="48">
                  <c:v>3.0199517204020183</c:v>
                </c:pt>
                <c:pt idx="49">
                  <c:v>3.0902954325135927</c:v>
                </c:pt>
                <c:pt idx="50">
                  <c:v>3.1622776601683813</c:v>
                </c:pt>
                <c:pt idx="51">
                  <c:v>3.2359365692962849</c:v>
                </c:pt>
                <c:pt idx="52">
                  <c:v>3.311311214825913</c:v>
                </c:pt>
                <c:pt idx="53">
                  <c:v>3.3884415613920278</c:v>
                </c:pt>
                <c:pt idx="54">
                  <c:v>3.4673685045253184</c:v>
                </c:pt>
                <c:pt idx="55">
                  <c:v>3.5481338923357573</c:v>
                </c:pt>
                <c:pt idx="56">
                  <c:v>3.6307805477010158</c:v>
                </c:pt>
                <c:pt idx="57">
                  <c:v>3.7153522909717283</c:v>
                </c:pt>
                <c:pt idx="58">
                  <c:v>3.8018939632056155</c:v>
                </c:pt>
                <c:pt idx="59">
                  <c:v>3.8904514499428093</c:v>
                </c:pt>
                <c:pt idx="60">
                  <c:v>3.9810717055349762</c:v>
                </c:pt>
                <c:pt idx="61">
                  <c:v>4.0738027780411308</c:v>
                </c:pt>
                <c:pt idx="62">
                  <c:v>4.1686938347033582</c:v>
                </c:pt>
                <c:pt idx="63">
                  <c:v>4.2657951880159306</c:v>
                </c:pt>
                <c:pt idx="64">
                  <c:v>4.3651583224016637</c:v>
                </c:pt>
                <c:pt idx="65">
                  <c:v>4.4668359215096354</c:v>
                </c:pt>
                <c:pt idx="66">
                  <c:v>4.5708818961487552</c:v>
                </c:pt>
                <c:pt idx="67">
                  <c:v>4.6773514128719862</c:v>
                </c:pt>
                <c:pt idx="68">
                  <c:v>4.7863009232263884</c:v>
                </c:pt>
                <c:pt idx="69">
                  <c:v>4.8977881936844669</c:v>
                </c:pt>
                <c:pt idx="70">
                  <c:v>5.0118723362727282</c:v>
                </c:pt>
                <c:pt idx="71">
                  <c:v>5.1286138399136538</c:v>
                </c:pt>
                <c:pt idx="72">
                  <c:v>5.2480746024977316</c:v>
                </c:pt>
                <c:pt idx="73">
                  <c:v>5.3703179637025338</c:v>
                </c:pt>
                <c:pt idx="74">
                  <c:v>5.495408738576252</c:v>
                </c:pt>
                <c:pt idx="75">
                  <c:v>5.6234132519034983</c:v>
                </c:pt>
                <c:pt idx="76">
                  <c:v>5.7543993733715757</c:v>
                </c:pt>
                <c:pt idx="77">
                  <c:v>5.8884365535558976</c:v>
                </c:pt>
                <c:pt idx="78">
                  <c:v>6.0255958607435849</c:v>
                </c:pt>
                <c:pt idx="79">
                  <c:v>6.1659500186148302</c:v>
                </c:pt>
                <c:pt idx="80">
                  <c:v>6.3095734448019405</c:v>
                </c:pt>
                <c:pt idx="81">
                  <c:v>6.4565422903465644</c:v>
                </c:pt>
                <c:pt idx="82">
                  <c:v>6.6069344800759682</c:v>
                </c:pt>
                <c:pt idx="83">
                  <c:v>6.7608297539198272</c:v>
                </c:pt>
                <c:pt idx="84">
                  <c:v>6.9183097091893737</c:v>
                </c:pt>
                <c:pt idx="85">
                  <c:v>7.0794578438413893</c:v>
                </c:pt>
                <c:pt idx="86">
                  <c:v>7.2443596007499105</c:v>
                </c:pt>
                <c:pt idx="87">
                  <c:v>7.4131024130091863</c:v>
                </c:pt>
                <c:pt idx="88">
                  <c:v>7.5857757502918481</c:v>
                </c:pt>
                <c:pt idx="89">
                  <c:v>7.7624711662869306</c:v>
                </c:pt>
                <c:pt idx="90">
                  <c:v>7.9432823472428282</c:v>
                </c:pt>
                <c:pt idx="91">
                  <c:v>8.1283051616410056</c:v>
                </c:pt>
                <c:pt idx="92">
                  <c:v>8.3176377110267214</c:v>
                </c:pt>
                <c:pt idx="93">
                  <c:v>8.5113803820237806</c:v>
                </c:pt>
                <c:pt idx="94">
                  <c:v>8.709635899560821</c:v>
                </c:pt>
                <c:pt idx="95">
                  <c:v>8.9125093813374701</c:v>
                </c:pt>
                <c:pt idx="96">
                  <c:v>9.1201083935591107</c:v>
                </c:pt>
                <c:pt idx="97">
                  <c:v>9.3325430079699281</c:v>
                </c:pt>
                <c:pt idx="98">
                  <c:v>9.5499258602143762</c:v>
                </c:pt>
                <c:pt idx="99">
                  <c:v>9.7723722095581227</c:v>
                </c:pt>
                <c:pt idx="100">
                  <c:v>10.000000000000016</c:v>
                </c:pt>
                <c:pt idx="101">
                  <c:v>10.232929922807561</c:v>
                </c:pt>
                <c:pt idx="102">
                  <c:v>10.471285480509014</c:v>
                </c:pt>
                <c:pt idx="103">
                  <c:v>10.715193052376083</c:v>
                </c:pt>
                <c:pt idx="104">
                  <c:v>10.964781961431873</c:v>
                </c:pt>
                <c:pt idx="105">
                  <c:v>11.220184543019656</c:v>
                </c:pt>
                <c:pt idx="106">
                  <c:v>11.481536214968848</c:v>
                </c:pt>
                <c:pt idx="107">
                  <c:v>11.748975549395317</c:v>
                </c:pt>
                <c:pt idx="108">
                  <c:v>12.022644346174154</c:v>
                </c:pt>
                <c:pt idx="109">
                  <c:v>12.302687708123841</c:v>
                </c:pt>
                <c:pt idx="110">
                  <c:v>12.589254117941696</c:v>
                </c:pt>
                <c:pt idx="111">
                  <c:v>12.882495516931364</c:v>
                </c:pt>
                <c:pt idx="112">
                  <c:v>13.1825673855641</c:v>
                </c:pt>
                <c:pt idx="113">
                  <c:v>13.489628825916565</c:v>
                </c:pt>
                <c:pt idx="114">
                  <c:v>13.803842646028876</c:v>
                </c:pt>
                <c:pt idx="115">
                  <c:v>14.12537544622757</c:v>
                </c:pt>
                <c:pt idx="116">
                  <c:v>14.454397707459307</c:v>
                </c:pt>
                <c:pt idx="117">
                  <c:v>14.791083881682106</c:v>
                </c:pt>
                <c:pt idx="118">
                  <c:v>15.135612484362113</c:v>
                </c:pt>
                <c:pt idx="119">
                  <c:v>15.488166189124851</c:v>
                </c:pt>
                <c:pt idx="120">
                  <c:v>15.848931924611172</c:v>
                </c:pt>
                <c:pt idx="121">
                  <c:v>16.218100973589337</c:v>
                </c:pt>
                <c:pt idx="122">
                  <c:v>16.595869074375642</c:v>
                </c:pt>
                <c:pt idx="123">
                  <c:v>16.982436524617487</c:v>
                </c:pt>
                <c:pt idx="124">
                  <c:v>17.378008287493795</c:v>
                </c:pt>
                <c:pt idx="125">
                  <c:v>17.782794100389268</c:v>
                </c:pt>
                <c:pt idx="126">
                  <c:v>18.197008586099873</c:v>
                </c:pt>
                <c:pt idx="127">
                  <c:v>18.620871366628723</c:v>
                </c:pt>
                <c:pt idx="128">
                  <c:v>19.054607179632519</c:v>
                </c:pt>
                <c:pt idx="129">
                  <c:v>19.4984459975805</c:v>
                </c:pt>
                <c:pt idx="130">
                  <c:v>19.95262314968884</c:v>
                </c:pt>
                <c:pt idx="131">
                  <c:v>20.417379446695346</c:v>
                </c:pt>
                <c:pt idx="132">
                  <c:v>20.892961308540446</c:v>
                </c:pt>
                <c:pt idx="133">
                  <c:v>21.379620895022374</c:v>
                </c:pt>
                <c:pt idx="134">
                  <c:v>21.877616239495577</c:v>
                </c:pt>
                <c:pt idx="135">
                  <c:v>22.387211385683454</c:v>
                </c:pt>
                <c:pt idx="136">
                  <c:v>22.908676527677788</c:v>
                </c:pt>
                <c:pt idx="137">
                  <c:v>23.442288153199279</c:v>
                </c:pt>
                <c:pt idx="138">
                  <c:v>23.988329190194971</c:v>
                </c:pt>
                <c:pt idx="139">
                  <c:v>24.547089156850369</c:v>
                </c:pt>
                <c:pt idx="140">
                  <c:v>25.118864315095866</c:v>
                </c:pt>
                <c:pt idx="141">
                  <c:v>25.703957827688704</c:v>
                </c:pt>
                <c:pt idx="142">
                  <c:v>26.302679918953896</c:v>
                </c:pt>
                <c:pt idx="143">
                  <c:v>26.915348039269233</c:v>
                </c:pt>
                <c:pt idx="144">
                  <c:v>27.542287033381736</c:v>
                </c:pt>
                <c:pt idx="145">
                  <c:v>28.183829312644612</c:v>
                </c:pt>
                <c:pt idx="146">
                  <c:v>28.840315031266144</c:v>
                </c:pt>
                <c:pt idx="147">
                  <c:v>29.512092266663942</c:v>
                </c:pt>
                <c:pt idx="148">
                  <c:v>30.199517204020246</c:v>
                </c:pt>
                <c:pt idx="149">
                  <c:v>30.902954325135987</c:v>
                </c:pt>
                <c:pt idx="150">
                  <c:v>31.622776601683888</c:v>
                </c:pt>
                <c:pt idx="151">
                  <c:v>32.359365692962918</c:v>
                </c:pt>
                <c:pt idx="152">
                  <c:v>33.113112148259205</c:v>
                </c:pt>
                <c:pt idx="153">
                  <c:v>33.88441561392036</c:v>
                </c:pt>
                <c:pt idx="154">
                  <c:v>34.673685045253272</c:v>
                </c:pt>
                <c:pt idx="155">
                  <c:v>35.481338923357647</c:v>
                </c:pt>
                <c:pt idx="156">
                  <c:v>36.307805477010241</c:v>
                </c:pt>
                <c:pt idx="157">
                  <c:v>37.153522909717374</c:v>
                </c:pt>
                <c:pt idx="158">
                  <c:v>38.018939632056238</c:v>
                </c:pt>
                <c:pt idx="159">
                  <c:v>38.904514499428174</c:v>
                </c:pt>
                <c:pt idx="160">
                  <c:v>39.810717055349841</c:v>
                </c:pt>
                <c:pt idx="161">
                  <c:v>40.738027780411407</c:v>
                </c:pt>
                <c:pt idx="162">
                  <c:v>41.686938347033674</c:v>
                </c:pt>
                <c:pt idx="163">
                  <c:v>42.657951880159395</c:v>
                </c:pt>
                <c:pt idx="164">
                  <c:v>43.651583224016726</c:v>
                </c:pt>
                <c:pt idx="165">
                  <c:v>44.668359215096459</c:v>
                </c:pt>
                <c:pt idx="166">
                  <c:v>45.708818961487651</c:v>
                </c:pt>
                <c:pt idx="167">
                  <c:v>46.773514128719967</c:v>
                </c:pt>
                <c:pt idx="168">
                  <c:v>47.863009232263998</c:v>
                </c:pt>
                <c:pt idx="169">
                  <c:v>48.977881936844788</c:v>
                </c:pt>
                <c:pt idx="170">
                  <c:v>50.118723362727394</c:v>
                </c:pt>
                <c:pt idx="171">
                  <c:v>51.286138399136647</c:v>
                </c:pt>
                <c:pt idx="172">
                  <c:v>52.480746024977449</c:v>
                </c:pt>
                <c:pt idx="173">
                  <c:v>53.703179637025457</c:v>
                </c:pt>
                <c:pt idx="174">
                  <c:v>54.954087385762662</c:v>
                </c:pt>
                <c:pt idx="175">
                  <c:v>56.234132519035114</c:v>
                </c:pt>
                <c:pt idx="176">
                  <c:v>57.543993733715901</c:v>
                </c:pt>
                <c:pt idx="177">
                  <c:v>58.884365535559105</c:v>
                </c:pt>
                <c:pt idx="178">
                  <c:v>60.255958607435979</c:v>
                </c:pt>
                <c:pt idx="179">
                  <c:v>61.659500186148421</c:v>
                </c:pt>
                <c:pt idx="180">
                  <c:v>63.095734448019527</c:v>
                </c:pt>
                <c:pt idx="181">
                  <c:v>64.565422903465816</c:v>
                </c:pt>
                <c:pt idx="182">
                  <c:v>66.069344800759865</c:v>
                </c:pt>
                <c:pt idx="183">
                  <c:v>67.608297539198432</c:v>
                </c:pt>
                <c:pt idx="184">
                  <c:v>69.183097091893913</c:v>
                </c:pt>
                <c:pt idx="185">
                  <c:v>70.79457843841405</c:v>
                </c:pt>
                <c:pt idx="186">
                  <c:v>72.443596007499266</c:v>
                </c:pt>
                <c:pt idx="187">
                  <c:v>74.131024130092001</c:v>
                </c:pt>
                <c:pt idx="188">
                  <c:v>75.857757502918631</c:v>
                </c:pt>
                <c:pt idx="189">
                  <c:v>77.624711662869501</c:v>
                </c:pt>
                <c:pt idx="190">
                  <c:v>79.432823472428467</c:v>
                </c:pt>
                <c:pt idx="191">
                  <c:v>81.283051616410248</c:v>
                </c:pt>
                <c:pt idx="192">
                  <c:v>83.176377110267424</c:v>
                </c:pt>
                <c:pt idx="193">
                  <c:v>85.113803820237962</c:v>
                </c:pt>
                <c:pt idx="194">
                  <c:v>87.096358995608384</c:v>
                </c:pt>
                <c:pt idx="195">
                  <c:v>89.125093813374875</c:v>
                </c:pt>
                <c:pt idx="196">
                  <c:v>91.201083935591285</c:v>
                </c:pt>
                <c:pt idx="197">
                  <c:v>93.325430079699501</c:v>
                </c:pt>
                <c:pt idx="198">
                  <c:v>95.499258602143996</c:v>
                </c:pt>
                <c:pt idx="199">
                  <c:v>97.723722095581465</c:v>
                </c:pt>
                <c:pt idx="200">
                  <c:v>100.00000000000031</c:v>
                </c:pt>
                <c:pt idx="201">
                  <c:v>102.32929922807573</c:v>
                </c:pt>
                <c:pt idx="202">
                  <c:v>104.71285480509026</c:v>
                </c:pt>
                <c:pt idx="203">
                  <c:v>107.15193052376085</c:v>
                </c:pt>
                <c:pt idx="204">
                  <c:v>109.64781961431871</c:v>
                </c:pt>
                <c:pt idx="205">
                  <c:v>112.20184543019644</c:v>
                </c:pt>
                <c:pt idx="206">
                  <c:v>114.81536214968835</c:v>
                </c:pt>
                <c:pt idx="207">
                  <c:v>117.48975549395293</c:v>
                </c:pt>
                <c:pt idx="208">
                  <c:v>120.22644346174125</c:v>
                </c:pt>
                <c:pt idx="209">
                  <c:v>123.026877081238</c:v>
                </c:pt>
                <c:pt idx="210">
                  <c:v>125.89254117941654</c:v>
                </c:pt>
                <c:pt idx="211">
                  <c:v>128.8249551693132</c:v>
                </c:pt>
                <c:pt idx="212">
                  <c:v>131.82567385564039</c:v>
                </c:pt>
                <c:pt idx="213">
                  <c:v>134.896288259165</c:v>
                </c:pt>
                <c:pt idx="214">
                  <c:v>138.03842646028798</c:v>
                </c:pt>
                <c:pt idx="215">
                  <c:v>141.25375446227491</c:v>
                </c:pt>
                <c:pt idx="216">
                  <c:v>144.54397707459208</c:v>
                </c:pt>
                <c:pt idx="217">
                  <c:v>147.91083881682005</c:v>
                </c:pt>
                <c:pt idx="218">
                  <c:v>151.35612484361994</c:v>
                </c:pt>
                <c:pt idx="219">
                  <c:v>154.88166189124723</c:v>
                </c:pt>
                <c:pt idx="220">
                  <c:v>158.4893192461104</c:v>
                </c:pt>
                <c:pt idx="221">
                  <c:v>162.18100973589188</c:v>
                </c:pt>
                <c:pt idx="222">
                  <c:v>165.95869074375491</c:v>
                </c:pt>
                <c:pt idx="223">
                  <c:v>169.82436524617307</c:v>
                </c:pt>
                <c:pt idx="224">
                  <c:v>173.78008287493614</c:v>
                </c:pt>
                <c:pt idx="225">
                  <c:v>177.82794100389066</c:v>
                </c:pt>
                <c:pt idx="226">
                  <c:v>181.97008586099668</c:v>
                </c:pt>
                <c:pt idx="227">
                  <c:v>186.20871366628504</c:v>
                </c:pt>
                <c:pt idx="228">
                  <c:v>190.54607179632276</c:v>
                </c:pt>
                <c:pt idx="229">
                  <c:v>194.98445997580251</c:v>
                </c:pt>
                <c:pt idx="230">
                  <c:v>199.52623149688571</c:v>
                </c:pt>
                <c:pt idx="231">
                  <c:v>204.1737944669506</c:v>
                </c:pt>
                <c:pt idx="232">
                  <c:v>208.92961308540137</c:v>
                </c:pt>
                <c:pt idx="233">
                  <c:v>213.79620895022055</c:v>
                </c:pt>
                <c:pt idx="234">
                  <c:v>218.77616239495231</c:v>
                </c:pt>
                <c:pt idx="235">
                  <c:v>223.87211385683094</c:v>
                </c:pt>
                <c:pt idx="236">
                  <c:v>229.08676527677417</c:v>
                </c:pt>
                <c:pt idx="237">
                  <c:v>234.42288153198876</c:v>
                </c:pt>
                <c:pt idx="238">
                  <c:v>239.88329190194551</c:v>
                </c:pt>
                <c:pt idx="239">
                  <c:v>245.47089156849918</c:v>
                </c:pt>
                <c:pt idx="240">
                  <c:v>251.18864315095405</c:v>
                </c:pt>
                <c:pt idx="241">
                  <c:v>257.03957827688208</c:v>
                </c:pt>
                <c:pt idx="242">
                  <c:v>263.02679918953373</c:v>
                </c:pt>
                <c:pt idx="243">
                  <c:v>269.15348039268673</c:v>
                </c:pt>
                <c:pt idx="244">
                  <c:v>275.42287033381172</c:v>
                </c:pt>
                <c:pt idx="245">
                  <c:v>281.83829312644031</c:v>
                </c:pt>
                <c:pt idx="246">
                  <c:v>288.4031503126551</c:v>
                </c:pt>
                <c:pt idx="247">
                  <c:v>295.12092266663291</c:v>
                </c:pt>
                <c:pt idx="248">
                  <c:v>301.99517204019554</c:v>
                </c:pt>
                <c:pt idx="249">
                  <c:v>309.02954325135278</c:v>
                </c:pt>
                <c:pt idx="250">
                  <c:v>316.2277660168312</c:v>
                </c:pt>
                <c:pt idx="251">
                  <c:v>323.59365692962137</c:v>
                </c:pt>
                <c:pt idx="252">
                  <c:v>331.13112148258369</c:v>
                </c:pt>
                <c:pt idx="253">
                  <c:v>338.84415613919498</c:v>
                </c:pt>
                <c:pt idx="254">
                  <c:v>346.73685045252387</c:v>
                </c:pt>
                <c:pt idx="255">
                  <c:v>354.81338923356714</c:v>
                </c:pt>
                <c:pt idx="256">
                  <c:v>363.07805477009276</c:v>
                </c:pt>
                <c:pt idx="257">
                  <c:v>371.53522909716344</c:v>
                </c:pt>
                <c:pt idx="258">
                  <c:v>380.18939632055185</c:v>
                </c:pt>
                <c:pt idx="259">
                  <c:v>389.04514499427063</c:v>
                </c:pt>
                <c:pt idx="260">
                  <c:v>398.10717055348704</c:v>
                </c:pt>
                <c:pt idx="261">
                  <c:v>407.38027780410187</c:v>
                </c:pt>
                <c:pt idx="262">
                  <c:v>416.86938347032424</c:v>
                </c:pt>
                <c:pt idx="263">
                  <c:v>426.57951880158117</c:v>
                </c:pt>
                <c:pt idx="264">
                  <c:v>436.51583224015377</c:v>
                </c:pt>
                <c:pt idx="265">
                  <c:v>446.68359215095063</c:v>
                </c:pt>
                <c:pt idx="266">
                  <c:v>457.08818961486179</c:v>
                </c:pt>
                <c:pt idx="267">
                  <c:v>467.7351412871846</c:v>
                </c:pt>
                <c:pt idx="268">
                  <c:v>478.63009232262397</c:v>
                </c:pt>
                <c:pt idx="269">
                  <c:v>489.77881936843141</c:v>
                </c:pt>
                <c:pt idx="270">
                  <c:v>501.18723362725666</c:v>
                </c:pt>
                <c:pt idx="271">
                  <c:v>512.86138399134882</c:v>
                </c:pt>
                <c:pt idx="272">
                  <c:v>524.80746024975622</c:v>
                </c:pt>
                <c:pt idx="273">
                  <c:v>537.03179637023538</c:v>
                </c:pt>
                <c:pt idx="274">
                  <c:v>549.5408738576067</c:v>
                </c:pt>
                <c:pt idx="275">
                  <c:v>562.34132519033028</c:v>
                </c:pt>
                <c:pt idx="276">
                  <c:v>575.43993733713762</c:v>
                </c:pt>
                <c:pt idx="277">
                  <c:v>588.84365535556867</c:v>
                </c:pt>
                <c:pt idx="278">
                  <c:v>602.55958607433695</c:v>
                </c:pt>
                <c:pt idx="279">
                  <c:v>616.59500186146022</c:v>
                </c:pt>
                <c:pt idx="280">
                  <c:v>630.95734448017072</c:v>
                </c:pt>
                <c:pt idx="281">
                  <c:v>645.65422903463241</c:v>
                </c:pt>
                <c:pt idx="282">
                  <c:v>660.69344800757176</c:v>
                </c:pt>
                <c:pt idx="283">
                  <c:v>676.08297539195689</c:v>
                </c:pt>
                <c:pt idx="284">
                  <c:v>691.83097091891034</c:v>
                </c:pt>
                <c:pt idx="285">
                  <c:v>707.94578438411111</c:v>
                </c:pt>
                <c:pt idx="286">
                  <c:v>724.43596007496194</c:v>
                </c:pt>
                <c:pt idx="287">
                  <c:v>741.31024130088861</c:v>
                </c:pt>
                <c:pt idx="288">
                  <c:v>758.5775750291541</c:v>
                </c:pt>
                <c:pt idx="289">
                  <c:v>776.24711662866071</c:v>
                </c:pt>
                <c:pt idx="290">
                  <c:v>794.32823472424957</c:v>
                </c:pt>
                <c:pt idx="291">
                  <c:v>812.83051616406578</c:v>
                </c:pt>
                <c:pt idx="292">
                  <c:v>831.76377110263672</c:v>
                </c:pt>
                <c:pt idx="293">
                  <c:v>851.13803820234057</c:v>
                </c:pt>
                <c:pt idx="294">
                  <c:v>870.96358995604385</c:v>
                </c:pt>
                <c:pt idx="295">
                  <c:v>891.250938133707</c:v>
                </c:pt>
                <c:pt idx="296">
                  <c:v>912.01083935587019</c:v>
                </c:pt>
                <c:pt idx="297">
                  <c:v>933.25430079695047</c:v>
                </c:pt>
                <c:pt idx="298">
                  <c:v>954.99258602139355</c:v>
                </c:pt>
                <c:pt idx="299">
                  <c:v>977.23722095576716</c:v>
                </c:pt>
                <c:pt idx="300">
                  <c:v>999.99999999995441</c:v>
                </c:pt>
                <c:pt idx="301">
                  <c:v>1023.2929922807075</c:v>
                </c:pt>
                <c:pt idx="302">
                  <c:v>1047.1285480508507</c:v>
                </c:pt>
                <c:pt idx="303">
                  <c:v>1071.5193052375564</c:v>
                </c:pt>
                <c:pt idx="304">
                  <c:v>1096.4781961431327</c:v>
                </c:pt>
                <c:pt idx="305">
                  <c:v>1122.0184543019097</c:v>
                </c:pt>
                <c:pt idx="306">
                  <c:v>1148.1536214968278</c:v>
                </c:pt>
                <c:pt idx="307">
                  <c:v>1174.8975549394722</c:v>
                </c:pt>
                <c:pt idx="308">
                  <c:v>1202.264434617354</c:v>
                </c:pt>
                <c:pt idx="309">
                  <c:v>1230.2687708123201</c:v>
                </c:pt>
                <c:pt idx="310">
                  <c:v>1258.9254117941043</c:v>
                </c:pt>
                <c:pt idx="311">
                  <c:v>1288.2495516930683</c:v>
                </c:pt>
                <c:pt idx="312">
                  <c:v>1318.2567385563398</c:v>
                </c:pt>
                <c:pt idx="313">
                  <c:v>1348.9628825915834</c:v>
                </c:pt>
                <c:pt idx="314">
                  <c:v>1380.3842646028129</c:v>
                </c:pt>
                <c:pt idx="315">
                  <c:v>1412.5375446226803</c:v>
                </c:pt>
                <c:pt idx="316">
                  <c:v>1445.4397707458504</c:v>
                </c:pt>
                <c:pt idx="317">
                  <c:v>1479.1083881681284</c:v>
                </c:pt>
                <c:pt idx="318">
                  <c:v>1513.5612484361259</c:v>
                </c:pt>
                <c:pt idx="319">
                  <c:v>1548.816618912397</c:v>
                </c:pt>
                <c:pt idx="320">
                  <c:v>1584.8931924610256</c:v>
                </c:pt>
                <c:pt idx="321">
                  <c:v>1621.8100973588398</c:v>
                </c:pt>
                <c:pt idx="322">
                  <c:v>1659.5869074374668</c:v>
                </c:pt>
                <c:pt idx="323">
                  <c:v>1698.2436524616483</c:v>
                </c:pt>
                <c:pt idx="324">
                  <c:v>1737.8008287492769</c:v>
                </c:pt>
                <c:pt idx="325">
                  <c:v>1778.2794100388203</c:v>
                </c:pt>
                <c:pt idx="326">
                  <c:v>1819.7008586098782</c:v>
                </c:pt>
                <c:pt idx="327">
                  <c:v>1862.087136662758</c:v>
                </c:pt>
                <c:pt idx="328">
                  <c:v>1905.460717963135</c:v>
                </c:pt>
                <c:pt idx="329">
                  <c:v>1949.8445997579286</c:v>
                </c:pt>
                <c:pt idx="330">
                  <c:v>1995.2623149687599</c:v>
                </c:pt>
                <c:pt idx="331">
                  <c:v>2041.7379446694049</c:v>
                </c:pt>
                <c:pt idx="332">
                  <c:v>2089.296130853912</c:v>
                </c:pt>
                <c:pt idx="333">
                  <c:v>2137.9620895021012</c:v>
                </c:pt>
                <c:pt idx="334">
                  <c:v>2187.7616239494168</c:v>
                </c:pt>
                <c:pt idx="335">
                  <c:v>2238.7211385682003</c:v>
                </c:pt>
                <c:pt idx="336">
                  <c:v>2290.8676527676284</c:v>
                </c:pt>
                <c:pt idx="337">
                  <c:v>2344.2288153197737</c:v>
                </c:pt>
                <c:pt idx="338">
                  <c:v>2398.8329190193363</c:v>
                </c:pt>
                <c:pt idx="339">
                  <c:v>2454.7089156848724</c:v>
                </c:pt>
                <c:pt idx="340">
                  <c:v>2511.8864315094161</c:v>
                </c:pt>
                <c:pt idx="341">
                  <c:v>2570.3957827686954</c:v>
                </c:pt>
                <c:pt idx="342">
                  <c:v>2630.2679918952094</c:v>
                </c:pt>
                <c:pt idx="343">
                  <c:v>2691.5348039267365</c:v>
                </c:pt>
                <c:pt idx="344">
                  <c:v>2754.228703337983</c:v>
                </c:pt>
                <c:pt idx="345">
                  <c:v>2818.3829312642633</c:v>
                </c:pt>
                <c:pt idx="346">
                  <c:v>2884.0315031264108</c:v>
                </c:pt>
                <c:pt idx="347">
                  <c:v>2951.209226666183</c:v>
                </c:pt>
                <c:pt idx="348">
                  <c:v>3019.9517204018084</c:v>
                </c:pt>
                <c:pt idx="349">
                  <c:v>3090.2954325133778</c:v>
                </c:pt>
              </c:numCache>
            </c:numRef>
          </c:xVal>
          <c:yVal>
            <c:numRef>
              <c:f>FRACXO_US!$X$2:$X$351</c:f>
              <c:numCache>
                <c:formatCode>0.00</c:formatCode>
                <c:ptCount val="350"/>
                <c:pt idx="0">
                  <c:v>86.037280417181194</c:v>
                </c:pt>
                <c:pt idx="1">
                  <c:v>85.837346236229806</c:v>
                </c:pt>
                <c:pt idx="2">
                  <c:v>85.6374151534161</c:v>
                </c:pt>
                <c:pt idx="3">
                  <c:v>85.437487314382494</c:v>
                </c:pt>
                <c:pt idx="4">
                  <c:v>85.237562871600232</c:v>
                </c:pt>
                <c:pt idx="5">
                  <c:v>85.037641984687042</c:v>
                </c:pt>
                <c:pt idx="6">
                  <c:v>84.837724820740888</c:v>
                </c:pt>
                <c:pt idx="7">
                  <c:v>84.637811554688113</c:v>
                </c:pt>
                <c:pt idx="8">
                  <c:v>84.437902369647418</c:v>
                </c:pt>
                <c:pt idx="9">
                  <c:v>84.237997457311991</c:v>
                </c:pt>
                <c:pt idx="10">
                  <c:v>84.038097018347315</c:v>
                </c:pt>
                <c:pt idx="11">
                  <c:v>83.838201262808525</c:v>
                </c:pt>
                <c:pt idx="12">
                  <c:v>83.638310410576437</c:v>
                </c:pt>
                <c:pt idx="13">
                  <c:v>83.438424691813452</c:v>
                </c:pt>
                <c:pt idx="14">
                  <c:v>83.238544347440225</c:v>
                </c:pt>
                <c:pt idx="15">
                  <c:v>83.038669629633958</c:v>
                </c:pt>
                <c:pt idx="16">
                  <c:v>82.838800802350278</c:v>
                </c:pt>
                <c:pt idx="17">
                  <c:v>82.63893814186703</c:v>
                </c:pt>
                <c:pt idx="18">
                  <c:v>82.439081937354729</c:v>
                </c:pt>
                <c:pt idx="19">
                  <c:v>82.239232491470901</c:v>
                </c:pt>
                <c:pt idx="20">
                  <c:v>82.039390120983015</c:v>
                </c:pt>
                <c:pt idx="21">
                  <c:v>81.839555157418232</c:v>
                </c:pt>
                <c:pt idx="22">
                  <c:v>81.639727947742543</c:v>
                </c:pt>
                <c:pt idx="23">
                  <c:v>81.439908855071167</c:v>
                </c:pt>
                <c:pt idx="24">
                  <c:v>81.24009825940982</c:v>
                </c:pt>
                <c:pt idx="25">
                  <c:v>81.040296558429048</c:v>
                </c:pt>
                <c:pt idx="26">
                  <c:v>80.840504168274165</c:v>
                </c:pt>
                <c:pt idx="27">
                  <c:v>80.640721524409216</c:v>
                </c:pt>
                <c:pt idx="28">
                  <c:v>80.440949082500467</c:v>
                </c:pt>
                <c:pt idx="29">
                  <c:v>80.241187319336461</c:v>
                </c:pt>
                <c:pt idx="30">
                  <c:v>80.041436733791073</c:v>
                </c:pt>
                <c:pt idx="31">
                  <c:v>79.841697847826254</c:v>
                </c:pt>
                <c:pt idx="32">
                  <c:v>79.641971207540124</c:v>
                </c:pt>
                <c:pt idx="33">
                  <c:v>79.442257384260159</c:v>
                </c:pt>
                <c:pt idx="34">
                  <c:v>79.242556975683527</c:v>
                </c:pt>
                <c:pt idx="35">
                  <c:v>79.042870607066519</c:v>
                </c:pt>
                <c:pt idx="36">
                  <c:v>78.843198932465114</c:v>
                </c:pt>
                <c:pt idx="37">
                  <c:v>78.643542636028357</c:v>
                </c:pt>
                <c:pt idx="38">
                  <c:v>78.443902433346594</c:v>
                </c:pt>
                <c:pt idx="39">
                  <c:v>78.244279072856898</c:v>
                </c:pt>
                <c:pt idx="40">
                  <c:v>78.044673337306875</c:v>
                </c:pt>
                <c:pt idx="41">
                  <c:v>77.845086045279658</c:v>
                </c:pt>
                <c:pt idx="42">
                  <c:v>77.645518052782862</c:v>
                </c:pt>
                <c:pt idx="43">
                  <c:v>77.445970254901312</c:v>
                </c:pt>
                <c:pt idx="44">
                  <c:v>77.246443587518613</c:v>
                </c:pt>
                <c:pt idx="45">
                  <c:v>77.046939029107918</c:v>
                </c:pt>
                <c:pt idx="46">
                  <c:v>76.847457602594176</c:v>
                </c:pt>
                <c:pt idx="47">
                  <c:v>76.648000377291226</c:v>
                </c:pt>
                <c:pt idx="48">
                  <c:v>76.448568470914978</c:v>
                </c:pt>
                <c:pt idx="49">
                  <c:v>76.249163051674472</c:v>
                </c:pt>
                <c:pt idx="50">
                  <c:v>76.049785340444728</c:v>
                </c:pt>
                <c:pt idx="51">
                  <c:v>75.850436613021657</c:v>
                </c:pt>
                <c:pt idx="52">
                  <c:v>75.651118202461944</c:v>
                </c:pt>
                <c:pt idx="53">
                  <c:v>75.451831501510654</c:v>
                </c:pt>
                <c:pt idx="54">
                  <c:v>75.252577965116416</c:v>
                </c:pt>
                <c:pt idx="55">
                  <c:v>75.053359113038553</c:v>
                </c:pt>
                <c:pt idx="56">
                  <c:v>74.854176532545722</c:v>
                </c:pt>
                <c:pt idx="57">
                  <c:v>74.655031881209567</c:v>
                </c:pt>
                <c:pt idx="58">
                  <c:v>74.455926889792309</c:v>
                </c:pt>
                <c:pt idx="59">
                  <c:v>74.256863365232363</c:v>
                </c:pt>
                <c:pt idx="60">
                  <c:v>74.057843193726015</c:v>
                </c:pt>
                <c:pt idx="61">
                  <c:v>73.858868343908682</c:v>
                </c:pt>
                <c:pt idx="62">
                  <c:v>73.659940870133127</c:v>
                </c:pt>
                <c:pt idx="63">
                  <c:v>73.461062915847307</c:v>
                </c:pt>
                <c:pt idx="64">
                  <c:v>73.262236717069356</c:v>
                </c:pt>
                <c:pt idx="65">
                  <c:v>73.063464605960718</c:v>
                </c:pt>
                <c:pt idx="66">
                  <c:v>72.864749014493214</c:v>
                </c:pt>
                <c:pt idx="67">
                  <c:v>72.666092478212263</c:v>
                </c:pt>
                <c:pt idx="68">
                  <c:v>72.467497640088837</c:v>
                </c:pt>
                <c:pt idx="69">
                  <c:v>72.268967254460549</c:v>
                </c:pt>
                <c:pt idx="70">
                  <c:v>72.070504191055974</c:v>
                </c:pt>
                <c:pt idx="71">
                  <c:v>71.872111439097893</c:v>
                </c:pt>
                <c:pt idx="72">
                  <c:v>71.673792111477596</c:v>
                </c:pt>
                <c:pt idx="73">
                  <c:v>71.47554944899646</c:v>
                </c:pt>
                <c:pt idx="74">
                  <c:v>71.277386824663608</c:v>
                </c:pt>
                <c:pt idx="75">
                  <c:v>71.079307748040947</c:v>
                </c:pt>
                <c:pt idx="76">
                  <c:v>70.881315869625269</c:v>
                </c:pt>
                <c:pt idx="77">
                  <c:v>70.683414985253336</c:v>
                </c:pt>
                <c:pt idx="78">
                  <c:v>70.485609040517545</c:v>
                </c:pt>
                <c:pt idx="79">
                  <c:v>70.287902135173425</c:v>
                </c:pt>
                <c:pt idx="80">
                  <c:v>70.090298527523942</c:v>
                </c:pt>
                <c:pt idx="81">
                  <c:v>69.892802638756677</c:v>
                </c:pt>
                <c:pt idx="82">
                  <c:v>69.695419057214067</c:v>
                </c:pt>
                <c:pt idx="83">
                  <c:v>69.498152542568974</c:v>
                </c:pt>
                <c:pt idx="84">
                  <c:v>69.301008029880293</c:v>
                </c:pt>
                <c:pt idx="85">
                  <c:v>69.103990633492344</c:v>
                </c:pt>
                <c:pt idx="86">
                  <c:v>68.907105650750893</c:v>
                </c:pt>
                <c:pt idx="87">
                  <c:v>68.710358565490822</c:v>
                </c:pt>
                <c:pt idx="88">
                  <c:v>68.513755051257675</c:v>
                </c:pt>
                <c:pt idx="89">
                  <c:v>68.317300974218767</c:v>
                </c:pt>
                <c:pt idx="90">
                  <c:v>68.121002395709425</c:v>
                </c:pt>
                <c:pt idx="91">
                  <c:v>67.924865574365882</c:v>
                </c:pt>
                <c:pt idx="92">
                  <c:v>67.728896967782248</c:v>
                </c:pt>
                <c:pt idx="93">
                  <c:v>67.533103233629419</c:v>
                </c:pt>
                <c:pt idx="94">
                  <c:v>67.337491230166449</c:v>
                </c:pt>
                <c:pt idx="95">
                  <c:v>67.142068016069402</c:v>
                </c:pt>
                <c:pt idx="96">
                  <c:v>66.946840849500944</c:v>
                </c:pt>
                <c:pt idx="97">
                  <c:v>66.751817186330626</c:v>
                </c:pt>
                <c:pt idx="98">
                  <c:v>66.557004677414682</c:v>
                </c:pt>
                <c:pt idx="99">
                  <c:v>66.362411164841731</c:v>
                </c:pt>
                <c:pt idx="100">
                  <c:v>66.168044677032213</c:v>
                </c:pt>
                <c:pt idx="101">
                  <c:v>65.973913422586804</c:v>
                </c:pt>
                <c:pt idx="102">
                  <c:v>65.780025782763232</c:v>
                </c:pt>
                <c:pt idx="103">
                  <c:v>65.586390302457758</c:v>
                </c:pt>
                <c:pt idx="104">
                  <c:v>65.393015679561486</c:v>
                </c:pt>
                <c:pt idx="105">
                  <c:v>65.199910752552015</c:v>
                </c:pt>
                <c:pt idx="106">
                  <c:v>65.007084486182322</c:v>
                </c:pt>
                <c:pt idx="107">
                  <c:v>64.814545955112479</c:v>
                </c:pt>
                <c:pt idx="108">
                  <c:v>64.622304325332522</c:v>
                </c:pt>
                <c:pt idx="109">
                  <c:v>64.430368833220172</c:v>
                </c:pt>
                <c:pt idx="110">
                  <c:v>64.23874876206736</c:v>
                </c:pt>
                <c:pt idx="111">
                  <c:v>64.047453415905437</c:v>
                </c:pt>
                <c:pt idx="112">
                  <c:v>63.856492090472386</c:v>
                </c:pt>
                <c:pt idx="113">
                  <c:v>63.665874041141691</c:v>
                </c:pt>
                <c:pt idx="114">
                  <c:v>63.475608447646209</c:v>
                </c:pt>
                <c:pt idx="115">
                  <c:v>63.285704375438684</c:v>
                </c:pt>
                <c:pt idx="116">
                  <c:v>63.096170733509673</c:v>
                </c:pt>
                <c:pt idx="117">
                  <c:v>62.907016228522508</c:v>
                </c:pt>
                <c:pt idx="118">
                  <c:v>62.718249315100955</c:v>
                </c:pt>
                <c:pt idx="119">
                  <c:v>62.529878142144184</c:v>
                </c:pt>
                <c:pt idx="120">
                  <c:v>62.341910495032366</c:v>
                </c:pt>
                <c:pt idx="121">
                  <c:v>62.154353733616716</c:v>
                </c:pt>
                <c:pt idx="122">
                  <c:v>61.967214725908491</c:v>
                </c:pt>
                <c:pt idx="123">
                  <c:v>61.780499777390467</c:v>
                </c:pt>
                <c:pt idx="124">
                  <c:v>61.594214555915428</c:v>
                </c:pt>
                <c:pt idx="125">
                  <c:v>61.408364012180819</c:v>
                </c:pt>
                <c:pt idx="126">
                  <c:v>61.222952295794755</c:v>
                </c:pt>
                <c:pt idx="127">
                  <c:v>61.037982666995717</c:v>
                </c:pt>
                <c:pt idx="128">
                  <c:v>60.853457404137757</c:v>
                </c:pt>
                <c:pt idx="129">
                  <c:v>60.669377707060754</c:v>
                </c:pt>
                <c:pt idx="130">
                  <c:v>60.485743596581578</c:v>
                </c:pt>
                <c:pt idx="131">
                  <c:v>60.30255381030755</c:v>
                </c:pt>
                <c:pt idx="132">
                  <c:v>60.119805695123347</c:v>
                </c:pt>
                <c:pt idx="133">
                  <c:v>59.937495096680266</c:v>
                </c:pt>
                <c:pt idx="134">
                  <c:v>59.755616246341461</c:v>
                </c:pt>
                <c:pt idx="135">
                  <c:v>59.574161646049042</c:v>
                </c:pt>
                <c:pt idx="136">
                  <c:v>59.393121951701076</c:v>
                </c:pt>
                <c:pt idx="137">
                  <c:v>59.212485855636771</c:v>
                </c:pt>
                <c:pt idx="138">
                  <c:v>59.032239968936899</c:v>
                </c:pt>
                <c:pt idx="139">
                  <c:v>58.852368704287088</c:v>
                </c:pt>
                <c:pt idx="140">
                  <c:v>58.672854160244547</c:v>
                </c:pt>
                <c:pt idx="141">
                  <c:v>58.49367600776587</c:v>
                </c:pt>
                <c:pt idx="142">
                  <c:v>58.314811379969186</c:v>
                </c:pt>
                <c:pt idx="143">
                  <c:v>58.136234766086943</c:v>
                </c:pt>
                <c:pt idx="144">
                  <c:v>57.957917910690206</c:v>
                </c:pt>
                <c:pt idx="145">
                  <c:v>57.779829719226342</c:v>
                </c:pt>
                <c:pt idx="146">
                  <c:v>57.60193617101028</c:v>
                </c:pt>
                <c:pt idx="147">
                  <c:v>57.424200240755994</c:v>
                </c:pt>
                <c:pt idx="148">
                  <c:v>57.246581829831243</c:v>
                </c:pt>
                <c:pt idx="149">
                  <c:v>57.06903770832394</c:v>
                </c:pt>
                <c:pt idx="150">
                  <c:v>56.891521469062894</c:v>
                </c:pt>
                <c:pt idx="151">
                  <c:v>56.713983494662884</c:v>
                </c:pt>
                <c:pt idx="152">
                  <c:v>56.536370938639962</c:v>
                </c:pt>
                <c:pt idx="153">
                  <c:v>56.358627721565838</c:v>
                </c:pt>
                <c:pt idx="154">
                  <c:v>56.180694543186753</c:v>
                </c:pt>
                <c:pt idx="155">
                  <c:v>56.002508911301369</c:v>
                </c:pt>
                <c:pt idx="156">
                  <c:v>55.824005188127842</c:v>
                </c:pt>
                <c:pt idx="157">
                  <c:v>55.645114654753307</c:v>
                </c:pt>
                <c:pt idx="158">
                  <c:v>55.465765594121052</c:v>
                </c:pt>
                <c:pt idx="159">
                  <c:v>55.285883392911103</c:v>
                </c:pt>
                <c:pt idx="160">
                  <c:v>55.105390662454937</c:v>
                </c:pt>
                <c:pt idx="161">
                  <c:v>54.924207378721206</c:v>
                </c:pt>
                <c:pt idx="162">
                  <c:v>54.742251041222275</c:v>
                </c:pt>
                <c:pt idx="163">
                  <c:v>54.559436850498514</c:v>
                </c:pt>
                <c:pt idx="164">
                  <c:v>54.375677903694296</c:v>
                </c:pt>
                <c:pt idx="165">
                  <c:v>54.190885407550567</c:v>
                </c:pt>
                <c:pt idx="166">
                  <c:v>54.004968907944296</c:v>
                </c:pt>
                <c:pt idx="167">
                  <c:v>53.817836534992061</c:v>
                </c:pt>
                <c:pt idx="168">
                  <c:v>53.629395262460477</c:v>
                </c:pt>
                <c:pt idx="169">
                  <c:v>53.439551180215872</c:v>
                </c:pt>
                <c:pt idx="170">
                  <c:v>53.24820977817506</c:v>
                </c:pt>
                <c:pt idx="171">
                  <c:v>53.055276240113862</c:v>
                </c:pt>
                <c:pt idx="172">
                  <c:v>52.860655745660672</c:v>
                </c:pt>
                <c:pt idx="173">
                  <c:v>52.664253778520589</c:v>
                </c:pt>
                <c:pt idx="174">
                  <c:v>52.465976439080791</c:v>
                </c:pt>
                <c:pt idx="175">
                  <c:v>52.265730759349466</c:v>
                </c:pt>
                <c:pt idx="176">
                  <c:v>52.06342501817457</c:v>
                </c:pt>
                <c:pt idx="177">
                  <c:v>51.858969054657592</c:v>
                </c:pt>
                <c:pt idx="178">
                  <c:v>51.65227457773242</c:v>
                </c:pt>
                <c:pt idx="179">
                  <c:v>51.443255469715858</c:v>
                </c:pt>
                <c:pt idx="180">
                  <c:v>51.231828081940769</c:v>
                </c:pt>
                <c:pt idx="181">
                  <c:v>51.017911520389603</c:v>
                </c:pt>
                <c:pt idx="182">
                  <c:v>50.801427919457034</c:v>
                </c:pt>
                <c:pt idx="183">
                  <c:v>50.582302702079829</c:v>
                </c:pt>
                <c:pt idx="184">
                  <c:v>50.360464824489512</c:v>
                </c:pt>
                <c:pt idx="185">
                  <c:v>50.135847004058782</c:v>
                </c:pt>
                <c:pt idx="186">
                  <c:v>49.908385928858891</c:v>
                </c:pt>
                <c:pt idx="187">
                  <c:v>49.67802244766979</c:v>
                </c:pt>
                <c:pt idx="188">
                  <c:v>49.444701739340758</c:v>
                </c:pt>
                <c:pt idx="189">
                  <c:v>49.208373460671957</c:v>
                </c:pt>
                <c:pt idx="190">
                  <c:v>48.968991872053742</c:v>
                </c:pt>
                <c:pt idx="191">
                  <c:v>48.726515940420036</c:v>
                </c:pt>
                <c:pt idx="192">
                  <c:v>48.480909419164149</c:v>
                </c:pt>
                <c:pt idx="193">
                  <c:v>48.232140904885313</c:v>
                </c:pt>
                <c:pt idx="194">
                  <c:v>47.980183871112338</c:v>
                </c:pt>
                <c:pt idx="195">
                  <c:v>47.725016679144368</c:v>
                </c:pt>
                <c:pt idx="196">
                  <c:v>47.466622566637696</c:v>
                </c:pt>
                <c:pt idx="197">
                  <c:v>47.204989614338189</c:v>
                </c:pt>
                <c:pt idx="198">
                  <c:v>46.940110691898703</c:v>
                </c:pt>
                <c:pt idx="199">
                  <c:v>46.671983383647266</c:v>
                </c:pt>
                <c:pt idx="200">
                  <c:v>46.400609895307156</c:v>
                </c:pt>
                <c:pt idx="201">
                  <c:v>46.125996942979612</c:v>
                </c:pt>
                <c:pt idx="202">
                  <c:v>45.848155625525784</c:v>
                </c:pt>
                <c:pt idx="203">
                  <c:v>45.567101281752514</c:v>
                </c:pt>
                <c:pt idx="204">
                  <c:v>45.282853333916734</c:v>
                </c:pt>
                <c:pt idx="205">
                  <c:v>44.995435118869196</c:v>
                </c:pt>
                <c:pt idx="206">
                  <c:v>44.704873708507833</c:v>
                </c:pt>
                <c:pt idx="207">
                  <c:v>44.411199720994915</c:v>
                </c:pt>
                <c:pt idx="208">
                  <c:v>44.114447124224405</c:v>
                </c:pt>
                <c:pt idx="209">
                  <c:v>43.814653033194332</c:v>
                </c:pt>
                <c:pt idx="210">
                  <c:v>43.511857502584846</c:v>
                </c:pt>
                <c:pt idx="211">
                  <c:v>43.206103316212115</c:v>
                </c:pt>
                <c:pt idx="212">
                  <c:v>42.897435774533726</c:v>
                </c:pt>
                <c:pt idx="213">
                  <c:v>42.585902481644318</c:v>
                </c:pt>
                <c:pt idx="214">
                  <c:v>42.271553133038822</c:v>
                </c:pt>
                <c:pt idx="215">
                  <c:v>41.954439305213171</c:v>
                </c:pt>
                <c:pt idx="216">
                  <c:v>41.634614248318051</c:v>
                </c:pt>
                <c:pt idx="217">
                  <c:v>41.312132682739822</c:v>
                </c:pt>
                <c:pt idx="218">
                  <c:v>40.987050600556074</c:v>
                </c:pt>
                <c:pt idx="219">
                  <c:v>40.659425072730713</c:v>
                </c:pt>
                <c:pt idx="220">
                  <c:v>40.329314062601526</c:v>
                </c:pt>
                <c:pt idx="221">
                  <c:v>39.996776246473843</c:v>
                </c:pt>
                <c:pt idx="222">
                  <c:v>39.661870841610096</c:v>
                </c:pt>
                <c:pt idx="223">
                  <c:v>39.324657442254967</c:v>
                </c:pt>
                <c:pt idx="224">
                  <c:v>38.985195863851217</c:v>
                </c:pt>
                <c:pt idx="225">
                  <c:v>38.643545995827296</c:v>
                </c:pt>
                <c:pt idx="226">
                  <c:v>38.299767663056436</c:v>
                </c:pt>
                <c:pt idx="227">
                  <c:v>37.953920496079419</c:v>
                </c:pt>
                <c:pt idx="228">
                  <c:v>37.606063810212611</c:v>
                </c:pt>
                <c:pt idx="229">
                  <c:v>37.256256493355096</c:v>
                </c:pt>
                <c:pt idx="230">
                  <c:v>36.904556902582165</c:v>
                </c:pt>
                <c:pt idx="231">
                  <c:v>36.55102276921798</c:v>
                </c:pt>
                <c:pt idx="232">
                  <c:v>36.195711112322343</c:v>
                </c:pt>
                <c:pt idx="233">
                  <c:v>35.838678160321265</c:v>
                </c:pt>
                <c:pt idx="234">
                  <c:v>35.479979280518656</c:v>
                </c:pt>
                <c:pt idx="235">
                  <c:v>35.119668916213101</c:v>
                </c:pt>
                <c:pt idx="236">
                  <c:v>34.757800531125319</c:v>
                </c:pt>
                <c:pt idx="237">
                  <c:v>34.394426560791331</c:v>
                </c:pt>
                <c:pt idx="238">
                  <c:v>34.029598370581617</c:v>
                </c:pt>
                <c:pt idx="239">
                  <c:v>33.663366220014112</c:v>
                </c:pt>
                <c:pt idx="240">
                  <c:v>33.295779233005696</c:v>
                </c:pt>
                <c:pt idx="241">
                  <c:v>32.926885373673493</c:v>
                </c:pt>
                <c:pt idx="242">
                  <c:v>32.556731427375915</c:v>
                </c:pt>
                <c:pt idx="243">
                  <c:v>32.185362986597276</c:v>
                </c:pt>
                <c:pt idx="244">
                  <c:v>31.812824441354412</c:v>
                </c:pt>
                <c:pt idx="245">
                  <c:v>31.439158973795504</c:v>
                </c:pt>
                <c:pt idx="246">
                  <c:v>31.064408556610843</c:v>
                </c:pt>
                <c:pt idx="247">
                  <c:v>30.688613954980756</c:v>
                </c:pt>
                <c:pt idx="248">
                  <c:v>30.311814731753827</c:v>
                </c:pt>
                <c:pt idx="249">
                  <c:v>29.934049255512708</c:v>
                </c:pt>
                <c:pt idx="250">
                  <c:v>29.555354711304084</c:v>
                </c:pt>
                <c:pt idx="251">
                  <c:v>29.175767113708488</c:v>
                </c:pt>
                <c:pt idx="252">
                  <c:v>28.795321322044899</c:v>
                </c:pt>
                <c:pt idx="253">
                  <c:v>28.414051057434531</c:v>
                </c:pt>
                <c:pt idx="254">
                  <c:v>28.031988921513019</c:v>
                </c:pt>
                <c:pt idx="255">
                  <c:v>27.649166416565375</c:v>
                </c:pt>
                <c:pt idx="256">
                  <c:v>27.265613966921794</c:v>
                </c:pt>
                <c:pt idx="257">
                  <c:v>26.881360941375256</c:v>
                </c:pt>
                <c:pt idx="258">
                  <c:v>26.496435676501179</c:v>
                </c:pt>
                <c:pt idx="259">
                  <c:v>26.110865500684099</c:v>
                </c:pt>
                <c:pt idx="260">
                  <c:v>25.724676758732169</c:v>
                </c:pt>
                <c:pt idx="261">
                  <c:v>25.33789483692745</c:v>
                </c:pt>
                <c:pt idx="262">
                  <c:v>24.950544188405061</c:v>
                </c:pt>
                <c:pt idx="263">
                  <c:v>24.562648358731089</c:v>
                </c:pt>
                <c:pt idx="264">
                  <c:v>24.17423001159807</c:v>
                </c:pt>
                <c:pt idx="265">
                  <c:v>23.785310954531816</c:v>
                </c:pt>
                <c:pt idx="266">
                  <c:v>23.395912164536313</c:v>
                </c:pt>
                <c:pt idx="267">
                  <c:v>23.006053813594214</c:v>
                </c:pt>
                <c:pt idx="268">
                  <c:v>22.615755293972445</c:v>
                </c:pt>
                <c:pt idx="269">
                  <c:v>22.225035243250435</c:v>
                </c:pt>
                <c:pt idx="270">
                  <c:v>21.833911569043014</c:v>
                </c:pt>
                <c:pt idx="271">
                  <c:v>21.442401473363976</c:v>
                </c:pt>
                <c:pt idx="272">
                  <c:v>21.050521476580375</c:v>
                </c:pt>
                <c:pt idx="273">
                  <c:v>20.658287440949366</c:v>
                </c:pt>
                <c:pt idx="274">
                  <c:v>20.265714593682187</c:v>
                </c:pt>
                <c:pt idx="275">
                  <c:v>19.872817549529074</c:v>
                </c:pt>
                <c:pt idx="276">
                  <c:v>19.479610332858023</c:v>
                </c:pt>
                <c:pt idx="277">
                  <c:v>19.086106399213485</c:v>
                </c:pt>
                <c:pt idx="278">
                  <c:v>18.69231865634373</c:v>
                </c:pt>
                <c:pt idx="279">
                  <c:v>18.298259484688785</c:v>
                </c:pt>
                <c:pt idx="280">
                  <c:v>17.903940757312451</c:v>
                </c:pt>
                <c:pt idx="281">
                  <c:v>17.509373859296854</c:v>
                </c:pt>
                <c:pt idx="282">
                  <c:v>17.114569706569924</c:v>
                </c:pt>
                <c:pt idx="283">
                  <c:v>16.719538764194159</c:v>
                </c:pt>
                <c:pt idx="284">
                  <c:v>16.32429106409862</c:v>
                </c:pt>
                <c:pt idx="285">
                  <c:v>15.928836222270439</c:v>
                </c:pt>
                <c:pt idx="286">
                  <c:v>15.533183455404584</c:v>
                </c:pt>
                <c:pt idx="287">
                  <c:v>15.137341597027831</c:v>
                </c:pt>
                <c:pt idx="288">
                  <c:v>14.741319113090977</c:v>
                </c:pt>
                <c:pt idx="289">
                  <c:v>14.345124117056084</c:v>
                </c:pt>
                <c:pt idx="290">
                  <c:v>13.948764384472836</c:v>
                </c:pt>
                <c:pt idx="291">
                  <c:v>13.552247367063689</c:v>
                </c:pt>
                <c:pt idx="292">
                  <c:v>13.155580206328905</c:v>
                </c:pt>
                <c:pt idx="293">
                  <c:v>12.758769746677574</c:v>
                </c:pt>
                <c:pt idx="294">
                  <c:v>12.361822548101797</c:v>
                </c:pt>
                <c:pt idx="295">
                  <c:v>11.964744898407375</c:v>
                </c:pt>
                <c:pt idx="296">
                  <c:v>11.567542825005576</c:v>
                </c:pt>
                <c:pt idx="297">
                  <c:v>11.170222106291536</c:v>
                </c:pt>
                <c:pt idx="298">
                  <c:v>10.772788282609881</c:v>
                </c:pt>
                <c:pt idx="299">
                  <c:v>10.375246666829394</c:v>
                </c:pt>
                <c:pt idx="300">
                  <c:v>9.9776023545341594</c:v>
                </c:pt>
                <c:pt idx="301">
                  <c:v>9.5798602338485868</c:v>
                </c:pt>
                <c:pt idx="302">
                  <c:v>9.1820249949056194</c:v>
                </c:pt>
                <c:pt idx="303">
                  <c:v>8.7841011389720016</c:v>
                </c:pt>
                <c:pt idx="304">
                  <c:v>8.3860929872479897</c:v>
                </c:pt>
                <c:pt idx="305">
                  <c:v>7.9880046893430734</c:v>
                </c:pt>
                <c:pt idx="306">
                  <c:v>7.5898402314537714</c:v>
                </c:pt>
                <c:pt idx="307">
                  <c:v>7.191603444245712</c:v>
                </c:pt>
                <c:pt idx="308">
                  <c:v>6.7932980104549445</c:v>
                </c:pt>
                <c:pt idx="309">
                  <c:v>6.3949274722229541</c:v>
                </c:pt>
                <c:pt idx="310">
                  <c:v>5.9964952381735976</c:v>
                </c:pt>
                <c:pt idx="311">
                  <c:v>5.5980045902446847</c:v>
                </c:pt>
                <c:pt idx="312">
                  <c:v>5.199458690286086</c:v>
                </c:pt>
                <c:pt idx="313">
                  <c:v>4.8008605864338119</c:v>
                </c:pt>
                <c:pt idx="314">
                  <c:v>4.4022132192737677</c:v>
                </c:pt>
                <c:pt idx="315">
                  <c:v>4.0035194278015629</c:v>
                </c:pt>
                <c:pt idx="316">
                  <c:v>3.6047819551917786</c:v>
                </c:pt>
                <c:pt idx="317">
                  <c:v>3.2060034543873361</c:v>
                </c:pt>
                <c:pt idx="318">
                  <c:v>2.8071864935154913</c:v>
                </c:pt>
                <c:pt idx="319">
                  <c:v>2.4083335611445138</c:v>
                </c:pt>
                <c:pt idx="320">
                  <c:v>2.009447071386294</c:v>
                </c:pt>
                <c:pt idx="321">
                  <c:v>1.6105293688588509</c:v>
                </c:pt>
                <c:pt idx="322">
                  <c:v>1.2115827335131053</c:v>
                </c:pt>
                <c:pt idx="323">
                  <c:v>0.81260938533761606</c:v>
                </c:pt>
                <c:pt idx="324">
                  <c:v>0.41361148894573385</c:v>
                </c:pt>
                <c:pt idx="325">
                  <c:v>1.4591158058251438E-2</c:v>
                </c:pt>
                <c:pt idx="326">
                  <c:v>-0.38444954011390309</c:v>
                </c:pt>
                <c:pt idx="327">
                  <c:v>-0.78350858057526818</c:v>
                </c:pt>
                <c:pt idx="328">
                  <c:v>-1.1825839763335997</c:v>
                </c:pt>
                <c:pt idx="329">
                  <c:v>-1.5816737742600213</c:v>
                </c:pt>
                <c:pt idx="330">
                  <c:v>-1.9807760510144057</c:v>
                </c:pt>
                <c:pt idx="331">
                  <c:v>-2.3798889090273425</c:v>
                </c:pt>
                <c:pt idx="332">
                  <c:v>-2.7790104725311391</c:v>
                </c:pt>
                <c:pt idx="333">
                  <c:v>-3.1781388836312869</c:v>
                </c:pt>
                <c:pt idx="334">
                  <c:v>-3.5772722984118248</c:v>
                </c:pt>
                <c:pt idx="335">
                  <c:v>-3.9764088830630939</c:v>
                </c:pt>
                <c:pt idx="336">
                  <c:v>-4.3755468100310457</c:v>
                </c:pt>
                <c:pt idx="337">
                  <c:v>-4.7746842541718202</c:v>
                </c:pt>
                <c:pt idx="338">
                  <c:v>-5.1738193889095276</c:v>
                </c:pt>
                <c:pt idx="339">
                  <c:v>-5.5729503823874023</c:v>
                </c:pt>
                <c:pt idx="340">
                  <c:v>-5.9720753936049835</c:v>
                </c:pt>
                <c:pt idx="341">
                  <c:v>-6.3711925685315567</c:v>
                </c:pt>
                <c:pt idx="342">
                  <c:v>-6.7703000361900747</c:v>
                </c:pt>
                <c:pt idx="343">
                  <c:v>-7.1693959047028546</c:v>
                </c:pt>
                <c:pt idx="344">
                  <c:v>-7.5684782572882181</c:v>
                </c:pt>
                <c:pt idx="345">
                  <c:v>-7.9675451482051107</c:v>
                </c:pt>
                <c:pt idx="346">
                  <c:v>-8.3665945986295842</c:v>
                </c:pt>
                <c:pt idx="347">
                  <c:v>-8.7656245924633254</c:v>
                </c:pt>
                <c:pt idx="348">
                  <c:v>-9.1646330720568638</c:v>
                </c:pt>
                <c:pt idx="349">
                  <c:v>-9.5636179338438794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95768"/>
        <c:axId val="196495376"/>
      </c:scatterChart>
      <c:valAx>
        <c:axId val="196495768"/>
        <c:scaling>
          <c:logBase val="10"/>
          <c:orientation val="minMax"/>
          <c:max val="3050"/>
          <c:min val="1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Frequency (Hz)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96495376"/>
        <c:crossesAt val="-80"/>
        <c:crossBetween val="midCat"/>
      </c:valAx>
      <c:valAx>
        <c:axId val="196495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Magnitude (dB)</a:t>
                </a:r>
              </a:p>
            </c:rich>
          </c:tx>
          <c:layout>
            <c:manualLayout>
              <c:xMode val="edge"/>
              <c:yMode val="edge"/>
              <c:x val="2.6954177897574205E-2"/>
              <c:y val="0.311230240055609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964957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2617161716171585"/>
          <c:y val="0.57396644245380379"/>
          <c:w val="0.19481029599022925"/>
          <c:h val="8.7041701014809972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Sheet4!$G$1:$G$512</c:f>
              <c:numCache>
                <c:formatCode>General</c:formatCode>
                <c:ptCount val="512"/>
                <c:pt idx="0">
                  <c:v>9.7710417624114199E-2</c:v>
                </c:pt>
                <c:pt idx="1">
                  <c:v>8.9535078960249703E-2</c:v>
                </c:pt>
                <c:pt idx="2">
                  <c:v>8.1681885971913504E-2</c:v>
                </c:pt>
                <c:pt idx="3">
                  <c:v>7.4505373055783405E-2</c:v>
                </c:pt>
                <c:pt idx="4">
                  <c:v>6.7833064710516394E-2</c:v>
                </c:pt>
                <c:pt idx="5">
                  <c:v>6.1746670782934401E-2</c:v>
                </c:pt>
                <c:pt idx="6">
                  <c:v>5.6126907165615803E-2</c:v>
                </c:pt>
                <c:pt idx="7">
                  <c:v>5.1007624195627398E-2</c:v>
                </c:pt>
                <c:pt idx="8">
                  <c:v>4.62958749625157E-2</c:v>
                </c:pt>
                <c:pt idx="9">
                  <c:v>4.2008856246885697E-2</c:v>
                </c:pt>
                <c:pt idx="10">
                  <c:v>3.8070808248981597E-2</c:v>
                </c:pt>
                <c:pt idx="11">
                  <c:v>3.4491757223346499E-2</c:v>
                </c:pt>
                <c:pt idx="12">
                  <c:v>3.1208310511581901E-2</c:v>
                </c:pt>
                <c:pt idx="13">
                  <c:v>2.8227454643009499E-2</c:v>
                </c:pt>
                <c:pt idx="14">
                  <c:v>2.5495402966781301E-2</c:v>
                </c:pt>
                <c:pt idx="15">
                  <c:v>2.3017923076989001E-2</c:v>
                </c:pt>
                <c:pt idx="16">
                  <c:v>2.07489257515606E-2</c:v>
                </c:pt>
                <c:pt idx="17">
                  <c:v>1.86939434759863E-2</c:v>
                </c:pt>
                <c:pt idx="18">
                  <c:v>1.68130982936011E-2</c:v>
                </c:pt>
                <c:pt idx="19">
                  <c:v>1.51118076054251E-2</c:v>
                </c:pt>
                <c:pt idx="20">
                  <c:v>1.35553471759235E-2</c:v>
                </c:pt>
                <c:pt idx="21">
                  <c:v>1.21495780112273E-2</c:v>
                </c:pt>
                <c:pt idx="22">
                  <c:v>1.0864016865065201E-2</c:v>
                </c:pt>
                <c:pt idx="23">
                  <c:v>9.7046914516492593E-3</c:v>
                </c:pt>
                <c:pt idx="24">
                  <c:v>8.6447001557208997E-3</c:v>
                </c:pt>
                <c:pt idx="25">
                  <c:v>7.6903850760854098E-3</c:v>
                </c:pt>
                <c:pt idx="26">
                  <c:v>6.8179016478723004E-3</c:v>
                </c:pt>
                <c:pt idx="27">
                  <c:v>6.0339221293104796E-3</c:v>
                </c:pt>
                <c:pt idx="28">
                  <c:v>5.3172270611187601E-3</c:v>
                </c:pt>
                <c:pt idx="29">
                  <c:v>4.67478166559104E-3</c:v>
                </c:pt>
                <c:pt idx="30">
                  <c:v>4.0875217790641597E-3</c:v>
                </c:pt>
                <c:pt idx="31">
                  <c:v>3.5624138425704101E-3</c:v>
                </c:pt>
                <c:pt idx="32">
                  <c:v>3.0823336002012498E-3</c:v>
                </c:pt>
                <c:pt idx="33">
                  <c:v>2.6544426669048902E-3</c:v>
                </c:pt>
                <c:pt idx="34">
                  <c:v>2.2631560720642202E-3</c:v>
                </c:pt>
                <c:pt idx="35">
                  <c:v>1.9156375063414601E-3</c:v>
                </c:pt>
                <c:pt idx="36">
                  <c:v>1.5976484007392199E-3</c:v>
                </c:pt>
                <c:pt idx="37">
                  <c:v>1.3163549349339799E-3</c:v>
                </c:pt>
                <c:pt idx="38">
                  <c:v>1.05875658818653E-3</c:v>
                </c:pt>
                <c:pt idx="39">
                  <c:v>8.3205980278729401E-4</c:v>
                </c:pt>
                <c:pt idx="40">
                  <c:v>6.2434144079011702E-4</c:v>
                </c:pt>
                <c:pt idx="41">
                  <c:v>4.4266545030218098E-4</c:v>
                </c:pt>
                <c:pt idx="42">
                  <c:v>2.7598715451741801E-4</c:v>
                </c:pt>
                <c:pt idx="43">
                  <c:v>1.3134365621193599E-4</c:v>
                </c:pt>
                <c:pt idx="44">
                  <c:v>-1.5962105956308501E-6</c:v>
                </c:pt>
                <c:pt idx="45">
                  <c:v>-1.15947038038655E-4</c:v>
                </c:pt>
                <c:pt idx="46">
                  <c:v>-2.2126303186263501E-4</c:v>
                </c:pt>
                <c:pt idx="47">
                  <c:v>-3.1081074175358798E-4</c:v>
                </c:pt>
                <c:pt idx="48">
                  <c:v>-3.9360067294123699E-4</c:v>
                </c:pt>
                <c:pt idx="49">
                  <c:v>-4.6300461407748899E-4</c:v>
                </c:pt>
                <c:pt idx="50">
                  <c:v>-5.2739561091517701E-4</c:v>
                </c:pt>
                <c:pt idx="51">
                  <c:v>-5.8025469761104499E-4</c:v>
                </c:pt>
                <c:pt idx="52">
                  <c:v>-6.2957932140923897E-4</c:v>
                </c:pt>
                <c:pt idx="53">
                  <c:v>-6.6906226874427401E-4</c:v>
                </c:pt>
                <c:pt idx="54">
                  <c:v>-7.0615332744692098E-4</c:v>
                </c:pt>
                <c:pt idx="55">
                  <c:v>-7.3466505196023604E-4</c:v>
                </c:pt>
                <c:pt idx="56">
                  <c:v>-7.6176826524437997E-4</c:v>
                </c:pt>
                <c:pt idx="57">
                  <c:v>-7.8149904124798404E-4</c:v>
                </c:pt>
                <c:pt idx="58">
                  <c:v>-8.0065034775743697E-4</c:v>
                </c:pt>
                <c:pt idx="59">
                  <c:v>-8.1332546055988596E-4</c:v>
                </c:pt>
                <c:pt idx="60">
                  <c:v>-8.2595216538231399E-4</c:v>
                </c:pt>
                <c:pt idx="61">
                  <c:v>-8.3281523583805003E-4</c:v>
                </c:pt>
                <c:pt idx="62">
                  <c:v>-8.4015849367566797E-4</c:v>
                </c:pt>
                <c:pt idx="63">
                  <c:v>-8.4250302664640403E-4</c:v>
                </c:pt>
                <c:pt idx="64">
                  <c:v>-8.4574950561804604E-4</c:v>
                </c:pt>
                <c:pt idx="65">
                  <c:v>-8.4448384970434002E-4</c:v>
                </c:pt>
                <c:pt idx="66">
                  <c:v>-8.44437213764155E-4</c:v>
                </c:pt>
                <c:pt idx="67">
                  <c:v>-8.4038968041243601E-4</c:v>
                </c:pt>
                <c:pt idx="68">
                  <c:v>-8.3782737412184502E-4</c:v>
                </c:pt>
                <c:pt idx="69">
                  <c:v>-8.3167606079444299E-4</c:v>
                </c:pt>
                <c:pt idx="70">
                  <c:v>-8.2717251970564705E-4</c:v>
                </c:pt>
                <c:pt idx="71">
                  <c:v>-8.1927951005707504E-4</c:v>
                </c:pt>
                <c:pt idx="72">
                  <c:v>-8.1308392593365205E-4</c:v>
                </c:pt>
                <c:pt idx="73">
                  <c:v>-8.0381229593094804E-4</c:v>
                </c:pt>
                <c:pt idx="74">
                  <c:v>-7.9635576177443E-4</c:v>
                </c:pt>
                <c:pt idx="75">
                  <c:v>-7.8604987200297496E-4</c:v>
                </c:pt>
                <c:pt idx="76">
                  <c:v>-7.7770887561751101E-4</c:v>
                </c:pt>
                <c:pt idx="77">
                  <c:v>-7.6679830031330305E-4</c:v>
                </c:pt>
                <c:pt idx="78">
                  <c:v>-7.5794723274351795E-4</c:v>
                </c:pt>
                <c:pt idx="79">
                  <c:v>-7.4669838545328297E-4</c:v>
                </c:pt>
                <c:pt idx="80">
                  <c:v>-7.3749516889485601E-4</c:v>
                </c:pt>
                <c:pt idx="81">
                  <c:v>-7.25890750322033E-4</c:v>
                </c:pt>
                <c:pt idx="82">
                  <c:v>-7.1625264508424797E-4</c:v>
                </c:pt>
                <c:pt idx="83">
                  <c:v>-7.0442721146101795E-4</c:v>
                </c:pt>
                <c:pt idx="84">
                  <c:v>-6.9464307146179199E-4</c:v>
                </c:pt>
                <c:pt idx="85">
                  <c:v>-6.8270174040430695E-4</c:v>
                </c:pt>
                <c:pt idx="86">
                  <c:v>-6.7278811575170695E-4</c:v>
                </c:pt>
                <c:pt idx="87">
                  <c:v>-6.6081304881992098E-4</c:v>
                </c:pt>
                <c:pt idx="88">
                  <c:v>-6.5093443226865602E-4</c:v>
                </c:pt>
                <c:pt idx="89">
                  <c:v>-6.3916035843255604E-4</c:v>
                </c:pt>
                <c:pt idx="90">
                  <c:v>-6.2945101447936405E-4</c:v>
                </c:pt>
                <c:pt idx="91">
                  <c:v>-6.1780845508147496E-4</c:v>
                </c:pt>
                <c:pt idx="92">
                  <c:v>-6.0815419694321105E-4</c:v>
                </c:pt>
                <c:pt idx="93">
                  <c:v>-5.9672357920857299E-4</c:v>
                </c:pt>
                <c:pt idx="94">
                  <c:v>-5.8722609893364702E-4</c:v>
                </c:pt>
                <c:pt idx="95">
                  <c:v>-5.7602290846310198E-4</c:v>
                </c:pt>
                <c:pt idx="96">
                  <c:v>-5.6663966157630304E-4</c:v>
                </c:pt>
                <c:pt idx="97">
                  <c:v>-5.5579339591286701E-4</c:v>
                </c:pt>
                <c:pt idx="98">
                  <c:v>-5.4669761515724596E-4</c:v>
                </c:pt>
                <c:pt idx="99">
                  <c:v>-5.3625409931657602E-4</c:v>
                </c:pt>
                <c:pt idx="100">
                  <c:v>-5.2729960651578601E-4</c:v>
                </c:pt>
                <c:pt idx="101">
                  <c:v>-5.1693648955134603E-4</c:v>
                </c:pt>
                <c:pt idx="102">
                  <c:v>-5.0813321573827601E-4</c:v>
                </c:pt>
                <c:pt idx="103">
                  <c:v>-4.9792639796771899E-4</c:v>
                </c:pt>
                <c:pt idx="104">
                  <c:v>-4.8942730199862897E-4</c:v>
                </c:pt>
                <c:pt idx="105">
                  <c:v>-4.7936589730933799E-4</c:v>
                </c:pt>
                <c:pt idx="106">
                  <c:v>-4.7120362197657702E-4</c:v>
                </c:pt>
                <c:pt idx="107">
                  <c:v>-4.6148413543817599E-4</c:v>
                </c:pt>
                <c:pt idx="108">
                  <c:v>-4.5360257954089298E-4</c:v>
                </c:pt>
                <c:pt idx="109">
                  <c:v>-4.4428894822136599E-4</c:v>
                </c:pt>
                <c:pt idx="110">
                  <c:v>-4.3636949180623298E-4</c:v>
                </c:pt>
                <c:pt idx="111">
                  <c:v>-4.2735635613113201E-4</c:v>
                </c:pt>
                <c:pt idx="112">
                  <c:v>-4.1963204055516098E-4</c:v>
                </c:pt>
                <c:pt idx="113">
                  <c:v>-4.1074064505079998E-4</c:v>
                </c:pt>
                <c:pt idx="114">
                  <c:v>-4.0333156680638898E-4</c:v>
                </c:pt>
                <c:pt idx="115">
                  <c:v>-3.9451231581337E-4</c:v>
                </c:pt>
                <c:pt idx="116">
                  <c:v>-3.87456279584801E-4</c:v>
                </c:pt>
                <c:pt idx="117">
                  <c:v>-3.7907672801661298E-4</c:v>
                </c:pt>
                <c:pt idx="118">
                  <c:v>-3.7218606388781202E-4</c:v>
                </c:pt>
                <c:pt idx="119">
                  <c:v>-3.6425649471338102E-4</c:v>
                </c:pt>
                <c:pt idx="120">
                  <c:v>-3.5744918313386899E-4</c:v>
                </c:pt>
                <c:pt idx="121">
                  <c:v>-3.4966167956597801E-4</c:v>
                </c:pt>
                <c:pt idx="122">
                  <c:v>-3.4325741231608001E-4</c:v>
                </c:pt>
                <c:pt idx="123">
                  <c:v>-3.3549123266439799E-4</c:v>
                </c:pt>
                <c:pt idx="124">
                  <c:v>-3.2927127184815901E-4</c:v>
                </c:pt>
                <c:pt idx="125">
                  <c:v>-3.21938807938132E-4</c:v>
                </c:pt>
                <c:pt idx="126">
                  <c:v>-3.1582327654471699E-4</c:v>
                </c:pt>
                <c:pt idx="127">
                  <c:v>-3.0888127260949699E-4</c:v>
                </c:pt>
                <c:pt idx="128">
                  <c:v>-3.0300811358610201E-4</c:v>
                </c:pt>
                <c:pt idx="129">
                  <c:v>-2.95926728954015E-4</c:v>
                </c:pt>
                <c:pt idx="130">
                  <c:v>-2.90291944626793E-4</c:v>
                </c:pt>
                <c:pt idx="131">
                  <c:v>-2.8347993417998299E-4</c:v>
                </c:pt>
                <c:pt idx="132">
                  <c:v>-2.77797143829012E-4</c:v>
                </c:pt>
                <c:pt idx="133">
                  <c:v>-2.7138283672906301E-4</c:v>
                </c:pt>
                <c:pt idx="134">
                  <c:v>-2.6608574059270001E-4</c:v>
                </c:pt>
                <c:pt idx="135">
                  <c:v>-2.5976731619703697E-4</c:v>
                </c:pt>
                <c:pt idx="136">
                  <c:v>-2.5480834017917999E-4</c:v>
                </c:pt>
                <c:pt idx="137">
                  <c:v>-2.4876810232700198E-4</c:v>
                </c:pt>
                <c:pt idx="138">
                  <c:v>-2.4368164019736901E-4</c:v>
                </c:pt>
                <c:pt idx="139">
                  <c:v>-2.3783782307480999E-4</c:v>
                </c:pt>
                <c:pt idx="140">
                  <c:v>-2.33034272075158E-4</c:v>
                </c:pt>
                <c:pt idx="141">
                  <c:v>-2.2715608608980201E-4</c:v>
                </c:pt>
                <c:pt idx="142">
                  <c:v>-2.2250782297058601E-4</c:v>
                </c:pt>
                <c:pt idx="143">
                  <c:v>-2.1706983186214901E-4</c:v>
                </c:pt>
                <c:pt idx="144">
                  <c:v>-2.12472490227212E-4</c:v>
                </c:pt>
                <c:pt idx="145">
                  <c:v>-2.0702215896536099E-4</c:v>
                </c:pt>
                <c:pt idx="146">
                  <c:v>-2.0270676787061199E-4</c:v>
                </c:pt>
                <c:pt idx="147">
                  <c:v>-1.9743040640819701E-4</c:v>
                </c:pt>
                <c:pt idx="148">
                  <c:v>-1.9309187874832999E-4</c:v>
                </c:pt>
                <c:pt idx="149">
                  <c:v>-1.88120925536221E-4</c:v>
                </c:pt>
                <c:pt idx="150">
                  <c:v>-1.8408192583521701E-4</c:v>
                </c:pt>
                <c:pt idx="151">
                  <c:v>-1.79157333114E-4</c:v>
                </c:pt>
                <c:pt idx="152">
                  <c:v>-1.7536252287077801E-4</c:v>
                </c:pt>
                <c:pt idx="153">
                  <c:v>-1.7084503712671401E-4</c:v>
                </c:pt>
                <c:pt idx="154">
                  <c:v>-1.67012691682863E-4</c:v>
                </c:pt>
                <c:pt idx="155">
                  <c:v>-1.6241274842183201E-4</c:v>
                </c:pt>
                <c:pt idx="156">
                  <c:v>-1.5887236115017799E-4</c:v>
                </c:pt>
                <c:pt idx="157">
                  <c:v>-1.54536062085989E-4</c:v>
                </c:pt>
                <c:pt idx="158">
                  <c:v>-1.5093536617930299E-4</c:v>
                </c:pt>
                <c:pt idx="159">
                  <c:v>-1.4673892198914401E-4</c:v>
                </c:pt>
                <c:pt idx="160">
                  <c:v>-1.4354053784625901E-4</c:v>
                </c:pt>
                <c:pt idx="161">
                  <c:v>-1.39511452608946E-4</c:v>
                </c:pt>
                <c:pt idx="162">
                  <c:v>-1.3619091490072699E-4</c:v>
                </c:pt>
                <c:pt idx="163">
                  <c:v>-1.3231796266671001E-4</c:v>
                </c:pt>
                <c:pt idx="164">
                  <c:v>-1.29272134358205E-4</c:v>
                </c:pt>
                <c:pt idx="165">
                  <c:v>-1.2540560550014599E-4</c:v>
                </c:pt>
                <c:pt idx="166">
                  <c:v>-1.22333759390623E-4</c:v>
                </c:pt>
                <c:pt idx="167">
                  <c:v>-1.18796746334735E-4</c:v>
                </c:pt>
                <c:pt idx="168">
                  <c:v>-1.1604715695490701E-4</c:v>
                </c:pt>
                <c:pt idx="169">
                  <c:v>-1.12498926779642E-4</c:v>
                </c:pt>
                <c:pt idx="170">
                  <c:v>-1.09655020957063E-4</c:v>
                </c:pt>
                <c:pt idx="171">
                  <c:v>-1.0631715599797701E-4</c:v>
                </c:pt>
                <c:pt idx="172">
                  <c:v>-1.0365764962759599E-4</c:v>
                </c:pt>
                <c:pt idx="173">
                  <c:v>-1.0026407341413E-4</c:v>
                </c:pt>
                <c:pt idx="174">
                  <c:v>-9.7636790941922497E-5</c:v>
                </c:pt>
                <c:pt idx="175">
                  <c:v>-9.4588655085159698E-5</c:v>
                </c:pt>
                <c:pt idx="176">
                  <c:v>-9.2234405577978603E-5</c:v>
                </c:pt>
                <c:pt idx="177">
                  <c:v>-8.9201819523223103E-5</c:v>
                </c:pt>
                <c:pt idx="178">
                  <c:v>-8.6848473158522094E-5</c:v>
                </c:pt>
                <c:pt idx="179">
                  <c:v>-8.4058984003529606E-5</c:v>
                </c:pt>
                <c:pt idx="180">
                  <c:v>-8.1878386351313197E-5</c:v>
                </c:pt>
                <c:pt idx="181">
                  <c:v>-7.90583209252843E-5</c:v>
                </c:pt>
                <c:pt idx="182">
                  <c:v>-7.6904961824395907E-5</c:v>
                </c:pt>
                <c:pt idx="183">
                  <c:v>-7.4380005827213403E-5</c:v>
                </c:pt>
                <c:pt idx="184">
                  <c:v>-7.2452960227838096E-5</c:v>
                </c:pt>
                <c:pt idx="185">
                  <c:v>-6.9878996841299702E-5</c:v>
                </c:pt>
                <c:pt idx="186">
                  <c:v>-6.7847412604315693E-5</c:v>
                </c:pt>
                <c:pt idx="187">
                  <c:v>-6.5434922531880596E-5</c:v>
                </c:pt>
                <c:pt idx="188">
                  <c:v>-6.3588708214820801E-5</c:v>
                </c:pt>
                <c:pt idx="189">
                  <c:v>-6.1212155228351694E-5</c:v>
                </c:pt>
                <c:pt idx="190">
                  <c:v>-5.9362750745943797E-5</c:v>
                </c:pt>
                <c:pt idx="191">
                  <c:v>-5.7193773956703603E-5</c:v>
                </c:pt>
                <c:pt idx="192">
                  <c:v>-5.5577669539613699E-5</c:v>
                </c:pt>
                <c:pt idx="193">
                  <c:v>-5.3462313143691503E-5</c:v>
                </c:pt>
                <c:pt idx="194">
                  <c:v>-5.1789981262558799E-5</c:v>
                </c:pt>
                <c:pt idx="195">
                  <c:v>-4.9739685510411002E-5</c:v>
                </c:pt>
                <c:pt idx="196">
                  <c:v>-4.8270722812773397E-5</c:v>
                </c:pt>
                <c:pt idx="197">
                  <c:v>-4.6428300671930099E-5</c:v>
                </c:pt>
                <c:pt idx="198">
                  <c:v>-4.5035295606194103E-5</c:v>
                </c:pt>
                <c:pt idx="199">
                  <c:v>-4.3218347259702098E-5</c:v>
                </c:pt>
                <c:pt idx="200">
                  <c:v>-4.1878116001527802E-5</c:v>
                </c:pt>
                <c:pt idx="201">
                  <c:v>-4.016599790512E-5</c:v>
                </c:pt>
                <c:pt idx="202">
                  <c:v>-3.8848440881880501E-5</c:v>
                </c:pt>
                <c:pt idx="203">
                  <c:v>-3.7102364663636003E-5</c:v>
                </c:pt>
                <c:pt idx="204">
                  <c:v>-3.5817853160577599E-5</c:v>
                </c:pt>
                <c:pt idx="205">
                  <c:v>-3.4290049268358997E-5</c:v>
                </c:pt>
                <c:pt idx="206">
                  <c:v>-3.3171659989580299E-5</c:v>
                </c:pt>
                <c:pt idx="207">
                  <c:v>-3.1647168324154803E-5</c:v>
                </c:pt>
                <c:pt idx="208">
                  <c:v>-3.04452381284405E-5</c:v>
                </c:pt>
                <c:pt idx="209">
                  <c:v>-2.8972513355290799E-5</c:v>
                </c:pt>
                <c:pt idx="210">
                  <c:v>-2.79329341326284E-5</c:v>
                </c:pt>
                <c:pt idx="211">
                  <c:v>-2.66154803518811E-5</c:v>
                </c:pt>
                <c:pt idx="212">
                  <c:v>-2.5655016535011801E-5</c:v>
                </c:pt>
                <c:pt idx="213">
                  <c:v>-2.4381800436419598E-5</c:v>
                </c:pt>
                <c:pt idx="214">
                  <c:v>-2.3464149918583201E-5</c:v>
                </c:pt>
                <c:pt idx="215">
                  <c:v>-2.2299614197728899E-5</c:v>
                </c:pt>
                <c:pt idx="216">
                  <c:v>-2.14463516648666E-5</c:v>
                </c:pt>
                <c:pt idx="217">
                  <c:v>-2.0296292545949102E-5</c:v>
                </c:pt>
                <c:pt idx="218">
                  <c:v>-1.9445900301249398E-5</c:v>
                </c:pt>
                <c:pt idx="219">
                  <c:v>-1.8418597248529901E-5</c:v>
                </c:pt>
                <c:pt idx="220">
                  <c:v>-1.7695253261173601E-5</c:v>
                </c:pt>
                <c:pt idx="221">
                  <c:v>-1.6695424701630799E-5</c:v>
                </c:pt>
                <c:pt idx="222">
                  <c:v>-1.5930080636640101E-5</c:v>
                </c:pt>
                <c:pt idx="223">
                  <c:v>-1.4919244167700301E-5</c:v>
                </c:pt>
                <c:pt idx="224">
                  <c:v>-1.42170274432711E-5</c:v>
                </c:pt>
                <c:pt idx="225">
                  <c:v>-1.3361307813487399E-5</c:v>
                </c:pt>
                <c:pt idx="226">
                  <c:v>-1.27604166738361E-5</c:v>
                </c:pt>
                <c:pt idx="227">
                  <c:v>-1.1934784950730299E-5</c:v>
                </c:pt>
                <c:pt idx="228">
                  <c:v>-1.1308115380458899E-5</c:v>
                </c:pt>
                <c:pt idx="229">
                  <c:v>-1.05339936927047E-5</c:v>
                </c:pt>
                <c:pt idx="230">
                  <c:v>-1.00003086535138E-5</c:v>
                </c:pt>
                <c:pt idx="231">
                  <c:v>-9.3135673943705E-6</c:v>
                </c:pt>
                <c:pt idx="232">
                  <c:v>-8.8376494784784398E-6</c:v>
                </c:pt>
                <c:pt idx="233">
                  <c:v>-8.1888397556941407E-6</c:v>
                </c:pt>
                <c:pt idx="234">
                  <c:v>-7.7086782845666794E-6</c:v>
                </c:pt>
                <c:pt idx="235">
                  <c:v>-7.1119688835147501E-6</c:v>
                </c:pt>
                <c:pt idx="236">
                  <c:v>-6.6807634041866398E-6</c:v>
                </c:pt>
                <c:pt idx="237">
                  <c:v>-6.1226169733855602E-6</c:v>
                </c:pt>
                <c:pt idx="238">
                  <c:v>-5.7143676624571501E-6</c:v>
                </c:pt>
                <c:pt idx="239">
                  <c:v>-5.1931961785652996E-6</c:v>
                </c:pt>
                <c:pt idx="240">
                  <c:v>-4.8137869784512597E-6</c:v>
                </c:pt>
                <c:pt idx="241">
                  <c:v>-4.3395970990103301E-6</c:v>
                </c:pt>
                <c:pt idx="242">
                  <c:v>-3.9824544559142298E-6</c:v>
                </c:pt>
                <c:pt idx="243">
                  <c:v>-3.5404974261209199E-6</c:v>
                </c:pt>
                <c:pt idx="244">
                  <c:v>-3.2099670309747801E-6</c:v>
                </c:pt>
                <c:pt idx="245">
                  <c:v>-2.8259025663617899E-6</c:v>
                </c:pt>
                <c:pt idx="246">
                  <c:v>-2.5416045968964201E-6</c:v>
                </c:pt>
                <c:pt idx="247">
                  <c:v>-2.1962516036919699E-6</c:v>
                </c:pt>
                <c:pt idx="248">
                  <c:v>-1.9252102796145299E-6</c:v>
                </c:pt>
                <c:pt idx="249">
                  <c:v>-1.6087156043238999E-6</c:v>
                </c:pt>
                <c:pt idx="250">
                  <c:v>-1.3586898549043401E-6</c:v>
                </c:pt>
                <c:pt idx="251">
                  <c:v>-1.08823287885428E-6</c:v>
                </c:pt>
                <c:pt idx="252">
                  <c:v>-8.6417980517817596E-7</c:v>
                </c:pt>
                <c:pt idx="253">
                  <c:v>-6.1955966730944695E-7</c:v>
                </c:pt>
                <c:pt idx="254">
                  <c:v>-4.0736586218669501E-7</c:v>
                </c:pt>
                <c:pt idx="255">
                  <c:v>-1.9309862705205801E-7</c:v>
                </c:pt>
                <c:pt idx="256">
                  <c:v>0</c:v>
                </c:pt>
                <c:pt idx="257">
                  <c:v>1.81244353282539E-7</c:v>
                </c:pt>
                <c:pt idx="258">
                  <c:v>3.5891793648268301E-7</c:v>
                </c:pt>
                <c:pt idx="259">
                  <c:v>5.0956044202882202E-7</c:v>
                </c:pt>
                <c:pt idx="260">
                  <c:v>6.68726948697962E-7</c:v>
                </c:pt>
                <c:pt idx="261">
                  <c:v>7.8560581429076795E-7</c:v>
                </c:pt>
                <c:pt idx="262">
                  <c:v>9.3037940260276595E-7</c:v>
                </c:pt>
                <c:pt idx="263">
                  <c:v>1.0333059894014601E-6</c:v>
                </c:pt>
                <c:pt idx="264">
                  <c:v>1.1774011072184001E-6</c:v>
                </c:pt>
                <c:pt idx="265">
                  <c:v>1.2516620636823801E-6</c:v>
                </c:pt>
                <c:pt idx="266">
                  <c:v>1.3779775547145799E-6</c:v>
                </c:pt>
                <c:pt idx="267">
                  <c:v>1.42327815872215E-6</c:v>
                </c:pt>
                <c:pt idx="268">
                  <c:v>1.54879346483949E-6</c:v>
                </c:pt>
                <c:pt idx="269">
                  <c:v>1.59260538372917E-6</c:v>
                </c:pt>
                <c:pt idx="270">
                  <c:v>1.71646727750718E-6</c:v>
                </c:pt>
                <c:pt idx="271">
                  <c:v>1.7254097299679999E-6</c:v>
                </c:pt>
                <c:pt idx="272">
                  <c:v>1.82583746441596E-6</c:v>
                </c:pt>
                <c:pt idx="273">
                  <c:v>1.80818606605043E-6</c:v>
                </c:pt>
                <c:pt idx="274">
                  <c:v>1.9077272351477498E-6</c:v>
                </c:pt>
                <c:pt idx="275">
                  <c:v>1.8699446452386E-6</c:v>
                </c:pt>
                <c:pt idx="276">
                  <c:v>1.9612790012838599E-6</c:v>
                </c:pt>
                <c:pt idx="277">
                  <c:v>1.90478585039046E-6</c:v>
                </c:pt>
                <c:pt idx="278">
                  <c:v>1.9968080633156801E-6</c:v>
                </c:pt>
                <c:pt idx="279">
                  <c:v>1.9484481777621399E-6</c:v>
                </c:pt>
                <c:pt idx="280">
                  <c:v>2.0403216853242399E-6</c:v>
                </c:pt>
                <c:pt idx="281">
                  <c:v>1.94758121625088E-6</c:v>
                </c:pt>
                <c:pt idx="282">
                  <c:v>2.05013303605523E-6</c:v>
                </c:pt>
                <c:pt idx="283">
                  <c:v>1.9765341474219299E-6</c:v>
                </c:pt>
                <c:pt idx="284">
                  <c:v>2.11159522649478E-6</c:v>
                </c:pt>
                <c:pt idx="285">
                  <c:v>2.0517152933756198E-6</c:v>
                </c:pt>
                <c:pt idx="286">
                  <c:v>2.1470978095214201E-6</c:v>
                </c:pt>
                <c:pt idx="287">
                  <c:v>2.0015414644635001E-6</c:v>
                </c:pt>
                <c:pt idx="288">
                  <c:v>2.0949294795319798E-6</c:v>
                </c:pt>
                <c:pt idx="289">
                  <c:v>2.00501190646585E-6</c:v>
                </c:pt>
                <c:pt idx="290">
                  <c:v>2.1628306878279801E-6</c:v>
                </c:pt>
                <c:pt idx="291">
                  <c:v>2.0207761348999901E-6</c:v>
                </c:pt>
                <c:pt idx="292">
                  <c:v>2.0869656586007101E-6</c:v>
                </c:pt>
                <c:pt idx="293">
                  <c:v>1.8708848388141501E-6</c:v>
                </c:pt>
                <c:pt idx="294">
                  <c:v>1.9651972065204701E-6</c:v>
                </c:pt>
                <c:pt idx="295">
                  <c:v>1.8516908049530401E-6</c:v>
                </c:pt>
                <c:pt idx="296">
                  <c:v>1.9932289571598099E-6</c:v>
                </c:pt>
                <c:pt idx="297">
                  <c:v>1.8140634621229999E-6</c:v>
                </c:pt>
                <c:pt idx="298">
                  <c:v>1.93379916462811E-6</c:v>
                </c:pt>
                <c:pt idx="299">
                  <c:v>1.7887348069495999E-6</c:v>
                </c:pt>
                <c:pt idx="300">
                  <c:v>1.9625752078721399E-6</c:v>
                </c:pt>
                <c:pt idx="301">
                  <c:v>1.7953025489087401E-6</c:v>
                </c:pt>
                <c:pt idx="302">
                  <c:v>1.9637064803354002E-6</c:v>
                </c:pt>
                <c:pt idx="303">
                  <c:v>1.82240781088531E-6</c:v>
                </c:pt>
                <c:pt idx="304">
                  <c:v>2.06568595353669E-6</c:v>
                </c:pt>
                <c:pt idx="305">
                  <c:v>1.9587789427241901E-6</c:v>
                </c:pt>
                <c:pt idx="306">
                  <c:v>2.1163003602295002E-6</c:v>
                </c:pt>
                <c:pt idx="307">
                  <c:v>1.8584924182249901E-6</c:v>
                </c:pt>
                <c:pt idx="308">
                  <c:v>2.0156787830711599E-6</c:v>
                </c:pt>
                <c:pt idx="309">
                  <c:v>1.89975446061055E-6</c:v>
                </c:pt>
                <c:pt idx="310">
                  <c:v>2.1683559050349201E-6</c:v>
                </c:pt>
                <c:pt idx="311">
                  <c:v>1.9621065625296299E-6</c:v>
                </c:pt>
                <c:pt idx="312">
                  <c:v>2.13658754959255E-6</c:v>
                </c:pt>
                <c:pt idx="313">
                  <c:v>1.9343327158749601E-6</c:v>
                </c:pt>
                <c:pt idx="314">
                  <c:v>2.187496834589E-6</c:v>
                </c:pt>
                <c:pt idx="315">
                  <c:v>1.9950570023425899E-6</c:v>
                </c:pt>
                <c:pt idx="316">
                  <c:v>2.2491770064803899E-6</c:v>
                </c:pt>
                <c:pt idx="317">
                  <c:v>2.11151945329798E-6</c:v>
                </c:pt>
                <c:pt idx="318">
                  <c:v>2.5081257340311201E-6</c:v>
                </c:pt>
                <c:pt idx="319">
                  <c:v>2.4321068960823401E-6</c:v>
                </c:pt>
                <c:pt idx="320">
                  <c:v>2.7400468556443001E-6</c:v>
                </c:pt>
                <c:pt idx="321">
                  <c:v>2.5197555349544599E-6</c:v>
                </c:pt>
                <c:pt idx="322">
                  <c:v>2.84753779322596E-6</c:v>
                </c:pt>
                <c:pt idx="323">
                  <c:v>2.7846698077500401E-6</c:v>
                </c:pt>
                <c:pt idx="324">
                  <c:v>3.15930360954091E-6</c:v>
                </c:pt>
                <c:pt idx="325">
                  <c:v>2.9564606422547301E-6</c:v>
                </c:pt>
                <c:pt idx="326">
                  <c:v>3.2923402353065198E-6</c:v>
                </c:pt>
                <c:pt idx="327">
                  <c:v>3.19241003152659E-6</c:v>
                </c:pt>
                <c:pt idx="328">
                  <c:v>3.5513502445168399E-6</c:v>
                </c:pt>
                <c:pt idx="329">
                  <c:v>3.26406099269294E-6</c:v>
                </c:pt>
                <c:pt idx="330">
                  <c:v>3.5987995425510398E-6</c:v>
                </c:pt>
                <c:pt idx="331">
                  <c:v>3.5389938751748499E-6</c:v>
                </c:pt>
                <c:pt idx="332">
                  <c:v>4.0484418668147704E-6</c:v>
                </c:pt>
                <c:pt idx="333">
                  <c:v>3.8723702879510502E-6</c:v>
                </c:pt>
                <c:pt idx="334">
                  <c:v>4.2919577117295996E-6</c:v>
                </c:pt>
                <c:pt idx="335">
                  <c:v>4.2410097828315998E-6</c:v>
                </c:pt>
                <c:pt idx="336">
                  <c:v>4.7744089829842804E-6</c:v>
                </c:pt>
                <c:pt idx="337">
                  <c:v>4.5960172660106102E-6</c:v>
                </c:pt>
                <c:pt idx="338">
                  <c:v>5.0949980070728503E-6</c:v>
                </c:pt>
                <c:pt idx="339">
                  <c:v>5.1094679100142198E-6</c:v>
                </c:pt>
                <c:pt idx="340">
                  <c:v>5.7520788719044301E-6</c:v>
                </c:pt>
                <c:pt idx="341">
                  <c:v>5.58083258053992E-6</c:v>
                </c:pt>
                <c:pt idx="342">
                  <c:v>6.07035222328228E-6</c:v>
                </c:pt>
                <c:pt idx="343">
                  <c:v>6.0162027160104501E-6</c:v>
                </c:pt>
                <c:pt idx="344">
                  <c:v>6.5798917096686603E-6</c:v>
                </c:pt>
                <c:pt idx="345">
                  <c:v>6.3427964621667297E-6</c:v>
                </c:pt>
                <c:pt idx="346">
                  <c:v>6.9174475863129597E-6</c:v>
                </c:pt>
                <c:pt idx="347">
                  <c:v>6.9709901064199997E-6</c:v>
                </c:pt>
                <c:pt idx="348">
                  <c:v>7.7004673282016094E-6</c:v>
                </c:pt>
                <c:pt idx="349">
                  <c:v>7.5614089129239802E-6</c:v>
                </c:pt>
                <c:pt idx="350">
                  <c:v>8.2421094096123904E-6</c:v>
                </c:pt>
                <c:pt idx="351">
                  <c:v>8.2933587603950202E-6</c:v>
                </c:pt>
                <c:pt idx="352">
                  <c:v>8.9715802035577001E-6</c:v>
                </c:pt>
                <c:pt idx="353">
                  <c:v>8.8321435370729706E-6</c:v>
                </c:pt>
                <c:pt idx="354">
                  <c:v>9.6722505514617494E-6</c:v>
                </c:pt>
                <c:pt idx="355">
                  <c:v>9.7982752804197107E-6</c:v>
                </c:pt>
                <c:pt idx="356">
                  <c:v>1.0564256730435201E-5</c:v>
                </c:pt>
                <c:pt idx="357">
                  <c:v>1.05161475913842E-5</c:v>
                </c:pt>
                <c:pt idx="358">
                  <c:v>1.14573499148441E-5</c:v>
                </c:pt>
                <c:pt idx="359">
                  <c:v>1.15033045228185E-5</c:v>
                </c:pt>
                <c:pt idx="360">
                  <c:v>1.22050178011333E-5</c:v>
                </c:pt>
                <c:pt idx="361">
                  <c:v>1.2205368024590701E-5</c:v>
                </c:pt>
                <c:pt idx="362">
                  <c:v>1.3239818119363701E-5</c:v>
                </c:pt>
                <c:pt idx="363">
                  <c:v>1.3276931968145401E-5</c:v>
                </c:pt>
                <c:pt idx="364">
                  <c:v>1.42024138203367E-5</c:v>
                </c:pt>
                <c:pt idx="365">
                  <c:v>1.43867608749865E-5</c:v>
                </c:pt>
                <c:pt idx="366">
                  <c:v>1.5362496859234399E-5</c:v>
                </c:pt>
                <c:pt idx="367">
                  <c:v>1.53257467343941E-5</c:v>
                </c:pt>
                <c:pt idx="368">
                  <c:v>1.6359727751452099E-5</c:v>
                </c:pt>
                <c:pt idx="369">
                  <c:v>1.6422765496145899E-5</c:v>
                </c:pt>
                <c:pt idx="370">
                  <c:v>1.7289146825346999E-5</c:v>
                </c:pt>
                <c:pt idx="371">
                  <c:v>1.73654298854431E-5</c:v>
                </c:pt>
                <c:pt idx="372">
                  <c:v>1.8549706400485102E-5</c:v>
                </c:pt>
                <c:pt idx="373">
                  <c:v>1.85643620939027E-5</c:v>
                </c:pt>
                <c:pt idx="374">
                  <c:v>1.9612948222304601E-5</c:v>
                </c:pt>
                <c:pt idx="375">
                  <c:v>1.98258351116958E-5</c:v>
                </c:pt>
                <c:pt idx="376">
                  <c:v>2.0897759012501E-5</c:v>
                </c:pt>
                <c:pt idx="377">
                  <c:v>2.09222237735541E-5</c:v>
                </c:pt>
                <c:pt idx="378">
                  <c:v>2.2257217227636599E-5</c:v>
                </c:pt>
                <c:pt idx="379">
                  <c:v>2.2455362470160699E-5</c:v>
                </c:pt>
                <c:pt idx="380">
                  <c:v>2.3730402714252501E-5</c:v>
                </c:pt>
                <c:pt idx="381">
                  <c:v>2.41468071628973E-5</c:v>
                </c:pt>
                <c:pt idx="382">
                  <c:v>2.54975028394603E-5</c:v>
                </c:pt>
                <c:pt idx="383">
                  <c:v>2.5619307811893799E-5</c:v>
                </c:pt>
                <c:pt idx="384">
                  <c:v>2.7083839585429102E-5</c:v>
                </c:pt>
                <c:pt idx="385">
                  <c:v>2.7198118423747001E-5</c:v>
                </c:pt>
                <c:pt idx="386">
                  <c:v>2.8409094920968301E-5</c:v>
                </c:pt>
                <c:pt idx="387">
                  <c:v>2.8740617982688401E-5</c:v>
                </c:pt>
                <c:pt idx="388">
                  <c:v>3.0162459330633401E-5</c:v>
                </c:pt>
                <c:pt idx="389">
                  <c:v>3.04362327192638E-5</c:v>
                </c:pt>
                <c:pt idx="390">
                  <c:v>3.2099430590892598E-5</c:v>
                </c:pt>
                <c:pt idx="391">
                  <c:v>3.22689124888529E-5</c:v>
                </c:pt>
                <c:pt idx="392">
                  <c:v>3.38089152812475E-5</c:v>
                </c:pt>
                <c:pt idx="393">
                  <c:v>3.4209055955970798E-5</c:v>
                </c:pt>
                <c:pt idx="394">
                  <c:v>3.5650679141167897E-5</c:v>
                </c:pt>
                <c:pt idx="395">
                  <c:v>3.60294602998316E-5</c:v>
                </c:pt>
                <c:pt idx="396">
                  <c:v>3.77244689723829E-5</c:v>
                </c:pt>
                <c:pt idx="397">
                  <c:v>3.80366222567748E-5</c:v>
                </c:pt>
                <c:pt idx="398">
                  <c:v>3.9950465960567699E-5</c:v>
                </c:pt>
                <c:pt idx="399">
                  <c:v>4.0252237939573399E-5</c:v>
                </c:pt>
                <c:pt idx="400">
                  <c:v>4.1989732972932397E-5</c:v>
                </c:pt>
                <c:pt idx="401">
                  <c:v>4.2382694468070502E-5</c:v>
                </c:pt>
                <c:pt idx="402">
                  <c:v>4.4013700476982103E-5</c:v>
                </c:pt>
                <c:pt idx="403">
                  <c:v>4.4488522050755203E-5</c:v>
                </c:pt>
                <c:pt idx="404">
                  <c:v>4.6215738602495798E-5</c:v>
                </c:pt>
                <c:pt idx="405">
                  <c:v>4.6562318838551297E-5</c:v>
                </c:pt>
                <c:pt idx="406">
                  <c:v>4.8612157095056901E-5</c:v>
                </c:pt>
                <c:pt idx="407">
                  <c:v>4.9034789041223999E-5</c:v>
                </c:pt>
                <c:pt idx="408">
                  <c:v>5.1254724206914897E-5</c:v>
                </c:pt>
                <c:pt idx="409">
                  <c:v>5.1722529170995099E-5</c:v>
                </c:pt>
                <c:pt idx="410">
                  <c:v>5.38822218355075E-5</c:v>
                </c:pt>
                <c:pt idx="411">
                  <c:v>5.4438034122512998E-5</c:v>
                </c:pt>
                <c:pt idx="412">
                  <c:v>5.6552393553557002E-5</c:v>
                </c:pt>
                <c:pt idx="413">
                  <c:v>5.7133137893226497E-5</c:v>
                </c:pt>
                <c:pt idx="414">
                  <c:v>5.9213775435881498E-5</c:v>
                </c:pt>
                <c:pt idx="415">
                  <c:v>5.9932343954276297E-5</c:v>
                </c:pt>
                <c:pt idx="416">
                  <c:v>6.2288418397110493E-5</c:v>
                </c:pt>
                <c:pt idx="417">
                  <c:v>6.3144789422779103E-5</c:v>
                </c:pt>
                <c:pt idx="418">
                  <c:v>6.5615317873523294E-5</c:v>
                </c:pt>
                <c:pt idx="419">
                  <c:v>6.6389182333414498E-5</c:v>
                </c:pt>
                <c:pt idx="420">
                  <c:v>6.8916614922647906E-5</c:v>
                </c:pt>
                <c:pt idx="421">
                  <c:v>6.9700131587333694E-5</c:v>
                </c:pt>
                <c:pt idx="422">
                  <c:v>7.2307796585685405E-5</c:v>
                </c:pt>
                <c:pt idx="423">
                  <c:v>7.3045612286959797E-5</c:v>
                </c:pt>
                <c:pt idx="424">
                  <c:v>7.57513479430927E-5</c:v>
                </c:pt>
                <c:pt idx="425">
                  <c:v>7.6608625531235001E-5</c:v>
                </c:pt>
                <c:pt idx="426">
                  <c:v>7.9460457877692496E-5</c:v>
                </c:pt>
                <c:pt idx="427">
                  <c:v>8.0299668430268301E-5</c:v>
                </c:pt>
                <c:pt idx="428">
                  <c:v>8.3158014802168394E-5</c:v>
                </c:pt>
                <c:pt idx="429">
                  <c:v>8.3982218485443899E-5</c:v>
                </c:pt>
                <c:pt idx="430">
                  <c:v>8.6938367089668802E-5</c:v>
                </c:pt>
                <c:pt idx="431">
                  <c:v>8.78764272311242E-5</c:v>
                </c:pt>
                <c:pt idx="432">
                  <c:v>9.0933511466111493E-5</c:v>
                </c:pt>
                <c:pt idx="433">
                  <c:v>9.1870836164091796E-5</c:v>
                </c:pt>
                <c:pt idx="434">
                  <c:v>9.5123013902306E-5</c:v>
                </c:pt>
                <c:pt idx="435">
                  <c:v>9.62897722460724E-5</c:v>
                </c:pt>
                <c:pt idx="436">
                  <c:v>9.9803299486487401E-5</c:v>
                </c:pt>
                <c:pt idx="437">
                  <c:v>1.0109254959542E-4</c:v>
                </c:pt>
                <c:pt idx="438">
                  <c:v>1.04717573080309E-4</c:v>
                </c:pt>
                <c:pt idx="439">
                  <c:v>1.05973016537225E-4</c:v>
                </c:pt>
                <c:pt idx="440">
                  <c:v>1.0961339558147699E-4</c:v>
                </c:pt>
                <c:pt idx="441">
                  <c:v>1.10875852441451E-4</c:v>
                </c:pt>
                <c:pt idx="442">
                  <c:v>1.14624687033641E-4</c:v>
                </c:pt>
                <c:pt idx="443">
                  <c:v>1.1593275578313801E-4</c:v>
                </c:pt>
                <c:pt idx="444">
                  <c:v>1.1992617549399599E-4</c:v>
                </c:pt>
                <c:pt idx="445">
                  <c:v>1.21479185430808E-4</c:v>
                </c:pt>
                <c:pt idx="446">
                  <c:v>1.2575752213670401E-4</c:v>
                </c:pt>
                <c:pt idx="447">
                  <c:v>1.2743930567307599E-4</c:v>
                </c:pt>
                <c:pt idx="448">
                  <c:v>1.31892896603739E-4</c:v>
                </c:pt>
                <c:pt idx="449">
                  <c:v>1.3361280497768699E-4</c:v>
                </c:pt>
                <c:pt idx="450">
                  <c:v>1.38222810992195E-4</c:v>
                </c:pt>
                <c:pt idx="451">
                  <c:v>1.40067087379537E-4</c:v>
                </c:pt>
                <c:pt idx="452">
                  <c:v>1.4486878705807701E-4</c:v>
                </c:pt>
                <c:pt idx="453">
                  <c:v>1.4672927808549201E-4</c:v>
                </c:pt>
                <c:pt idx="454">
                  <c:v>1.5169676925393401E-4</c:v>
                </c:pt>
                <c:pt idx="455">
                  <c:v>1.5372201156429899E-4</c:v>
                </c:pt>
                <c:pt idx="456">
                  <c:v>1.59052639132243E-4</c:v>
                </c:pt>
                <c:pt idx="457">
                  <c:v>1.61319662286166E-4</c:v>
                </c:pt>
                <c:pt idx="458">
                  <c:v>1.6693920090377E-4</c:v>
                </c:pt>
                <c:pt idx="459">
                  <c:v>1.6930495157199701E-4</c:v>
                </c:pt>
                <c:pt idx="460">
                  <c:v>1.7518405640345501E-4</c:v>
                </c:pt>
                <c:pt idx="461">
                  <c:v>1.7777741252075199E-4</c:v>
                </c:pt>
                <c:pt idx="462">
                  <c:v>1.8404871885655401E-4</c:v>
                </c:pt>
                <c:pt idx="463">
                  <c:v>1.8681040197032601E-4</c:v>
                </c:pt>
                <c:pt idx="464">
                  <c:v>1.9342026378316599E-4</c:v>
                </c:pt>
                <c:pt idx="465">
                  <c:v>1.9645108733615501E-4</c:v>
                </c:pt>
                <c:pt idx="466">
                  <c:v>2.0351370507936301E-4</c:v>
                </c:pt>
                <c:pt idx="467">
                  <c:v>2.06758069903179E-4</c:v>
                </c:pt>
                <c:pt idx="468">
                  <c:v>2.1416359550326E-4</c:v>
                </c:pt>
                <c:pt idx="469">
                  <c:v>2.17602693114842E-4</c:v>
                </c:pt>
                <c:pt idx="470">
                  <c:v>2.2545281652639601E-4</c:v>
                </c:pt>
                <c:pt idx="471">
                  <c:v>2.2910944237195099E-4</c:v>
                </c:pt>
                <c:pt idx="472">
                  <c:v>2.37444619508778E-4</c:v>
                </c:pt>
                <c:pt idx="473">
                  <c:v>2.41458548262624E-4</c:v>
                </c:pt>
                <c:pt idx="474">
                  <c:v>2.5041150853886502E-4</c:v>
                </c:pt>
                <c:pt idx="475">
                  <c:v>2.5484787092032001E-4</c:v>
                </c:pt>
                <c:pt idx="476">
                  <c:v>2.6458744267740102E-4</c:v>
                </c:pt>
                <c:pt idx="477">
                  <c:v>2.6956259267898401E-4</c:v>
                </c:pt>
                <c:pt idx="478">
                  <c:v>2.8010485681408402E-4</c:v>
                </c:pt>
                <c:pt idx="479">
                  <c:v>2.8553975492207599E-4</c:v>
                </c:pt>
                <c:pt idx="480">
                  <c:v>2.9688241004518601E-4</c:v>
                </c:pt>
                <c:pt idx="481">
                  <c:v>3.0283802060209099E-4</c:v>
                </c:pt>
                <c:pt idx="482">
                  <c:v>3.1518355292820498E-4</c:v>
                </c:pt>
                <c:pt idx="483">
                  <c:v>3.2189588888315799E-4</c:v>
                </c:pt>
                <c:pt idx="484">
                  <c:v>3.3544410335965201E-4</c:v>
                </c:pt>
                <c:pt idx="485">
                  <c:v>3.42921110189965E-4</c:v>
                </c:pt>
                <c:pt idx="486">
                  <c:v>3.57882496925695E-4</c:v>
                </c:pt>
                <c:pt idx="487">
                  <c:v>3.6640680723203399E-4</c:v>
                </c:pt>
                <c:pt idx="488">
                  <c:v>3.8303478175922401E-4</c:v>
                </c:pt>
                <c:pt idx="489">
                  <c:v>3.9266253896979002E-4</c:v>
                </c:pt>
                <c:pt idx="490">
                  <c:v>4.1107860930647799E-4</c:v>
                </c:pt>
                <c:pt idx="491">
                  <c:v>4.2186719688958399E-4</c:v>
                </c:pt>
                <c:pt idx="492">
                  <c:v>4.4235820963196501E-4</c:v>
                </c:pt>
                <c:pt idx="493">
                  <c:v>4.54583119646939E-4</c:v>
                </c:pt>
                <c:pt idx="494">
                  <c:v>4.7782225768104201E-4</c:v>
                </c:pt>
                <c:pt idx="495">
                  <c:v>4.9212830978458404E-4</c:v>
                </c:pt>
                <c:pt idx="496">
                  <c:v>5.1882204621190101E-4</c:v>
                </c:pt>
                <c:pt idx="497">
                  <c:v>5.3560122216551203E-4</c:v>
                </c:pt>
                <c:pt idx="498">
                  <c:v>5.6677821711661395E-4</c:v>
                </c:pt>
                <c:pt idx="499">
                  <c:v>5.8694748225012296E-4</c:v>
                </c:pt>
                <c:pt idx="500">
                  <c:v>6.2397164341243495E-4</c:v>
                </c:pt>
                <c:pt idx="501">
                  <c:v>6.4843574245977698E-4</c:v>
                </c:pt>
                <c:pt idx="502">
                  <c:v>6.9321943140386697E-4</c:v>
                </c:pt>
                <c:pt idx="503">
                  <c:v>7.2347286663088995E-4</c:v>
                </c:pt>
                <c:pt idx="504">
                  <c:v>7.7926849041435101E-4</c:v>
                </c:pt>
                <c:pt idx="505">
                  <c:v>8.1794813492874297E-4</c:v>
                </c:pt>
                <c:pt idx="506">
                  <c:v>8.9090126539083001E-4</c:v>
                </c:pt>
                <c:pt idx="507">
                  <c:v>9.4286789904476399E-4</c:v>
                </c:pt>
                <c:pt idx="508">
                  <c:v>1.045284985923E-3</c:v>
                </c:pt>
                <c:pt idx="509">
                  <c:v>1.1203616620245199E-3</c:v>
                </c:pt>
                <c:pt idx="510">
                  <c:v>1.28633868044995E-3</c:v>
                </c:pt>
                <c:pt idx="511">
                  <c:v>1.4114350430994101E-3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94592"/>
        <c:axId val="302780792"/>
      </c:scatterChart>
      <c:valAx>
        <c:axId val="196494592"/>
        <c:scaling>
          <c:orientation val="minMax"/>
        </c:scaling>
        <c:delete val="0"/>
        <c:axPos val="b"/>
        <c:majorTickMark val="out"/>
        <c:minorTickMark val="none"/>
        <c:tickLblPos val="nextTo"/>
        <c:crossAx val="302780792"/>
        <c:crosses val="autoZero"/>
        <c:crossBetween val="midCat"/>
      </c:valAx>
      <c:valAx>
        <c:axId val="302780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4945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Sheet4!$F$2:$F$512</c:f>
              <c:numCache>
                <c:formatCode>General</c:formatCode>
                <c:ptCount val="511"/>
                <c:pt idx="0">
                  <c:v>-0.35156249999995853</c:v>
                </c:pt>
                <c:pt idx="1">
                  <c:v>-0.70312499999995759</c:v>
                </c:pt>
                <c:pt idx="2">
                  <c:v>-1.0546874999999183</c:v>
                </c:pt>
                <c:pt idx="3">
                  <c:v>-1.4062499999999554</c:v>
                </c:pt>
                <c:pt idx="4">
                  <c:v>-1.7578124999999214</c:v>
                </c:pt>
                <c:pt idx="5">
                  <c:v>-2.1093749999999183</c:v>
                </c:pt>
                <c:pt idx="6">
                  <c:v>-2.4609374999998748</c:v>
                </c:pt>
                <c:pt idx="7">
                  <c:v>-2.812499999999952</c:v>
                </c:pt>
                <c:pt idx="8">
                  <c:v>-3.1640624999999196</c:v>
                </c:pt>
                <c:pt idx="9">
                  <c:v>-3.5156249999999072</c:v>
                </c:pt>
                <c:pt idx="10">
                  <c:v>-3.8671874999998703</c:v>
                </c:pt>
                <c:pt idx="11">
                  <c:v>-4.218749999999913</c:v>
                </c:pt>
                <c:pt idx="12">
                  <c:v>-4.5703124999998535</c:v>
                </c:pt>
                <c:pt idx="13">
                  <c:v>-4.9218749999998597</c:v>
                </c:pt>
                <c:pt idx="14">
                  <c:v>-5.2734374999998357</c:v>
                </c:pt>
                <c:pt idx="15">
                  <c:v>-5.6249999999999512</c:v>
                </c:pt>
                <c:pt idx="16">
                  <c:v>-5.9765624999999254</c:v>
                </c:pt>
                <c:pt idx="17">
                  <c:v>-6.3281249999999307</c:v>
                </c:pt>
                <c:pt idx="18">
                  <c:v>-6.6796874999998668</c:v>
                </c:pt>
                <c:pt idx="19">
                  <c:v>-7.0312499999998899</c:v>
                </c:pt>
                <c:pt idx="20">
                  <c:v>-7.3828124999998828</c:v>
                </c:pt>
                <c:pt idx="21">
                  <c:v>-7.7343749999998748</c:v>
                </c:pt>
                <c:pt idx="22">
                  <c:v>-8.0859374999998241</c:v>
                </c:pt>
                <c:pt idx="23">
                  <c:v>-8.4374999999999005</c:v>
                </c:pt>
                <c:pt idx="24">
                  <c:v>-8.7890624999998526</c:v>
                </c:pt>
                <c:pt idx="25">
                  <c:v>-9.1406249999998188</c:v>
                </c:pt>
                <c:pt idx="26">
                  <c:v>-9.4921874999997975</c:v>
                </c:pt>
                <c:pt idx="27">
                  <c:v>-9.8437499999998384</c:v>
                </c:pt>
                <c:pt idx="28">
                  <c:v>-10.195312499999808</c:v>
                </c:pt>
                <c:pt idx="29">
                  <c:v>-10.54687499999979</c:v>
                </c:pt>
                <c:pt idx="30">
                  <c:v>-10.898437499999764</c:v>
                </c:pt>
                <c:pt idx="31">
                  <c:v>-11.249999999999932</c:v>
                </c:pt>
                <c:pt idx="32">
                  <c:v>-11.601562499999929</c:v>
                </c:pt>
                <c:pt idx="33">
                  <c:v>-11.953124999999941</c:v>
                </c:pt>
                <c:pt idx="34">
                  <c:v>-12.304687499999872</c:v>
                </c:pt>
                <c:pt idx="35">
                  <c:v>-12.656249999999858</c:v>
                </c:pt>
                <c:pt idx="36">
                  <c:v>-13.007812499999874</c:v>
                </c:pt>
                <c:pt idx="37">
                  <c:v>-13.359374999999844</c:v>
                </c:pt>
                <c:pt idx="38">
                  <c:v>-13.710937499999789</c:v>
                </c:pt>
                <c:pt idx="39">
                  <c:v>-14.062499999999796</c:v>
                </c:pt>
                <c:pt idx="40">
                  <c:v>-14.414062499999785</c:v>
                </c:pt>
                <c:pt idx="41">
                  <c:v>-14.765625000000009</c:v>
                </c:pt>
                <c:pt idx="42">
                  <c:v>-15.11718750000019</c:v>
                </c:pt>
                <c:pt idx="43">
                  <c:v>-15.468749999984857</c:v>
                </c:pt>
                <c:pt idx="44">
                  <c:v>-15.820312499999524</c:v>
                </c:pt>
                <c:pt idx="45">
                  <c:v>-16.171874999999737</c:v>
                </c:pt>
                <c:pt idx="46">
                  <c:v>-16.523437499999911</c:v>
                </c:pt>
                <c:pt idx="47">
                  <c:v>-16.87499999999994</c:v>
                </c:pt>
                <c:pt idx="48">
                  <c:v>-17.226562499999705</c:v>
                </c:pt>
                <c:pt idx="49">
                  <c:v>-17.578124999999737</c:v>
                </c:pt>
                <c:pt idx="50">
                  <c:v>-17.929687499999673</c:v>
                </c:pt>
                <c:pt idx="51">
                  <c:v>-18.281249999999766</c:v>
                </c:pt>
                <c:pt idx="52">
                  <c:v>-18.63281249999984</c:v>
                </c:pt>
                <c:pt idx="53">
                  <c:v>-18.984374999999837</c:v>
                </c:pt>
                <c:pt idx="54">
                  <c:v>-19.335937499999865</c:v>
                </c:pt>
                <c:pt idx="55">
                  <c:v>-19.687499999999861</c:v>
                </c:pt>
                <c:pt idx="56">
                  <c:v>-20.039062499999872</c:v>
                </c:pt>
                <c:pt idx="57">
                  <c:v>-20.390624999999883</c:v>
                </c:pt>
                <c:pt idx="58">
                  <c:v>-20.742187499999876</c:v>
                </c:pt>
                <c:pt idx="59">
                  <c:v>-21.093749999999797</c:v>
                </c:pt>
                <c:pt idx="60">
                  <c:v>-21.445312499999829</c:v>
                </c:pt>
                <c:pt idx="61">
                  <c:v>-21.79687499999979</c:v>
                </c:pt>
                <c:pt idx="62">
                  <c:v>-22.148437499999723</c:v>
                </c:pt>
                <c:pt idx="63">
                  <c:v>-22.499999999999954</c:v>
                </c:pt>
                <c:pt idx="64">
                  <c:v>-22.851562499999751</c:v>
                </c:pt>
                <c:pt idx="65">
                  <c:v>-23.203124999999758</c:v>
                </c:pt>
                <c:pt idx="66">
                  <c:v>-23.554687499999851</c:v>
                </c:pt>
                <c:pt idx="67">
                  <c:v>-23.906249999999972</c:v>
                </c:pt>
                <c:pt idx="68">
                  <c:v>-24.257812499999851</c:v>
                </c:pt>
                <c:pt idx="69">
                  <c:v>-24.609374999999794</c:v>
                </c:pt>
                <c:pt idx="70">
                  <c:v>-24.960937499999812</c:v>
                </c:pt>
                <c:pt idx="71">
                  <c:v>-25.312499999999925</c:v>
                </c:pt>
                <c:pt idx="72">
                  <c:v>-25.664062499999812</c:v>
                </c:pt>
                <c:pt idx="73">
                  <c:v>-26.015624999999982</c:v>
                </c:pt>
                <c:pt idx="74">
                  <c:v>-26.367187499999869</c:v>
                </c:pt>
                <c:pt idx="75">
                  <c:v>-26.718749999999957</c:v>
                </c:pt>
                <c:pt idx="76">
                  <c:v>-27.070312499999925</c:v>
                </c:pt>
                <c:pt idx="77">
                  <c:v>-27.421874999999897</c:v>
                </c:pt>
                <c:pt idx="78">
                  <c:v>-27.773437499999702</c:v>
                </c:pt>
                <c:pt idx="79">
                  <c:v>-28.124999999999972</c:v>
                </c:pt>
                <c:pt idx="80">
                  <c:v>-28.476562499999648</c:v>
                </c:pt>
                <c:pt idx="81">
                  <c:v>-28.828124999999826</c:v>
                </c:pt>
                <c:pt idx="82">
                  <c:v>-29.179687499999872</c:v>
                </c:pt>
                <c:pt idx="83">
                  <c:v>-29.531249999999911</c:v>
                </c:pt>
                <c:pt idx="84">
                  <c:v>-29.882812499999858</c:v>
                </c:pt>
                <c:pt idx="85">
                  <c:v>-30.234374999999755</c:v>
                </c:pt>
                <c:pt idx="86">
                  <c:v>-30.585937499999762</c:v>
                </c:pt>
                <c:pt idx="87">
                  <c:v>-30.937499999999876</c:v>
                </c:pt>
                <c:pt idx="88">
                  <c:v>-31.28906249999989</c:v>
                </c:pt>
                <c:pt idx="89">
                  <c:v>-31.640624999999936</c:v>
                </c:pt>
                <c:pt idx="90">
                  <c:v>-31.99218749999989</c:v>
                </c:pt>
                <c:pt idx="91">
                  <c:v>-32.343749999999844</c:v>
                </c:pt>
                <c:pt idx="92">
                  <c:v>-32.695312499999901</c:v>
                </c:pt>
                <c:pt idx="93">
                  <c:v>-33.046874999999886</c:v>
                </c:pt>
                <c:pt idx="94">
                  <c:v>-33.398437499999837</c:v>
                </c:pt>
                <c:pt idx="95">
                  <c:v>-33.749999999999886</c:v>
                </c:pt>
                <c:pt idx="96">
                  <c:v>-34.101562500000121</c:v>
                </c:pt>
                <c:pt idx="97">
                  <c:v>-34.453124999999694</c:v>
                </c:pt>
                <c:pt idx="98">
                  <c:v>-34.804687500000007</c:v>
                </c:pt>
                <c:pt idx="99">
                  <c:v>-35.156249999999943</c:v>
                </c:pt>
                <c:pt idx="100">
                  <c:v>-35.507812499999979</c:v>
                </c:pt>
                <c:pt idx="101">
                  <c:v>-35.859374999999964</c:v>
                </c:pt>
                <c:pt idx="102">
                  <c:v>-36.210937499999879</c:v>
                </c:pt>
                <c:pt idx="103">
                  <c:v>-36.562499999999879</c:v>
                </c:pt>
                <c:pt idx="104">
                  <c:v>-36.9140625</c:v>
                </c:pt>
                <c:pt idx="105">
                  <c:v>-37.265624999999972</c:v>
                </c:pt>
                <c:pt idx="106">
                  <c:v>-37.617187499999716</c:v>
                </c:pt>
                <c:pt idx="107">
                  <c:v>-37.968749999999829</c:v>
                </c:pt>
                <c:pt idx="108">
                  <c:v>-38.320312499999773</c:v>
                </c:pt>
                <c:pt idx="109">
                  <c:v>-38.67187499999973</c:v>
                </c:pt>
                <c:pt idx="110">
                  <c:v>-39.023437499999694</c:v>
                </c:pt>
                <c:pt idx="111">
                  <c:v>-39.374999999999851</c:v>
                </c:pt>
                <c:pt idx="112">
                  <c:v>-39.726562499999844</c:v>
                </c:pt>
                <c:pt idx="113">
                  <c:v>-40.078124999999829</c:v>
                </c:pt>
                <c:pt idx="114">
                  <c:v>-40.429687499999822</c:v>
                </c:pt>
                <c:pt idx="115">
                  <c:v>-40.781249999999801</c:v>
                </c:pt>
                <c:pt idx="116">
                  <c:v>-41.132812499999773</c:v>
                </c:pt>
                <c:pt idx="117">
                  <c:v>-41.484374999999666</c:v>
                </c:pt>
                <c:pt idx="118">
                  <c:v>-41.83593749999973</c:v>
                </c:pt>
                <c:pt idx="119">
                  <c:v>-42.187499999999844</c:v>
                </c:pt>
                <c:pt idx="120">
                  <c:v>-42.539062499999929</c:v>
                </c:pt>
                <c:pt idx="121">
                  <c:v>-42.890624999999773</c:v>
                </c:pt>
                <c:pt idx="122">
                  <c:v>-43.242187499999609</c:v>
                </c:pt>
                <c:pt idx="123">
                  <c:v>-43.593749999999751</c:v>
                </c:pt>
                <c:pt idx="124">
                  <c:v>-43.945312499999851</c:v>
                </c:pt>
                <c:pt idx="125">
                  <c:v>-44.296874999999694</c:v>
                </c:pt>
                <c:pt idx="126">
                  <c:v>-44.648437499999574</c:v>
                </c:pt>
                <c:pt idx="127">
                  <c:v>-45</c:v>
                </c:pt>
                <c:pt idx="128">
                  <c:v>-45.35156250000086</c:v>
                </c:pt>
                <c:pt idx="129">
                  <c:v>-45.703124999999957</c:v>
                </c:pt>
                <c:pt idx="130">
                  <c:v>-46.054687499999481</c:v>
                </c:pt>
                <c:pt idx="131">
                  <c:v>-46.406249999999815</c:v>
                </c:pt>
                <c:pt idx="132">
                  <c:v>-46.757812499999588</c:v>
                </c:pt>
                <c:pt idx="133">
                  <c:v>-47.109374999999453</c:v>
                </c:pt>
                <c:pt idx="134">
                  <c:v>-47.460937499999865</c:v>
                </c:pt>
                <c:pt idx="135">
                  <c:v>-47.812499999999304</c:v>
                </c:pt>
                <c:pt idx="136">
                  <c:v>-48.164062499999915</c:v>
                </c:pt>
                <c:pt idx="137">
                  <c:v>-48.515624999999339</c:v>
                </c:pt>
                <c:pt idx="138">
                  <c:v>-48.86718749999919</c:v>
                </c:pt>
                <c:pt idx="139">
                  <c:v>-49.218749999999439</c:v>
                </c:pt>
                <c:pt idx="140">
                  <c:v>-49.570312499999602</c:v>
                </c:pt>
                <c:pt idx="141">
                  <c:v>-49.921874999999723</c:v>
                </c:pt>
                <c:pt idx="142">
                  <c:v>-50.273437499999503</c:v>
                </c:pt>
                <c:pt idx="143">
                  <c:v>-50.624999999999496</c:v>
                </c:pt>
                <c:pt idx="144">
                  <c:v>-50.976562499999893</c:v>
                </c:pt>
                <c:pt idx="145">
                  <c:v>-51.328124999999837</c:v>
                </c:pt>
                <c:pt idx="146">
                  <c:v>-51.679687499999687</c:v>
                </c:pt>
                <c:pt idx="147">
                  <c:v>-52.031249999999794</c:v>
                </c:pt>
                <c:pt idx="148">
                  <c:v>-52.382812499999694</c:v>
                </c:pt>
                <c:pt idx="149">
                  <c:v>-52.734374999999666</c:v>
                </c:pt>
                <c:pt idx="150">
                  <c:v>-53.085937499999673</c:v>
                </c:pt>
                <c:pt idx="151">
                  <c:v>-53.437499999999972</c:v>
                </c:pt>
                <c:pt idx="152">
                  <c:v>-53.789062499999702</c:v>
                </c:pt>
                <c:pt idx="153">
                  <c:v>-54.140624999999787</c:v>
                </c:pt>
                <c:pt idx="154">
                  <c:v>-54.492187499999858</c:v>
                </c:pt>
                <c:pt idx="155">
                  <c:v>-54.843749999999773</c:v>
                </c:pt>
                <c:pt idx="156">
                  <c:v>-55.195312499999766</c:v>
                </c:pt>
                <c:pt idx="157">
                  <c:v>-55.546874999999787</c:v>
                </c:pt>
                <c:pt idx="158">
                  <c:v>-55.898437499999893</c:v>
                </c:pt>
                <c:pt idx="159">
                  <c:v>-56.249999999999879</c:v>
                </c:pt>
                <c:pt idx="160">
                  <c:v>-56.601562499999311</c:v>
                </c:pt>
                <c:pt idx="161">
                  <c:v>-56.95312499999914</c:v>
                </c:pt>
                <c:pt idx="162">
                  <c:v>-57.304687499999808</c:v>
                </c:pt>
                <c:pt idx="163">
                  <c:v>-57.656249999999773</c:v>
                </c:pt>
                <c:pt idx="164">
                  <c:v>-58.007812500000249</c:v>
                </c:pt>
                <c:pt idx="165">
                  <c:v>-58.359374999999808</c:v>
                </c:pt>
                <c:pt idx="166">
                  <c:v>-58.710937499999432</c:v>
                </c:pt>
                <c:pt idx="167">
                  <c:v>-59.06249999999995</c:v>
                </c:pt>
                <c:pt idx="168">
                  <c:v>-59.414062499999659</c:v>
                </c:pt>
                <c:pt idx="169">
                  <c:v>-59.765624999999886</c:v>
                </c:pt>
                <c:pt idx="170">
                  <c:v>-60.117187499999766</c:v>
                </c:pt>
                <c:pt idx="171">
                  <c:v>-60.468749999999844</c:v>
                </c:pt>
                <c:pt idx="172">
                  <c:v>-60.820312499999858</c:v>
                </c:pt>
                <c:pt idx="173">
                  <c:v>-61.171874999999567</c:v>
                </c:pt>
                <c:pt idx="174">
                  <c:v>-61.523437499999915</c:v>
                </c:pt>
                <c:pt idx="175">
                  <c:v>-61.874999999999829</c:v>
                </c:pt>
                <c:pt idx="176">
                  <c:v>-62.226562499999829</c:v>
                </c:pt>
                <c:pt idx="177">
                  <c:v>-62.578124999999943</c:v>
                </c:pt>
                <c:pt idx="178">
                  <c:v>-62.929687500000057</c:v>
                </c:pt>
                <c:pt idx="179">
                  <c:v>-63.28124999999995</c:v>
                </c:pt>
                <c:pt idx="180">
                  <c:v>-63.632812499999531</c:v>
                </c:pt>
                <c:pt idx="181">
                  <c:v>-63.984374999999581</c:v>
                </c:pt>
                <c:pt idx="182">
                  <c:v>-64.335937499999702</c:v>
                </c:pt>
                <c:pt idx="183">
                  <c:v>-64.687499999999915</c:v>
                </c:pt>
                <c:pt idx="184">
                  <c:v>-65.039062499999332</c:v>
                </c:pt>
                <c:pt idx="185">
                  <c:v>-65.390624999999943</c:v>
                </c:pt>
                <c:pt idx="186">
                  <c:v>-65.742187499999815</c:v>
                </c:pt>
                <c:pt idx="187">
                  <c:v>-66.093749999999631</c:v>
                </c:pt>
                <c:pt idx="188">
                  <c:v>-66.445312499999744</c:v>
                </c:pt>
                <c:pt idx="189">
                  <c:v>-66.796874999999872</c:v>
                </c:pt>
                <c:pt idx="190">
                  <c:v>-67.148437499999631</c:v>
                </c:pt>
                <c:pt idx="191">
                  <c:v>-67.499999999999929</c:v>
                </c:pt>
                <c:pt idx="192">
                  <c:v>-67.851562499998792</c:v>
                </c:pt>
                <c:pt idx="193">
                  <c:v>-68.203124999998892</c:v>
                </c:pt>
                <c:pt idx="194">
                  <c:v>-68.554687499999801</c:v>
                </c:pt>
                <c:pt idx="195">
                  <c:v>-68.906249999999645</c:v>
                </c:pt>
                <c:pt idx="196">
                  <c:v>-69.257812499999034</c:v>
                </c:pt>
                <c:pt idx="197">
                  <c:v>-69.609374999999403</c:v>
                </c:pt>
                <c:pt idx="198">
                  <c:v>-69.960937499999858</c:v>
                </c:pt>
                <c:pt idx="199">
                  <c:v>-70.312500000000043</c:v>
                </c:pt>
                <c:pt idx="200">
                  <c:v>-70.664062499999872</c:v>
                </c:pt>
                <c:pt idx="201">
                  <c:v>-71.015624999999289</c:v>
                </c:pt>
                <c:pt idx="202">
                  <c:v>-71.367187499999716</c:v>
                </c:pt>
                <c:pt idx="203">
                  <c:v>-71.718749999999943</c:v>
                </c:pt>
                <c:pt idx="204">
                  <c:v>-72.070312500000796</c:v>
                </c:pt>
                <c:pt idx="205">
                  <c:v>-72.421874999999261</c:v>
                </c:pt>
                <c:pt idx="206">
                  <c:v>-72.773437499999773</c:v>
                </c:pt>
                <c:pt idx="207">
                  <c:v>-73.125000000000085</c:v>
                </c:pt>
                <c:pt idx="208">
                  <c:v>-73.476562499999162</c:v>
                </c:pt>
                <c:pt idx="209">
                  <c:v>-73.828125000000099</c:v>
                </c:pt>
                <c:pt idx="210">
                  <c:v>-74.179687499999673</c:v>
                </c:pt>
                <c:pt idx="211">
                  <c:v>-74.531249999999687</c:v>
                </c:pt>
                <c:pt idx="212">
                  <c:v>-74.882812499999986</c:v>
                </c:pt>
                <c:pt idx="213">
                  <c:v>-75.23437500000027</c:v>
                </c:pt>
                <c:pt idx="214">
                  <c:v>-75.5859375</c:v>
                </c:pt>
                <c:pt idx="215">
                  <c:v>-75.937499999999957</c:v>
                </c:pt>
                <c:pt idx="216">
                  <c:v>-76.289062499999105</c:v>
                </c:pt>
                <c:pt idx="217">
                  <c:v>-76.640625000000071</c:v>
                </c:pt>
                <c:pt idx="218">
                  <c:v>-76.992187499999503</c:v>
                </c:pt>
                <c:pt idx="219">
                  <c:v>-77.343749999999815</c:v>
                </c:pt>
                <c:pt idx="220">
                  <c:v>-77.695312499999673</c:v>
                </c:pt>
                <c:pt idx="221">
                  <c:v>-78.046875000000014</c:v>
                </c:pt>
                <c:pt idx="222">
                  <c:v>-78.398437499999673</c:v>
                </c:pt>
                <c:pt idx="223">
                  <c:v>-78.749999999999943</c:v>
                </c:pt>
                <c:pt idx="224">
                  <c:v>-79.101562499999091</c:v>
                </c:pt>
                <c:pt idx="225">
                  <c:v>-79.453125000000313</c:v>
                </c:pt>
                <c:pt idx="226">
                  <c:v>-79.804687499998451</c:v>
                </c:pt>
                <c:pt idx="227">
                  <c:v>-80.156249999999332</c:v>
                </c:pt>
                <c:pt idx="228">
                  <c:v>-80.507812499999844</c:v>
                </c:pt>
                <c:pt idx="229">
                  <c:v>-80.859374999999304</c:v>
                </c:pt>
                <c:pt idx="230">
                  <c:v>-81.210937499998579</c:v>
                </c:pt>
                <c:pt idx="231">
                  <c:v>-81.562500000000568</c:v>
                </c:pt>
                <c:pt idx="232">
                  <c:v>-81.914062499998991</c:v>
                </c:pt>
                <c:pt idx="233">
                  <c:v>-82.265624999999744</c:v>
                </c:pt>
                <c:pt idx="234">
                  <c:v>-82.617187500000668</c:v>
                </c:pt>
                <c:pt idx="235">
                  <c:v>-82.968749999999318</c:v>
                </c:pt>
                <c:pt idx="236">
                  <c:v>-83.320312499998579</c:v>
                </c:pt>
                <c:pt idx="237">
                  <c:v>-83.671874999999702</c:v>
                </c:pt>
                <c:pt idx="238">
                  <c:v>-84.023437499999275</c:v>
                </c:pt>
                <c:pt idx="239">
                  <c:v>-84.374999999999687</c:v>
                </c:pt>
                <c:pt idx="240">
                  <c:v>-84.726562499998963</c:v>
                </c:pt>
                <c:pt idx="241">
                  <c:v>-85.078124999999119</c:v>
                </c:pt>
                <c:pt idx="242">
                  <c:v>-85.429687500001023</c:v>
                </c:pt>
                <c:pt idx="243">
                  <c:v>-85.781249999999844</c:v>
                </c:pt>
                <c:pt idx="244">
                  <c:v>-86.132812499999531</c:v>
                </c:pt>
                <c:pt idx="245">
                  <c:v>-86.484374999997556</c:v>
                </c:pt>
                <c:pt idx="246">
                  <c:v>-86.835937499999588</c:v>
                </c:pt>
                <c:pt idx="247">
                  <c:v>-87.187499999999346</c:v>
                </c:pt>
                <c:pt idx="248">
                  <c:v>-87.539062499998934</c:v>
                </c:pt>
                <c:pt idx="249">
                  <c:v>-87.890624999999659</c:v>
                </c:pt>
                <c:pt idx="250">
                  <c:v>-88.242187499999545</c:v>
                </c:pt>
                <c:pt idx="251">
                  <c:v>-88.593749999999389</c:v>
                </c:pt>
                <c:pt idx="252">
                  <c:v>-88.945312499998067</c:v>
                </c:pt>
                <c:pt idx="253">
                  <c:v>-89.296874999999844</c:v>
                </c:pt>
                <c:pt idx="254">
                  <c:v>-89.648437499999019</c:v>
                </c:pt>
                <c:pt idx="255">
                  <c:v>0</c:v>
                </c:pt>
                <c:pt idx="256">
                  <c:v>89.648437499999275</c:v>
                </c:pt>
                <c:pt idx="257">
                  <c:v>89.296874999987139</c:v>
                </c:pt>
                <c:pt idx="258">
                  <c:v>88.945312500006793</c:v>
                </c:pt>
                <c:pt idx="259">
                  <c:v>88.593750000010061</c:v>
                </c:pt>
                <c:pt idx="260">
                  <c:v>88.242187500002061</c:v>
                </c:pt>
                <c:pt idx="261">
                  <c:v>87.890624999995879</c:v>
                </c:pt>
                <c:pt idx="262">
                  <c:v>87.539062499985377</c:v>
                </c:pt>
                <c:pt idx="263">
                  <c:v>87.18749999998262</c:v>
                </c:pt>
                <c:pt idx="264">
                  <c:v>86.835937500012591</c:v>
                </c:pt>
                <c:pt idx="265">
                  <c:v>86.484374999991758</c:v>
                </c:pt>
                <c:pt idx="266">
                  <c:v>86.132812499981185</c:v>
                </c:pt>
                <c:pt idx="267">
                  <c:v>85.781249999983515</c:v>
                </c:pt>
                <c:pt idx="268">
                  <c:v>85.429687499997399</c:v>
                </c:pt>
                <c:pt idx="269">
                  <c:v>85.078124999993221</c:v>
                </c:pt>
                <c:pt idx="270">
                  <c:v>84.726562499993079</c:v>
                </c:pt>
                <c:pt idx="271">
                  <c:v>84.374999999996746</c:v>
                </c:pt>
                <c:pt idx="272">
                  <c:v>84.023437500003226</c:v>
                </c:pt>
                <c:pt idx="273">
                  <c:v>83.671874999998437</c:v>
                </c:pt>
                <c:pt idx="274">
                  <c:v>83.320312499998437</c:v>
                </c:pt>
                <c:pt idx="275">
                  <c:v>82.968750000000753</c:v>
                </c:pt>
                <c:pt idx="276">
                  <c:v>82.617187500002629</c:v>
                </c:pt>
                <c:pt idx="277">
                  <c:v>82.265625000002743</c:v>
                </c:pt>
                <c:pt idx="278">
                  <c:v>81.914062499999559</c:v>
                </c:pt>
                <c:pt idx="279">
                  <c:v>81.562499999998579</c:v>
                </c:pt>
                <c:pt idx="280">
                  <c:v>81.210937500001791</c:v>
                </c:pt>
                <c:pt idx="281">
                  <c:v>80.859374999997172</c:v>
                </c:pt>
                <c:pt idx="282">
                  <c:v>80.507812499997527</c:v>
                </c:pt>
                <c:pt idx="283">
                  <c:v>80.15624999999585</c:v>
                </c:pt>
                <c:pt idx="284">
                  <c:v>79.804687500002842</c:v>
                </c:pt>
                <c:pt idx="285">
                  <c:v>79.453124999999901</c:v>
                </c:pt>
                <c:pt idx="286">
                  <c:v>79.101562499998408</c:v>
                </c:pt>
                <c:pt idx="287">
                  <c:v>78.749999999998991</c:v>
                </c:pt>
                <c:pt idx="288">
                  <c:v>78.398437499998522</c:v>
                </c:pt>
                <c:pt idx="289">
                  <c:v>78.046874999997968</c:v>
                </c:pt>
                <c:pt idx="290">
                  <c:v>77.69531249999828</c:v>
                </c:pt>
                <c:pt idx="291">
                  <c:v>77.343750000002657</c:v>
                </c:pt>
                <c:pt idx="292">
                  <c:v>76.992187500003865</c:v>
                </c:pt>
                <c:pt idx="293">
                  <c:v>76.640625000012406</c:v>
                </c:pt>
                <c:pt idx="294">
                  <c:v>76.289062499998266</c:v>
                </c:pt>
                <c:pt idx="295">
                  <c:v>75.937500000001648</c:v>
                </c:pt>
                <c:pt idx="296">
                  <c:v>75.585937500002998</c:v>
                </c:pt>
                <c:pt idx="297">
                  <c:v>75.234374999991218</c:v>
                </c:pt>
                <c:pt idx="298">
                  <c:v>74.882812499986343</c:v>
                </c:pt>
                <c:pt idx="299">
                  <c:v>74.531250000008114</c:v>
                </c:pt>
                <c:pt idx="300">
                  <c:v>74.179687500022567</c:v>
                </c:pt>
                <c:pt idx="301">
                  <c:v>73.828125000001521</c:v>
                </c:pt>
                <c:pt idx="302">
                  <c:v>73.476562499990564</c:v>
                </c:pt>
                <c:pt idx="303">
                  <c:v>73.125000000000057</c:v>
                </c:pt>
                <c:pt idx="304">
                  <c:v>72.773437500015405</c:v>
                </c:pt>
                <c:pt idx="305">
                  <c:v>72.421874999999716</c:v>
                </c:pt>
                <c:pt idx="306">
                  <c:v>72.070312499987395</c:v>
                </c:pt>
                <c:pt idx="307">
                  <c:v>71.718750000004974</c:v>
                </c:pt>
                <c:pt idx="308">
                  <c:v>71.367187500018289</c:v>
                </c:pt>
                <c:pt idx="309">
                  <c:v>71.015625000008754</c:v>
                </c:pt>
                <c:pt idx="310">
                  <c:v>70.664062499992838</c:v>
                </c:pt>
                <c:pt idx="311">
                  <c:v>70.312499999995865</c:v>
                </c:pt>
                <c:pt idx="312">
                  <c:v>69.960937500003183</c:v>
                </c:pt>
                <c:pt idx="313">
                  <c:v>69.609375000000028</c:v>
                </c:pt>
                <c:pt idx="314">
                  <c:v>69.257812500005429</c:v>
                </c:pt>
                <c:pt idx="315">
                  <c:v>68.906250000000952</c:v>
                </c:pt>
                <c:pt idx="316">
                  <c:v>68.554687500007418</c:v>
                </c:pt>
                <c:pt idx="317">
                  <c:v>68.203125000006793</c:v>
                </c:pt>
                <c:pt idx="318">
                  <c:v>67.851562499998579</c:v>
                </c:pt>
                <c:pt idx="319">
                  <c:v>67.499999999999787</c:v>
                </c:pt>
                <c:pt idx="320">
                  <c:v>67.148437500012648</c:v>
                </c:pt>
                <c:pt idx="321">
                  <c:v>66.796875000021586</c:v>
                </c:pt>
                <c:pt idx="322">
                  <c:v>66.445312500001094</c:v>
                </c:pt>
                <c:pt idx="323">
                  <c:v>66.093750000015078</c:v>
                </c:pt>
                <c:pt idx="324">
                  <c:v>65.742187500000526</c:v>
                </c:pt>
                <c:pt idx="325">
                  <c:v>65.390625000010047</c:v>
                </c:pt>
                <c:pt idx="326">
                  <c:v>65.039062499996746</c:v>
                </c:pt>
                <c:pt idx="327">
                  <c:v>64.68749999998883</c:v>
                </c:pt>
                <c:pt idx="328">
                  <c:v>64.335937499999829</c:v>
                </c:pt>
                <c:pt idx="329">
                  <c:v>63.984375000007212</c:v>
                </c:pt>
                <c:pt idx="330">
                  <c:v>63.632812499996426</c:v>
                </c:pt>
                <c:pt idx="331">
                  <c:v>63.281250000001236</c:v>
                </c:pt>
                <c:pt idx="332">
                  <c:v>62.92968749999595</c:v>
                </c:pt>
                <c:pt idx="333">
                  <c:v>62.578125000003396</c:v>
                </c:pt>
                <c:pt idx="334">
                  <c:v>62.226562500001336</c:v>
                </c:pt>
                <c:pt idx="335">
                  <c:v>61.875000000000682</c:v>
                </c:pt>
                <c:pt idx="336">
                  <c:v>61.523437499997627</c:v>
                </c:pt>
                <c:pt idx="337">
                  <c:v>61.171874999997769</c:v>
                </c:pt>
                <c:pt idx="338">
                  <c:v>60.820312500006544</c:v>
                </c:pt>
                <c:pt idx="339">
                  <c:v>60.468750000001883</c:v>
                </c:pt>
                <c:pt idx="340">
                  <c:v>60.117187499992809</c:v>
                </c:pt>
                <c:pt idx="341">
                  <c:v>59.765624999996675</c:v>
                </c:pt>
                <c:pt idx="342">
                  <c:v>59.414062499999964</c:v>
                </c:pt>
                <c:pt idx="343">
                  <c:v>59.062499999999787</c:v>
                </c:pt>
                <c:pt idx="344">
                  <c:v>58.710937499996547</c:v>
                </c:pt>
                <c:pt idx="345">
                  <c:v>58.359374999991701</c:v>
                </c:pt>
                <c:pt idx="346">
                  <c:v>58.007812499999218</c:v>
                </c:pt>
                <c:pt idx="347">
                  <c:v>57.656250000001428</c:v>
                </c:pt>
                <c:pt idx="348">
                  <c:v>57.304687500000497</c:v>
                </c:pt>
                <c:pt idx="349">
                  <c:v>56.953124999997748</c:v>
                </c:pt>
                <c:pt idx="350">
                  <c:v>56.601562499999332</c:v>
                </c:pt>
                <c:pt idx="351">
                  <c:v>56.250000000000057</c:v>
                </c:pt>
                <c:pt idx="352">
                  <c:v>55.898437500007859</c:v>
                </c:pt>
                <c:pt idx="353">
                  <c:v>55.546874999998657</c:v>
                </c:pt>
                <c:pt idx="354">
                  <c:v>55.195312499998991</c:v>
                </c:pt>
                <c:pt idx="355">
                  <c:v>54.843750000002544</c:v>
                </c:pt>
                <c:pt idx="356">
                  <c:v>54.492187499994735</c:v>
                </c:pt>
                <c:pt idx="357">
                  <c:v>54.140624999994827</c:v>
                </c:pt>
                <c:pt idx="358">
                  <c:v>53.789062500005272</c:v>
                </c:pt>
                <c:pt idx="359">
                  <c:v>53.437500000000412</c:v>
                </c:pt>
                <c:pt idx="360">
                  <c:v>53.085937500002466</c:v>
                </c:pt>
                <c:pt idx="361">
                  <c:v>52.734374999999872</c:v>
                </c:pt>
                <c:pt idx="362">
                  <c:v>52.382812499997442</c:v>
                </c:pt>
                <c:pt idx="363">
                  <c:v>52.031250000002082</c:v>
                </c:pt>
                <c:pt idx="364">
                  <c:v>51.679687500002835</c:v>
                </c:pt>
                <c:pt idx="365">
                  <c:v>51.328125000001975</c:v>
                </c:pt>
                <c:pt idx="366">
                  <c:v>50.976562499999702</c:v>
                </c:pt>
                <c:pt idx="367">
                  <c:v>50.625000000000931</c:v>
                </c:pt>
                <c:pt idx="368">
                  <c:v>50.273437499998671</c:v>
                </c:pt>
                <c:pt idx="369">
                  <c:v>49.921874999999133</c:v>
                </c:pt>
                <c:pt idx="370">
                  <c:v>49.570312499996625</c:v>
                </c:pt>
                <c:pt idx="371">
                  <c:v>49.218749999999751</c:v>
                </c:pt>
                <c:pt idx="372">
                  <c:v>48.86718749999995</c:v>
                </c:pt>
                <c:pt idx="373">
                  <c:v>48.515624999999609</c:v>
                </c:pt>
                <c:pt idx="374">
                  <c:v>48.164062499998188</c:v>
                </c:pt>
                <c:pt idx="375">
                  <c:v>47.81249999999919</c:v>
                </c:pt>
                <c:pt idx="376">
                  <c:v>47.460937499998018</c:v>
                </c:pt>
                <c:pt idx="377">
                  <c:v>47.109375000000441</c:v>
                </c:pt>
                <c:pt idx="378">
                  <c:v>46.75781249999855</c:v>
                </c:pt>
                <c:pt idx="379">
                  <c:v>46.406250000000888</c:v>
                </c:pt>
                <c:pt idx="380">
                  <c:v>46.054687500001137</c:v>
                </c:pt>
                <c:pt idx="381">
                  <c:v>45.70312500000054</c:v>
                </c:pt>
                <c:pt idx="382">
                  <c:v>45.351562499998856</c:v>
                </c:pt>
                <c:pt idx="383">
                  <c:v>45</c:v>
                </c:pt>
                <c:pt idx="384">
                  <c:v>44.648437499992895</c:v>
                </c:pt>
                <c:pt idx="385">
                  <c:v>44.296874999998103</c:v>
                </c:pt>
                <c:pt idx="386">
                  <c:v>43.945312500006786</c:v>
                </c:pt>
                <c:pt idx="387">
                  <c:v>43.593749999999083</c:v>
                </c:pt>
                <c:pt idx="388">
                  <c:v>43.242187500002771</c:v>
                </c:pt>
                <c:pt idx="389">
                  <c:v>42.890625000002288</c:v>
                </c:pt>
                <c:pt idx="390">
                  <c:v>42.539062499997407</c:v>
                </c:pt>
                <c:pt idx="391">
                  <c:v>42.187500000005073</c:v>
                </c:pt>
                <c:pt idx="392">
                  <c:v>41.835937500001826</c:v>
                </c:pt>
                <c:pt idx="393">
                  <c:v>41.484375000005095</c:v>
                </c:pt>
                <c:pt idx="394">
                  <c:v>41.132812500003553</c:v>
                </c:pt>
                <c:pt idx="395">
                  <c:v>40.78125000000226</c:v>
                </c:pt>
                <c:pt idx="396">
                  <c:v>40.429687500001357</c:v>
                </c:pt>
                <c:pt idx="397">
                  <c:v>40.078125000002167</c:v>
                </c:pt>
                <c:pt idx="398">
                  <c:v>39.726562500003034</c:v>
                </c:pt>
                <c:pt idx="399">
                  <c:v>39.375000000002622</c:v>
                </c:pt>
                <c:pt idx="400">
                  <c:v>39.023437499999822</c:v>
                </c:pt>
                <c:pt idx="401">
                  <c:v>38.671875000000568</c:v>
                </c:pt>
                <c:pt idx="402">
                  <c:v>38.32031250000167</c:v>
                </c:pt>
                <c:pt idx="403">
                  <c:v>37.968749999999645</c:v>
                </c:pt>
                <c:pt idx="404">
                  <c:v>37.617187500000611</c:v>
                </c:pt>
                <c:pt idx="405">
                  <c:v>37.265625000000057</c:v>
                </c:pt>
                <c:pt idx="406">
                  <c:v>36.914062500001506</c:v>
                </c:pt>
                <c:pt idx="407">
                  <c:v>36.562500000000256</c:v>
                </c:pt>
                <c:pt idx="408">
                  <c:v>36.210937499999602</c:v>
                </c:pt>
                <c:pt idx="409">
                  <c:v>35.859374999999687</c:v>
                </c:pt>
                <c:pt idx="410">
                  <c:v>35.507812500000512</c:v>
                </c:pt>
                <c:pt idx="411">
                  <c:v>35.156250000000185</c:v>
                </c:pt>
                <c:pt idx="412">
                  <c:v>34.804687499999744</c:v>
                </c:pt>
                <c:pt idx="413">
                  <c:v>34.453125000000192</c:v>
                </c:pt>
                <c:pt idx="414">
                  <c:v>34.101562499999531</c:v>
                </c:pt>
                <c:pt idx="415">
                  <c:v>33.750000000000199</c:v>
                </c:pt>
                <c:pt idx="416">
                  <c:v>33.398437499998444</c:v>
                </c:pt>
                <c:pt idx="417">
                  <c:v>33.046875000001243</c:v>
                </c:pt>
                <c:pt idx="418">
                  <c:v>32.695312499998259</c:v>
                </c:pt>
                <c:pt idx="419">
                  <c:v>32.343749999999631</c:v>
                </c:pt>
                <c:pt idx="420">
                  <c:v>31.992187499999009</c:v>
                </c:pt>
                <c:pt idx="421">
                  <c:v>31.640624999998444</c:v>
                </c:pt>
                <c:pt idx="422">
                  <c:v>31.289062499999286</c:v>
                </c:pt>
                <c:pt idx="423">
                  <c:v>30.937500000000338</c:v>
                </c:pt>
                <c:pt idx="424">
                  <c:v>30.585937499999069</c:v>
                </c:pt>
                <c:pt idx="425">
                  <c:v>30.234374999998931</c:v>
                </c:pt>
                <c:pt idx="426">
                  <c:v>29.882812500000522</c:v>
                </c:pt>
                <c:pt idx="427">
                  <c:v>29.531250000000068</c:v>
                </c:pt>
                <c:pt idx="428">
                  <c:v>29.17968750000016</c:v>
                </c:pt>
                <c:pt idx="429">
                  <c:v>28.828124999999837</c:v>
                </c:pt>
                <c:pt idx="430">
                  <c:v>28.476562499999634</c:v>
                </c:pt>
                <c:pt idx="431">
                  <c:v>28.125000000000199</c:v>
                </c:pt>
                <c:pt idx="432">
                  <c:v>27.773437500001329</c:v>
                </c:pt>
                <c:pt idx="433">
                  <c:v>27.421874999999858</c:v>
                </c:pt>
                <c:pt idx="434">
                  <c:v>27.070312499999822</c:v>
                </c:pt>
                <c:pt idx="435">
                  <c:v>26.718750000000146</c:v>
                </c:pt>
                <c:pt idx="436">
                  <c:v>26.367187500000178</c:v>
                </c:pt>
                <c:pt idx="437">
                  <c:v>26.015625000000519</c:v>
                </c:pt>
                <c:pt idx="438">
                  <c:v>25.664062500000387</c:v>
                </c:pt>
                <c:pt idx="439">
                  <c:v>25.312499999999972</c:v>
                </c:pt>
                <c:pt idx="440">
                  <c:v>24.960937499999726</c:v>
                </c:pt>
                <c:pt idx="441">
                  <c:v>24.609374999999652</c:v>
                </c:pt>
                <c:pt idx="442">
                  <c:v>24.257812499999897</c:v>
                </c:pt>
                <c:pt idx="443">
                  <c:v>23.906250000000167</c:v>
                </c:pt>
                <c:pt idx="444">
                  <c:v>23.554687499999655</c:v>
                </c:pt>
                <c:pt idx="445">
                  <c:v>23.203125000000245</c:v>
                </c:pt>
                <c:pt idx="446">
                  <c:v>22.85156250000049</c:v>
                </c:pt>
                <c:pt idx="447">
                  <c:v>22.499999999999993</c:v>
                </c:pt>
                <c:pt idx="448">
                  <c:v>22.148437500000146</c:v>
                </c:pt>
                <c:pt idx="449">
                  <c:v>21.796874999999972</c:v>
                </c:pt>
                <c:pt idx="450">
                  <c:v>21.445312500000835</c:v>
                </c:pt>
                <c:pt idx="451">
                  <c:v>21.09374999999989</c:v>
                </c:pt>
                <c:pt idx="452">
                  <c:v>20.742187500000366</c:v>
                </c:pt>
                <c:pt idx="453">
                  <c:v>20.390624999999524</c:v>
                </c:pt>
                <c:pt idx="454">
                  <c:v>20.039062500000359</c:v>
                </c:pt>
                <c:pt idx="455">
                  <c:v>19.687500000000092</c:v>
                </c:pt>
                <c:pt idx="456">
                  <c:v>19.335937499999577</c:v>
                </c:pt>
                <c:pt idx="457">
                  <c:v>18.984375000000188</c:v>
                </c:pt>
                <c:pt idx="458">
                  <c:v>18.632812500000057</c:v>
                </c:pt>
                <c:pt idx="459">
                  <c:v>18.281250000000103</c:v>
                </c:pt>
                <c:pt idx="460">
                  <c:v>17.929687499999584</c:v>
                </c:pt>
                <c:pt idx="461">
                  <c:v>17.578125000000163</c:v>
                </c:pt>
                <c:pt idx="462">
                  <c:v>17.226562499999979</c:v>
                </c:pt>
                <c:pt idx="463">
                  <c:v>16.874999999999851</c:v>
                </c:pt>
                <c:pt idx="464">
                  <c:v>16.52343750000033</c:v>
                </c:pt>
                <c:pt idx="465">
                  <c:v>16.171875000000714</c:v>
                </c:pt>
                <c:pt idx="466">
                  <c:v>15.820312500000353</c:v>
                </c:pt>
                <c:pt idx="467">
                  <c:v>15.468749999999929</c:v>
                </c:pt>
                <c:pt idx="468">
                  <c:v>15.117187500000034</c:v>
                </c:pt>
                <c:pt idx="469">
                  <c:v>14.765624999999762</c:v>
                </c:pt>
                <c:pt idx="470">
                  <c:v>14.414062499999693</c:v>
                </c:pt>
                <c:pt idx="471">
                  <c:v>14.062499999999966</c:v>
                </c:pt>
                <c:pt idx="472">
                  <c:v>13.710937500000284</c:v>
                </c:pt>
                <c:pt idx="473">
                  <c:v>13.359374999999975</c:v>
                </c:pt>
                <c:pt idx="474">
                  <c:v>13.007812500000011</c:v>
                </c:pt>
                <c:pt idx="475">
                  <c:v>12.656250000000123</c:v>
                </c:pt>
                <c:pt idx="476">
                  <c:v>12.304687499999991</c:v>
                </c:pt>
                <c:pt idx="477">
                  <c:v>11.953125000000194</c:v>
                </c:pt>
                <c:pt idx="478">
                  <c:v>11.601562500000204</c:v>
                </c:pt>
                <c:pt idx="479">
                  <c:v>11.250000000000055</c:v>
                </c:pt>
                <c:pt idx="480">
                  <c:v>10.898437499999986</c:v>
                </c:pt>
                <c:pt idx="481">
                  <c:v>10.546875000000391</c:v>
                </c:pt>
                <c:pt idx="482">
                  <c:v>10.195312500000396</c:v>
                </c:pt>
                <c:pt idx="483">
                  <c:v>9.8437500000002451</c:v>
                </c:pt>
                <c:pt idx="484">
                  <c:v>9.4921875000000817</c:v>
                </c:pt>
                <c:pt idx="485">
                  <c:v>9.1406250000000036</c:v>
                </c:pt>
                <c:pt idx="486">
                  <c:v>8.7890625000000551</c:v>
                </c:pt>
                <c:pt idx="487">
                  <c:v>8.4375000000000906</c:v>
                </c:pt>
                <c:pt idx="488">
                  <c:v>8.0859375000001723</c:v>
                </c:pt>
                <c:pt idx="489">
                  <c:v>7.7343750000001474</c:v>
                </c:pt>
                <c:pt idx="490">
                  <c:v>7.3828125000003011</c:v>
                </c:pt>
                <c:pt idx="491">
                  <c:v>7.0312500000002363</c:v>
                </c:pt>
                <c:pt idx="492">
                  <c:v>6.6796875000004574</c:v>
                </c:pt>
                <c:pt idx="493">
                  <c:v>6.3281250000001457</c:v>
                </c:pt>
                <c:pt idx="494">
                  <c:v>5.9765625000002984</c:v>
                </c:pt>
                <c:pt idx="495">
                  <c:v>5.6250000000001581</c:v>
                </c:pt>
                <c:pt idx="496">
                  <c:v>5.2734375000005311</c:v>
                </c:pt>
                <c:pt idx="497">
                  <c:v>4.9218750000004565</c:v>
                </c:pt>
                <c:pt idx="498">
                  <c:v>4.5703125000003002</c:v>
                </c:pt>
                <c:pt idx="499">
                  <c:v>4.2187500000001927</c:v>
                </c:pt>
                <c:pt idx="500">
                  <c:v>3.8671875000003162</c:v>
                </c:pt>
                <c:pt idx="501">
                  <c:v>3.5156250000001292</c:v>
                </c:pt>
                <c:pt idx="502">
                  <c:v>3.1640625000000955</c:v>
                </c:pt>
                <c:pt idx="503">
                  <c:v>2.8125000000000688</c:v>
                </c:pt>
                <c:pt idx="504">
                  <c:v>2.4609375000003499</c:v>
                </c:pt>
                <c:pt idx="505">
                  <c:v>2.109375000000163</c:v>
                </c:pt>
                <c:pt idx="506">
                  <c:v>1.7578125000001772</c:v>
                </c:pt>
                <c:pt idx="507">
                  <c:v>1.4062500000002149</c:v>
                </c:pt>
                <c:pt idx="508">
                  <c:v>1.0546875000002993</c:v>
                </c:pt>
                <c:pt idx="509">
                  <c:v>0.70312500000024347</c:v>
                </c:pt>
                <c:pt idx="510">
                  <c:v>0.35156250000030798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781968"/>
        <c:axId val="302782360"/>
      </c:scatterChart>
      <c:valAx>
        <c:axId val="302781968"/>
        <c:scaling>
          <c:orientation val="minMax"/>
        </c:scaling>
        <c:delete val="0"/>
        <c:axPos val="b"/>
        <c:majorTickMark val="out"/>
        <c:minorTickMark val="none"/>
        <c:tickLblPos val="nextTo"/>
        <c:crossAx val="302782360"/>
        <c:crosses val="autoZero"/>
        <c:crossBetween val="midCat"/>
      </c:valAx>
      <c:valAx>
        <c:axId val="302782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27819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2</xdr:row>
      <xdr:rowOff>12700</xdr:rowOff>
    </xdr:from>
    <xdr:to>
      <xdr:col>14</xdr:col>
      <xdr:colOff>1752600</xdr:colOff>
      <xdr:row>30</xdr:row>
      <xdr:rowOff>107950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127000</xdr:colOff>
      <xdr:row>31</xdr:row>
      <xdr:rowOff>127000</xdr:rowOff>
    </xdr:from>
    <xdr:to>
      <xdr:col>14</xdr:col>
      <xdr:colOff>1739900</xdr:colOff>
      <xdr:row>59</xdr:row>
      <xdr:rowOff>69850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2095500</xdr:colOff>
      <xdr:row>15</xdr:row>
      <xdr:rowOff>0</xdr:rowOff>
    </xdr:from>
    <xdr:to>
      <xdr:col>34</xdr:col>
      <xdr:colOff>63500</xdr:colOff>
      <xdr:row>42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2</xdr:row>
      <xdr:rowOff>12700</xdr:rowOff>
    </xdr:from>
    <xdr:to>
      <xdr:col>14</xdr:col>
      <xdr:colOff>1752600</xdr:colOff>
      <xdr:row>31</xdr:row>
      <xdr:rowOff>107950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127000</xdr:colOff>
      <xdr:row>31</xdr:row>
      <xdr:rowOff>127000</xdr:rowOff>
    </xdr:from>
    <xdr:to>
      <xdr:col>14</xdr:col>
      <xdr:colOff>1739900</xdr:colOff>
      <xdr:row>59</xdr:row>
      <xdr:rowOff>69850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2095500</xdr:colOff>
      <xdr:row>16</xdr:row>
      <xdr:rowOff>0</xdr:rowOff>
    </xdr:from>
    <xdr:to>
      <xdr:col>34</xdr:col>
      <xdr:colOff>63500</xdr:colOff>
      <xdr:row>43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7</xdr:row>
      <xdr:rowOff>123825</xdr:rowOff>
    </xdr:from>
    <xdr:to>
      <xdr:col>15</xdr:col>
      <xdr:colOff>571500</xdr:colOff>
      <xdr:row>22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266700</xdr:colOff>
      <xdr:row>7</xdr:row>
      <xdr:rowOff>123825</xdr:rowOff>
    </xdr:from>
    <xdr:to>
      <xdr:col>15</xdr:col>
      <xdr:colOff>571500</xdr:colOff>
      <xdr:row>22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612"/>
  <sheetViews>
    <sheetView tabSelected="1" zoomScale="75" zoomScaleNormal="75" workbookViewId="0">
      <selection activeCell="B33" sqref="B33"/>
    </sheetView>
  </sheetViews>
  <sheetFormatPr defaultRowHeight="15" x14ac:dyDescent="0.25"/>
  <cols>
    <col min="1" max="1" width="52.28515625" customWidth="1"/>
    <col min="2" max="2" width="28.140625" style="3" customWidth="1"/>
    <col min="3" max="3" width="30.85546875" customWidth="1"/>
    <col min="13" max="14" width="9.140625" style="1"/>
    <col min="15" max="18" width="40.28515625" style="2" customWidth="1"/>
    <col min="19" max="19" width="45.42578125" style="2" customWidth="1"/>
    <col min="20" max="20" width="13.5703125" style="2" customWidth="1"/>
    <col min="23" max="23" width="45.42578125" style="2" customWidth="1"/>
  </cols>
  <sheetData>
    <row r="1" spans="1:24" x14ac:dyDescent="0.25">
      <c r="M1" s="1" t="s">
        <v>6</v>
      </c>
      <c r="N1" s="1" t="s">
        <v>5</v>
      </c>
      <c r="O1" s="2" t="s">
        <v>19</v>
      </c>
      <c r="P1" s="2" t="s">
        <v>7</v>
      </c>
      <c r="Q1" s="2" t="s">
        <v>8</v>
      </c>
      <c r="R1" s="2" t="s">
        <v>4</v>
      </c>
      <c r="S1" s="2" t="s">
        <v>9</v>
      </c>
      <c r="T1" s="2" t="s">
        <v>10</v>
      </c>
      <c r="U1" s="2" t="s">
        <v>15</v>
      </c>
      <c r="V1" s="2"/>
      <c r="W1" s="2" t="s">
        <v>18</v>
      </c>
    </row>
    <row r="2" spans="1:24" ht="15.75" x14ac:dyDescent="0.25">
      <c r="A2" s="41" t="s">
        <v>537</v>
      </c>
      <c r="B2" s="42"/>
      <c r="C2" s="18" t="s">
        <v>538</v>
      </c>
      <c r="F2" t="s">
        <v>544</v>
      </c>
      <c r="L2">
        <v>0</v>
      </c>
      <c r="M2" s="1">
        <f>10^L2</f>
        <v>1</v>
      </c>
      <c r="N2" s="1">
        <f t="shared" ref="N2:N65" si="0">M2/(CEdsp)</f>
        <v>8.3839999999999997E-6</v>
      </c>
      <c r="O2" s="2" t="str">
        <f>IMEXP(2*PI()*N2&amp;"i")</f>
        <v>0.999999998612502+0.00005267822559103i</v>
      </c>
      <c r="P2" s="2" t="str">
        <f t="shared" ref="P2:P65" si="1">IMDIV(IMSUB(IMPRODUCT(gg1_+gg2_,$O2),gg2_),IMSUB($O2,1))</f>
        <v>0.000122100114816401-0.00113148542998433i</v>
      </c>
      <c r="Q2" s="2" t="str">
        <f t="shared" ref="Q2:Q65" si="2">IMDIV(IMPRODUCT(gpi,$O2),IMSUB($O2,1))</f>
        <v>2.92435229687878-111027.007817886i</v>
      </c>
      <c r="R2" s="2" t="str">
        <f t="shared" ref="R2:R65" si="3">IMPRODUCT($P2,$Q2,gpd)</f>
        <v>-838.567443812461-90.5132852801774i</v>
      </c>
      <c r="S2" s="2" t="str">
        <f>IMDIV($R2,IMSUM(1,$R2))</f>
        <v>1.00118015136857-0.000127535254965082i</v>
      </c>
      <c r="T2" s="2">
        <f>20*LOG10(SQRT(IMPRODUCT(IMCONJUGATE(S2),S2)+0))</f>
        <v>1.0244691102994884E-2</v>
      </c>
      <c r="U2">
        <f>ATAN(IMAGINARY(S2)/IMREAL(S2))*180/PI()</f>
        <v>-7.2986183346831117E-3</v>
      </c>
      <c r="W2" s="2" t="str">
        <f>IMPRODUCT($S2,IMDIV($O2,IMSUB($O2,1)))</f>
        <v>-1.9204341471835-19005.5785440815i</v>
      </c>
      <c r="X2" s="2">
        <f>20*LOG10(SQRT(IMPRODUCT(IMCONJUGATE(W2),W2)+0))</f>
        <v>85.57762193215197</v>
      </c>
    </row>
    <row r="3" spans="1:24" ht="15.75" x14ac:dyDescent="0.25">
      <c r="A3" s="19" t="s">
        <v>549</v>
      </c>
      <c r="B3" s="21" t="s">
        <v>548</v>
      </c>
      <c r="C3" s="36"/>
      <c r="L3">
        <f>L2+Graph_Step_Size</f>
        <v>0.01</v>
      </c>
      <c r="M3" s="1">
        <f t="shared" ref="M3:M66" si="4">10^L3</f>
        <v>1.0232929922807541</v>
      </c>
      <c r="N3" s="1">
        <f t="shared" si="0"/>
        <v>8.5792884472818429E-6</v>
      </c>
      <c r="O3" s="2" t="str">
        <f t="shared" ref="O3:O66" si="5">IMEXP(2*PI()*N3&amp;"i")</f>
        <v>0.999999998547112+0.0000539052590919107i</v>
      </c>
      <c r="P3" s="2" t="str">
        <f t="shared" si="1"/>
        <v>0.000122100114831574-0.00110572967713898i</v>
      </c>
      <c r="Q3" s="2" t="str">
        <f t="shared" si="2"/>
        <v>2.9243537856849-108499.724569808i</v>
      </c>
      <c r="R3" s="2" t="str">
        <f t="shared" si="3"/>
        <v>-800.825584428763-88.4529513877953i</v>
      </c>
      <c r="S3" s="2" t="str">
        <f t="shared" ref="S3:S66" si="6">IMDIV($R3,IMSUM(1,$R3))</f>
        <v>1.00123516623579-0.000136597404655514i</v>
      </c>
      <c r="T3" s="2">
        <f t="shared" ref="T3:T66" si="7">20*LOG10(SQRT(IMPRODUCT(IMCONJUGATE(S3),S3)+0))</f>
        <v>1.0721978142812566E-2</v>
      </c>
      <c r="U3">
        <f t="shared" ref="U3:U66" si="8">ATAN(IMAGINARY(S3)/IMREAL(S3))*180/PI()</f>
        <v>-7.8167996836029721E-3</v>
      </c>
      <c r="W3" s="2" t="str">
        <f t="shared" ref="W3:W66" si="9">IMPRODUCT($S3,IMDIV($O3,IMSUB($O3,1)))</f>
        <v>-2.03340968137097-18573.9793492683i</v>
      </c>
      <c r="X3" s="2">
        <f t="shared" ref="X3:X66" si="10">20*LOG10(SQRT(IMPRODUCT(IMCONJUGATE(W3),W3)+0))</f>
        <v>85.378099219239104</v>
      </c>
    </row>
    <row r="4" spans="1:24" ht="15.75" x14ac:dyDescent="0.25">
      <c r="A4" s="19" t="s">
        <v>542</v>
      </c>
      <c r="B4" s="27">
        <v>10000000000</v>
      </c>
      <c r="C4" s="36"/>
      <c r="L4">
        <f t="shared" ref="L4:L66" si="11">L3+Graph_Step_Size</f>
        <v>0.02</v>
      </c>
      <c r="M4" s="1">
        <f t="shared" si="4"/>
        <v>1.0471285480508996</v>
      </c>
      <c r="N4" s="1">
        <f t="shared" si="0"/>
        <v>8.7791257468587419E-6</v>
      </c>
      <c r="O4" s="2" t="str">
        <f t="shared" si="5"/>
        <v>0.999999998478639+0.0000551608738745717i</v>
      </c>
      <c r="P4" s="2" t="str">
        <f t="shared" si="1"/>
        <v>0.000122100114821747-0.00108056019681442i</v>
      </c>
      <c r="Q4" s="2" t="str">
        <f t="shared" si="2"/>
        <v>2.92435282145896-106029.96931186i</v>
      </c>
      <c r="R4" s="2" t="str">
        <f t="shared" si="3"/>
        <v>-764.782388543622-86.4395163846522i</v>
      </c>
      <c r="S4" s="2" t="str">
        <f t="shared" si="6"/>
        <v>1.00129271618264-0.000146300521360799i</v>
      </c>
      <c r="T4" s="2">
        <f t="shared" si="7"/>
        <v>1.1221231499382275E-2</v>
      </c>
      <c r="U4">
        <f t="shared" si="8"/>
        <v>-8.3715802775873403E-3</v>
      </c>
      <c r="W4" s="2" t="str">
        <f t="shared" si="9"/>
        <v>-2.151605347992-18152.2272785745i</v>
      </c>
      <c r="X4" s="2">
        <f t="shared" si="10"/>
        <v>85.178598472645248</v>
      </c>
    </row>
    <row r="5" spans="1:24" ht="15.75" x14ac:dyDescent="0.25">
      <c r="A5" s="19" t="s">
        <v>541</v>
      </c>
      <c r="B5" s="7">
        <v>1</v>
      </c>
      <c r="C5" s="36"/>
      <c r="L5">
        <f>L4+Graph_Step_Size</f>
        <v>0.03</v>
      </c>
      <c r="M5" s="1">
        <f t="shared" si="4"/>
        <v>1.0715193052376064</v>
      </c>
      <c r="N5" s="1">
        <f t="shared" si="0"/>
        <v>8.9836178551120912E-6</v>
      </c>
      <c r="O5" s="2" t="str">
        <f t="shared" si="5"/>
        <v>0.999999998406939+0.0000564457356825827i</v>
      </c>
      <c r="P5" s="2" t="str">
        <f t="shared" si="1"/>
        <v>0.000122100114813468-0.00105596364379281i</v>
      </c>
      <c r="Q5" s="2" t="str">
        <f t="shared" si="2"/>
        <v>2.92435200905187-103616.432547114i</v>
      </c>
      <c r="R5" s="2" t="str">
        <f t="shared" si="3"/>
        <v>-730.36140368543-84.4719127600398i</v>
      </c>
      <c r="S5" s="2" t="str">
        <f t="shared" si="6"/>
        <v>1.00135291520245-0.00015668958403299i</v>
      </c>
      <c r="T5" s="2">
        <f t="shared" si="7"/>
        <v>1.1743436401696415E-2</v>
      </c>
      <c r="U5">
        <f t="shared" si="8"/>
        <v>-8.9655221942027564E-3</v>
      </c>
      <c r="W5" s="2" t="str">
        <f t="shared" si="9"/>
        <v>-2.27525675456681-17740.0986401893i</v>
      </c>
      <c r="X5" s="2">
        <f t="shared" si="10"/>
        <v>84.97912067759944</v>
      </c>
    </row>
    <row r="6" spans="1:24" x14ac:dyDescent="0.25">
      <c r="A6" s="19" t="s">
        <v>551</v>
      </c>
      <c r="B6" s="7">
        <v>40</v>
      </c>
      <c r="C6" s="11"/>
      <c r="L6">
        <f t="shared" si="11"/>
        <v>0.04</v>
      </c>
      <c r="M6" s="1">
        <f t="shared" si="4"/>
        <v>1.0964781961431851</v>
      </c>
      <c r="N6" s="1">
        <f t="shared" si="0"/>
        <v>9.1928731964644632E-6</v>
      </c>
      <c r="O6" s="2" t="str">
        <f t="shared" si="5"/>
        <v>0.999999998331861+0.0000577605257666731i</v>
      </c>
      <c r="P6" s="2" t="str">
        <f t="shared" si="1"/>
        <v>0.000122100114826131-0.00103192697668181i</v>
      </c>
      <c r="Q6" s="2" t="str">
        <f t="shared" si="2"/>
        <v>2.92435325158497-101257.834586429i</v>
      </c>
      <c r="R6" s="2" t="str">
        <f t="shared" si="3"/>
        <v>-697.48961834696-82.5490972905274i</v>
      </c>
      <c r="S6" s="2" t="str">
        <f t="shared" si="6"/>
        <v>1.00141588214435-0.000167812684937783i</v>
      </c>
      <c r="T6" s="2">
        <f t="shared" si="7"/>
        <v>1.2289619814151182E-2</v>
      </c>
      <c r="U6">
        <f t="shared" si="8"/>
        <v>-9.6013641056940258E-3</v>
      </c>
      <c r="W6" s="2" t="str">
        <f t="shared" si="9"/>
        <v>-2.40460981595917-17337.3748397106i</v>
      </c>
      <c r="X6" s="2">
        <f t="shared" si="10"/>
        <v>84.779666861066261</v>
      </c>
    </row>
    <row r="7" spans="1:24" x14ac:dyDescent="0.25">
      <c r="A7" s="19" t="s">
        <v>550</v>
      </c>
      <c r="B7" s="17">
        <f>bitrate/bitwidth</f>
        <v>250000000</v>
      </c>
      <c r="C7" s="11"/>
      <c r="F7" t="s">
        <v>544</v>
      </c>
      <c r="L7">
        <f t="shared" si="11"/>
        <v>0.05</v>
      </c>
      <c r="M7" s="1">
        <f t="shared" si="4"/>
        <v>1.1220184543019636</v>
      </c>
      <c r="N7" s="1">
        <f t="shared" si="0"/>
        <v>9.4070027208676629E-6</v>
      </c>
      <c r="O7" s="2" t="str">
        <f t="shared" si="5"/>
        <v>0.999999998253244+0.0000591059412459395i</v>
      </c>
      <c r="P7" s="2" t="str">
        <f t="shared" si="1"/>
        <v>0.000122100114825539-0.00100843745090011i</v>
      </c>
      <c r="Q7" s="2" t="str">
        <f t="shared" si="2"/>
        <v>2.92435319353448-98952.924869949i</v>
      </c>
      <c r="R7" s="2" t="str">
        <f t="shared" si="3"/>
        <v>-666.097307051934-80.6700504267673i</v>
      </c>
      <c r="S7" s="2" t="str">
        <f t="shared" si="6"/>
        <v>1.00148174089425-0.000179721239871911i</v>
      </c>
      <c r="T7" s="2">
        <f t="shared" si="7"/>
        <v>1.2860851970552265E-2</v>
      </c>
      <c r="U7">
        <f t="shared" si="8"/>
        <v>-1.0282033114039201E-2</v>
      </c>
      <c r="W7" s="2" t="str">
        <f t="shared" si="9"/>
        <v>-2.53992192582499-16943.8422639056i</v>
      </c>
      <c r="X7" s="2">
        <f t="shared" si="10"/>
        <v>84.580238093279547</v>
      </c>
    </row>
    <row r="8" spans="1:24" x14ac:dyDescent="0.25">
      <c r="A8" s="19" t="str">
        <f>IF(Transceiver_Type="GTX","DRPCLK (Hz)","PPM Clock")</f>
        <v>PPM Clock</v>
      </c>
      <c r="B8" s="15">
        <f>IF(Transceiver_Type="GTX",userclk/6,userclk/2)</f>
        <v>125000000</v>
      </c>
      <c r="C8" s="11"/>
      <c r="F8" t="s">
        <v>544</v>
      </c>
      <c r="L8">
        <f t="shared" si="11"/>
        <v>6.0000000000000005E-2</v>
      </c>
      <c r="M8" s="1">
        <f t="shared" si="4"/>
        <v>1.1481536214968828</v>
      </c>
      <c r="N8" s="1">
        <f t="shared" si="0"/>
        <v>9.6261199626298658E-6</v>
      </c>
      <c r="O8" s="2" t="str">
        <f t="shared" si="5"/>
        <v>0.999999998170922+0.0000604826954774682i</v>
      </c>
      <c r="P8" s="2" t="str">
        <f t="shared" si="1"/>
        <v>0.000122100114826096-0.000985482612011656i</v>
      </c>
      <c r="Q8" s="2" t="str">
        <f t="shared" si="2"/>
        <v>2.92435324820182-96700.4813040314i</v>
      </c>
      <c r="R8" s="2" t="str">
        <f t="shared" si="3"/>
        <v>-636.11788251252-78.8337758930568i</v>
      </c>
      <c r="S8" s="2" t="str">
        <f t="shared" si="6"/>
        <v>1.00155062055964-0.000192470212316945i</v>
      </c>
      <c r="T8" s="2">
        <f t="shared" si="7"/>
        <v>1.3458247938064043E-2</v>
      </c>
      <c r="U8">
        <f t="shared" si="8"/>
        <v>-1.1010657360317793E-2</v>
      </c>
      <c r="W8" s="2" t="str">
        <f t="shared" si="9"/>
        <v>-2.68146064749967-16559.2921670852i</v>
      </c>
      <c r="X8" s="2">
        <f t="shared" si="10"/>
        <v>84.380835489306648</v>
      </c>
    </row>
    <row r="9" spans="1:24" x14ac:dyDescent="0.25">
      <c r="A9" s="19" t="s">
        <v>547</v>
      </c>
      <c r="B9" s="7">
        <v>1048</v>
      </c>
      <c r="C9" s="10" t="str">
        <f>DEC2HEX(TC-1,4)&amp;" hex"</f>
        <v>0417 hex</v>
      </c>
      <c r="F9" t="s">
        <v>544</v>
      </c>
      <c r="L9">
        <f t="shared" si="11"/>
        <v>7.0000000000000007E-2</v>
      </c>
      <c r="M9" s="1">
        <f t="shared" si="4"/>
        <v>1.1748975549395295</v>
      </c>
      <c r="N9" s="1">
        <f t="shared" si="0"/>
        <v>9.8503411006130146E-6</v>
      </c>
      <c r="O9" s="2" t="str">
        <f t="shared" si="5"/>
        <v>0.99999999808472+0.0000618915184345657i</v>
      </c>
      <c r="P9" s="2" t="str">
        <f t="shared" si="1"/>
        <v>0.000122100114822127-0.000963050289046106i</v>
      </c>
      <c r="Q9" s="2" t="str">
        <f t="shared" si="2"/>
        <v>2.92435285868714-94499.3096132833i</v>
      </c>
      <c r="R9" s="2" t="str">
        <f t="shared" si="3"/>
        <v>-607.487754343043-77.0393000650694i</v>
      </c>
      <c r="S9" s="2" t="str">
        <f t="shared" si="6"/>
        <v>1.00162265565861-0.000206118351592096i</v>
      </c>
      <c r="T9" s="2">
        <f t="shared" si="7"/>
        <v>1.4082969214832073E-2</v>
      </c>
      <c r="U9">
        <f t="shared" si="8"/>
        <v>-1.1790579409321019E-2</v>
      </c>
      <c r="W9" s="2" t="str">
        <f t="shared" si="9"/>
        <v>-2.82950527902572-16183.5205600403i</v>
      </c>
      <c r="X9" s="2">
        <f t="shared" si="10"/>
        <v>84.181460210645852</v>
      </c>
    </row>
    <row r="10" spans="1:24" x14ac:dyDescent="0.25">
      <c r="A10" s="19" t="s">
        <v>534</v>
      </c>
      <c r="B10" s="7">
        <v>200</v>
      </c>
      <c r="C10" s="10" t="str">
        <f>DEC2HEX(V-2,4)&amp;" hex"</f>
        <v>00C6 hex</v>
      </c>
      <c r="F10" t="s">
        <v>544</v>
      </c>
      <c r="L10">
        <f t="shared" si="11"/>
        <v>0.08</v>
      </c>
      <c r="M10" s="1">
        <f t="shared" si="4"/>
        <v>1.2022644346174129</v>
      </c>
      <c r="N10" s="1">
        <f t="shared" si="0"/>
        <v>1.0079785019832389E-5</v>
      </c>
      <c r="O10" s="2" t="str">
        <f t="shared" si="5"/>
        <v>0.999999997994456+0.0000633331570938007i</v>
      </c>
      <c r="P10" s="2" t="str">
        <f t="shared" si="1"/>
        <v>0.000122100114828965-0.000941128588092661i</v>
      </c>
      <c r="Q10" s="2" t="str">
        <f t="shared" si="2"/>
        <v>2.92435352968206-92348.2427073383i</v>
      </c>
      <c r="R10" s="2" t="str">
        <f t="shared" si="3"/>
        <v>-580.146194204346-75.2856715072671i</v>
      </c>
      <c r="S10" s="2" t="str">
        <f t="shared" si="6"/>
        <v>1.00169798631248-0.000220728446503694i</v>
      </c>
      <c r="T10" s="2">
        <f t="shared" si="7"/>
        <v>1.4736225355278366E-2</v>
      </c>
      <c r="U10">
        <f t="shared" si="8"/>
        <v>-1.2625370492162304E-2</v>
      </c>
      <c r="W10" s="2" t="str">
        <f t="shared" si="9"/>
        <v>-2.98434658859762-15816.3281014736i</v>
      </c>
      <c r="X10" s="2">
        <f t="shared" si="10"/>
        <v>83.982113466851615</v>
      </c>
    </row>
    <row r="11" spans="1:24" x14ac:dyDescent="0.25">
      <c r="A11" s="19" t="s">
        <v>535</v>
      </c>
      <c r="B11" s="7">
        <v>200</v>
      </c>
      <c r="C11" s="10" t="str">
        <f>DEC2HEX(R_div-2,4)&amp;" hex"</f>
        <v>00C6 hex</v>
      </c>
      <c r="F11" t="s">
        <v>544</v>
      </c>
      <c r="L11">
        <f t="shared" si="11"/>
        <v>0.09</v>
      </c>
      <c r="M11" s="1">
        <f t="shared" si="4"/>
        <v>1.2302687708123816</v>
      </c>
      <c r="N11" s="1">
        <f t="shared" si="0"/>
        <v>1.0314573374491007E-5</v>
      </c>
      <c r="O11" s="2" t="str">
        <f t="shared" si="5"/>
        <v>0.999999997899937+0.0000648083758310605i</v>
      </c>
      <c r="P11" s="2" t="str">
        <f t="shared" si="1"/>
        <v>0.000122100114819248-0.000919705885984805i</v>
      </c>
      <c r="Q11" s="2" t="str">
        <f t="shared" si="2"/>
        <v>2.92435257621032-90246.1400620502i</v>
      </c>
      <c r="R11" s="2" t="str">
        <f t="shared" si="3"/>
        <v>-554.035206989481-73.5719603886877i</v>
      </c>
      <c r="S11" s="2" t="str">
        <f t="shared" si="6"/>
        <v>1.00177675844189-0.000236367594783688i</v>
      </c>
      <c r="T11" s="2">
        <f t="shared" si="7"/>
        <v>1.5419275622033615E-2</v>
      </c>
      <c r="U11">
        <f t="shared" si="8"/>
        <v>-1.3518845620365373E-2</v>
      </c>
      <c r="W11" s="2" t="str">
        <f t="shared" si="9"/>
        <v>-3.1462883155247-15457.5199918708i</v>
      </c>
      <c r="X11" s="2">
        <f t="shared" si="10"/>
        <v>83.782796517186796</v>
      </c>
    </row>
    <row r="12" spans="1:24" x14ac:dyDescent="0.25">
      <c r="A12" s="20" t="str">
        <f>IF(Transceiver_Type="GTX","ACC_STEP[3:0]","ACC_STEP[3:0] N/A, via PPMSTEP")</f>
        <v>ACC_STEP[3:0] N/A, via PPMSTEP</v>
      </c>
      <c r="B12" s="7">
        <v>1</v>
      </c>
      <c r="C12" s="10" t="str">
        <f>DEC2HEX(step,1)&amp;" hex"</f>
        <v>1 hex</v>
      </c>
      <c r="F12" t="s">
        <v>544</v>
      </c>
      <c r="L12">
        <f t="shared" si="11"/>
        <v>9.9999999999999992E-2</v>
      </c>
      <c r="M12" s="1">
        <f t="shared" si="4"/>
        <v>1.2589254117941673</v>
      </c>
      <c r="N12" s="1">
        <f t="shared" si="0"/>
        <v>1.0554830652482298E-5</v>
      </c>
      <c r="O12" s="2" t="str">
        <f t="shared" si="5"/>
        <v>0.999999997800964+0.0000663179568268336i</v>
      </c>
      <c r="P12" s="2" t="str">
        <f t="shared" si="1"/>
        <v>0.000122100114818972-0.00089877082409478i</v>
      </c>
      <c r="Q12" s="2" t="str">
        <f t="shared" si="2"/>
        <v>2.92435254907974-88191.8871147722i</v>
      </c>
      <c r="R12" s="2" t="str">
        <f t="shared" si="3"/>
        <v>-529.099407775055-71.8972581090009i</v>
      </c>
      <c r="S12" s="2" t="str">
        <f t="shared" si="6"/>
        <v>1.00185912396605-0.000253107490135271i</v>
      </c>
      <c r="T12" s="2">
        <f t="shared" si="7"/>
        <v>1.6133430661124642E-2</v>
      </c>
      <c r="U12">
        <f t="shared" si="8"/>
        <v>-1.4475079671837742E-2</v>
      </c>
      <c r="W12" s="2" t="str">
        <f t="shared" si="9"/>
        <v>-3.31564600481093-15106.9058697523i</v>
      </c>
      <c r="X12" s="2">
        <f t="shared" si="10"/>
        <v>83.583510672297507</v>
      </c>
    </row>
    <row r="13" spans="1:24" x14ac:dyDescent="0.25">
      <c r="A13" s="20" t="s">
        <v>13</v>
      </c>
      <c r="B13" s="7">
        <v>6</v>
      </c>
      <c r="C13" s="10" t="str">
        <f>DEC2HEX(G1_,2)&amp;" hex"</f>
        <v>06 hex</v>
      </c>
      <c r="F13" t="s">
        <v>544</v>
      </c>
      <c r="L13">
        <f t="shared" si="11"/>
        <v>0.10999999999999999</v>
      </c>
      <c r="M13" s="1">
        <f t="shared" si="4"/>
        <v>1.288249551693134</v>
      </c>
      <c r="N13" s="1">
        <f t="shared" si="0"/>
        <v>1.0800684241395236E-5</v>
      </c>
      <c r="O13" s="2" t="str">
        <f t="shared" si="5"/>
        <v>0.999999997697327+0.0000678627004809321i</v>
      </c>
      <c r="P13" s="2" t="str">
        <f t="shared" si="1"/>
        <v>0.0001221001148225-0.000878312302402131i</v>
      </c>
      <c r="Q13" s="2" t="str">
        <f t="shared" si="2"/>
        <v>2.92435289534001-86184.3946733999i</v>
      </c>
      <c r="R13" s="2" t="str">
        <f t="shared" si="3"/>
        <v>-505.285904404095-70.2606767116289i</v>
      </c>
      <c r="S13" s="2" t="str">
        <f t="shared" si="6"/>
        <v>1.00194524100463-0.00027102472656716i</v>
      </c>
      <c r="T13" s="2">
        <f t="shared" si="7"/>
        <v>1.6880054196380258E-2</v>
      </c>
      <c r="U13">
        <f t="shared" si="8"/>
        <v>-1.5498424426544663E-2</v>
      </c>
      <c r="W13" s="2" t="str">
        <f t="shared" si="9"/>
        <v>-3.49274888197221-14764.2997102482i</v>
      </c>
      <c r="X13" s="2">
        <f t="shared" si="10"/>
        <v>83.384257295907759</v>
      </c>
    </row>
    <row r="14" spans="1:24" x14ac:dyDescent="0.25">
      <c r="A14" s="20" t="s">
        <v>14</v>
      </c>
      <c r="B14" s="7">
        <v>14</v>
      </c>
      <c r="C14" s="10" t="str">
        <f>DEC2HEX(G2_,2)&amp;" hex"</f>
        <v>0E hex</v>
      </c>
      <c r="F14" t="s">
        <v>544</v>
      </c>
      <c r="L14">
        <f t="shared" si="11"/>
        <v>0.11999999999999998</v>
      </c>
      <c r="M14" s="1">
        <f t="shared" si="4"/>
        <v>1.318256738556407</v>
      </c>
      <c r="N14" s="1">
        <f t="shared" si="0"/>
        <v>1.1052264496056916E-5</v>
      </c>
      <c r="O14" s="2" t="str">
        <f t="shared" si="5"/>
        <v>0.999999997588805+0.0000694434258368735i</v>
      </c>
      <c r="P14" s="2" t="str">
        <f t="shared" si="1"/>
        <v>0.000122100114818401-0.000858319473512167i</v>
      </c>
      <c r="Q14" s="2" t="str">
        <f t="shared" si="2"/>
        <v>2.92435249311371-84222.5983388688i</v>
      </c>
      <c r="R14" s="2" t="str">
        <f t="shared" si="3"/>
        <v>-482.544185234919-68.661348446296i</v>
      </c>
      <c r="S14" s="2" t="str">
        <f t="shared" si="6"/>
        <v>1.00203527408217-0.000290201122191125i</v>
      </c>
      <c r="T14" s="2">
        <f t="shared" si="7"/>
        <v>1.7660564740963201E-2</v>
      </c>
      <c r="U14">
        <f t="shared" si="8"/>
        <v>-1.6593526671873547E-2</v>
      </c>
      <c r="W14" s="2" t="str">
        <f t="shared" si="9"/>
        <v>-3.677939881227-14429.5197259454i</v>
      </c>
      <c r="X14" s="2">
        <f t="shared" si="10"/>
        <v>83.185037806530872</v>
      </c>
    </row>
    <row r="15" spans="1:24" x14ac:dyDescent="0.25">
      <c r="A15" s="19" t="s">
        <v>12</v>
      </c>
      <c r="B15" s="7">
        <v>6</v>
      </c>
      <c r="C15" s="12"/>
      <c r="F15" t="s">
        <v>544</v>
      </c>
      <c r="L15">
        <f t="shared" si="11"/>
        <v>0.12999999999999998</v>
      </c>
      <c r="M15" s="1">
        <f t="shared" si="4"/>
        <v>1.3489628825916535</v>
      </c>
      <c r="N15" s="1">
        <f t="shared" si="0"/>
        <v>1.1309704807648423E-5</v>
      </c>
      <c r="O15" s="2" t="str">
        <f t="shared" si="5"/>
        <v>0.999999997475169+0.0000710609710161493i</v>
      </c>
      <c r="P15" s="2" t="str">
        <f t="shared" si="1"/>
        <v>0.000122100114819946-0.000838781736976313i</v>
      </c>
      <c r="Q15" s="2" t="str">
        <f t="shared" si="2"/>
        <v>2.92435264469492-82305.4579407947i</v>
      </c>
      <c r="R15" s="2" t="str">
        <f t="shared" si="3"/>
        <v>-460.826012038962-67.0984253431636i</v>
      </c>
      <c r="S15" s="2" t="str">
        <f t="shared" si="6"/>
        <v>1.00212939433399-0.000310724063024422i</v>
      </c>
      <c r="T15" s="2">
        <f t="shared" si="7"/>
        <v>1.8476437317769368E-2</v>
      </c>
      <c r="U15">
        <f t="shared" si="8"/>
        <v>-1.7765347403823413E-2</v>
      </c>
      <c r="W15" s="2" t="str">
        <f t="shared" si="9"/>
        <v>-3.871575601807-14102.3882699453i</v>
      </c>
      <c r="X15" s="2">
        <f t="shared" si="10"/>
        <v>82.985853679190015</v>
      </c>
    </row>
    <row r="16" spans="1:24" x14ac:dyDescent="0.25">
      <c r="A16" s="5" t="s">
        <v>543</v>
      </c>
      <c r="B16" s="23">
        <f>2^21</f>
        <v>2097152</v>
      </c>
      <c r="F16" t="s">
        <v>544</v>
      </c>
      <c r="L16">
        <f t="shared" si="11"/>
        <v>0.13999999999999999</v>
      </c>
      <c r="M16" s="1">
        <f t="shared" si="4"/>
        <v>1.3803842646028848</v>
      </c>
      <c r="N16" s="1">
        <f t="shared" si="0"/>
        <v>1.1573141674430585E-5</v>
      </c>
      <c r="O16" s="2" t="str">
        <f t="shared" si="5"/>
        <v>0.999999997356178+0.0000727161936626071i</v>
      </c>
      <c r="P16" s="2" t="str">
        <f t="shared" si="1"/>
        <v>0.000122100114826487-0.00081968873362006i</v>
      </c>
      <c r="Q16" s="2" t="str">
        <f t="shared" si="2"/>
        <v>2.92435328659427-80431.9569859626i</v>
      </c>
      <c r="R16" s="2" t="str">
        <f t="shared" si="3"/>
        <v>-440.085317654525-65.571078718588i</v>
      </c>
      <c r="S16" s="2" t="str">
        <f t="shared" si="6"/>
        <v>1.0022277797136-0.000332686867665374i</v>
      </c>
      <c r="T16" s="2">
        <f t="shared" si="7"/>
        <v>1.9329205187772921E-2</v>
      </c>
      <c r="U16">
        <f t="shared" si="8"/>
        <v>-1.9019182168324624E-2</v>
      </c>
      <c r="W16" s="2" t="str">
        <f t="shared" si="9"/>
        <v>-4.07402742950742-13782.7317410865i</v>
      </c>
      <c r="X16" s="2">
        <f t="shared" si="10"/>
        <v>82.786706447146145</v>
      </c>
    </row>
    <row r="17" spans="1:24" x14ac:dyDescent="0.25">
      <c r="C17" t="s">
        <v>544</v>
      </c>
      <c r="F17" t="s">
        <v>544</v>
      </c>
      <c r="L17">
        <f t="shared" si="11"/>
        <v>0.15</v>
      </c>
      <c r="M17" s="1">
        <f t="shared" si="4"/>
        <v>1.4125375446227544</v>
      </c>
      <c r="N17" s="1">
        <f t="shared" si="0"/>
        <v>1.1842714774117172E-5</v>
      </c>
      <c r="O17" s="2" t="str">
        <f t="shared" si="5"/>
        <v>0.999999997231578+0.0000744099713971855i</v>
      </c>
      <c r="P17" s="2" t="str">
        <f t="shared" si="1"/>
        <v>0.000122100114821078-0.000801030340066822i</v>
      </c>
      <c r="Q17" s="2" t="str">
        <f t="shared" si="2"/>
        <v>2.92435275577562-78601.1021193671i</v>
      </c>
      <c r="R17" s="2" t="str">
        <f t="shared" si="3"/>
        <v>-420.278108282345-64.0784987350205i</v>
      </c>
      <c r="S17" s="2" t="str">
        <f t="shared" si="6"/>
        <v>1.00233061520061-0.000356189174283354i</v>
      </c>
      <c r="T17" s="2">
        <f t="shared" si="7"/>
        <v>2.0220461577847879E-2</v>
      </c>
      <c r="U17">
        <f t="shared" si="8"/>
        <v>-2.0360682619222702E-2</v>
      </c>
      <c r="W17" s="2" t="str">
        <f t="shared" si="9"/>
        <v>-4.28568205628204-13470.3804912778i</v>
      </c>
      <c r="X17" s="2">
        <f t="shared" si="10"/>
        <v>82.587597703626386</v>
      </c>
    </row>
    <row r="18" spans="1:24" ht="15.75" x14ac:dyDescent="0.25">
      <c r="A18" s="25" t="s">
        <v>536</v>
      </c>
      <c r="B18" s="26"/>
      <c r="F18" t="s">
        <v>544</v>
      </c>
      <c r="L18">
        <f t="shared" si="11"/>
        <v>0.16</v>
      </c>
      <c r="M18" s="1">
        <f t="shared" si="4"/>
        <v>1.4454397707459274</v>
      </c>
      <c r="N18" s="1">
        <f t="shared" si="0"/>
        <v>1.2118567037933855E-5</v>
      </c>
      <c r="O18" s="2" t="str">
        <f t="shared" si="5"/>
        <v>0.999999997101106+0.0000761432022832398i</v>
      </c>
      <c r="P18" s="2" t="str">
        <f t="shared" si="1"/>
        <v>0.000122100114818455-0.000782796663418077i</v>
      </c>
      <c r="Q18" s="2" t="str">
        <f t="shared" si="2"/>
        <v>2.92435249838253-76811.9225975239i</v>
      </c>
      <c r="R18" s="2" t="str">
        <f t="shared" si="3"/>
        <v>-401.362370189781-62.6198940227804i</v>
      </c>
      <c r="S18" s="2" t="str">
        <f t="shared" si="6"/>
        <v>1.00243809300813-0.000381337351246089i</v>
      </c>
      <c r="T18" s="2">
        <f t="shared" si="7"/>
        <v>2.1151861398846804E-2</v>
      </c>
      <c r="U18">
        <f t="shared" si="8"/>
        <v>-2.1795879362083971E-2</v>
      </c>
      <c r="W18" s="2" t="str">
        <f t="shared" si="9"/>
        <v>-4.50694116077473-13165.1687348842i</v>
      </c>
      <c r="X18" s="2">
        <f t="shared" si="10"/>
        <v>82.388529103541828</v>
      </c>
    </row>
    <row r="19" spans="1:24" x14ac:dyDescent="0.25">
      <c r="A19" s="5" t="s">
        <v>552</v>
      </c>
      <c r="B19" s="16">
        <f>userclk/V/1000</f>
        <v>1250</v>
      </c>
      <c r="F19" t="s">
        <v>544</v>
      </c>
      <c r="L19">
        <f t="shared" si="11"/>
        <v>0.17</v>
      </c>
      <c r="M19" s="1">
        <f t="shared" si="4"/>
        <v>1.4791083881682074</v>
      </c>
      <c r="N19" s="1">
        <f t="shared" si="0"/>
        <v>1.2400844726402251E-5</v>
      </c>
      <c r="O19" s="2" t="str">
        <f t="shared" si="5"/>
        <v>0.999999996964486+0.0000779168053027069i</v>
      </c>
      <c r="P19" s="2" t="str">
        <f t="shared" si="1"/>
        <v>0.000122100114825604-0.000764978035906718i</v>
      </c>
      <c r="Q19" s="2" t="str">
        <f t="shared" si="2"/>
        <v>2.9243531998829-75063.4697737679i</v>
      </c>
      <c r="R19" s="2" t="str">
        <f t="shared" si="3"/>
        <v>-383.297980543921-61.19449121714i</v>
      </c>
      <c r="S19" s="2" t="str">
        <f t="shared" si="6"/>
        <v>1.0025504127898-0.000408244931986381i</v>
      </c>
      <c r="T19" s="2">
        <f t="shared" si="7"/>
        <v>2.2125122955217243E-2</v>
      </c>
      <c r="U19">
        <f t="shared" si="8"/>
        <v>-2.3331206111098363E-2</v>
      </c>
      <c r="W19" s="2" t="str">
        <f t="shared" si="9"/>
        <v>-4.73822255747899-12866.9344601314i</v>
      </c>
      <c r="X19" s="2">
        <f t="shared" si="10"/>
        <v>82.189502365197114</v>
      </c>
    </row>
    <row r="20" spans="1:24" x14ac:dyDescent="0.25">
      <c r="F20" t="s">
        <v>544</v>
      </c>
      <c r="L20">
        <f t="shared" si="11"/>
        <v>0.18000000000000002</v>
      </c>
      <c r="M20" s="1">
        <f t="shared" si="4"/>
        <v>1.5135612484362084</v>
      </c>
      <c r="N20" s="1">
        <f t="shared" si="0"/>
        <v>1.2689697506889171E-5</v>
      </c>
      <c r="O20" s="2" t="str">
        <f t="shared" si="5"/>
        <v>0.999999996821426+0.0000797317208433618i</v>
      </c>
      <c r="P20" s="2" t="str">
        <f t="shared" si="1"/>
        <v>0.000122100114819573-0.000747565009882732i</v>
      </c>
      <c r="Q20" s="2" t="str">
        <f t="shared" si="2"/>
        <v>2.92435260808305-73354.8165952682i</v>
      </c>
      <c r="R20" s="2" t="str">
        <f t="shared" si="3"/>
        <v>-366.046622365605-59.8015345275103i</v>
      </c>
      <c r="S20" s="2" t="str">
        <f t="shared" si="6"/>
        <v>1.00266778184424-0.000437033075490615i</v>
      </c>
      <c r="T20" s="2">
        <f t="shared" si="7"/>
        <v>2.314202962648396E-2</v>
      </c>
      <c r="U20">
        <f t="shared" si="8"/>
        <v>-2.497352523030523E-2</v>
      </c>
      <c r="W20" s="2" t="str">
        <f t="shared" si="9"/>
        <v>-4.97996105604208-12575.5193424611i</v>
      </c>
      <c r="X20" s="2">
        <f t="shared" si="10"/>
        <v>81.990519271971806</v>
      </c>
    </row>
    <row r="21" spans="1:24" x14ac:dyDescent="0.25">
      <c r="B21" s="3" t="s">
        <v>544</v>
      </c>
      <c r="F21" t="s">
        <v>544</v>
      </c>
      <c r="L21">
        <f>L20+Graph_Step_Size</f>
        <v>0.19000000000000003</v>
      </c>
      <c r="M21" s="1">
        <f t="shared" si="4"/>
        <v>1.5488166189124815</v>
      </c>
      <c r="N21" s="1">
        <f t="shared" si="0"/>
        <v>1.2985278532962243E-5</v>
      </c>
      <c r="O21" s="2" t="str">
        <f t="shared" si="5"/>
        <v>0.999999996671625+0.0000815889111974234i</v>
      </c>
      <c r="P21" s="2" t="str">
        <f t="shared" si="1"/>
        <v>0.000122100114824185-0.000730548352725829i</v>
      </c>
      <c r="Q21" s="2" t="str">
        <f t="shared" si="2"/>
        <v>2.92435306062128-71685.0571114934i</v>
      </c>
      <c r="R21" s="2" t="str">
        <f t="shared" si="3"/>
        <v>-349.571703207431-58.4402854135119i</v>
      </c>
      <c r="S21" s="2" t="str">
        <f t="shared" si="6"/>
        <v>1.00279041531682-0.000467831054663012i</v>
      </c>
      <c r="T21" s="2">
        <f t="shared" si="7"/>
        <v>2.4204431519682757E-2</v>
      </c>
      <c r="U21">
        <f t="shared" si="8"/>
        <v>-2.6730154779347596E-2</v>
      </c>
      <c r="W21" s="2" t="str">
        <f t="shared" si="9"/>
        <v>-5.23260766787688-12290.7686598049i</v>
      </c>
      <c r="X21" s="2">
        <f t="shared" si="10"/>
        <v>81.79158167397344</v>
      </c>
    </row>
    <row r="22" spans="1:24" x14ac:dyDescent="0.25">
      <c r="A22" s="5" t="s">
        <v>539</v>
      </c>
      <c r="B22" s="22">
        <f>(offset_in/POWER(2,21)*CEpi*step)/(64*TXOUT_DIV)</f>
        <v>1953125</v>
      </c>
      <c r="F22" t="s">
        <v>544</v>
      </c>
      <c r="L22">
        <f>L21+Graph_Step_Size</f>
        <v>0.20000000000000004</v>
      </c>
      <c r="M22" s="1">
        <f t="shared" si="4"/>
        <v>1.5848931924611138</v>
      </c>
      <c r="N22" s="1">
        <f t="shared" si="0"/>
        <v>1.3287744525593978E-5</v>
      </c>
      <c r="O22" s="2" t="str">
        <f t="shared" si="5"/>
        <v>0.999999996514763+0.0000834893610717747i</v>
      </c>
      <c r="P22" s="2" t="str">
        <f t="shared" si="1"/>
        <v>0.00012210011482003-0.000713919041979282i</v>
      </c>
      <c r="Q22" s="2" t="str">
        <f t="shared" si="2"/>
        <v>2.92435265292864-70053.3059938629i</v>
      </c>
      <c r="R22" s="2" t="str">
        <f t="shared" si="3"/>
        <v>-333.838277558529-57.1100221039859i</v>
      </c>
      <c r="S22" s="2" t="str">
        <f t="shared" si="6"/>
        <v>1.00291853639737-0.000500776771794149i</v>
      </c>
      <c r="T22" s="2">
        <f t="shared" si="7"/>
        <v>2.5314247080883808E-2</v>
      </c>
      <c r="U22">
        <f t="shared" si="8"/>
        <v>-2.860889701024914E-2</v>
      </c>
      <c r="W22" s="2" t="str">
        <f t="shared" si="9"/>
        <v>-5.4966315999695-12012.5312097218i</v>
      </c>
      <c r="X22" s="2">
        <f t="shared" si="10"/>
        <v>81.592691489648189</v>
      </c>
    </row>
    <row r="23" spans="1:24" x14ac:dyDescent="0.25">
      <c r="A23" s="5" t="s">
        <v>540</v>
      </c>
      <c r="B23" s="22">
        <f>(offset_Hz*1000000)/(bitrate)</f>
        <v>195.3125</v>
      </c>
      <c r="C23" s="24" t="s">
        <v>544</v>
      </c>
      <c r="F23" t="s">
        <v>544</v>
      </c>
      <c r="L23">
        <f>L22+Graph_Step_Size</f>
        <v>0.21000000000000005</v>
      </c>
      <c r="M23" s="1">
        <f t="shared" si="4"/>
        <v>1.6218100973589302</v>
      </c>
      <c r="N23" s="1">
        <f t="shared" si="0"/>
        <v>1.3597255856257271E-5</v>
      </c>
      <c r="O23" s="2" t="str">
        <f t="shared" si="5"/>
        <v>0.999999996350509+0.000085434078110067i</v>
      </c>
      <c r="P23" s="2" t="str">
        <f t="shared" si="1"/>
        <v>0.000122100114820879-0.00069766826054446i</v>
      </c>
      <c r="Q23" s="2" t="str">
        <f t="shared" si="2"/>
        <v>2.92435273622514-68458.6980663356i</v>
      </c>
      <c r="R23" s="2" t="str">
        <f t="shared" si="3"/>
        <v>-318.812972704248-55.8100392888721i</v>
      </c>
      <c r="S23" s="2" t="str">
        <f t="shared" si="6"/>
        <v>1.00305237651221-0.00053601730483582i</v>
      </c>
      <c r="T23" s="2">
        <f t="shared" si="7"/>
        <v>2.6473464651321138E-2</v>
      </c>
      <c r="U23">
        <f t="shared" si="8"/>
        <v>-3.0618068516465598E-2</v>
      </c>
      <c r="W23" s="2" t="str">
        <f t="shared" si="9"/>
        <v>-5.77251946056141-11740.6592283551i</v>
      </c>
      <c r="X23" s="2">
        <f t="shared" si="10"/>
        <v>81.393850707337634</v>
      </c>
    </row>
    <row r="24" spans="1:24" x14ac:dyDescent="0.25">
      <c r="L24">
        <f t="shared" si="11"/>
        <v>0.22000000000000006</v>
      </c>
      <c r="M24" s="1">
        <f t="shared" si="4"/>
        <v>1.6595869074375611</v>
      </c>
      <c r="N24" s="1">
        <f t="shared" si="0"/>
        <v>1.3913976631956512E-5</v>
      </c>
      <c r="O24" s="2" t="str">
        <f t="shared" si="5"/>
        <v>0.999999996178514+0.000087424093426986i</v>
      </c>
      <c r="P24" s="2" t="str">
        <f t="shared" si="1"/>
        <v>0.00012210011482275-0.000681787392072283i</v>
      </c>
      <c r="Q24" s="2" t="str">
        <f t="shared" si="2"/>
        <v>2.92435291991244-66900.3878466809i</v>
      </c>
      <c r="R24" s="2" t="str">
        <f t="shared" si="3"/>
        <v>-304.463917972836-54.5396476962002i</v>
      </c>
      <c r="S24" s="2" t="str">
        <f t="shared" si="6"/>
        <v>1.00319217550923-0.000573709483554686i</v>
      </c>
      <c r="T24" s="2">
        <f t="shared" si="7"/>
        <v>2.768414395732794E-2</v>
      </c>
      <c r="U24">
        <f t="shared" si="8"/>
        <v>-3.2766531969922824E-2</v>
      </c>
      <c r="W24" s="2" t="str">
        <f t="shared" si="9"/>
        <v>-6.06077658818844-11475.0083111613i</v>
      </c>
      <c r="X24" s="2">
        <f t="shared" si="10"/>
        <v>81.195061386768117</v>
      </c>
    </row>
    <row r="25" spans="1:24" x14ac:dyDescent="0.25">
      <c r="A25" s="5" t="s">
        <v>11</v>
      </c>
      <c r="B25" s="8">
        <v>0.01</v>
      </c>
      <c r="L25">
        <f>L24+Graph_Step_Size</f>
        <v>0.23000000000000007</v>
      </c>
      <c r="M25" s="1">
        <f t="shared" si="4"/>
        <v>1.6982436524617448</v>
      </c>
      <c r="N25" s="1">
        <f t="shared" si="0"/>
        <v>1.4238074782239268E-5</v>
      </c>
      <c r="O25" s="2" t="str">
        <f t="shared" si="5"/>
        <v>0.999999995998413+0.000089460462154962i</v>
      </c>
      <c r="P25" s="2" t="str">
        <f t="shared" si="1"/>
        <v>0.00012210011482389-0.000666268016288261i</v>
      </c>
      <c r="Q25" s="2" t="str">
        <f t="shared" si="2"/>
        <v>2.92435303177505-65377.549098194i</v>
      </c>
      <c r="R25" s="2" t="str">
        <f t="shared" si="3"/>
        <v>-290.760677082892-53.2981737459388i</v>
      </c>
      <c r="S25" s="2" t="str">
        <f t="shared" si="6"/>
        <v>1.00333818183514-0.00061402049869625i</v>
      </c>
      <c r="T25" s="2">
        <f t="shared" si="7"/>
        <v>2.8948417526266243E-2</v>
      </c>
      <c r="U25">
        <f t="shared" si="8"/>
        <v>-3.5063729612620088E-2</v>
      </c>
      <c r="W25" s="2" t="str">
        <f t="shared" si="9"/>
        <v>-6.36192718852861-11215.4373353782i</v>
      </c>
      <c r="X25" s="2">
        <f t="shared" si="10"/>
        <v>80.996325660467392</v>
      </c>
    </row>
    <row r="26" spans="1:24" x14ac:dyDescent="0.25">
      <c r="A26" s="5" t="str">
        <f>"Freq -"&amp;db_attenuation&amp;"db"</f>
        <v>Freq -6db</v>
      </c>
      <c r="B26" s="13">
        <f>INDEX(Freq,MATCH(-db_attenuation,Log_Mag,-1))</f>
        <v>158.4893192461104</v>
      </c>
      <c r="L26">
        <f t="shared" si="11"/>
        <v>0.24000000000000007</v>
      </c>
      <c r="M26" s="1">
        <f t="shared" si="4"/>
        <v>1.737800828749376</v>
      </c>
      <c r="N26" s="1">
        <f t="shared" si="0"/>
        <v>1.4569722148234768E-5</v>
      </c>
      <c r="O26" s="2" t="str">
        <f t="shared" si="5"/>
        <v>0.999999995809824+0.0000915442640036155i</v>
      </c>
      <c r="P26" s="2" t="str">
        <f t="shared" si="1"/>
        <v>0.000122100114823531-0.000651101904632727i</v>
      </c>
      <c r="Q26" s="2" t="str">
        <f t="shared" si="2"/>
        <v>2.92435299651322-63889.374391613i</v>
      </c>
      <c r="R26" s="2" t="str">
        <f t="shared" si="3"/>
        <v>-277.674183631695-52.0849591915578i</v>
      </c>
      <c r="S26" s="2" t="str">
        <f t="shared" si="6"/>
        <v>1.00349065270172-0.000657128544247702i</v>
      </c>
      <c r="T26" s="2">
        <f t="shared" si="7"/>
        <v>3.026849200129068E-2</v>
      </c>
      <c r="U26">
        <f t="shared" si="8"/>
        <v>-3.7519718494462832E-2</v>
      </c>
      <c r="W26" s="2" t="str">
        <f t="shared" si="9"/>
        <v>-6.67651481108812-10961.8083841699i</v>
      </c>
      <c r="X26" s="2">
        <f t="shared" si="10"/>
        <v>80.79764573507893</v>
      </c>
    </row>
    <row r="27" spans="1:24" x14ac:dyDescent="0.25">
      <c r="A27" s="5" t="str">
        <f>"Atten -"&amp;db_attenuation&amp;"db"</f>
        <v>Atten -6db</v>
      </c>
      <c r="B27" s="14">
        <f>INDEX(Log_Mag,MATCH(-db_attenuation,Log_Mag,-1))</f>
        <v>-5.8743167075549563</v>
      </c>
      <c r="L27">
        <f t="shared" si="11"/>
        <v>0.25000000000000006</v>
      </c>
      <c r="M27" s="1">
        <f t="shared" si="4"/>
        <v>1.7782794100389232</v>
      </c>
      <c r="N27" s="1">
        <f t="shared" si="0"/>
        <v>1.4909094573766332E-5</v>
      </c>
      <c r="O27" s="2" t="str">
        <f t="shared" si="5"/>
        <v>0.999999995612347+0.0000936766038322327i</v>
      </c>
      <c r="P27" s="2" t="str">
        <f t="shared" si="1"/>
        <v>0.000122100114822684-0.000636281015819863i</v>
      </c>
      <c r="Q27" s="2" t="str">
        <f t="shared" si="2"/>
        <v>2.92435291342316-62435.0746770102i</v>
      </c>
      <c r="R27" s="2" t="str">
        <f t="shared" si="3"/>
        <v>-265.176679406523-50.8993607715735i</v>
      </c>
      <c r="S27" s="2" t="str">
        <f t="shared" si="6"/>
        <v>1.00364985424072-0.000703223494894545i</v>
      </c>
      <c r="T27" s="2">
        <f t="shared" si="7"/>
        <v>3.1646649352128409E-2</v>
      </c>
      <c r="U27">
        <f t="shared" si="8"/>
        <v>-4.0145207562317403E-2</v>
      </c>
      <c r="W27" s="2" t="str">
        <f t="shared" si="9"/>
        <v>-7.00510278070874-10713.9866724261i</v>
      </c>
      <c r="X27" s="2">
        <f t="shared" si="10"/>
        <v>80.599023892572689</v>
      </c>
    </row>
    <row r="28" spans="1:24" x14ac:dyDescent="0.25">
      <c r="B28" s="9"/>
      <c r="L28">
        <f t="shared" si="11"/>
        <v>0.26000000000000006</v>
      </c>
      <c r="M28" s="1">
        <f t="shared" si="4"/>
        <v>1.8197008586099839</v>
      </c>
      <c r="N28" s="1">
        <f t="shared" si="0"/>
        <v>1.5256371998586104E-5</v>
      </c>
      <c r="O28" s="2" t="str">
        <f t="shared" si="5"/>
        <v>0.999999995405563+0.0000958586122355769i</v>
      </c>
      <c r="P28" s="2" t="str">
        <f t="shared" si="1"/>
        <v>0.00012210011482062-0.000621797491620286i</v>
      </c>
      <c r="Q28" s="2" t="str">
        <f t="shared" si="2"/>
        <v>2.924352710777-61013.8788654272i</v>
      </c>
      <c r="R28" s="2" t="str">
        <f t="shared" si="3"/>
        <v>-253.241655526399-49.7407498654436i</v>
      </c>
      <c r="S28" s="2" t="str">
        <f t="shared" si="6"/>
        <v>1.00381606164423-0.000752507619411905i</v>
      </c>
      <c r="T28" s="2">
        <f t="shared" si="7"/>
        <v>3.3085247954412492E-2</v>
      </c>
      <c r="U28">
        <f t="shared" si="8"/>
        <v>-4.2951596626747503E-2</v>
      </c>
      <c r="W28" s="2" t="str">
        <f t="shared" si="9"/>
        <v>-7.34827468086402-10471.8404741609i</v>
      </c>
      <c r="X28" s="2">
        <f t="shared" si="10"/>
        <v>80.400462491324603</v>
      </c>
    </row>
    <row r="29" spans="1:24" x14ac:dyDescent="0.25">
      <c r="A29" s="5" t="s">
        <v>0</v>
      </c>
      <c r="B29" s="15">
        <f>IF(Transceiver_Type="GTX",userclk/6,userclk/2)</f>
        <v>125000000</v>
      </c>
      <c r="L29">
        <f t="shared" si="11"/>
        <v>0.27000000000000007</v>
      </c>
      <c r="M29" s="1">
        <f t="shared" si="4"/>
        <v>1.8620871366628677</v>
      </c>
      <c r="N29" s="1">
        <f t="shared" si="0"/>
        <v>1.5611738553781483E-5</v>
      </c>
      <c r="O29" s="2" t="str">
        <f t="shared" si="5"/>
        <v>0.999999995189034+0.000098091446143344i</v>
      </c>
      <c r="P29" s="2" t="str">
        <f t="shared" si="1"/>
        <v>0.000122100114822114-0.000607643652693187i</v>
      </c>
      <c r="Q29" s="2" t="str">
        <f t="shared" si="2"/>
        <v>2.92435285747011-59625.0334200329i</v>
      </c>
      <c r="R29" s="2" t="str">
        <f t="shared" si="3"/>
        <v>-241.843796211373-48.6085121661999i</v>
      </c>
      <c r="S29" s="2" t="str">
        <f t="shared" si="6"/>
        <v>1.00398955928875-0.000805196331712692i</v>
      </c>
      <c r="T29" s="2">
        <f t="shared" si="7"/>
        <v>3.4586723522662802E-2</v>
      </c>
      <c r="U29">
        <f t="shared" si="8"/>
        <v>-4.5951017287524432E-2</v>
      </c>
      <c r="W29" s="2" t="str">
        <f t="shared" si="9"/>
        <v>-7.70663463591953-10235.2410514771i</v>
      </c>
      <c r="X29" s="2">
        <f t="shared" si="10"/>
        <v>80.201963967049636</v>
      </c>
    </row>
    <row r="30" spans="1:24" x14ac:dyDescent="0.25">
      <c r="A30" s="5" t="s">
        <v>1</v>
      </c>
      <c r="B30" s="15">
        <f>CEpi/TC</f>
        <v>119274.80916030535</v>
      </c>
      <c r="L30">
        <f t="shared" si="11"/>
        <v>0.28000000000000008</v>
      </c>
      <c r="M30" s="1">
        <f t="shared" si="4"/>
        <v>1.9054607179632477</v>
      </c>
      <c r="N30" s="1">
        <f t="shared" si="0"/>
        <v>1.5975382659403867E-5</v>
      </c>
      <c r="O30" s="2" t="str">
        <f t="shared" si="5"/>
        <v>0.9999999949623+0.000100376289433583i</v>
      </c>
      <c r="P30" s="2" t="str">
        <f t="shared" si="1"/>
        <v>0.000122100114820719-0.000593811994466912i</v>
      </c>
      <c r="Q30" s="2" t="str">
        <f t="shared" si="2"/>
        <v>2.92435272060033-58267.8019565882i</v>
      </c>
      <c r="R30" s="2" t="str">
        <f t="shared" si="3"/>
        <v>-230.958925066531-47.5020473412135i</v>
      </c>
      <c r="S30" s="2" t="str">
        <f t="shared" si="6"/>
        <v>1.00417064084087-0.000861518980439839i</v>
      </c>
      <c r="T30" s="2">
        <f t="shared" si="7"/>
        <v>3.6153589879823374E-2</v>
      </c>
      <c r="U30">
        <f t="shared" si="8"/>
        <v>-4.9156375849888502E-2</v>
      </c>
      <c r="W30" s="2" t="str">
        <f t="shared" si="9"/>
        <v>-8.08080796994051-10004.0625850589i</v>
      </c>
      <c r="X30" s="2">
        <f t="shared" si="10"/>
        <v>80.003530833570863</v>
      </c>
    </row>
    <row r="31" spans="1:24" x14ac:dyDescent="0.25">
      <c r="A31" s="5" t="s">
        <v>2</v>
      </c>
      <c r="B31" s="15">
        <f>2^(G1_-2)/2^28</f>
        <v>5.9604644775390625E-8</v>
      </c>
      <c r="L31">
        <f t="shared" si="11"/>
        <v>0.29000000000000009</v>
      </c>
      <c r="M31" s="1">
        <f t="shared" si="4"/>
        <v>1.9498445997580458</v>
      </c>
      <c r="N31" s="1">
        <f t="shared" si="0"/>
        <v>1.6347497124371454E-5</v>
      </c>
      <c r="O31" s="2" t="str">
        <f t="shared" si="5"/>
        <v>0.999999994724881+0.000102714353560401i</v>
      </c>
      <c r="P31" s="2" t="str">
        <f t="shared" si="1"/>
        <v>0.000122100114823626-0.000580295183219872i</v>
      </c>
      <c r="Q31" s="2" t="str">
        <f t="shared" si="2"/>
        <v>2.92435300586781-56941.4648530069i</v>
      </c>
      <c r="R31" s="2" t="str">
        <f t="shared" si="3"/>
        <v>-220.56395382297-46.4207687338122i</v>
      </c>
      <c r="S31" s="2" t="str">
        <f t="shared" si="6"/>
        <v>1.00435960934065-0.000921719678702104i</v>
      </c>
      <c r="T31" s="2">
        <f t="shared" si="7"/>
        <v>3.7788439529605422E-2</v>
      </c>
      <c r="U31">
        <f t="shared" si="8"/>
        <v>-5.2581398302761373E-2</v>
      </c>
      <c r="W31" s="2" t="str">
        <f t="shared" si="9"/>
        <v>-8.47144113706689-9778.18210614452i</v>
      </c>
      <c r="X31" s="2">
        <f t="shared" si="10"/>
        <v>79.805165683392545</v>
      </c>
    </row>
    <row r="32" spans="1:24" x14ac:dyDescent="0.25">
      <c r="A32" s="5" t="s">
        <v>3</v>
      </c>
      <c r="B32" s="15">
        <f>2^(G2_+1)/2^28</f>
        <v>1.220703125E-4</v>
      </c>
      <c r="L32">
        <f t="shared" si="11"/>
        <v>0.3000000000000001</v>
      </c>
      <c r="M32" s="1">
        <f t="shared" si="4"/>
        <v>1.9952623149688802</v>
      </c>
      <c r="N32" s="1">
        <f t="shared" si="0"/>
        <v>1.6728279248699092E-5</v>
      </c>
      <c r="O32" s="2" t="str">
        <f t="shared" si="5"/>
        <v>0.999999994476272+0.000105106878196296i</v>
      </c>
      <c r="P32" s="2" t="str">
        <f t="shared" si="1"/>
        <v>0.000122100114821885-0.000567086052156515i</v>
      </c>
      <c r="Q32" s="2" t="str">
        <f t="shared" si="2"/>
        <v>2.92435283495588-55645.3188677997i</v>
      </c>
      <c r="R32" s="2" t="str">
        <f t="shared" si="3"/>
        <v>-210.636833352496-45.3641030288896i</v>
      </c>
      <c r="S32" s="2" t="str">
        <f t="shared" si="6"/>
        <v>1.00455677726147-0.000986058174335173i</v>
      </c>
      <c r="T32" s="2">
        <f t="shared" si="7"/>
        <v>3.9493944022610632E-2</v>
      </c>
      <c r="U32">
        <f t="shared" si="8"/>
        <v>-5.6240677358905193E-2</v>
      </c>
      <c r="W32" s="2" t="str">
        <f t="shared" si="9"/>
        <v>-8.87920253273138-9557.47942995389i</v>
      </c>
      <c r="X32" s="2">
        <f t="shared" si="10"/>
        <v>79.606871188065497</v>
      </c>
    </row>
    <row r="33" spans="1:24" x14ac:dyDescent="0.25">
      <c r="A33" s="5" t="s">
        <v>545</v>
      </c>
      <c r="B33" s="30">
        <f>((userclk*0.0000000004*bitrate)/(V*CEdsp*6.28))</f>
        <v>6.6751592356687883</v>
      </c>
      <c r="C33" t="s">
        <v>544</v>
      </c>
      <c r="L33">
        <f t="shared" si="11"/>
        <v>0.31000000000000011</v>
      </c>
      <c r="M33" s="1">
        <f t="shared" si="4"/>
        <v>2.0417379446695301</v>
      </c>
      <c r="N33" s="1">
        <f t="shared" si="0"/>
        <v>1.7117930928109338E-5</v>
      </c>
      <c r="O33" s="2" t="str">
        <f t="shared" si="5"/>
        <v>0.999999994215947+0.000107555131889444i</v>
      </c>
      <c r="P33" s="2" t="str">
        <f t="shared" si="1"/>
        <v>0.00012210011482342-0.000554177597623138i</v>
      </c>
      <c r="Q33" s="2" t="str">
        <f t="shared" si="2"/>
        <v>2.92435298555278-54378.6767672089i</v>
      </c>
      <c r="R33" s="2" t="str">
        <f t="shared" si="3"/>
        <v>-201.15650690198-44.3314899742956i</v>
      </c>
      <c r="S33" s="2" t="str">
        <f t="shared" si="6"/>
        <v>1.00476246654177-0.00105481076292405i</v>
      </c>
      <c r="T33" s="2">
        <f t="shared" si="7"/>
        <v>4.1272854077294911E-2</v>
      </c>
      <c r="U33">
        <f t="shared" si="8"/>
        <v>-6.0149721661315013E-2</v>
      </c>
      <c r="W33" s="2" t="str">
        <f t="shared" si="9"/>
        <v>-9.30478221372067-9341.83709052511i</v>
      </c>
      <c r="X33" s="2">
        <f t="shared" si="10"/>
        <v>79.408650098308556</v>
      </c>
    </row>
    <row r="34" spans="1:24" x14ac:dyDescent="0.25">
      <c r="A34" s="5" t="s">
        <v>546</v>
      </c>
      <c r="B34" s="28">
        <f>(CEpi*step*6.28)/(64*TXOUT_DIV*POWER(2,21))</f>
        <v>5.8487057685852051</v>
      </c>
      <c r="L34">
        <f t="shared" si="11"/>
        <v>0.32000000000000012</v>
      </c>
      <c r="M34" s="1">
        <f t="shared" si="4"/>
        <v>2.0892961308540401</v>
      </c>
      <c r="N34" s="1">
        <f t="shared" si="0"/>
        <v>1.7516658761080272E-5</v>
      </c>
      <c r="O34" s="2" t="str">
        <f t="shared" si="5"/>
        <v>0.999999993943353+0.000110060412736299i</v>
      </c>
      <c r="P34" s="2" t="str">
        <f t="shared" si="1"/>
        <v>0.000122100114823778-0.000541562975400591i</v>
      </c>
      <c r="Q34" s="2" t="str">
        <f t="shared" si="2"/>
        <v>2.92435302066667-53140.8669608275i</v>
      </c>
      <c r="R34" s="2" t="str">
        <f t="shared" si="3"/>
        <v>-192.102865433434-43.3223820615971i</v>
      </c>
      <c r="S34" s="2" t="str">
        <f t="shared" si="6"/>
        <v>1.00497700858639-0.00112827124289557i</v>
      </c>
      <c r="T34" s="2">
        <f t="shared" si="7"/>
        <v>4.3127999437454871E-2</v>
      </c>
      <c r="U34">
        <f t="shared" si="8"/>
        <v>-6.4325007091308617E-2</v>
      </c>
      <c r="W34" s="2" t="str">
        <f t="shared" si="9"/>
        <v>-9.74889261312141-9131.14027693035i</v>
      </c>
      <c r="X34" s="2">
        <f t="shared" si="10"/>
        <v>79.210505243866066</v>
      </c>
    </row>
    <row r="35" spans="1:24" x14ac:dyDescent="0.25">
      <c r="L35">
        <f t="shared" si="11"/>
        <v>0.33000000000000013</v>
      </c>
      <c r="M35" s="1">
        <f t="shared" si="4"/>
        <v>2.1379620895022331</v>
      </c>
      <c r="N35" s="1">
        <f t="shared" si="0"/>
        <v>1.7924674158386722E-5</v>
      </c>
      <c r="O35" s="2" t="str">
        <f t="shared" si="5"/>
        <v>0.999999993657912+0.000112624049069866i</v>
      </c>
      <c r="P35" s="2" t="str">
        <f t="shared" si="1"/>
        <v>0.00012210011482365-0.000529235497026821i</v>
      </c>
      <c r="Q35" s="2" t="str">
        <f t="shared" si="2"/>
        <v>2.9243530081687-51931.2331455112i</v>
      </c>
      <c r="R35" s="2" t="str">
        <f t="shared" si="3"/>
        <v>-183.456704951319-42.3362442489586i</v>
      </c>
      <c r="S35" s="2" t="str">
        <f t="shared" si="6"/>
        <v>1.00520074423366-0.00120675191526227i</v>
      </c>
      <c r="T35" s="2">
        <f t="shared" si="7"/>
        <v>4.5062288435205891E-2</v>
      </c>
      <c r="U35">
        <f t="shared" si="8"/>
        <v>-6.8784030298755308E-2</v>
      </c>
      <c r="W35" s="2" t="str">
        <f t="shared" si="9"/>
        <v>-10.212268423705-8925.27677083602i</v>
      </c>
      <c r="X35" s="2">
        <f t="shared" si="10"/>
        <v>79.012439533070463</v>
      </c>
    </row>
    <row r="36" spans="1:24" x14ac:dyDescent="0.25">
      <c r="A36" t="s">
        <v>16</v>
      </c>
      <c r="B36" s="4" t="str">
        <f>"Response of PICXO for G1 = "&amp;G1_&amp;", G2 = "&amp;G2_&amp;", User Clk2="&amp;INT(userclk/1000)/1000&amp;" MHz, PI Update Rate="&amp;INT(PI_Update_Clock/1000)/1000&amp;" MHz, R="&amp;R_div&amp;", V="&amp;V&amp;", PD Freq="&amp;INT($B$19)/1000&amp;" MHz"</f>
        <v>Response of PICXO for G1 = 6, G2 = 14, User Clk2=250 MHz, PI Update Rate=125 MHz, R=200, V=200, PD Freq=1.25 MHz</v>
      </c>
      <c r="L36">
        <f t="shared" si="11"/>
        <v>0.34000000000000014</v>
      </c>
      <c r="M36" s="1">
        <f t="shared" si="4"/>
        <v>2.1877616239495534</v>
      </c>
      <c r="N36" s="1">
        <f t="shared" si="0"/>
        <v>1.8342193455193056E-5</v>
      </c>
      <c r="O36" s="2" t="str">
        <f t="shared" si="5"/>
        <v>0.999999993359018+0.000115247400163996i</v>
      </c>
      <c r="P36" s="2" t="str">
        <f t="shared" si="1"/>
        <v>0.000122100114820852-0.000517188626319014i</v>
      </c>
      <c r="Q36" s="2" t="str">
        <f t="shared" si="2"/>
        <v>2.9243527335969-50749.1339573993i</v>
      </c>
      <c r="R36" s="2" t="str">
        <f t="shared" si="3"/>
        <v>-175.199685793621-41.3725536716017i</v>
      </c>
      <c r="S36" s="2" t="str">
        <f t="shared" si="6"/>
        <v>1.00543402368347-0.00129058462690612i</v>
      </c>
      <c r="T36" s="2">
        <f t="shared" si="7"/>
        <v>4.7078707219684594E-2</v>
      </c>
      <c r="U36">
        <f t="shared" si="8"/>
        <v>-7.3545364362536086E-2</v>
      </c>
      <c r="W36" s="2" t="str">
        <f t="shared" si="9"/>
        <v>-10.6956668455799-8724.13688536547i</v>
      </c>
      <c r="X36" s="2">
        <f t="shared" si="10"/>
        <v>78.814455952071242</v>
      </c>
    </row>
    <row r="37" spans="1:24" x14ac:dyDescent="0.25">
      <c r="A37" t="s">
        <v>17</v>
      </c>
      <c r="B37" s="4" t="str">
        <f>"Phase of PICXO for G1 = "&amp;G1_&amp;", G2 = "&amp;G2_&amp;", User Clk2="&amp;INT(userclk/1000)/1000&amp;" MHz, PI Update Rate="&amp;INT(PI_Update_Clock/1000)/1000&amp;" MHz, R="&amp;R_div&amp;", V="&amp;V&amp;", PD Freq="&amp;INT($B$19)/1000&amp;" MHz"</f>
        <v>Phase of PICXO for G1 = 6, G2 = 14, User Clk2=250 MHz, PI Update Rate=125 MHz, R=200, V=200, PD Freq=1.25 MHz</v>
      </c>
      <c r="L37">
        <f t="shared" si="11"/>
        <v>0.35000000000000014</v>
      </c>
      <c r="M37" s="1">
        <f t="shared" si="4"/>
        <v>2.2387211385683408</v>
      </c>
      <c r="N37" s="1">
        <f t="shared" si="0"/>
        <v>1.8769438025756968E-5</v>
      </c>
      <c r="O37" s="2" t="str">
        <f t="shared" si="5"/>
        <v>0.999999993046038+0.000117931856954089i</v>
      </c>
      <c r="P37" s="2" t="str">
        <f t="shared" si="1"/>
        <v>0.000122100114820265-0.000505415975869596i</v>
      </c>
      <c r="Q37" s="2" t="str">
        <f t="shared" si="2"/>
        <v>2.92435267599498-49593.9426318562i</v>
      </c>
      <c r="R37" s="2" t="str">
        <f t="shared" si="3"/>
        <v>-167.314293716182-40.4307993713837i</v>
      </c>
      <c r="S37" s="2" t="str">
        <f t="shared" si="6"/>
        <v>1.00567720638375-0.00138012185941705i</v>
      </c>
      <c r="T37" s="2">
        <f t="shared" si="7"/>
        <v>4.9180318632115638E-2</v>
      </c>
      <c r="U37">
        <f t="shared" si="8"/>
        <v>-7.8628716665663595E-2</v>
      </c>
      <c r="W37" s="2" t="str">
        <f t="shared" si="9"/>
        <v>-11.1998674720595-8527.61340524555i</v>
      </c>
      <c r="X37" s="2">
        <f t="shared" si="10"/>
        <v>78.616557563710245</v>
      </c>
    </row>
    <row r="38" spans="1:24" x14ac:dyDescent="0.25">
      <c r="A38" s="33"/>
      <c r="B38" s="35"/>
      <c r="L38">
        <f t="shared" si="11"/>
        <v>0.36000000000000015</v>
      </c>
      <c r="M38" s="1">
        <f t="shared" si="4"/>
        <v>2.290867652767774</v>
      </c>
      <c r="N38" s="1">
        <f t="shared" si="0"/>
        <v>1.9206634400805016E-5</v>
      </c>
      <c r="O38" s="2" t="str">
        <f t="shared" si="5"/>
        <v>0.999999992718308+0.000120678842774593i</v>
      </c>
      <c r="P38" s="2" t="str">
        <f t="shared" si="1"/>
        <v>0.00012210011482053-0.000493911303655501i</v>
      </c>
      <c r="Q38" s="2" t="str">
        <f t="shared" si="2"/>
        <v>2.92435270200118-48465.0466711495i</v>
      </c>
      <c r="R38" s="2" t="str">
        <f t="shared" si="3"/>
        <v>-159.783802742653-39.510482016726i</v>
      </c>
      <c r="S38" s="2" t="str">
        <f t="shared" si="6"/>
        <v>1.00593066087005-0.00147573786246457i</v>
      </c>
      <c r="T38" s="2">
        <f t="shared" si="7"/>
        <v>5.1370260684169979E-2</v>
      </c>
      <c r="U38">
        <f t="shared" si="8"/>
        <v>-8.4054988894706695E-2</v>
      </c>
      <c r="W38" s="2" t="str">
        <f t="shared" si="9"/>
        <v>-11.7256724899629-8335.6015281956i</v>
      </c>
      <c r="X38" s="2">
        <f t="shared" si="10"/>
        <v>78.418747505999491</v>
      </c>
    </row>
    <row r="39" spans="1:24" x14ac:dyDescent="0.25">
      <c r="A39" s="33"/>
      <c r="B39" s="34"/>
      <c r="L39">
        <f t="shared" si="11"/>
        <v>0.37000000000000016</v>
      </c>
      <c r="M39" s="1">
        <f t="shared" si="4"/>
        <v>2.3442288153199233</v>
      </c>
      <c r="N39" s="1">
        <f t="shared" si="0"/>
        <v>1.9654014387642236E-5</v>
      </c>
      <c r="O39" s="2" t="str">
        <f t="shared" si="5"/>
        <v>0.999999992375133+0.000123489814113666i</v>
      </c>
      <c r="P39" s="2" t="str">
        <f t="shared" si="1"/>
        <v>0.000122100114823028-0.00048266850975473i</v>
      </c>
      <c r="Q39" s="2" t="str">
        <f t="shared" si="2"/>
        <v>2.92435294716826-47361.8475196988i</v>
      </c>
      <c r="R39" s="2" t="str">
        <f t="shared" si="3"/>
        <v>-152.592239694422-38.611113644021i</v>
      </c>
      <c r="S39" s="2" t="str">
        <f t="shared" si="6"/>
        <v>1.00619476455337-0.00157782983251943i</v>
      </c>
      <c r="T39" s="2">
        <f t="shared" si="7"/>
        <v>5.3651744601472054E-2</v>
      </c>
      <c r="U39">
        <f t="shared" si="8"/>
        <v>-8.9846339176203716E-2</v>
      </c>
      <c r="W39" s="2" t="str">
        <f t="shared" si="9"/>
        <v>-12.2739064256322-8147.99880753021i</v>
      </c>
      <c r="X39" s="2">
        <f t="shared" si="10"/>
        <v>78.221028990165166</v>
      </c>
    </row>
    <row r="40" spans="1:24" x14ac:dyDescent="0.25">
      <c r="B40" s="31"/>
      <c r="L40">
        <f t="shared" si="11"/>
        <v>0.38000000000000017</v>
      </c>
      <c r="M40" s="1">
        <f t="shared" si="4"/>
        <v>2.3988329190194917</v>
      </c>
      <c r="N40" s="1">
        <f t="shared" si="0"/>
        <v>2.0111815193059419E-5</v>
      </c>
      <c r="O40" s="2" t="str">
        <f t="shared" si="5"/>
        <v>0.999999992015784+0.00012636626138543i</v>
      </c>
      <c r="P40" s="2" t="str">
        <f t="shared" si="1"/>
        <v>0.000122100114822705-0.000471681633089325i</v>
      </c>
      <c r="Q40" s="2" t="str">
        <f t="shared" si="2"/>
        <v>2.92435291545868-46283.7602467117i</v>
      </c>
      <c r="R40" s="2" t="str">
        <f t="shared" si="3"/>
        <v>-145.724350302485-37.7322173930329i</v>
      </c>
      <c r="S40" s="2" t="str">
        <f t="shared" si="6"/>
        <v>1.00646990345226-0.00168681913625695i</v>
      </c>
      <c r="T40" s="2">
        <f t="shared" si="7"/>
        <v>5.6028052401356644E-2</v>
      </c>
      <c r="U40">
        <f t="shared" si="8"/>
        <v>-9.6026246276295898E-2</v>
      </c>
      <c r="W40" s="2" t="str">
        <f t="shared" si="9"/>
        <v>-12.8454161071217-7964.70509595122i</v>
      </c>
      <c r="X40" s="2">
        <f t="shared" si="10"/>
        <v>78.023405298225214</v>
      </c>
    </row>
    <row r="41" spans="1:24" x14ac:dyDescent="0.25">
      <c r="B41" s="32"/>
      <c r="L41">
        <f t="shared" si="11"/>
        <v>0.39000000000000018</v>
      </c>
      <c r="M41" s="1">
        <f t="shared" si="4"/>
        <v>2.4547089156850315</v>
      </c>
      <c r="N41" s="1">
        <f t="shared" si="0"/>
        <v>2.0580279549103304E-5</v>
      </c>
      <c r="O41" s="2" t="str">
        <f t="shared" si="5"/>
        <v>0.999999991639499+0.000129309709720209i</v>
      </c>
      <c r="P41" s="2" t="str">
        <f t="shared" si="1"/>
        <v>0.000122100114820929-0.000460944848264576i</v>
      </c>
      <c r="Q41" s="2" t="str">
        <f t="shared" si="2"/>
        <v>2.92435274112925-45230.2132360451i</v>
      </c>
      <c r="R41" s="2" t="str">
        <f t="shared" si="3"/>
        <v>-139.165566850281-36.873327262283i</v>
      </c>
      <c r="S41" s="2" t="str">
        <f t="shared" si="6"/>
        <v>1.00675647186304-0.00180315257863115i</v>
      </c>
      <c r="T41" s="2">
        <f t="shared" si="7"/>
        <v>5.8502533957061759E-2</v>
      </c>
      <c r="U41">
        <f t="shared" si="8"/>
        <v>-0.10261957582582132</v>
      </c>
      <c r="W41" s="2" t="str">
        <f t="shared" si="9"/>
        <v>-13.4410701599519-7785.62249049553i</v>
      </c>
      <c r="X41" s="2">
        <f t="shared" si="10"/>
        <v>77.825879780053299</v>
      </c>
    </row>
    <row r="42" spans="1:24" x14ac:dyDescent="0.25">
      <c r="B42" s="32"/>
      <c r="L42">
        <f t="shared" si="11"/>
        <v>0.40000000000000019</v>
      </c>
      <c r="M42" s="1">
        <f t="shared" si="4"/>
        <v>2.5118864315095815</v>
      </c>
      <c r="N42" s="1">
        <f t="shared" si="0"/>
        <v>2.105965584177633E-5</v>
      </c>
      <c r="O42" s="2" t="str">
        <f t="shared" si="5"/>
        <v>0.999999991245481+0.00013232171977317i</v>
      </c>
      <c r="P42" s="2" t="str">
        <f t="shared" si="1"/>
        <v>0.000122100114821712-0.000450452462505452i</v>
      </c>
      <c r="Q42" s="2" t="str">
        <f t="shared" si="2"/>
        <v>2.92435281800716-44200.6478831286i</v>
      </c>
      <c r="R42" s="2" t="str">
        <f t="shared" si="3"/>
        <v>-132.901977281603-36.0339878592833i</v>
      </c>
      <c r="S42" s="2" t="str">
        <f t="shared" si="6"/>
        <v>1.00705487196293-0.00192730371371351i</v>
      </c>
      <c r="T42" s="2">
        <f t="shared" si="7"/>
        <v>6.1078603508282314E-2</v>
      </c>
      <c r="U42">
        <f t="shared" si="8"/>
        <v>-0.10965264842365838</v>
      </c>
      <c r="W42" s="2" t="str">
        <f t="shared" si="9"/>
        <v>-14.0617586719325-7610.65527861324i</v>
      </c>
      <c r="X42" s="2">
        <f t="shared" si="10"/>
        <v>77.628455849889676</v>
      </c>
    </row>
    <row r="43" spans="1:24" x14ac:dyDescent="0.25">
      <c r="B43" s="32"/>
      <c r="L43">
        <f t="shared" si="11"/>
        <v>0.4100000000000002</v>
      </c>
      <c r="M43" s="1">
        <f t="shared" si="4"/>
        <v>2.5703957827688653</v>
      </c>
      <c r="N43" s="1">
        <f t="shared" si="0"/>
        <v>2.1550198242734164E-5</v>
      </c>
      <c r="O43" s="2" t="str">
        <f t="shared" si="5"/>
        <v>0.999999990832893+0.000135403888551801i</v>
      </c>
      <c r="P43" s="2" t="str">
        <f t="shared" si="1"/>
        <v>0.000122100114821078-0.000440198912596312i</v>
      </c>
      <c r="Q43" s="2" t="str">
        <f t="shared" si="2"/>
        <v>2.92435275575805-43194.5182987845i</v>
      </c>
      <c r="R43" s="2" t="str">
        <f t="shared" si="3"/>
        <v>-126.920295679416-35.213754152774i</v>
      </c>
      <c r="S43" s="2" t="str">
        <f t="shared" si="6"/>
        <v>1.00736551334148-0.00205977419776796i</v>
      </c>
      <c r="T43" s="2">
        <f t="shared" si="7"/>
        <v>6.3759735584716246E-2</v>
      </c>
      <c r="U43">
        <f t="shared" si="8"/>
        <v>-0.11715330954822493</v>
      </c>
      <c r="W43" s="2" t="str">
        <f t="shared" si="9"/>
        <v>-14.7083928591378-7439.70988535897i</v>
      </c>
      <c r="X43" s="2">
        <f t="shared" si="10"/>
        <v>77.431136982264732</v>
      </c>
    </row>
    <row r="44" spans="1:24" x14ac:dyDescent="0.25">
      <c r="B44" s="32"/>
      <c r="L44">
        <f t="shared" si="11"/>
        <v>0.42000000000000021</v>
      </c>
      <c r="M44" s="1">
        <f t="shared" si="4"/>
        <v>2.6302679918953835</v>
      </c>
      <c r="N44" s="1">
        <f t="shared" si="0"/>
        <v>2.2052166844050896E-5</v>
      </c>
      <c r="O44" s="2" t="str">
        <f t="shared" si="5"/>
        <v>0.999999990400861+0.000138557850262668i</v>
      </c>
      <c r="P44" s="2" t="str">
        <f t="shared" si="1"/>
        <v>0.000122100114822206-0.000430178761982718i</v>
      </c>
      <c r="Q44" s="2" t="str">
        <f t="shared" si="2"/>
        <v>2.92435286649566-42211.2910197898i</v>
      </c>
      <c r="R44" s="2" t="str">
        <f t="shared" si="3"/>
        <v>-121.20783409876-34.4121912458361i</v>
      </c>
      <c r="S44" s="2" t="str">
        <f t="shared" si="6"/>
        <v>1.00768881245183-0.00220109518260145i</v>
      </c>
      <c r="T44" s="2">
        <f t="shared" si="7"/>
        <v>6.6549460276370306E-2</v>
      </c>
      <c r="U44">
        <f t="shared" si="8"/>
        <v>-0.12515100112486893</v>
      </c>
      <c r="W44" s="2" t="str">
        <f t="shared" si="9"/>
        <v>-15.3819041694724-7272.69482165436i</v>
      </c>
      <c r="X44" s="2">
        <f t="shared" si="10"/>
        <v>77.233926707269148</v>
      </c>
    </row>
    <row r="45" spans="1:24" x14ac:dyDescent="0.25">
      <c r="B45" s="32"/>
      <c r="L45">
        <f t="shared" si="11"/>
        <v>0.43000000000000022</v>
      </c>
      <c r="M45" s="1">
        <f t="shared" si="4"/>
        <v>2.6915348039269174</v>
      </c>
      <c r="N45" s="1">
        <f t="shared" si="0"/>
        <v>2.2565827796123276E-5</v>
      </c>
      <c r="O45" s="2" t="str">
        <f t="shared" si="5"/>
        <v>0.999999989948468+0.000141785277177893i</v>
      </c>
      <c r="P45" s="2" t="str">
        <f t="shared" si="1"/>
        <v>0.000122100114823608-0.000420386697847635i</v>
      </c>
      <c r="Q45" s="2" t="str">
        <f t="shared" si="2"/>
        <v>2.92435300403789-41250.4447260262i</v>
      </c>
      <c r="R45" s="2" t="str">
        <f t="shared" si="3"/>
        <v>-115.752475642602-33.6288741383173i</v>
      </c>
      <c r="S45" s="2" t="str">
        <f t="shared" si="6"/>
        <v>1.00802519197882-0.00235182874687616i</v>
      </c>
      <c r="T45" s="2">
        <f t="shared" si="7"/>
        <v>6.9451357833037713E-2</v>
      </c>
      <c r="U45">
        <f t="shared" si="8"/>
        <v>-0.13367683457554089</v>
      </c>
      <c r="W45" s="2" t="str">
        <f t="shared" si="9"/>
        <v>-16.0832437041092-7109.5206336222i</v>
      </c>
      <c r="X45" s="2">
        <f t="shared" si="10"/>
        <v>77.036828605153275</v>
      </c>
    </row>
    <row r="46" spans="1:24" x14ac:dyDescent="0.25">
      <c r="B46" s="32"/>
      <c r="L46">
        <f t="shared" si="11"/>
        <v>0.44000000000000022</v>
      </c>
      <c r="M46" s="1">
        <f t="shared" si="4"/>
        <v>2.7542287033381685</v>
      </c>
      <c r="N46" s="1">
        <f t="shared" si="0"/>
        <v>2.3091453448787202E-5</v>
      </c>
      <c r="O46" s="2" t="str">
        <f t="shared" si="5"/>
        <v>0.999999989474753+0.000145087880521812i</v>
      </c>
      <c r="P46" s="2" t="str">
        <f t="shared" si="1"/>
        <v>0.000122100114821213-0.000410817528297336i</v>
      </c>
      <c r="Q46" s="2" t="str">
        <f t="shared" si="2"/>
        <v>2.9243527690603-40311.4699640704i</v>
      </c>
      <c r="R46" s="2" t="str">
        <f t="shared" si="3"/>
        <v>-110.542648761326-32.8633875029184i</v>
      </c>
      <c r="S46" s="2" t="str">
        <f t="shared" si="6"/>
        <v>1.00837508011517-0.00251256936275511i</v>
      </c>
      <c r="T46" s="2">
        <f t="shared" si="7"/>
        <v>7.2469052526018402E-2</v>
      </c>
      <c r="U46">
        <f t="shared" si="8"/>
        <v>-0.14276366515958686</v>
      </c>
      <c r="W46" s="2" t="str">
        <f t="shared" si="9"/>
        <v>-16.8133812560292-6950.09985295465i</v>
      </c>
      <c r="X46" s="2">
        <f t="shared" si="10"/>
        <v>76.839846300189137</v>
      </c>
    </row>
    <row r="47" spans="1:24" x14ac:dyDescent="0.25">
      <c r="B47" s="32"/>
      <c r="L47">
        <f t="shared" si="11"/>
        <v>0.45000000000000023</v>
      </c>
      <c r="M47" s="1">
        <f t="shared" si="4"/>
        <v>2.8183829312644555</v>
      </c>
      <c r="N47" s="1">
        <f t="shared" si="0"/>
        <v>2.3629322495721195E-5</v>
      </c>
      <c r="O47" s="2" t="str">
        <f t="shared" si="5"/>
        <v>0.999999988978714+0.000148467411378289i</v>
      </c>
      <c r="P47" s="2" t="str">
        <f t="shared" si="1"/>
        <v>0.000122100114822892-0.000401466179641458i</v>
      </c>
      <c r="Q47" s="2" t="str">
        <f t="shared" si="2"/>
        <v>2.92435293376983-39393.8688770751i</v>
      </c>
      <c r="R47" s="2" t="str">
        <f t="shared" si="3"/>
        <v>-105.567302715752-32.1153254727739i</v>
      </c>
      <c r="S47" s="2" t="str">
        <f t="shared" si="6"/>
        <v>1.00873890973917-0.00268394539460791i</v>
      </c>
      <c r="T47" s="2">
        <f t="shared" si="7"/>
        <v>7.5606205725844713E-2</v>
      </c>
      <c r="U47">
        <f t="shared" si="8"/>
        <v>-0.15244616737782588</v>
      </c>
      <c r="W47" s="2" t="str">
        <f t="shared" si="9"/>
        <v>-17.5733039795525-6794.34694829668i</v>
      </c>
      <c r="X47" s="2">
        <f t="shared" si="10"/>
        <v>76.642983453748016</v>
      </c>
    </row>
    <row r="48" spans="1:24" x14ac:dyDescent="0.25">
      <c r="B48" s="32"/>
      <c r="C48" s="29"/>
      <c r="L48">
        <f t="shared" si="11"/>
        <v>0.46000000000000024</v>
      </c>
      <c r="M48" s="1">
        <f t="shared" si="4"/>
        <v>2.8840315031266082</v>
      </c>
      <c r="N48" s="1">
        <f t="shared" si="0"/>
        <v>2.4179720122213481E-5</v>
      </c>
      <c r="O48" s="2" t="str">
        <f t="shared" si="5"/>
        <v>0.999999988459297+0.000151925661619163i</v>
      </c>
      <c r="P48" s="2" t="str">
        <f t="shared" si="1"/>
        <v>0.000122100114823542-0.000392327693662177i</v>
      </c>
      <c r="Q48" s="2" t="str">
        <f t="shared" si="2"/>
        <v>2.92435299755033-38497.1549407977i</v>
      </c>
      <c r="R48" s="2" t="str">
        <f t="shared" si="3"/>
        <v>-100.815884127902-31.3842914127219i</v>
      </c>
      <c r="S48" s="2" t="str">
        <f t="shared" si="6"/>
        <v>1.00911711748973-0.00286662062498209i</v>
      </c>
      <c r="T48" s="2">
        <f t="shared" si="7"/>
        <v>7.8866508171563224E-2</v>
      </c>
      <c r="U48">
        <f t="shared" si="8"/>
        <v>-0.16276091112605673</v>
      </c>
      <c r="W48" s="2" t="str">
        <f t="shared" si="9"/>
        <v>-18.3640155512546-6642.17827764333i</v>
      </c>
      <c r="X48" s="2">
        <f t="shared" si="10"/>
        <v>76.446243756569686</v>
      </c>
    </row>
    <row r="49" spans="1:24" x14ac:dyDescent="0.25">
      <c r="B49" s="32"/>
      <c r="L49">
        <f t="shared" si="11"/>
        <v>0.47000000000000025</v>
      </c>
      <c r="M49" s="1">
        <f t="shared" si="4"/>
        <v>2.9512092266663874</v>
      </c>
      <c r="N49" s="1">
        <f t="shared" si="0"/>
        <v>2.474293815637099E-5</v>
      </c>
      <c r="O49" s="2" t="str">
        <f t="shared" si="5"/>
        <v>0.9999999879154+0.000155464464854321i</v>
      </c>
      <c r="P49" s="2" t="str">
        <f t="shared" si="1"/>
        <v>0.000122100114822393-0.000383397225024292i</v>
      </c>
      <c r="Q49" s="2" t="str">
        <f t="shared" si="2"/>
        <v>2.92435288474708-37620.8527056401i</v>
      </c>
      <c r="R49" s="2" t="str">
        <f t="shared" si="3"/>
        <v>-96.2783146048551-30.6698977184782i</v>
      </c>
      <c r="S49" s="2" t="str">
        <f t="shared" si="6"/>
        <v>1.00951014272815-0.00306129580450843i</v>
      </c>
      <c r="T49" s="2">
        <f t="shared" si="7"/>
        <v>8.2253671352226637E-2</v>
      </c>
      <c r="U49">
        <f t="shared" si="8"/>
        <v>-0.17374643836965339</v>
      </c>
      <c r="W49" s="2" t="str">
        <f t="shared" si="9"/>
        <v>-19.1865344388631-6493.51204171134i</v>
      </c>
      <c r="X49" s="2">
        <f t="shared" si="10"/>
        <v>76.249630920144057</v>
      </c>
    </row>
    <row r="50" spans="1:24" x14ac:dyDescent="0.25">
      <c r="B50" s="32"/>
      <c r="L50">
        <f t="shared" si="11"/>
        <v>0.48000000000000026</v>
      </c>
      <c r="M50" s="1">
        <f t="shared" si="4"/>
        <v>3.0199517204020183</v>
      </c>
      <c r="N50" s="1">
        <f t="shared" si="0"/>
        <v>2.5319275223850521E-5</v>
      </c>
      <c r="O50" s="2" t="str">
        <f t="shared" si="5"/>
        <v>0.99999998734587+0.000159085697403904i</v>
      </c>
      <c r="P50" s="2" t="str">
        <f t="shared" si="1"/>
        <v>0.000122100114821618-0.000374670038673501i</v>
      </c>
      <c r="Q50" s="2" t="str">
        <f t="shared" si="2"/>
        <v>2.92435280877243-36764.4975445576i</v>
      </c>
      <c r="R50" s="2" t="str">
        <f t="shared" si="3"/>
        <v>-91.9449693526263-29.9717656101793i</v>
      </c>
      <c r="S50" s="2" t="str">
        <f t="shared" si="6"/>
        <v>1.00991842638313-0.00326871021996023i</v>
      </c>
      <c r="T50" s="2">
        <f t="shared" si="7"/>
        <v>8.5771417985184367E-2</v>
      </c>
      <c r="U50">
        <f t="shared" si="8"/>
        <v>-0.18544333997301227</v>
      </c>
      <c r="W50" s="2" t="str">
        <f t="shared" si="9"/>
        <v>-20.0418922932293-6348.26823829257i</v>
      </c>
      <c r="X50" s="2">
        <f t="shared" si="10"/>
        <v>76.053148667189163</v>
      </c>
    </row>
    <row r="51" spans="1:24" x14ac:dyDescent="0.25">
      <c r="A51" s="33"/>
      <c r="B51" s="35"/>
      <c r="L51">
        <f t="shared" si="11"/>
        <v>0.49000000000000027</v>
      </c>
      <c r="M51" s="1">
        <f t="shared" si="4"/>
        <v>3.0902954325135927</v>
      </c>
      <c r="N51" s="1">
        <f t="shared" si="0"/>
        <v>2.5909036906193961E-5</v>
      </c>
      <c r="O51" s="2" t="str">
        <f t="shared" si="5"/>
        <v>0.9999999867495+0.00016279127929315i</v>
      </c>
      <c r="P51" s="2" t="str">
        <f t="shared" si="1"/>
        <v>0.000122100114823207-0.000366141507330047i</v>
      </c>
      <c r="Q51" s="2" t="str">
        <f t="shared" si="2"/>
        <v>2.92435296467084-35927.6354067092i</v>
      </c>
      <c r="R51" s="2" t="str">
        <f t="shared" si="3"/>
        <v>-87.8066567623295-29.2895249298814i</v>
      </c>
      <c r="S51" s="2" t="str">
        <f t="shared" si="6"/>
        <v>1.01034240967027-0.00348964327357629i</v>
      </c>
      <c r="T51" s="2">
        <f t="shared" si="7"/>
        <v>8.9423471530675924E-2</v>
      </c>
      <c r="U51">
        <f t="shared" si="8"/>
        <v>-0.19789433225862299</v>
      </c>
      <c r="W51" s="2" t="str">
        <f t="shared" si="9"/>
        <v>-20.9311321607286-6206.36861756493i</v>
      </c>
      <c r="X51" s="2">
        <f t="shared" si="10"/>
        <v>75.856800721166366</v>
      </c>
    </row>
    <row r="52" spans="1:24" x14ac:dyDescent="0.25">
      <c r="A52" s="33"/>
      <c r="B52" s="35"/>
      <c r="L52">
        <f t="shared" si="11"/>
        <v>0.50000000000000022</v>
      </c>
      <c r="M52" s="1">
        <f t="shared" si="4"/>
        <v>3.1622776601683813</v>
      </c>
      <c r="N52" s="1">
        <f t="shared" si="0"/>
        <v>2.6512535902851707E-5</v>
      </c>
      <c r="O52" s="2" t="str">
        <f t="shared" si="5"/>
        <v>0.999999986125023+0.000166583175270423i</v>
      </c>
      <c r="P52" s="2" t="str">
        <f t="shared" si="1"/>
        <v>0.000122100114823016-0.000357807109064376i</v>
      </c>
      <c r="Q52" s="2" t="str">
        <f t="shared" si="2"/>
        <v>2.92435294598022-35109.8225767121i</v>
      </c>
      <c r="R52" s="2" t="str">
        <f t="shared" si="3"/>
        <v>-83.8545989210644-28.622813942525i</v>
      </c>
      <c r="S52" s="2" t="str">
        <f t="shared" si="6"/>
        <v>1.01078253267907-0.00372491606647341i</v>
      </c>
      <c r="T52" s="2">
        <f t="shared" si="7"/>
        <v>9.3213544700384038E-2</v>
      </c>
      <c r="U52">
        <f t="shared" si="8"/>
        <v>-0.21114433285860729</v>
      </c>
      <c r="W52" s="2" t="str">
        <f t="shared" si="9"/>
        <v>-21.855306522072-6067.73663834959i</v>
      </c>
      <c r="X52" s="2">
        <f t="shared" si="10"/>
        <v>75.660590794788092</v>
      </c>
    </row>
    <row r="53" spans="1:24" x14ac:dyDescent="0.25">
      <c r="L53">
        <f t="shared" si="11"/>
        <v>0.51000000000000023</v>
      </c>
      <c r="M53" s="1">
        <f t="shared" si="4"/>
        <v>3.2359365692962849</v>
      </c>
      <c r="N53" s="1">
        <f t="shared" si="0"/>
        <v>2.7130092196980051E-5</v>
      </c>
      <c r="O53" s="2" t="str">
        <f t="shared" si="5"/>
        <v>0.999999985471115+0.000170463395848945i</v>
      </c>
      <c r="P53" s="2" t="str">
        <f t="shared" si="1"/>
        <v>0.000122100114821944-0.000349662424860598i</v>
      </c>
      <c r="Q53" s="2" t="str">
        <f t="shared" si="2"/>
        <v>2.92435284076264-34310.6254393782i</v>
      </c>
      <c r="R53" s="2" t="str">
        <f t="shared" si="3"/>
        <v>-80.0804129824039-27.9712791495887i</v>
      </c>
      <c r="S53" s="2" t="str">
        <f t="shared" si="6"/>
        <v>1.01123923282239-0.00397539298096807i</v>
      </c>
      <c r="T53" s="2">
        <f t="shared" si="7"/>
        <v>9.7145326934386711E-2</v>
      </c>
      <c r="U53">
        <f t="shared" si="8"/>
        <v>-0.22524053553961851</v>
      </c>
      <c r="W53" s="2" t="str">
        <f t="shared" si="9"/>
        <v>-22.815474824854-5932.29742531876i</v>
      </c>
      <c r="X53" s="2">
        <f t="shared" si="10"/>
        <v>75.464522577495401</v>
      </c>
    </row>
    <row r="54" spans="1:24" x14ac:dyDescent="0.25">
      <c r="L54">
        <f t="shared" si="11"/>
        <v>0.52000000000000024</v>
      </c>
      <c r="M54" s="1">
        <f t="shared" si="4"/>
        <v>3.311311214825913</v>
      </c>
      <c r="N54" s="1">
        <f t="shared" si="0"/>
        <v>2.7762033225100452E-5</v>
      </c>
      <c r="O54" s="2" t="str">
        <f t="shared" si="5"/>
        <v>0.99999998478639+0.000174433998372793i</v>
      </c>
      <c r="P54" s="2" t="str">
        <f t="shared" si="1"/>
        <v>0.000122100114822332-0.000341703136301217i</v>
      </c>
      <c r="Q54" s="2" t="str">
        <f t="shared" si="2"/>
        <v>2.92435287880747-33529.6202498072i</v>
      </c>
      <c r="R54" s="2" t="str">
        <f t="shared" si="3"/>
        <v>-76.4760933922475-27.3345750997773i</v>
      </c>
      <c r="S54" s="2" t="str">
        <f t="shared" si="6"/>
        <v>1.01171294313959-0.00424198324924597i</v>
      </c>
      <c r="T54" s="2">
        <f t="shared" si="7"/>
        <v>0.10122247079241267</v>
      </c>
      <c r="U54">
        <f t="shared" si="8"/>
        <v>-0.24023248327095434</v>
      </c>
      <c r="W54" s="2" t="str">
        <f t="shared" si="9"/>
        <v>-23.8127010155879-5799.97772713176i</v>
      </c>
      <c r="X54" s="2">
        <f t="shared" si="10"/>
        <v>75.268599721849029</v>
      </c>
    </row>
    <row r="55" spans="1:24" x14ac:dyDescent="0.25">
      <c r="L55">
        <f t="shared" si="11"/>
        <v>0.53000000000000025</v>
      </c>
      <c r="M55" s="1">
        <f t="shared" si="4"/>
        <v>3.3884415613920278</v>
      </c>
      <c r="N55" s="1">
        <f t="shared" si="0"/>
        <v>2.840869405071076E-5</v>
      </c>
      <c r="O55" s="2" t="str">
        <f t="shared" si="5"/>
        <v>0.999999984069395+0.00017849708810773i</v>
      </c>
      <c r="P55" s="2" t="str">
        <f t="shared" si="1"/>
        <v>0.000122100114823158-0.000333925023273822i</v>
      </c>
      <c r="Q55" s="2" t="str">
        <f t="shared" si="2"/>
        <v>2.92435295993167-32766.3929087099i</v>
      </c>
      <c r="R55" s="2" t="str">
        <f t="shared" si="3"/>
        <v>-73.0339949073041-26.7123642036839i</v>
      </c>
      <c r="S55" s="2" t="str">
        <f t="shared" si="6"/>
        <v>1.01220409044917-0.0045256425007721i</v>
      </c>
      <c r="T55" s="2">
        <f t="shared" si="7"/>
        <v>0.10544857724456469</v>
      </c>
      <c r="U55">
        <f t="shared" si="8"/>
        <v>-0.25617213909434156</v>
      </c>
      <c r="W55" s="2" t="str">
        <f t="shared" si="9"/>
        <v>-24.8480508452471-5670.70587550856i</v>
      </c>
      <c r="X55" s="2">
        <f t="shared" si="10"/>
        <v>75.0728258288202</v>
      </c>
    </row>
    <row r="56" spans="1:24" x14ac:dyDescent="0.25">
      <c r="L56">
        <f t="shared" si="11"/>
        <v>0.54000000000000026</v>
      </c>
      <c r="M56" s="1">
        <f t="shared" si="4"/>
        <v>3.4673685045253184</v>
      </c>
      <c r="N56" s="1">
        <f t="shared" si="0"/>
        <v>2.9070417541940267E-5</v>
      </c>
      <c r="O56" s="2" t="str">
        <f t="shared" si="5"/>
        <v>0.999999983318608+0.000182654819357449i</v>
      </c>
      <c r="P56" s="2" t="str">
        <f t="shared" si="1"/>
        <v>0.000122100114821693-0.00032632396170858i</v>
      </c>
      <c r="Q56" s="2" t="str">
        <f t="shared" si="2"/>
        <v>2.92435281608365-32020.5387428471i</v>
      </c>
      <c r="R56" s="2" t="str">
        <f t="shared" si="3"/>
        <v>-69.7468163728945-26.1043165556745i</v>
      </c>
      <c r="S56" s="2" t="str">
        <f t="shared" si="6"/>
        <v>1.0127130933448-0.00482737427831286i</v>
      </c>
      <c r="T56" s="2">
        <f t="shared" si="7"/>
        <v>0.10982717983361966</v>
      </c>
      <c r="U56">
        <f t="shared" si="8"/>
        <v>-0.27311395422105644</v>
      </c>
      <c r="W56" s="2" t="str">
        <f t="shared" si="9"/>
        <v>-25.9225888115086-5544.41174523735i</v>
      </c>
      <c r="X56" s="2">
        <f t="shared" si="10"/>
        <v>74.877204431952691</v>
      </c>
    </row>
    <row r="57" spans="1:24" x14ac:dyDescent="0.25">
      <c r="L57">
        <f t="shared" si="11"/>
        <v>0.55000000000000027</v>
      </c>
      <c r="M57" s="1">
        <f t="shared" si="4"/>
        <v>3.5481338923357573</v>
      </c>
      <c r="N57" s="1">
        <f t="shared" si="0"/>
        <v>2.9747554553342989E-5</v>
      </c>
      <c r="O57" s="2" t="str">
        <f t="shared" si="5"/>
        <v>0.999999982532439+0.000186909396605804i</v>
      </c>
      <c r="P57" s="2" t="str">
        <f t="shared" si="1"/>
        <v>0.000122100114823188-0.000318895921433486i</v>
      </c>
      <c r="Q57" s="2" t="str">
        <f t="shared" si="2"/>
        <v>2.92435296282909-31291.6622904676i</v>
      </c>
      <c r="R57" s="2" t="str">
        <f t="shared" si="3"/>
        <v>-66.6075852446766-25.5101097631002i</v>
      </c>
      <c r="S57" s="2" t="str">
        <f t="shared" si="6"/>
        <v>1.01324036002668-0.00514823150896175i</v>
      </c>
      <c r="T57" s="2">
        <f t="shared" si="7"/>
        <v>0.11436172766500782</v>
      </c>
      <c r="U57">
        <f t="shared" si="8"/>
        <v>-0.29111493259752019</v>
      </c>
      <c r="W57" s="2" t="str">
        <f t="shared" si="9"/>
        <v>-27.0373746910038-5421.0267151022i</v>
      </c>
      <c r="X57" s="2">
        <f t="shared" si="10"/>
        <v>74.681738980353089</v>
      </c>
    </row>
    <row r="58" spans="1:24" x14ac:dyDescent="0.25">
      <c r="L58">
        <f t="shared" si="11"/>
        <v>0.56000000000000028</v>
      </c>
      <c r="M58" s="1">
        <f t="shared" si="4"/>
        <v>3.6307805477010158</v>
      </c>
      <c r="N58" s="1">
        <f t="shared" si="0"/>
        <v>3.0440464111925317E-5</v>
      </c>
      <c r="O58" s="2" t="str">
        <f t="shared" si="5"/>
        <v>0.999999981709218+0.00019126307568566i</v>
      </c>
      <c r="P58" s="2" t="str">
        <f t="shared" si="1"/>
        <v>0.000122100114822759-0.000311636963992658i</v>
      </c>
      <c r="Q58" s="2" t="str">
        <f t="shared" si="2"/>
        <v>2.92435292067165-30579.3770916286i</v>
      </c>
      <c r="R58" s="2" t="str">
        <f t="shared" si="3"/>
        <v>-63.6096427906784-24.929428767574i</v>
      </c>
      <c r="S58" s="2" t="str">
        <f t="shared" si="6"/>
        <v>1.01378628596958-0.00548931791860129i</v>
      </c>
      <c r="T58" s="2">
        <f t="shared" si="7"/>
        <v>0.11905556726343922</v>
      </c>
      <c r="U58">
        <f t="shared" si="8"/>
        <v>-0.31023469130763537</v>
      </c>
      <c r="W58" s="2" t="str">
        <f t="shared" si="9"/>
        <v>-28.1934602708385-5300.48362976335i</v>
      </c>
      <c r="X58" s="2">
        <f t="shared" si="10"/>
        <v>74.486432820547378</v>
      </c>
    </row>
    <row r="59" spans="1:24" x14ac:dyDescent="0.25">
      <c r="L59">
        <f t="shared" si="11"/>
        <v>0.57000000000000028</v>
      </c>
      <c r="M59" s="1">
        <f t="shared" si="4"/>
        <v>3.7153522909717283</v>
      </c>
      <c r="N59" s="1">
        <f t="shared" si="0"/>
        <v>3.1149513607506971E-5</v>
      </c>
      <c r="O59" s="2" t="str">
        <f t="shared" si="5"/>
        <v>0.9999999808472+0.000195718164974961i</v>
      </c>
      <c r="P59" s="2" t="str">
        <f t="shared" si="1"/>
        <v>0.000122100114822732-0.000304543240596591i</v>
      </c>
      <c r="Q59" s="2" t="str">
        <f t="shared" si="2"/>
        <v>2.92435291809166-29883.3054832897i</v>
      </c>
      <c r="R59" s="2" t="str">
        <f t="shared" si="3"/>
        <v>-60.74662997405-24.3619656853293i</v>
      </c>
      <c r="S59" s="2" t="str">
        <f t="shared" si="6"/>
        <v>1.01435125141609-0.0058517893761056i</v>
      </c>
      <c r="T59" s="2">
        <f t="shared" si="7"/>
        <v>0.12391192322694192</v>
      </c>
      <c r="U59">
        <f t="shared" si="8"/>
        <v>-0.33053551607888393</v>
      </c>
      <c r="W59" s="2" t="str">
        <f t="shared" si="9"/>
        <v>-29.391885198145-5182.71676255893i</v>
      </c>
      <c r="X59" s="2">
        <f t="shared" si="10"/>
        <v>74.2912891771349</v>
      </c>
    </row>
    <row r="60" spans="1:24" x14ac:dyDescent="0.25">
      <c r="L60">
        <f t="shared" si="11"/>
        <v>0.58000000000000029</v>
      </c>
      <c r="M60" s="1">
        <f t="shared" si="4"/>
        <v>3.8018939632056155</v>
      </c>
      <c r="N60" s="1">
        <f t="shared" si="0"/>
        <v>3.1875078987515878E-5</v>
      </c>
      <c r="O60" s="2" t="str">
        <f t="shared" si="5"/>
        <v>0.999999979944556+0.000200277026620667i</v>
      </c>
      <c r="P60" s="2" t="str">
        <f t="shared" si="1"/>
        <v>0.000122100114822276-0.00029761099005576i</v>
      </c>
      <c r="Q60" s="2" t="str">
        <f t="shared" si="2"/>
        <v>2.92435287334303-29203.0783990702i</v>
      </c>
      <c r="R60" s="2" t="str">
        <f t="shared" si="3"/>
        <v>-58.0124739601231-23.8074196395926i</v>
      </c>
      <c r="S60" s="2" t="str">
        <f t="shared" si="6"/>
        <v>1.01493561869916-0.00623685515202572i</v>
      </c>
      <c r="T60" s="2">
        <f t="shared" si="7"/>
        <v>0.1289338777439151</v>
      </c>
      <c r="U60">
        <f t="shared" si="8"/>
        <v>-0.35208241108495858</v>
      </c>
      <c r="W60" s="2" t="str">
        <f t="shared" si="9"/>
        <v>-30.6336730149432-5067.66177926837i</v>
      </c>
      <c r="X60" s="2">
        <f t="shared" si="10"/>
        <v>74.096311132305203</v>
      </c>
    </row>
    <row r="61" spans="1:24" x14ac:dyDescent="0.25">
      <c r="L61">
        <f t="shared" si="11"/>
        <v>0.5900000000000003</v>
      </c>
      <c r="M61" s="1">
        <f t="shared" si="4"/>
        <v>3.8904514499428093</v>
      </c>
      <c r="N61" s="1">
        <f t="shared" si="0"/>
        <v>3.261754495632051E-5</v>
      </c>
      <c r="O61" s="2" t="str">
        <f t="shared" si="5"/>
        <v>0.999999978999372+0.000204942077791186i</v>
      </c>
      <c r="P61" s="2" t="str">
        <f t="shared" si="1"/>
        <v>0.000122100114822148-0.000290836536798608i</v>
      </c>
      <c r="Q61" s="2" t="str">
        <f t="shared" si="2"/>
        <v>2.92435286073716-28538.3351735663i</v>
      </c>
      <c r="R61" s="2" t="str">
        <f t="shared" si="3"/>
        <v>-55.4013752372779-23.2654966030102i</v>
      </c>
      <c r="S61" s="2" t="str">
        <f t="shared" si="6"/>
        <v>1.01553972938718-0.00664577907621516i</v>
      </c>
      <c r="T61" s="2">
        <f t="shared" si="7"/>
        <v>0.13412434894741718</v>
      </c>
      <c r="U61">
        <f t="shared" si="8"/>
        <v>-0.37494314224521796</v>
      </c>
      <c r="W61" s="2" t="str">
        <f t="shared" si="9"/>
        <v>-31.9198266489026-4955.25570282498i</v>
      </c>
      <c r="X61" s="2">
        <f t="shared" si="10"/>
        <v>73.901501604192802</v>
      </c>
    </row>
    <row r="62" spans="1:24" x14ac:dyDescent="0.25">
      <c r="L62">
        <f t="shared" si="11"/>
        <v>0.60000000000000031</v>
      </c>
      <c r="M62" s="1">
        <f t="shared" si="4"/>
        <v>3.9810717055349762</v>
      </c>
      <c r="N62" s="1">
        <f t="shared" si="0"/>
        <v>3.3377305179205239E-5</v>
      </c>
      <c r="O62" s="2" t="str">
        <f t="shared" si="5"/>
        <v>0.999999978009643+0.000209715791957989i</v>
      </c>
      <c r="P62" s="2" t="str">
        <f t="shared" si="1"/>
        <v>0.000122100114822334-0.000284216288928986i</v>
      </c>
      <c r="Q62" s="2" t="str">
        <f t="shared" si="2"/>
        <v>2.92435287900851-27888.7233511212i</v>
      </c>
      <c r="R62" s="2" t="str">
        <f t="shared" si="3"/>
        <v>-52.9077953166913-22.7359092408017i</v>
      </c>
      <c r="S62" s="2" t="str">
        <f t="shared" si="6"/>
        <v>1.01616390125304-0.00707988057716878i</v>
      </c>
      <c r="T62" s="2">
        <f t="shared" si="7"/>
        <v>0.13948606815218967</v>
      </c>
      <c r="U62">
        <f t="shared" si="8"/>
        <v>-0.39918827314685079</v>
      </c>
      <c r="W62" s="2" t="str">
        <f t="shared" si="9"/>
        <v>-33.251323735594-4845.43687899802i</v>
      </c>
      <c r="X62" s="2">
        <f t="shared" si="10"/>
        <v>73.706863324114053</v>
      </c>
    </row>
    <row r="63" spans="1:24" x14ac:dyDescent="0.25">
      <c r="L63">
        <f t="shared" si="11"/>
        <v>0.61000000000000032</v>
      </c>
      <c r="M63" s="1">
        <f t="shared" si="4"/>
        <v>4.0738027780411308</v>
      </c>
      <c r="N63" s="1">
        <f t="shared" si="0"/>
        <v>3.4154762491096838E-5</v>
      </c>
      <c r="O63" s="2" t="str">
        <f t="shared" si="5"/>
        <v>0.999999976973269+0.000214600700207084i</v>
      </c>
      <c r="P63" s="2" t="str">
        <f t="shared" si="1"/>
        <v>0.000122100114821823-0.000277746736296688i</v>
      </c>
      <c r="Q63" s="2" t="str">
        <f t="shared" si="2"/>
        <v>2.92435282884076-27253.8984989474i</v>
      </c>
      <c r="R63" s="2" t="str">
        <f t="shared" si="3"/>
        <v>-50.5264449797311-22.2183767583607i</v>
      </c>
      <c r="S63" s="2" t="str">
        <f t="shared" si="6"/>
        <v>1.01680842506864-0.00754053558745498i</v>
      </c>
      <c r="T63" s="2">
        <f t="shared" si="7"/>
        <v>0.14502155602226746</v>
      </c>
      <c r="U63">
        <f t="shared" si="8"/>
        <v>-0.4248911928314974</v>
      </c>
      <c r="W63" s="2" t="str">
        <f t="shared" si="9"/>
        <v>-34.6291116270247-4738.1449430624i</v>
      </c>
      <c r="X63" s="2">
        <f t="shared" si="10"/>
        <v>73.512398812734247</v>
      </c>
    </row>
    <row r="64" spans="1:24" x14ac:dyDescent="0.25">
      <c r="L64">
        <f t="shared" si="11"/>
        <v>0.62000000000000033</v>
      </c>
      <c r="M64" s="1">
        <f t="shared" si="4"/>
        <v>4.1686938347033582</v>
      </c>
      <c r="N64" s="1">
        <f t="shared" si="0"/>
        <v>3.4950329110152951E-5</v>
      </c>
      <c r="O64" s="2" t="str">
        <f t="shared" si="5"/>
        <v>0.999999975888053+0.000219599392581014i</v>
      </c>
      <c r="P64" s="2" t="str">
        <f t="shared" si="1"/>
        <v>0.000122100114822273-0.000271424448656057i</v>
      </c>
      <c r="Q64" s="2" t="str">
        <f t="shared" si="2"/>
        <v>2.92435287302315-26633.524024506i</v>
      </c>
      <c r="R64" s="2" t="str">
        <f t="shared" si="3"/>
        <v>-48.2522730623701-21.7126247537225i</v>
      </c>
      <c r="S64" s="2" t="str">
        <f t="shared" si="6"/>
        <v>1.01747356122406-0.00802917729414488i</v>
      </c>
      <c r="T64" s="2">
        <f t="shared" si="7"/>
        <v>0.15073309769611537</v>
      </c>
      <c r="U64">
        <f t="shared" si="8"/>
        <v>-0.45212813440802152</v>
      </c>
      <c r="W64" s="2" t="str">
        <f t="shared" si="9"/>
        <v>-36.0541020478868-4633.32078745749i</v>
      </c>
      <c r="X64" s="2">
        <f t="shared" si="10"/>
        <v>73.31811035519361</v>
      </c>
    </row>
    <row r="65" spans="12:24" x14ac:dyDescent="0.25">
      <c r="L65">
        <f t="shared" si="11"/>
        <v>0.63000000000000034</v>
      </c>
      <c r="M65" s="1">
        <f t="shared" si="4"/>
        <v>4.2657951880159306</v>
      </c>
      <c r="N65" s="1">
        <f t="shared" si="0"/>
        <v>3.576442685632556E-5</v>
      </c>
      <c r="O65" s="2" t="str">
        <f t="shared" si="5"/>
        <v>0.999999974751692+0.000224714519452144i</v>
      </c>
      <c r="P65" s="2" t="str">
        <f t="shared" si="1"/>
        <v>0.000122100114822323-0.000265246073856873i</v>
      </c>
      <c r="Q65" s="2" t="str">
        <f t="shared" si="2"/>
        <v>2.92435287794101-26027.2709970385i</v>
      </c>
      <c r="R65" s="2" t="str">
        <f t="shared" si="3"/>
        <v>-46.0804557430318-21.2183850699828i</v>
      </c>
      <c r="S65" s="2" t="str">
        <f t="shared" si="6"/>
        <v>1.01815953617784-0.00854729671568027i</v>
      </c>
      <c r="T65" s="2">
        <f t="shared" si="7"/>
        <v>0.15662271696123448</v>
      </c>
      <c r="U65">
        <f t="shared" si="8"/>
        <v>-0.48097818362446165</v>
      </c>
      <c r="W65" s="2" t="str">
        <f t="shared" si="9"/>
        <v>-37.527165637258-4530.90653046166i</v>
      </c>
      <c r="X65" s="2">
        <f t="shared" si="10"/>
        <v>73.123999975281208</v>
      </c>
    </row>
    <row r="66" spans="12:24" x14ac:dyDescent="0.25">
      <c r="L66">
        <f t="shared" si="11"/>
        <v>0.64000000000000035</v>
      </c>
      <c r="M66" s="1">
        <f t="shared" si="4"/>
        <v>4.3651583224016637</v>
      </c>
      <c r="N66" s="1">
        <f t="shared" ref="N66:N129" si="12">M66/(CEdsp)</f>
        <v>3.6597487375015544E-5</v>
      </c>
      <c r="O66" s="2" t="str">
        <f t="shared" si="5"/>
        <v>0.999999973561776+0.000229948792927909i</v>
      </c>
      <c r="P66" s="2" t="str">
        <f t="shared" ref="P66:P129" si="13">IMDIV(IMSUB(IMPRODUCT(gg1_+gg2_,$O66),gg2_),IMSUB($O66,1))</f>
        <v>0.000122100114822365-0.000259208336030996i</v>
      </c>
      <c r="Q66" s="2" t="str">
        <f t="shared" ref="Q66:Q129" si="14">IMDIV(IMPRODUCT(gpi,$O66),IMSUB($O66,1))</f>
        <v>2.92435288202862-25434.8179731656i</v>
      </c>
      <c r="R66" s="2" t="str">
        <f t="shared" ref="R66:R129" si="15">IMPRODUCT($P66,$Q66,gpd)</f>
        <v>-44.0063863038534-20.7353956548623i</v>
      </c>
      <c r="S66" s="2" t="str">
        <f t="shared" si="6"/>
        <v>1.0188665387449-0.00909644308985559i</v>
      </c>
      <c r="T66" s="2">
        <f t="shared" si="7"/>
        <v>0.16269214956901218</v>
      </c>
      <c r="U66">
        <f t="shared" si="8"/>
        <v>-0.511523276746225</v>
      </c>
      <c r="W66" s="2" t="str">
        <f t="shared" si="9"/>
        <v>-39.0491260684502-4430.84548590723i</v>
      </c>
      <c r="X66" s="2">
        <f t="shared" si="10"/>
        <v>72.930069408750299</v>
      </c>
    </row>
    <row r="67" spans="12:24" x14ac:dyDescent="0.25">
      <c r="L67">
        <f t="shared" ref="L67:L130" si="16">L66+Graph_Step_Size</f>
        <v>0.65000000000000036</v>
      </c>
      <c r="M67" s="1">
        <f t="shared" ref="M67:M130" si="17">10^L67</f>
        <v>4.4668359215096354</v>
      </c>
      <c r="N67" s="1">
        <f t="shared" si="12"/>
        <v>3.7449952365936784E-5</v>
      </c>
      <c r="O67" s="2" t="str">
        <f t="shared" ref="O67:O130" si="18">IMEXP(2*PI()*N67&amp;"i")</f>
        <v>0.999999972315781+0.000235304988288817i</v>
      </c>
      <c r="P67" s="2" t="str">
        <f t="shared" si="13"/>
        <v>0.000122100114822508-0.000253308033900114i</v>
      </c>
      <c r="Q67" s="2" t="str">
        <f t="shared" si="14"/>
        <v>2.92435289609016-24855.8508264516i</v>
      </c>
      <c r="R67" s="2" t="str">
        <f t="shared" si="15"/>
        <v>-42.0256653672333-20.2634004210164i</v>
      </c>
      <c r="S67" s="2" t="str">
        <f t="shared" ref="S67:S130" si="19">IMDIV($R67,IMSUM(1,$R67))</f>
        <v>1.01959471622514-0.00967822404467942i</v>
      </c>
      <c r="T67" s="2">
        <f t="shared" ref="T67:T130" si="20">20*LOG10(SQRT(IMPRODUCT(IMCONJUGATE(S67),S67)+0))</f>
        <v>0.16894281575036943</v>
      </c>
      <c r="U67">
        <f t="shared" ref="U67:U130" si="21">ATAN(IMAGINARY(S67)/IMREAL(S67))*180/PI()</f>
        <v>-0.54384818639752786</v>
      </c>
      <c r="W67" s="2" t="str">
        <f t="shared" ref="W67:W130" si="22">IMPRODUCT($S67,IMDIV($O67,IMSUB($O67,1)))</f>
        <v>-40.6207540195287-4333.08213393051i</v>
      </c>
      <c r="X67" s="2">
        <f t="shared" ref="X67:X130" si="23">20*LOG10(SQRT(IMPRODUCT(IMCONJUGATE(W67),W67)+0))</f>
        <v>72.736320075833575</v>
      </c>
    </row>
    <row r="68" spans="12:24" x14ac:dyDescent="0.25">
      <c r="L68">
        <f t="shared" si="16"/>
        <v>0.66000000000000036</v>
      </c>
      <c r="M68" s="1">
        <f t="shared" si="17"/>
        <v>4.5708818961487552</v>
      </c>
      <c r="N68" s="1">
        <f t="shared" si="12"/>
        <v>3.8322273817311161E-5</v>
      </c>
      <c r="O68" s="2" t="str">
        <f t="shared" si="18"/>
        <v>0.999999971011064+0.000240785945459933i</v>
      </c>
      <c r="P68" s="2" t="str">
        <f t="shared" si="13"/>
        <v>0.000122100114822548-0.000247542039040397i</v>
      </c>
      <c r="Q68" s="2" t="str">
        <f t="shared" si="14"/>
        <v>2.92435290005662-24290.0625808517i</v>
      </c>
      <c r="R68" s="2" t="str">
        <f t="shared" si="15"/>
        <v>-40.1340915575744-19.8021491102558i</v>
      </c>
      <c r="S68" s="2" t="str">
        <f t="shared" si="19"/>
        <v>1.02034417038946-0.0102943055413402i</v>
      </c>
      <c r="T68" s="2">
        <f t="shared" si="20"/>
        <v>0.17537579210950494</v>
      </c>
      <c r="U68">
        <f t="shared" si="21"/>
        <v>-0.57804049503647315</v>
      </c>
      <c r="W68" s="2" t="str">
        <f t="shared" si="22"/>
        <v>-42.2427609059898-4237.56209280892i</v>
      </c>
      <c r="X68" s="2">
        <f t="shared" si="23"/>
        <v>72.542753053137091</v>
      </c>
    </row>
    <row r="69" spans="12:24" x14ac:dyDescent="0.25">
      <c r="L69">
        <f t="shared" si="16"/>
        <v>0.67000000000000037</v>
      </c>
      <c r="M69" s="1">
        <f t="shared" si="17"/>
        <v>4.6773514128719862</v>
      </c>
      <c r="N69" s="1">
        <f t="shared" si="12"/>
        <v>3.9214914245518728E-5</v>
      </c>
      <c r="O69" s="2" t="str">
        <f t="shared" si="18"/>
        <v>0.999999969644857+0.000246394570516637i</v>
      </c>
      <c r="P69" s="2" t="str">
        <f t="shared" si="13"/>
        <v>0.000122100114822089-0.000241907294245425i</v>
      </c>
      <c r="Q69" s="2" t="str">
        <f t="shared" si="14"/>
        <v>2.92435285500198-23737.1532479493i</v>
      </c>
      <c r="R69" s="2" t="str">
        <f t="shared" si="15"/>
        <v>-38.3276525933257-19.3513971609071i</v>
      </c>
      <c r="S69" s="2" t="str">
        <f t="shared" si="19"/>
        <v>1.02111495332903-0.0109464115613089i</v>
      </c>
      <c r="T69" s="2">
        <f t="shared" si="20"/>
        <v>0.18199178297682511</v>
      </c>
      <c r="U69">
        <f t="shared" si="21"/>
        <v>-0.61419055480993567</v>
      </c>
      <c r="W69" s="2" t="str">
        <f t="shared" si="22"/>
        <v>-43.9157923957238-4144.23209187644i</v>
      </c>
      <c r="X69" s="2">
        <f t="shared" si="23"/>
        <v>72.349369044993239</v>
      </c>
    </row>
    <row r="70" spans="12:24" x14ac:dyDescent="0.25">
      <c r="L70">
        <f t="shared" si="16"/>
        <v>0.68000000000000038</v>
      </c>
      <c r="M70" s="1">
        <f t="shared" si="17"/>
        <v>4.7863009232263884</v>
      </c>
      <c r="N70" s="1">
        <f t="shared" si="12"/>
        <v>4.0128346940330041E-5</v>
      </c>
      <c r="O70" s="2" t="str">
        <f t="shared" si="18"/>
        <v>0.999999968214264+0.000252133837225467i</v>
      </c>
      <c r="P70" s="2" t="str">
        <f t="shared" si="13"/>
        <v>0.000122100114822762-0.00023640081190177i</v>
      </c>
      <c r="Q70" s="2" t="str">
        <f t="shared" si="14"/>
        <v>2.92435292099707-23196.8296678973i</v>
      </c>
      <c r="R70" s="2" t="str">
        <f t="shared" si="15"/>
        <v>-36.6025167755711-18.9109055788364i</v>
      </c>
      <c r="S70" s="2" t="str">
        <f t="shared" si="19"/>
        <v>1.02190706318591-0.011636323522572i</v>
      </c>
      <c r="T70" s="2">
        <f t="shared" si="20"/>
        <v>0.1887910914052168</v>
      </c>
      <c r="U70">
        <f t="shared" si="21"/>
        <v>-0.65239143329724381</v>
      </c>
      <c r="W70" s="2" t="str">
        <f t="shared" si="22"/>
        <v>-45.6404217223952-4053.03994555288i</v>
      </c>
      <c r="X70" s="2">
        <f t="shared" si="23"/>
        <v>72.156168354457179</v>
      </c>
    </row>
    <row r="71" spans="12:24" x14ac:dyDescent="0.25">
      <c r="L71">
        <f t="shared" si="16"/>
        <v>0.69000000000000039</v>
      </c>
      <c r="M71" s="1">
        <f t="shared" si="17"/>
        <v>4.8977881936844669</v>
      </c>
      <c r="N71" s="1">
        <f t="shared" si="12"/>
        <v>4.1063056215850568E-5</v>
      </c>
      <c r="O71" s="2" t="str">
        <f t="shared" si="18"/>
        <v>0.999999966716248+0.000258006788620844i</v>
      </c>
      <c r="P71" s="2" t="str">
        <f t="shared" si="13"/>
        <v>0.000122100114822445-0.000231019672399128i</v>
      </c>
      <c r="Q71" s="2" t="str">
        <f t="shared" si="14"/>
        <v>2.92435288994829-22668.8053539815i</v>
      </c>
      <c r="R71" s="2" t="str">
        <f t="shared" si="15"/>
        <v>-34.955024860025-18.48044080891i</v>
      </c>
      <c r="S71" s="2" t="str">
        <f t="shared" si="19"/>
        <v>1.02272043978234-0.0123658794031468i</v>
      </c>
      <c r="T71" s="2">
        <f t="shared" si="20"/>
        <v>0.19577358998383537</v>
      </c>
      <c r="U71">
        <f t="shared" si="21"/>
        <v>-0.69273884430673605</v>
      </c>
      <c r="W71" s="2" t="str">
        <f t="shared" si="22"/>
        <v>-47.4171429919859-3963.93452850469i</v>
      </c>
      <c r="X71" s="2">
        <f t="shared" si="23"/>
        <v>71.963150854120059</v>
      </c>
    </row>
    <row r="72" spans="12:24" x14ac:dyDescent="0.25">
      <c r="L72">
        <f t="shared" si="16"/>
        <v>0.7000000000000004</v>
      </c>
      <c r="M72" s="1">
        <f t="shared" si="17"/>
        <v>5.0118723362727282</v>
      </c>
      <c r="N72" s="1">
        <f t="shared" si="12"/>
        <v>4.2019537667310555E-5</v>
      </c>
      <c r="O72" s="2" t="str">
        <f t="shared" si="18"/>
        <v>0.999999965147633+0.000264016538618525i</v>
      </c>
      <c r="P72" s="2" t="str">
        <f t="shared" si="13"/>
        <v>0.000122100114822342-0.000225761022581748i</v>
      </c>
      <c r="Q72" s="2" t="str">
        <f t="shared" si="14"/>
        <v>2.92435287984444-22152.8003407216i</v>
      </c>
      <c r="R72" s="2" t="str">
        <f t="shared" si="15"/>
        <v>-33.3816822946962-18.0597746133857i</v>
      </c>
      <c r="S72" s="2" t="str">
        <f t="shared" si="19"/>
        <v>1.02355496016542-0.0131369725557585i</v>
      </c>
      <c r="T72" s="2">
        <f t="shared" si="20"/>
        <v>0.20293869163304268</v>
      </c>
      <c r="U72">
        <f t="shared" si="21"/>
        <v>-0.73533106325139175</v>
      </c>
      <c r="W72" s="2" t="str">
        <f t="shared" si="22"/>
        <v>-49.2463641718621-3876.86575194707i</v>
      </c>
      <c r="X72" s="2">
        <f t="shared" si="23"/>
        <v>71.770315956904639</v>
      </c>
    </row>
    <row r="73" spans="12:24" x14ac:dyDescent="0.25">
      <c r="L73">
        <f t="shared" si="16"/>
        <v>0.71000000000000041</v>
      </c>
      <c r="M73" s="1">
        <f t="shared" si="17"/>
        <v>5.1286138399136538</v>
      </c>
      <c r="N73" s="1">
        <f t="shared" si="12"/>
        <v>4.2998298433836072E-5</v>
      </c>
      <c r="O73" s="2" t="str">
        <f t="shared" si="18"/>
        <v>0.999999963505092+0.000270166273666637i</v>
      </c>
      <c r="P73" s="2" t="str">
        <f t="shared" si="13"/>
        <v>0.00012210011482271-0.000220622074245325i</v>
      </c>
      <c r="Q73" s="2" t="str">
        <f t="shared" si="14"/>
        <v>2.92435291593438-21648.5410354293i</v>
      </c>
      <c r="R73" s="2" t="str">
        <f t="shared" si="15"/>
        <v>-31.8791518092788-17.6486839495482i</v>
      </c>
      <c r="S73" s="2" t="str">
        <f t="shared" si="19"/>
        <v>1.02441043409184-0.0139515501921519i</v>
      </c>
      <c r="T73" s="2">
        <f t="shared" si="20"/>
        <v>0.21028532060866101</v>
      </c>
      <c r="U73">
        <f t="shared" si="21"/>
        <v>-0.78026882636104111</v>
      </c>
      <c r="W73" s="2" t="str">
        <f t="shared" si="22"/>
        <v>-51.1284002024499-3791.78454110886i</v>
      </c>
      <c r="X73" s="2">
        <f t="shared" si="23"/>
        <v>71.577662587069199</v>
      </c>
    </row>
    <row r="74" spans="12:24" x14ac:dyDescent="0.25">
      <c r="L74">
        <f t="shared" si="16"/>
        <v>0.72000000000000042</v>
      </c>
      <c r="M74" s="1">
        <f t="shared" si="17"/>
        <v>5.2480746024977316</v>
      </c>
      <c r="N74" s="1">
        <f t="shared" si="12"/>
        <v>4.3999857467340984E-5</v>
      </c>
      <c r="O74" s="2" t="str">
        <f t="shared" si="18"/>
        <v>0.99999996178514+0.000276459254435176i</v>
      </c>
      <c r="P74" s="2" t="str">
        <f t="shared" si="13"/>
        <v>0.000122100114822666-0.000215600102657332i</v>
      </c>
      <c r="Q74" s="2" t="str">
        <f t="shared" si="14"/>
        <v>2.92435291164526-21155.7600731462i</v>
      </c>
      <c r="R74" s="2" t="str">
        <f t="shared" si="15"/>
        <v>-30.4442463360849-17.2469508514275i</v>
      </c>
      <c r="S74" s="2" t="str">
        <f t="shared" si="19"/>
        <v>1.02528659947683-0.014811611525006i</v>
      </c>
      <c r="T74" s="2">
        <f t="shared" si="20"/>
        <v>0.21781188393161593</v>
      </c>
      <c r="U74">
        <f t="shared" si="21"/>
        <v>-0.82765521355841776</v>
      </c>
      <c r="W74" s="2" t="str">
        <f t="shared" si="22"/>
        <v>-53.0634660293909-3708.64281387334i</v>
      </c>
      <c r="X74" s="2">
        <f t="shared" si="23"/>
        <v>71.385189151637093</v>
      </c>
    </row>
    <row r="75" spans="12:24" x14ac:dyDescent="0.25">
      <c r="L75">
        <f t="shared" si="16"/>
        <v>0.73000000000000043</v>
      </c>
      <c r="M75" s="1">
        <f t="shared" si="17"/>
        <v>5.3703179637025338</v>
      </c>
      <c r="N75" s="1">
        <f t="shared" si="12"/>
        <v>4.5024745807682039E-5</v>
      </c>
      <c r="O75" s="2" t="str">
        <f t="shared" si="18"/>
        <v>0.999999959984129+0.000282898817544842i</v>
      </c>
      <c r="P75" s="2" t="str">
        <f t="shared" si="13"/>
        <v>0.000122100114822637-0.00021069244509295i</v>
      </c>
      <c r="Q75" s="2" t="str">
        <f t="shared" si="14"/>
        <v>2.92435290874658-20674.1961748836i</v>
      </c>
      <c r="R75" s="2" t="str">
        <f t="shared" si="15"/>
        <v>-29.0739222469044-16.8543623149432i</v>
      </c>
      <c r="S75" s="2" t="str">
        <f t="shared" si="19"/>
        <v>1.02618311783491-0.0157192055546528i</v>
      </c>
      <c r="T75" s="2">
        <f t="shared" si="20"/>
        <v>0.22551624348284854</v>
      </c>
      <c r="U75">
        <f t="shared" si="21"/>
        <v>-0.87759551481485298</v>
      </c>
      <c r="W75" s="2" t="str">
        <f t="shared" si="22"/>
        <v>-55.0516696350331-3627.39346060644i</v>
      </c>
      <c r="X75" s="2">
        <f t="shared" si="23"/>
        <v>71.192893512491963</v>
      </c>
    </row>
    <row r="76" spans="12:24" x14ac:dyDescent="0.25">
      <c r="L76">
        <f t="shared" si="16"/>
        <v>0.74000000000000044</v>
      </c>
      <c r="M76" s="1">
        <f t="shared" si="17"/>
        <v>5.495408738576252</v>
      </c>
      <c r="N76" s="1">
        <f t="shared" si="12"/>
        <v>4.6073506864223293E-5</v>
      </c>
      <c r="O76" s="2" t="str">
        <f t="shared" si="18"/>
        <v>0.999999958098239+0.000289488377336168i</v>
      </c>
      <c r="P76" s="2" t="str">
        <f t="shared" si="13"/>
        <v>0.000122100114822554-0.00020589649945642i</v>
      </c>
      <c r="Q76" s="2" t="str">
        <f t="shared" si="14"/>
        <v>2.92435290064968-20203.5940090882i</v>
      </c>
      <c r="R76" s="2" t="str">
        <f t="shared" si="15"/>
        <v>-27.7652729019178-16.4707101844382i</v>
      </c>
      <c r="S76" s="2" t="str">
        <f t="shared" si="19"/>
        <v>1.02709956973919-0.016676428480025i</v>
      </c>
      <c r="T76" s="2">
        <f t="shared" si="20"/>
        <v>0.2333956889861549</v>
      </c>
      <c r="U76">
        <f t="shared" si="21"/>
        <v>-0.93019707939978424</v>
      </c>
      <c r="W76" s="2" t="str">
        <f t="shared" si="22"/>
        <v>-57.0930052114373-3547.99032516581i</v>
      </c>
      <c r="X76" s="2">
        <f t="shared" si="23"/>
        <v>71.000772959360333</v>
      </c>
    </row>
    <row r="77" spans="12:24" x14ac:dyDescent="0.25">
      <c r="L77">
        <f t="shared" si="16"/>
        <v>0.75000000000000044</v>
      </c>
      <c r="M77" s="1">
        <f t="shared" si="17"/>
        <v>5.6234132519034983</v>
      </c>
      <c r="N77" s="1">
        <f t="shared" si="12"/>
        <v>4.7146696703958928E-5</v>
      </c>
      <c r="O77" s="2" t="str">
        <f t="shared" si="18"/>
        <v>0.99999995612347+0.000296231427679831i</v>
      </c>
      <c r="P77" s="2" t="str">
        <f t="shared" si="13"/>
        <v>0.00012210011482264-0.000201209722864954i</v>
      </c>
      <c r="Q77" s="2" t="str">
        <f t="shared" si="14"/>
        <v>2.92435290897578-19743.7040562626i</v>
      </c>
      <c r="R77" s="2" t="str">
        <f t="shared" si="15"/>
        <v>-26.5155224791725-16.0957910425338i</v>
      </c>
      <c r="S77" s="2" t="str">
        <f t="shared" si="19"/>
        <v>1.02803545033716-0.0176854207386368i</v>
      </c>
      <c r="T77" s="2">
        <f t="shared" si="20"/>
        <v>0.24144691219137393</v>
      </c>
      <c r="U77">
        <f t="shared" si="21"/>
        <v>-0.98556914887378289</v>
      </c>
      <c r="W77" s="2" t="str">
        <f t="shared" si="22"/>
        <v>-59.1873464679603-3470.38818711597i</v>
      </c>
      <c r="X77" s="2">
        <f t="shared" si="23"/>
        <v>70.808824183994929</v>
      </c>
    </row>
    <row r="78" spans="12:24" x14ac:dyDescent="0.25">
      <c r="L78">
        <f t="shared" si="16"/>
        <v>0.76000000000000045</v>
      </c>
      <c r="M78" s="1">
        <f t="shared" si="17"/>
        <v>5.7543993733715757</v>
      </c>
      <c r="N78" s="1">
        <f t="shared" si="12"/>
        <v>4.8244884346347292E-5</v>
      </c>
      <c r="O78" s="2" t="str">
        <f t="shared" si="18"/>
        <v>0.999999954055632+0.000303131543829152i</v>
      </c>
      <c r="P78" s="2" t="str">
        <f t="shared" si="13"/>
        <v>0.00012210011482207-0.000196629630336995i</v>
      </c>
      <c r="Q78" s="2" t="str">
        <f t="shared" si="14"/>
        <v>2.92435285315413-19294.2824766664i</v>
      </c>
      <c r="R78" s="2" t="str">
        <f t="shared" si="15"/>
        <v>-25.3220200917848-15.7294061019235i</v>
      </c>
      <c r="S78" s="2" t="str">
        <f t="shared" si="19"/>
        <v>1.02899016494927-0.01874836365269i</v>
      </c>
      <c r="T78" s="2">
        <f t="shared" si="20"/>
        <v>0.2496659824572493</v>
      </c>
      <c r="U78">
        <f t="shared" si="21"/>
        <v>-1.0438226731573728</v>
      </c>
      <c r="W78" s="2" t="str">
        <f t="shared" si="22"/>
        <v>-61.334440158084-3394.54274511678i</v>
      </c>
      <c r="X78" s="2">
        <f t="shared" si="23"/>
        <v>70.617043255757551</v>
      </c>
    </row>
    <row r="79" spans="12:24" x14ac:dyDescent="0.25">
      <c r="L79">
        <f t="shared" si="16"/>
        <v>0.77000000000000046</v>
      </c>
      <c r="M79" s="1">
        <f t="shared" si="17"/>
        <v>5.8884365535558976</v>
      </c>
      <c r="N79" s="1">
        <f t="shared" si="12"/>
        <v>4.9368652065012641E-5</v>
      </c>
      <c r="O79" s="2" t="str">
        <f t="shared" si="18"/>
        <v>0.999999951890341+0.000310192384315732i</v>
      </c>
      <c r="P79" s="2" t="str">
        <f t="shared" si="13"/>
        <v>0.000122100114822243-0.000192153793438183i</v>
      </c>
      <c r="Q79" s="2" t="str">
        <f t="shared" si="14"/>
        <v>2.92435287010921-18855.0909810295i</v>
      </c>
      <c r="R79" s="2" t="str">
        <f t="shared" si="15"/>
        <v>-24.1822341599257-15.3713611008255i</v>
      </c>
      <c r="S79" s="2" t="str">
        <f t="shared" si="19"/>
        <v>1.02996302479342-0.0198674756969213i</v>
      </c>
      <c r="T79" s="2">
        <f t="shared" si="20"/>
        <v>0.25804832407084638</v>
      </c>
      <c r="U79">
        <f t="shared" si="21"/>
        <v>-1.1050701111571959</v>
      </c>
      <c r="W79" s="2" t="str">
        <f t="shared" si="22"/>
        <v>-63.5338998410702-3320.41060150364i</v>
      </c>
      <c r="X79" s="2">
        <f t="shared" si="23"/>
        <v>70.425425598938432</v>
      </c>
    </row>
    <row r="80" spans="12:24" x14ac:dyDescent="0.25">
      <c r="L80">
        <f t="shared" si="16"/>
        <v>0.78000000000000047</v>
      </c>
      <c r="M80" s="1">
        <f t="shared" si="17"/>
        <v>6.0255958607435849</v>
      </c>
      <c r="N80" s="1">
        <f t="shared" si="12"/>
        <v>5.0518595696474217E-5</v>
      </c>
      <c r="O80" s="2" t="str">
        <f t="shared" si="18"/>
        <v>0.999999949623003+0.00031741769288925i</v>
      </c>
      <c r="P80" s="2" t="str">
        <f t="shared" si="13"/>
        <v>0.000122100114822465-0.00018777983902404i</v>
      </c>
      <c r="Q80" s="2" t="str">
        <f t="shared" si="14"/>
        <v>2.92435289184555-18425.8967042072i</v>
      </c>
      <c r="R80" s="2" t="str">
        <f t="shared" si="15"/>
        <v>-23.0937470453356-15.0214661988569i</v>
      </c>
      <c r="S80" s="2" t="str">
        <f t="shared" si="19"/>
        <v>1.03095324286682-0.0210450083688749i</v>
      </c>
      <c r="T80" s="2">
        <f t="shared" si="20"/>
        <v>0.26658869552489911</v>
      </c>
      <c r="U80">
        <f t="shared" si="21"/>
        <v>-1.1694252154990759</v>
      </c>
      <c r="W80" s="2" t="str">
        <f t="shared" si="22"/>
        <v>-65.7852000888057-3247.94924801932i</v>
      </c>
      <c r="X80" s="2">
        <f t="shared" si="23"/>
        <v>70.23396597203363</v>
      </c>
    </row>
    <row r="81" spans="12:24" x14ac:dyDescent="0.25">
      <c r="L81">
        <f t="shared" si="16"/>
        <v>0.79000000000000048</v>
      </c>
      <c r="M81" s="1">
        <f t="shared" si="17"/>
        <v>6.1659500186148302</v>
      </c>
      <c r="N81" s="1">
        <f t="shared" si="12"/>
        <v>5.1695324956066733E-5</v>
      </c>
      <c r="O81" s="2" t="str">
        <f t="shared" si="18"/>
        <v>0.999999947248808+0.000324811300502438i</v>
      </c>
      <c r="P81" s="2" t="str">
        <f t="shared" si="13"/>
        <v>0.000122100114822324-0.000183505447967472i</v>
      </c>
      <c r="Q81" s="2" t="str">
        <f t="shared" si="14"/>
        <v>2.92435287809825-18006.4720817132i</v>
      </c>
      <c r="R81" s="2" t="str">
        <f t="shared" si="15"/>
        <v>-22.0542499211146-14.6795358770102i</v>
      </c>
      <c r="S81" s="2" t="str">
        <f t="shared" si="19"/>
        <v>1.03195993002701-0.0222832416835607i</v>
      </c>
      <c r="T81" s="2">
        <f t="shared" si="20"/>
        <v>0.2752811710555001</v>
      </c>
      <c r="U81">
        <f t="shared" si="21"/>
        <v>-1.2370028032048037</v>
      </c>
      <c r="W81" s="2" t="str">
        <f t="shared" si="22"/>
        <v>-68.0876710216143-3177.11705269027i</v>
      </c>
      <c r="X81" s="2">
        <f t="shared" si="23"/>
        <v>70.042658449282754</v>
      </c>
    </row>
    <row r="82" spans="12:24" x14ac:dyDescent="0.25">
      <c r="L82">
        <f t="shared" si="16"/>
        <v>0.80000000000000049</v>
      </c>
      <c r="M82" s="1">
        <f t="shared" si="17"/>
        <v>6.3095734448019405</v>
      </c>
      <c r="N82" s="1">
        <f t="shared" si="12"/>
        <v>5.2899463761219466E-5</v>
      </c>
      <c r="O82" s="2" t="str">
        <f t="shared" si="18"/>
        <v>0.999999944762721+0.000332377127342303i</v>
      </c>
      <c r="P82" s="2" t="str">
        <f t="shared" si="13"/>
        <v>0.000122100114822357-0.000179328353926494i</v>
      </c>
      <c r="Q82" s="2" t="str">
        <f t="shared" si="14"/>
        <v>2.92435288125835-17596.5947290607i</v>
      </c>
      <c r="R82" s="2" t="str">
        <f t="shared" si="15"/>
        <v>-21.0615378740558-14.3453888394342i</v>
      </c>
      <c r="S82" s="2" t="str">
        <f t="shared" si="19"/>
        <v>1.03298209130943-0.0235844792927588i</v>
      </c>
      <c r="T82" s="2">
        <f t="shared" si="20"/>
        <v>0.28411912468989875</v>
      </c>
      <c r="U82">
        <f t="shared" si="21"/>
        <v>-1.3079185129299331</v>
      </c>
      <c r="W82" s="2" t="str">
        <f t="shared" si="22"/>
        <v>-70.4404933598242-3107.87324780856i</v>
      </c>
      <c r="X82" s="2">
        <f t="shared" si="23"/>
        <v>69.851496404716642</v>
      </c>
    </row>
    <row r="83" spans="12:24" x14ac:dyDescent="0.25">
      <c r="L83">
        <f t="shared" si="16"/>
        <v>0.8100000000000005</v>
      </c>
      <c r="M83" s="1">
        <f t="shared" si="17"/>
        <v>6.4565422903465644</v>
      </c>
      <c r="N83" s="1">
        <f t="shared" si="12"/>
        <v>5.4131650562265592E-5</v>
      </c>
      <c r="O83" s="2" t="str">
        <f t="shared" si="18"/>
        <v>0.999999942159468+0.000340119184908649i</v>
      </c>
      <c r="P83" s="2" t="str">
        <f t="shared" si="13"/>
        <v>0.000122100114822188-0.000175246342153919i</v>
      </c>
      <c r="Q83" s="2" t="str">
        <f t="shared" si="14"/>
        <v>2.92435286475704-17196.0473238519i</v>
      </c>
      <c r="R83" s="2" t="str">
        <f t="shared" si="15"/>
        <v>-20.1135052292439-14.018847916858i</v>
      </c>
      <c r="S83" s="2" t="str">
        <f t="shared" si="19"/>
        <v>1.03401862252066-0.0249510432407996i</v>
      </c>
      <c r="T83" s="2">
        <f t="shared" si="20"/>
        <v>0.29309521705742214</v>
      </c>
      <c r="U83">
        <f t="shared" si="21"/>
        <v>-1.3822885499990383</v>
      </c>
      <c r="W83" s="2" t="str">
        <f t="shared" si="22"/>
        <v>-72.8426940735545-3040.17791898009i</v>
      </c>
      <c r="X83" s="2">
        <f t="shared" si="23"/>
        <v>69.660472498968403</v>
      </c>
    </row>
    <row r="84" spans="12:24" x14ac:dyDescent="0.25">
      <c r="L84">
        <f t="shared" si="16"/>
        <v>0.82000000000000051</v>
      </c>
      <c r="M84" s="1">
        <f t="shared" si="17"/>
        <v>6.6069344800759682</v>
      </c>
      <c r="N84" s="1">
        <f t="shared" si="12"/>
        <v>5.5392538680956918E-5</v>
      </c>
      <c r="O84" s="2" t="str">
        <f t="shared" si="18"/>
        <v>0.999999939433528+0.000348041578141015i</v>
      </c>
      <c r="P84" s="2" t="str">
        <f t="shared" si="13"/>
        <v>0.00012210011482236-0.00017125724831077i</v>
      </c>
      <c r="Q84" s="2" t="str">
        <f t="shared" si="14"/>
        <v>2.92435288152788-16804.617490551i</v>
      </c>
      <c r="R84" s="2" t="str">
        <f t="shared" si="15"/>
        <v>-19.2081410820213-13.6997399730869i</v>
      </c>
      <c r="S84" s="2" t="str">
        <f t="shared" si="19"/>
        <v>1.03506830714659-0.0263852683829995i</v>
      </c>
      <c r="T84" s="2">
        <f t="shared" si="20"/>
        <v>0.30220138520709622</v>
      </c>
      <c r="U84">
        <f t="shared" si="21"/>
        <v>-1.4602294212336622</v>
      </c>
      <c r="W84" s="2" t="str">
        <f t="shared" si="22"/>
        <v>-75.2931426197862-2973.99199519551i</v>
      </c>
      <c r="X84" s="2">
        <f t="shared" si="23"/>
        <v>69.46957866909122</v>
      </c>
    </row>
    <row r="85" spans="12:24" x14ac:dyDescent="0.25">
      <c r="L85">
        <f t="shared" si="16"/>
        <v>0.83000000000000052</v>
      </c>
      <c r="M85" s="1">
        <f t="shared" si="17"/>
        <v>6.7608297539198272</v>
      </c>
      <c r="N85" s="1">
        <f t="shared" si="12"/>
        <v>5.6682796656863826E-5</v>
      </c>
      <c r="O85" s="2" t="str">
        <f t="shared" si="18"/>
        <v>0.999999936579118+0.000356148507595171i</v>
      </c>
      <c r="P85" s="2" t="str">
        <f t="shared" si="13"/>
        <v>0.000122100114822271-0.00016735895732775i</v>
      </c>
      <c r="Q85" s="2" t="str">
        <f t="shared" si="14"/>
        <v>2.9243528728444-16422.0976878789i</v>
      </c>
      <c r="R85" s="2" t="str">
        <f t="shared" si="15"/>
        <v>-18.3435250338179-13.3878958127281i</v>
      </c>
      <c r="S85" s="2" t="str">
        <f t="shared" si="19"/>
        <v>1.03612981361264-0.0278894964798755i</v>
      </c>
      <c r="T85" s="2">
        <f t="shared" si="20"/>
        <v>0.31142883564378659</v>
      </c>
      <c r="U85">
        <f t="shared" si="21"/>
        <v>-1.5418576607975993</v>
      </c>
      <c r="W85" s="2" t="str">
        <f t="shared" si="22"/>
        <v>-77.790547937112-2909.27723986287i</v>
      </c>
      <c r="X85" s="2">
        <f t="shared" si="23"/>
        <v>69.278806121593959</v>
      </c>
    </row>
    <row r="86" spans="12:24" x14ac:dyDescent="0.25">
      <c r="L86">
        <f t="shared" si="16"/>
        <v>0.84000000000000052</v>
      </c>
      <c r="M86" s="1">
        <f t="shared" si="17"/>
        <v>6.9183097091893737</v>
      </c>
      <c r="N86" s="1">
        <f t="shared" si="12"/>
        <v>5.8003108601843705E-5</v>
      </c>
      <c r="O86" s="2" t="str">
        <f t="shared" si="18"/>
        <v>0.999999933590184+0.000364444271670287i</v>
      </c>
      <c r="P86" s="2" t="str">
        <f t="shared" si="13"/>
        <v>0.000122100114822299-0.000163549402280284i</v>
      </c>
      <c r="Q86" s="2" t="str">
        <f t="shared" si="14"/>
        <v>2.92435287557619-16048.2850987731i</v>
      </c>
      <c r="R86" s="2" t="str">
        <f t="shared" si="15"/>
        <v>-17.5178231181397-13.0831500919649i</v>
      </c>
      <c r="S86" s="2" t="str">
        <f t="shared" si="19"/>
        <v>1.03720169293117-0.0294660700028445i</v>
      </c>
      <c r="T86" s="2">
        <f t="shared" si="20"/>
        <v>0.32076804076826565</v>
      </c>
      <c r="U86">
        <f t="shared" si="21"/>
        <v>-1.6272895494779323</v>
      </c>
      <c r="W86" s="2" t="str">
        <f t="shared" si="22"/>
        <v>-80.3334561496385-2845.99624273842i</v>
      </c>
      <c r="X86" s="2">
        <f t="shared" si="23"/>
        <v>69.088145328881936</v>
      </c>
    </row>
    <row r="87" spans="12:24" x14ac:dyDescent="0.25">
      <c r="L87">
        <f t="shared" si="16"/>
        <v>0.85000000000000053</v>
      </c>
      <c r="M87" s="1">
        <f t="shared" si="17"/>
        <v>7.0794578438413893</v>
      </c>
      <c r="N87" s="1">
        <f t="shared" si="12"/>
        <v>5.9354174562766207E-5</v>
      </c>
      <c r="O87" s="2" t="str">
        <f t="shared" si="18"/>
        <v>0.999999930460386+0.000372933268888i</v>
      </c>
      <c r="P87" s="2" t="str">
        <f t="shared" si="13"/>
        <v>0.000122100114822381-0.000159826563289961i</v>
      </c>
      <c r="Q87" s="2" t="str">
        <f t="shared" si="14"/>
        <v>2.9243528836014-15682.9815228507i</v>
      </c>
      <c r="R87" s="2" t="str">
        <f t="shared" si="15"/>
        <v>-16.7292839103172-12.7853412305674i</v>
      </c>
      <c r="S87" s="2" t="str">
        <f t="shared" si="19"/>
        <v>1.03828237677172-0.0311173256795597i</v>
      </c>
      <c r="T87" s="2">
        <f t="shared" si="20"/>
        <v>0.33020873890054681</v>
      </c>
      <c r="U87">
        <f t="shared" si="21"/>
        <v>-1.7166408293262789</v>
      </c>
      <c r="W87" s="2" t="str">
        <f t="shared" si="22"/>
        <v>-82.920249162726-2784.11241268381i</v>
      </c>
      <c r="X87" s="2">
        <f t="shared" si="23"/>
        <v>68.897586029279609</v>
      </c>
    </row>
    <row r="88" spans="12:24" x14ac:dyDescent="0.25">
      <c r="L88">
        <f t="shared" si="16"/>
        <v>0.86000000000000054</v>
      </c>
      <c r="M88" s="1">
        <f t="shared" si="17"/>
        <v>7.2443596007499105</v>
      </c>
      <c r="N88" s="1">
        <f t="shared" si="12"/>
        <v>6.0736710892687249E-5</v>
      </c>
      <c r="O88" s="2" t="str">
        <f t="shared" si="18"/>
        <v>0.999999927183085+0.00038162000022455i</v>
      </c>
      <c r="P88" s="2" t="str">
        <f t="shared" si="13"/>
        <v>0.00012210011482234-0.000156188466460426i</v>
      </c>
      <c r="Q88" s="2" t="str">
        <f t="shared" si="14"/>
        <v>2.92435287961847-15325.9932713207i</v>
      </c>
      <c r="R88" s="2" t="str">
        <f t="shared" si="15"/>
        <v>-15.9762348132101-12.4943113262985i</v>
      </c>
      <c r="S88" s="2" t="str">
        <f t="shared" si="19"/>
        <v>1.03937017598218-0.0328455878148089i</v>
      </c>
      <c r="T88" s="2">
        <f t="shared" si="20"/>
        <v>0.33973993799193053</v>
      </c>
      <c r="U88">
        <f t="shared" si="21"/>
        <v>-1.8100264159409336</v>
      </c>
      <c r="W88" s="2" t="str">
        <f t="shared" si="22"/>
        <v>-85.5491441136806-2723.5899711633i</v>
      </c>
      <c r="X88" s="2">
        <f t="shared" si="23"/>
        <v>68.707117230743222</v>
      </c>
    </row>
    <row r="89" spans="12:24" x14ac:dyDescent="0.25">
      <c r="L89">
        <f t="shared" si="16"/>
        <v>0.87000000000000055</v>
      </c>
      <c r="M89" s="1">
        <f t="shared" si="17"/>
        <v>7.4131024130091863</v>
      </c>
      <c r="N89" s="1">
        <f t="shared" si="12"/>
        <v>6.2151450630669019E-5</v>
      </c>
      <c r="O89" s="2" t="str">
        <f t="shared" si="18"/>
        <v>0.99999992375133+0.000390509071497251i</v>
      </c>
      <c r="P89" s="2" t="str">
        <f t="shared" si="13"/>
        <v>0.000122100114822514-0.000152633182821699i</v>
      </c>
      <c r="Q89" s="2" t="str">
        <f t="shared" si="14"/>
        <v>2.92435289668944-14977.1310642866i</v>
      </c>
      <c r="R89" s="2" t="str">
        <f t="shared" si="15"/>
        <v>-15.2570785083949-12.2099060713199i</v>
      </c>
      <c r="S89" s="2" t="str">
        <f t="shared" si="19"/>
        <v>1.04046327958969-0.0346531614339349i</v>
      </c>
      <c r="T89" s="2">
        <f t="shared" si="20"/>
        <v>0.34934992313264956</v>
      </c>
      <c r="U89">
        <f t="shared" si="21"/>
        <v>-1.90756011118143</v>
      </c>
      <c r="W89" s="2" t="str">
        <f t="shared" si="22"/>
        <v>-88.2181937675365-2664.39394639523i</v>
      </c>
      <c r="X89" s="2">
        <f t="shared" si="23"/>
        <v>68.516727218367947</v>
      </c>
    </row>
    <row r="90" spans="12:24" x14ac:dyDescent="0.25">
      <c r="L90">
        <f t="shared" si="16"/>
        <v>0.88000000000000056</v>
      </c>
      <c r="M90" s="1">
        <f t="shared" si="17"/>
        <v>7.5857757502918481</v>
      </c>
      <c r="N90" s="1">
        <f t="shared" si="12"/>
        <v>6.3599143890446852E-5</v>
      </c>
      <c r="O90" s="2" t="str">
        <f t="shared" si="18"/>
        <v>0.999999920157841+0.000399605195806542i</v>
      </c>
      <c r="P90" s="2" t="str">
        <f t="shared" si="13"/>
        <v>0.000122100114822556-0.00014915882731574i</v>
      </c>
      <c r="Q90" s="2" t="str">
        <f t="shared" si="14"/>
        <v>2.92435290076758-14636.2099303885i</v>
      </c>
      <c r="R90" s="2" t="str">
        <f t="shared" si="15"/>
        <v>-14.5702895690078-11.93197467013i</v>
      </c>
      <c r="S90" s="2" t="str">
        <f t="shared" si="19"/>
        <v>1.04155975430321-0.0365423252850296i</v>
      </c>
      <c r="T90" s="2">
        <f t="shared" si="20"/>
        <v>0.35902626789459358</v>
      </c>
      <c r="U90">
        <f t="shared" si="21"/>
        <v>-2.0093543184200868</v>
      </c>
      <c r="W90" s="2" t="str">
        <f t="shared" si="22"/>
        <v>-90.9252879130657-2606.49016805786i</v>
      </c>
      <c r="X90" s="2">
        <f t="shared" si="23"/>
        <v>68.326403565730942</v>
      </c>
    </row>
    <row r="91" spans="12:24" x14ac:dyDescent="0.25">
      <c r="L91">
        <f t="shared" si="16"/>
        <v>0.89000000000000057</v>
      </c>
      <c r="M91" s="1">
        <f t="shared" si="17"/>
        <v>7.7624711662869306</v>
      </c>
      <c r="N91" s="1">
        <f t="shared" si="12"/>
        <v>6.5080558258149622E-5</v>
      </c>
      <c r="O91" s="2" t="str">
        <f t="shared" si="18"/>
        <v>0.999999916394996+0.000408913196034921i</v>
      </c>
      <c r="P91" s="2" t="str">
        <f t="shared" si="13"/>
        <v>0.000122100114822534-0.00014576355779552i</v>
      </c>
      <c r="Q91" s="2" t="str">
        <f t="shared" si="14"/>
        <v>2.92435289862375-14303.0491087287i</v>
      </c>
      <c r="R91" s="2" t="str">
        <f t="shared" si="15"/>
        <v>-13.9144112238461-11.6603697598361i</v>
      </c>
      <c r="S91" s="2" t="str">
        <f t="shared" si="19"/>
        <v>1.04265754453479-0.0385153247562615i</v>
      </c>
      <c r="T91" s="2">
        <f t="shared" si="20"/>
        <v>0.36875584950765122</v>
      </c>
      <c r="U91">
        <f t="shared" si="21"/>
        <v>-2.1155197634369882</v>
      </c>
      <c r="W91" s="2" t="str">
        <f t="shared" si="22"/>
        <v>-93.6681557409461-2549.84526244627i</v>
      </c>
      <c r="X91" s="2">
        <f t="shared" si="23"/>
        <v>68.136133150067622</v>
      </c>
    </row>
    <row r="92" spans="12:24" x14ac:dyDescent="0.25">
      <c r="L92">
        <f t="shared" si="16"/>
        <v>0.90000000000000058</v>
      </c>
      <c r="M92" s="1">
        <f t="shared" si="17"/>
        <v>7.9432823472428282</v>
      </c>
      <c r="N92" s="1">
        <f t="shared" si="12"/>
        <v>6.6596479199283875E-5</v>
      </c>
      <c r="O92" s="2" t="str">
        <f t="shared" si="18"/>
        <v>0.999999912454813+0.000418438007404086i</v>
      </c>
      <c r="P92" s="2" t="str">
        <f t="shared" si="13"/>
        <v>0.000122100114822341-0.000142445574043704i</v>
      </c>
      <c r="Q92" s="2" t="str">
        <f t="shared" si="14"/>
        <v>2.9243528797369-13977.4719530295i</v>
      </c>
      <c r="R92" s="2" t="str">
        <f t="shared" si="15"/>
        <v>-13.2880522669591-11.3949473319004i</v>
      </c>
      <c r="S92" s="2" t="str">
        <f t="shared" si="19"/>
        <v>1.04375447295332-0.0405743647574429i</v>
      </c>
      <c r="T92" s="2">
        <f t="shared" si="20"/>
        <v>0.37852486783747596</v>
      </c>
      <c r="U92">
        <f t="shared" si="21"/>
        <v>-2.2261652235470391</v>
      </c>
      <c r="W92" s="2" t="str">
        <f t="shared" si="22"/>
        <v>-96.444369289392-2494.42664797338i</v>
      </c>
      <c r="X92" s="2">
        <f t="shared" si="23"/>
        <v>67.945902171249458</v>
      </c>
    </row>
    <row r="93" spans="12:24" x14ac:dyDescent="0.25">
      <c r="L93">
        <f t="shared" si="16"/>
        <v>0.91000000000000059</v>
      </c>
      <c r="M93" s="1">
        <f t="shared" si="17"/>
        <v>8.1283051616410056</v>
      </c>
      <c r="N93" s="1">
        <f t="shared" si="12"/>
        <v>6.8147710475198188E-5</v>
      </c>
      <c r="O93" s="2" t="str">
        <f t="shared" si="18"/>
        <v>0.999999908328936+0.000428184680091645i</v>
      </c>
      <c r="P93" s="2" t="str">
        <f t="shared" si="13"/>
        <v>0.000122100114822509-0.000139203116820259i</v>
      </c>
      <c r="Q93" s="2" t="str">
        <f t="shared" si="14"/>
        <v>2.92435289617127-13659.3058379736i</v>
      </c>
      <c r="R93" s="2" t="str">
        <f t="shared" si="15"/>
        <v>-12.6898841068724-11.1355666559375i</v>
      </c>
      <c r="S93" s="2" t="str">
        <f t="shared" si="19"/>
        <v>1.04484824157474-0.0427216026173819i</v>
      </c>
      <c r="T93" s="2">
        <f t="shared" si="20"/>
        <v>0.38831886805130567</v>
      </c>
      <c r="U93">
        <f t="shared" si="21"/>
        <v>-2.3413972675744672</v>
      </c>
      <c r="W93" s="2" t="str">
        <f t="shared" si="22"/>
        <v>-99.2513479094546-2440.20253089822i</v>
      </c>
      <c r="X93" s="2">
        <f t="shared" si="23"/>
        <v>67.75569617444971</v>
      </c>
    </row>
    <row r="94" spans="12:24" x14ac:dyDescent="0.25">
      <c r="L94">
        <f t="shared" si="16"/>
        <v>0.9200000000000006</v>
      </c>
      <c r="M94" s="1">
        <f t="shared" si="17"/>
        <v>8.3176377110267214</v>
      </c>
      <c r="N94" s="1">
        <f t="shared" si="12"/>
        <v>6.9735074569248029E-5</v>
      </c>
      <c r="O94" s="2" t="str">
        <f t="shared" si="18"/>
        <v>0.999999904008612+0.000438158381908761i</v>
      </c>
      <c r="P94" s="2" t="str">
        <f t="shared" si="13"/>
        <v>0.000122100114822535-0.000136034466931431i</v>
      </c>
      <c r="Q94" s="2" t="str">
        <f t="shared" si="14"/>
        <v>2.92435289879861-13348.3820676753i</v>
      </c>
      <c r="R94" s="2" t="str">
        <f t="shared" si="15"/>
        <v>-12.1186379487623-10.8820902047856i</v>
      </c>
      <c r="S94" s="2" t="str">
        <f t="shared" si="19"/>
        <v>1.04593643339137-0.0449591410525849i</v>
      </c>
      <c r="T94" s="2">
        <f t="shared" si="20"/>
        <v>0.39812276685097175</v>
      </c>
      <c r="U94">
        <f t="shared" si="21"/>
        <v>-2.4613200093850502</v>
      </c>
      <c r="W94" s="2" t="str">
        <f t="shared" si="22"/>
        <v>-102.086363819237-2387.14190116993i</v>
      </c>
      <c r="X94" s="2">
        <f t="shared" si="23"/>
        <v>67.56550007637648</v>
      </c>
    </row>
    <row r="95" spans="12:24" x14ac:dyDescent="0.25">
      <c r="L95">
        <f t="shared" si="16"/>
        <v>0.9300000000000006</v>
      </c>
      <c r="M95" s="1">
        <f t="shared" si="17"/>
        <v>8.5113803820237806</v>
      </c>
      <c r="N95" s="1">
        <f t="shared" si="12"/>
        <v>7.1359413122887373E-5</v>
      </c>
      <c r="O95" s="2" t="str">
        <f t="shared" si="18"/>
        <v>0.999999899484677+0.000448364401040186i</v>
      </c>
      <c r="P95" s="2" t="str">
        <f t="shared" si="13"/>
        <v>0.000122100114822435-0.000132937944317574i</v>
      </c>
      <c r="Q95" s="2" t="str">
        <f t="shared" si="14"/>
        <v>2.92435288888572-13044.5357862359i</v>
      </c>
      <c r="R95" s="2" t="str">
        <f t="shared" si="15"/>
        <v>-11.5731021029818-10.6343835818793i</v>
      </c>
      <c r="S95" s="2" t="str">
        <f t="shared" si="19"/>
        <v>1.04701651452973-0.0472890212656794i</v>
      </c>
      <c r="T95" s="2">
        <f t="shared" si="20"/>
        <v>0.40792088204898758</v>
      </c>
      <c r="U95">
        <f t="shared" si="21"/>
        <v>-2.5860348777388178</v>
      </c>
      <c r="W95" s="2" t="str">
        <f t="shared" si="22"/>
        <v>-104.946548640577-2335.21452826526i</v>
      </c>
      <c r="X95" s="2">
        <f t="shared" si="23"/>
        <v>67.375298194849066</v>
      </c>
    </row>
    <row r="96" spans="12:24" x14ac:dyDescent="0.25">
      <c r="L96">
        <f t="shared" si="16"/>
        <v>0.94000000000000061</v>
      </c>
      <c r="M96" s="1">
        <f t="shared" si="17"/>
        <v>8.709635899560821</v>
      </c>
      <c r="N96" s="1">
        <f t="shared" si="12"/>
        <v>7.3021587381917917E-5</v>
      </c>
      <c r="O96" s="2" t="str">
        <f t="shared" si="18"/>
        <v>0.999999894747536+0.0004588081488481i</v>
      </c>
      <c r="P96" s="2" t="str">
        <f t="shared" si="13"/>
        <v>0.000122100114822472-0.000129911907163309i</v>
      </c>
      <c r="Q96" s="2" t="str">
        <f t="shared" si="14"/>
        <v>2.92435289254749-12747.6058903353i</v>
      </c>
      <c r="R96" s="2" t="str">
        <f t="shared" si="15"/>
        <v>-11.0521194150013-10.3923154499353i</v>
      </c>
      <c r="S96" s="2" t="str">
        <f t="shared" si="19"/>
        <v>1.04808583692583-0.0497132162259846i</v>
      </c>
      <c r="T96" s="2">
        <f t="shared" si="20"/>
        <v>0.41769696526717859</v>
      </c>
      <c r="U96">
        <f t="shared" si="21"/>
        <v>-2.7156404047775595</v>
      </c>
      <c r="W96" s="2" t="str">
        <f t="shared" si="22"/>
        <v>-107.828900973006-2284.39095690606i</v>
      </c>
      <c r="X96" s="2">
        <f t="shared" si="23"/>
        <v>67.185074281496114</v>
      </c>
    </row>
    <row r="97" spans="12:24" x14ac:dyDescent="0.25">
      <c r="L97">
        <f t="shared" si="16"/>
        <v>0.95000000000000062</v>
      </c>
      <c r="M97" s="1">
        <f t="shared" si="17"/>
        <v>8.9125093813374701</v>
      </c>
      <c r="N97" s="1">
        <f t="shared" si="12"/>
        <v>7.4722478653133344E-5</v>
      </c>
      <c r="O97" s="2" t="str">
        <f t="shared" si="18"/>
        <v>0.99999988978714+0.000469495162741272i</v>
      </c>
      <c r="P97" s="2" t="str">
        <f t="shared" si="13"/>
        <v>0.000122100114822399-0.000126954751019894i</v>
      </c>
      <c r="Q97" s="2" t="str">
        <f t="shared" si="14"/>
        <v>2.92435288542467-12457.4349438122i</v>
      </c>
      <c r="R97" s="2" t="str">
        <f t="shared" si="15"/>
        <v>-10.5545848103837-10.1557574611826i</v>
      </c>
      <c r="S97" s="2" t="str">
        <f t="shared" si="19"/>
        <v>1.04914164149659-0.0522336241907027i</v>
      </c>
      <c r="T97" s="2">
        <f t="shared" si="20"/>
        <v>0.42743423746383019</v>
      </c>
      <c r="U97">
        <f t="shared" si="21"/>
        <v>-2.8502320356969078</v>
      </c>
      <c r="W97" s="2" t="str">
        <f t="shared" si="22"/>
        <v>-110.730294952988-2234.64250254108i</v>
      </c>
      <c r="X97" s="2">
        <f t="shared" si="23"/>
        <v>66.994811557283228</v>
      </c>
    </row>
    <row r="98" spans="12:24" x14ac:dyDescent="0.25">
      <c r="L98">
        <f t="shared" si="16"/>
        <v>0.96000000000000063</v>
      </c>
      <c r="M98" s="1">
        <f t="shared" si="17"/>
        <v>9.1201083935591107</v>
      </c>
      <c r="N98" s="1">
        <f t="shared" si="12"/>
        <v>7.6462988771599578E-5</v>
      </c>
      <c r="O98" s="2" t="str">
        <f t="shared" si="18"/>
        <v>0.999999884592968+0.000480431109111042i</v>
      </c>
      <c r="P98" s="2" t="str">
        <f t="shared" si="13"/>
        <v>0.000122100114822367-0.000124064907965999i</v>
      </c>
      <c r="Q98" s="2" t="str">
        <f t="shared" si="14"/>
        <v>2.92435288222208-12173.86909419i</v>
      </c>
      <c r="R98" s="2" t="str">
        <f t="shared" si="15"/>
        <v>-10.0794429516887-9.92458418947045i</v>
      </c>
      <c r="S98" s="2" t="str">
        <f t="shared" si="19"/>
        <v>1.05018106177775-0.0548520625087082i</v>
      </c>
      <c r="T98" s="2">
        <f t="shared" si="20"/>
        <v>0.43711542693637362</v>
      </c>
      <c r="U98">
        <f t="shared" si="21"/>
        <v>-2.9899019611657152</v>
      </c>
      <c r="W98" s="2" t="str">
        <f t="shared" si="22"/>
        <v>-113.647489686126-2185.94124647845i</v>
      </c>
      <c r="X98" s="2">
        <f t="shared" si="23"/>
        <v>66.804492750515436</v>
      </c>
    </row>
    <row r="99" spans="12:24" x14ac:dyDescent="0.25">
      <c r="L99">
        <f t="shared" si="16"/>
        <v>0.97000000000000064</v>
      </c>
      <c r="M99" s="1">
        <f t="shared" si="17"/>
        <v>9.3325430079699281</v>
      </c>
      <c r="N99" s="1">
        <f t="shared" si="12"/>
        <v>7.8244040578819877E-5</v>
      </c>
      <c r="O99" s="2" t="str">
        <f t="shared" si="18"/>
        <v>0.999999879154002+0.000491621786335695i</v>
      </c>
      <c r="P99" s="2" t="str">
        <f t="shared" si="13"/>
        <v>0.000122100114822317-0.000121240845769887i</v>
      </c>
      <c r="Q99" s="2" t="str">
        <f t="shared" si="14"/>
        <v>2.92435287741034-11896.7579911017i</v>
      </c>
      <c r="R99" s="2" t="str">
        <f t="shared" si="15"/>
        <v>-9.62568599943807-9.69867306366042i</v>
      </c>
      <c r="S99" s="2" t="str">
        <f t="shared" si="19"/>
        <v>1.05120112799619-0.057570261769097i</v>
      </c>
      <c r="T99" s="2">
        <f t="shared" si="20"/>
        <v>0.44672280944867881</v>
      </c>
      <c r="U99">
        <f t="shared" si="21"/>
        <v>-3.1347389750683323</v>
      </c>
      <c r="W99" s="2" t="str">
        <f t="shared" si="22"/>
        <v>-116.577139573369-2138.26003056564i</v>
      </c>
      <c r="X99" s="2">
        <f t="shared" si="23"/>
        <v>66.614100136964595</v>
      </c>
    </row>
    <row r="100" spans="12:24" x14ac:dyDescent="0.25">
      <c r="L100">
        <f t="shared" si="16"/>
        <v>0.98000000000000065</v>
      </c>
      <c r="M100" s="1">
        <f t="shared" si="17"/>
        <v>9.5499258602143762</v>
      </c>
      <c r="N100" s="1">
        <f t="shared" si="12"/>
        <v>8.0066578412037331E-5</v>
      </c>
      <c r="O100" s="2" t="str">
        <f t="shared" si="18"/>
        <v>0.999999873458706+0.000503073127854812i</v>
      </c>
      <c r="P100" s="2" t="str">
        <f t="shared" si="13"/>
        <v>0.000122100114822386-0.000118481067074091i</v>
      </c>
      <c r="Q100" s="2" t="str">
        <f t="shared" si="14"/>
        <v>2.92435288411596-11625.9547065725i</v>
      </c>
      <c r="R100" s="2" t="str">
        <f t="shared" si="15"/>
        <v>-9.19235147410214-9.47790430270456i</v>
      </c>
      <c r="S100" s="2" t="str">
        <f t="shared" si="19"/>
        <v>1.05219877153345-0.0603898603321315i</v>
      </c>
      <c r="T100" s="2">
        <f t="shared" si="20"/>
        <v>0.45623825005160079</v>
      </c>
      <c r="U100">
        <f t="shared" si="21"/>
        <v>-3.2848283587562093</v>
      </c>
      <c r="W100" s="2" t="str">
        <f t="shared" si="22"/>
        <v>-119.51580539407-2091.57245131524i</v>
      </c>
      <c r="X100" s="2">
        <f t="shared" si="23"/>
        <v>66.423615581689873</v>
      </c>
    </row>
    <row r="101" spans="12:24" x14ac:dyDescent="0.25">
      <c r="L101">
        <f t="shared" si="16"/>
        <v>0.99000000000000066</v>
      </c>
      <c r="M101" s="1">
        <f t="shared" si="17"/>
        <v>9.7723722095581227</v>
      </c>
      <c r="N101" s="1">
        <f t="shared" si="12"/>
        <v>8.1931568604935297E-5</v>
      </c>
      <c r="O101" s="2" t="str">
        <f t="shared" si="18"/>
        <v>0.999999867494999+0.000514791205315235i</v>
      </c>
      <c r="P101" s="2" t="str">
        <f t="shared" si="13"/>
        <v>0.000122100114822464-0.000115784108608324i</v>
      </c>
      <c r="Q101" s="2" t="str">
        <f t="shared" si="14"/>
        <v>2.92435289184572-11361.3156571164i</v>
      </c>
      <c r="R101" s="2" t="str">
        <f t="shared" si="15"/>
        <v>-8.77852021513689-9.26216085206584i</v>
      </c>
      <c r="S101" s="2" t="str">
        <f t="shared" si="19"/>
        <v>1.053170829736-0.0633123992779862i</v>
      </c>
      <c r="T101" s="2">
        <f t="shared" si="20"/>
        <v>0.46564324617199637</v>
      </c>
      <c r="U101">
        <f t="shared" si="21"/>
        <v>-3.440251792819887</v>
      </c>
      <c r="W101" s="2" t="str">
        <f t="shared" si="22"/>
        <v>-122.459966082086-2045.85285338953i</v>
      </c>
      <c r="X101" s="2">
        <f t="shared" si="23"/>
        <v>66.233020582126983</v>
      </c>
    </row>
    <row r="102" spans="12:24" x14ac:dyDescent="0.25">
      <c r="L102">
        <f t="shared" si="16"/>
        <v>1.0000000000000007</v>
      </c>
      <c r="M102" s="1">
        <f t="shared" si="17"/>
        <v>10.000000000000016</v>
      </c>
      <c r="N102" s="1">
        <f t="shared" si="12"/>
        <v>8.3840000000000132E-5</v>
      </c>
      <c r="O102" s="2" t="str">
        <f t="shared" si="18"/>
        <v>0.999999861250231+0.000526782231790298i</v>
      </c>
      <c r="P102" s="2" t="str">
        <f t="shared" si="13"/>
        <v>0.000122100114822491-0.0001131485404095i</v>
      </c>
      <c r="Q102" s="2" t="str">
        <f t="shared" si="14"/>
        <v>2.92435289447705-11102.7005276066i</v>
      </c>
      <c r="R102" s="2" t="str">
        <f t="shared" si="15"/>
        <v>-8.38331443096326-9.05132832170199i</v>
      </c>
      <c r="S102" s="2" t="str">
        <f t="shared" si="19"/>
        <v>1.0541140510179-0.0663393178172487i</v>
      </c>
      <c r="T102" s="2">
        <f t="shared" si="20"/>
        <v>0.47491897149212803</v>
      </c>
      <c r="U102">
        <f t="shared" si="21"/>
        <v>-3.6010872978445354</v>
      </c>
      <c r="W102" s="2" t="str">
        <f t="shared" si="22"/>
        <v>-125.406031090507-2001.07632236065i</v>
      </c>
      <c r="X102" s="2">
        <f t="shared" si="23"/>
        <v>66.042296311967192</v>
      </c>
    </row>
    <row r="103" spans="12:24" x14ac:dyDescent="0.25">
      <c r="L103">
        <f t="shared" si="16"/>
        <v>1.0100000000000007</v>
      </c>
      <c r="M103" s="1">
        <f t="shared" si="17"/>
        <v>10.232929922807561</v>
      </c>
      <c r="N103" s="1">
        <f t="shared" si="12"/>
        <v>8.5792884472818588E-5</v>
      </c>
      <c r="O103" s="2" t="str">
        <f t="shared" si="18"/>
        <v>0.999999854711155+0.000539052565074059i</v>
      </c>
      <c r="P103" s="2" t="str">
        <f t="shared" si="13"/>
        <v>0.000122100114822297-0.000110572965064105i</v>
      </c>
      <c r="Q103" s="2" t="str">
        <f t="shared" si="14"/>
        <v>2.92435287535544-10849.9721968781i</v>
      </c>
      <c r="R103" s="2" t="str">
        <f t="shared" si="15"/>
        <v>-8.00589583711371-8.8452949253905i</v>
      </c>
      <c r="S103" s="2" t="str">
        <f t="shared" si="19"/>
        <v>1.05502510020101-0.0694719491829583i</v>
      </c>
      <c r="T103" s="2">
        <f t="shared" si="20"/>
        <v>0.48404632014730414</v>
      </c>
      <c r="U103">
        <f t="shared" si="21"/>
        <v>-3.7674092042820777</v>
      </c>
      <c r="W103" s="2" t="str">
        <f t="shared" si="22"/>
        <v>-128.350353243068-1957.21867668048i</v>
      </c>
      <c r="X103" s="2">
        <f t="shared" si="23"/>
        <v>65.851423665355554</v>
      </c>
    </row>
    <row r="104" spans="12:24" x14ac:dyDescent="0.25">
      <c r="L104">
        <f t="shared" si="16"/>
        <v>1.0200000000000007</v>
      </c>
      <c r="M104" s="1">
        <f t="shared" si="17"/>
        <v>10.471285480509014</v>
      </c>
      <c r="N104" s="1">
        <f t="shared" si="12"/>
        <v>8.7791257468587574E-5</v>
      </c>
      <c r="O104" s="2" t="str">
        <f t="shared" si="18"/>
        <v>0.999999847863903+0.00055160871105225i</v>
      </c>
      <c r="P104" s="2" t="str">
        <f t="shared" si="13"/>
        <v>0.000122100114822304-0.00010805601696756i</v>
      </c>
      <c r="Q104" s="2" t="str">
        <f t="shared" si="14"/>
        <v>2.92435287609446-10602.9966650247i</v>
      </c>
      <c r="R104" s="2" t="str">
        <f t="shared" si="15"/>
        <v>-7.64546387808627-8.64395142155958i</v>
      </c>
      <c r="S104" s="2" t="str">
        <f t="shared" si="19"/>
        <v>1.05590056403104-0.0727115170267443i</v>
      </c>
      <c r="T104" s="2">
        <f t="shared" si="20"/>
        <v>0.49300595073994763</v>
      </c>
      <c r="U104">
        <f t="shared" si="21"/>
        <v>-3.9392881517523506</v>
      </c>
      <c r="W104" s="2" t="str">
        <f t="shared" si="22"/>
        <v>-131.28924194077-1914.25645880303i</v>
      </c>
      <c r="X104" s="2">
        <f t="shared" si="23"/>
        <v>65.660383300904385</v>
      </c>
    </row>
    <row r="105" spans="12:24" x14ac:dyDescent="0.25">
      <c r="L105">
        <f t="shared" si="16"/>
        <v>1.0300000000000007</v>
      </c>
      <c r="M105" s="1">
        <f t="shared" si="17"/>
        <v>10.715193052376083</v>
      </c>
      <c r="N105" s="1">
        <f t="shared" si="12"/>
        <v>8.9836178551121085E-5</v>
      </c>
      <c r="O105" s="2" t="str">
        <f t="shared" si="18"/>
        <v>0.99999984069395+0.000564457327151742i</v>
      </c>
      <c r="P105" s="2" t="str">
        <f t="shared" si="13"/>
        <v>0.000122100114822342-0.000105596361604109i</v>
      </c>
      <c r="Q105" s="2" t="str">
        <f t="shared" si="14"/>
        <v>2.92435287986156-10361.6429823504i</v>
      </c>
      <c r="R105" s="2" t="str">
        <f t="shared" si="15"/>
        <v>-7.30125402962775-8.4471910551929i</v>
      </c>
      <c r="S105" s="2" t="str">
        <f t="shared" si="19"/>
        <v>1.05673695681087-0.0760591323279818i</v>
      </c>
      <c r="T105" s="2">
        <f t="shared" si="20"/>
        <v>0.50177832970812875</v>
      </c>
      <c r="U105">
        <f t="shared" si="21"/>
        <v>-4.1167911173641194</v>
      </c>
      <c r="W105" s="2" t="str">
        <f t="shared" si="22"/>
        <v>-134.21897664667-1872.16692542238i</v>
      </c>
      <c r="X105" s="2">
        <f t="shared" si="23"/>
        <v>65.469155685062361</v>
      </c>
    </row>
    <row r="106" spans="12:24" x14ac:dyDescent="0.25">
      <c r="L106">
        <f t="shared" si="16"/>
        <v>1.0400000000000007</v>
      </c>
      <c r="M106" s="1">
        <f t="shared" si="17"/>
        <v>10.964781961431873</v>
      </c>
      <c r="N106" s="1">
        <f t="shared" si="12"/>
        <v>9.1928731964644825E-5</v>
      </c>
      <c r="O106" s="2" t="str">
        <f t="shared" si="18"/>
        <v>0.999999833186088+0.000577605225870376i</v>
      </c>
      <c r="P106" s="2" t="str">
        <f t="shared" si="13"/>
        <v>0.000122100114822454-0.000103192694827142i</v>
      </c>
      <c r="Q106" s="2" t="str">
        <f t="shared" si="14"/>
        <v>2.92435289082837-10125.7831799379i</v>
      </c>
      <c r="R106" s="2" t="str">
        <f t="shared" si="15"/>
        <v>-6.97253617616152-8.25490950134516i</v>
      </c>
      <c r="S106" s="2" t="str">
        <f t="shared" si="19"/>
        <v>1.05753072607868-0.0795157908329949i</v>
      </c>
      <c r="T106" s="2">
        <f t="shared" si="20"/>
        <v>0.51034377350248128</v>
      </c>
      <c r="U106">
        <f t="shared" si="21"/>
        <v>-4.299981473186766</v>
      </c>
      <c r="W106" s="2" t="str">
        <f t="shared" si="22"/>
        <v>-137.135820479864-1830.92803678824i</v>
      </c>
      <c r="X106" s="2">
        <f t="shared" si="23"/>
        <v>65.277721134291056</v>
      </c>
    </row>
    <row r="107" spans="12:24" x14ac:dyDescent="0.25">
      <c r="L107">
        <f t="shared" si="16"/>
        <v>1.0500000000000007</v>
      </c>
      <c r="M107" s="1">
        <f t="shared" si="17"/>
        <v>11.220184543019656</v>
      </c>
      <c r="N107" s="1">
        <f t="shared" si="12"/>
        <v>9.4070027208676785E-5</v>
      </c>
      <c r="O107" s="2" t="str">
        <f t="shared" si="18"/>
        <v>0.99999982532439+0.000591059378388987i</v>
      </c>
      <c r="P107" s="2" t="str">
        <f t="shared" si="13"/>
        <v>0.000122100114822331-0.000100843742184558i</v>
      </c>
      <c r="Q107" s="2" t="str">
        <f t="shared" si="14"/>
        <v>2.92435287877233-9895.29220179794i</v>
      </c>
      <c r="R107" s="2" t="str">
        <f t="shared" si="15"/>
        <v>-6.65861306333695-8.06700480974995i</v>
      </c>
      <c r="S107" s="2" t="str">
        <f t="shared" si="19"/>
        <v>1.05827825827775-0.0830823709923816i</v>
      </c>
      <c r="T107" s="2">
        <f t="shared" si="20"/>
        <v>0.51868248917513582</v>
      </c>
      <c r="U107">
        <f t="shared" si="21"/>
        <v>-4.4889190703658679</v>
      </c>
      <c r="W107" s="2" t="str">
        <f t="shared" si="22"/>
        <v>-140.036033803557-1790.51844510416i</v>
      </c>
      <c r="X107" s="2">
        <f t="shared" si="23"/>
        <v>65.086059855654227</v>
      </c>
    </row>
    <row r="108" spans="12:24" x14ac:dyDescent="0.25">
      <c r="L108">
        <f t="shared" si="16"/>
        <v>1.0600000000000007</v>
      </c>
      <c r="M108" s="1">
        <f t="shared" si="17"/>
        <v>11.481536214968848</v>
      </c>
      <c r="N108" s="1">
        <f t="shared" si="12"/>
        <v>9.6261199626298827E-5</v>
      </c>
      <c r="O108" s="2" t="str">
        <f t="shared" si="18"/>
        <v>0.999999817092183+0.000604826918267582i</v>
      </c>
      <c r="P108" s="2" t="str">
        <f t="shared" si="13"/>
        <v>0.000122100114822429-0.0000985482582276206i</v>
      </c>
      <c r="Q108" s="2" t="str">
        <f t="shared" si="14"/>
        <v>2.92435288836462-9670.04783856308i</v>
      </c>
      <c r="R108" s="2" t="str">
        <f t="shared" si="15"/>
        <v>-6.35881881790862-7.88337735091356i</v>
      </c>
      <c r="S108" s="2" t="str">
        <f t="shared" si="19"/>
        <v>1.05897588433938-0.0867596324207511i</v>
      </c>
      <c r="T108" s="2">
        <f t="shared" si="20"/>
        <v>0.52677461283062788</v>
      </c>
      <c r="U108">
        <f t="shared" si="21"/>
        <v>-4.6836603506045567</v>
      </c>
      <c r="W108" s="2" t="str">
        <f t="shared" si="22"/>
        <v>-142.915887694062-1750.9174819894i</v>
      </c>
      <c r="X108" s="2">
        <f t="shared" si="23"/>
        <v>64.894151985268337</v>
      </c>
    </row>
    <row r="109" spans="12:24" x14ac:dyDescent="0.25">
      <c r="L109">
        <f t="shared" si="16"/>
        <v>1.0700000000000007</v>
      </c>
      <c r="M109" s="1">
        <f t="shared" si="17"/>
        <v>11.748975549395317</v>
      </c>
      <c r="N109" s="1">
        <f t="shared" si="12"/>
        <v>9.8503411006130336E-5</v>
      </c>
      <c r="O109" s="2" t="str">
        <f t="shared" si="18"/>
        <v>0.999999808472003+0.000618915145227594i</v>
      </c>
      <c r="P109" s="2" t="str">
        <f t="shared" si="13"/>
        <v>0.00012210011482236-0.0000963050258618362i</v>
      </c>
      <c r="Q109" s="2" t="str">
        <f t="shared" si="14"/>
        <v>2.9243528815415-9449.93066269044i</v>
      </c>
      <c r="R109" s="2" t="str">
        <f t="shared" si="15"/>
        <v>-6.07251753621835-7.7039297630758i</v>
      </c>
      <c r="S109" s="2" t="str">
        <f t="shared" si="19"/>
        <v>1.05961988513366-0.0905482148209115i</v>
      </c>
      <c r="T109" s="2">
        <f t="shared" si="20"/>
        <v>0.53460024562662645</v>
      </c>
      <c r="U109">
        <f t="shared" si="21"/>
        <v>-4.8842584812833305</v>
      </c>
      <c r="W109" s="2" t="str">
        <f t="shared" si="22"/>
        <v>-145.771677180783-1712.10514504584i</v>
      </c>
      <c r="X109" s="2">
        <f t="shared" si="23"/>
        <v>64.701977624303865</v>
      </c>
    </row>
    <row r="110" spans="12:24" x14ac:dyDescent="0.25">
      <c r="L110">
        <f t="shared" si="16"/>
        <v>1.0800000000000007</v>
      </c>
      <c r="M110" s="1">
        <f t="shared" si="17"/>
        <v>12.022644346174154</v>
      </c>
      <c r="N110" s="1">
        <f t="shared" si="12"/>
        <v>1.007978501983241E-4</v>
      </c>
      <c r="O110" s="2" t="str">
        <f t="shared" si="18"/>
        <v>0.999999799445567+0.000633331529022247i</v>
      </c>
      <c r="P110" s="2" t="str">
        <f t="shared" si="13"/>
        <v>0.000122100114822386-0.0000941128556955363i</v>
      </c>
      <c r="Q110" s="2" t="str">
        <f t="shared" si="14"/>
        <v>2.92435288411934-9234.82396513979i</v>
      </c>
      <c r="R110" s="2" t="str">
        <f t="shared" si="15"/>
        <v>-5.79910193482983-7.52856690078415i</v>
      </c>
      <c r="S110" s="2" t="str">
        <f t="shared" si="19"/>
        <v>1.06020649671144-0.0944486373719756i</v>
      </c>
      <c r="T110" s="2">
        <f t="shared" si="20"/>
        <v>0.54213948680802493</v>
      </c>
      <c r="U110">
        <f t="shared" si="21"/>
        <v>-5.0907635138508249</v>
      </c>
      <c r="W110" s="2" t="str">
        <f t="shared" si="22"/>
        <v>-148.599734084646-1674.06208354045i</v>
      </c>
      <c r="X110" s="2">
        <f t="shared" si="23"/>
        <v>64.509516872018807</v>
      </c>
    </row>
    <row r="111" spans="12:24" x14ac:dyDescent="0.25">
      <c r="L111">
        <f t="shared" si="16"/>
        <v>1.0900000000000007</v>
      </c>
      <c r="M111" s="1">
        <f t="shared" si="17"/>
        <v>12.302687708123841</v>
      </c>
      <c r="N111" s="1">
        <f t="shared" si="12"/>
        <v>1.0314573374491028E-4</v>
      </c>
      <c r="O111" s="2" t="str">
        <f t="shared" si="18"/>
        <v>0.999999789993728+0.000648083713397059i</v>
      </c>
      <c r="P111" s="2" t="str">
        <f t="shared" si="13"/>
        <v>0.000122100114822359-0.0000919705854117334i</v>
      </c>
      <c r="Q111" s="2" t="str">
        <f t="shared" si="14"/>
        <v>2.92435288147481-9024.61369349279i</v>
      </c>
      <c r="R111" s="2" t="str">
        <f t="shared" si="15"/>
        <v>-5.53799206264609-7.35719578430912i</v>
      </c>
      <c r="S111" s="2" t="str">
        <f t="shared" si="19"/>
        <v>1.06073191529627-0.0984612985264262i</v>
      </c>
      <c r="T111" s="2">
        <f t="shared" si="20"/>
        <v>0.54937246352037894</v>
      </c>
      <c r="U111">
        <f t="shared" si="21"/>
        <v>-5.3032225621899078</v>
      </c>
      <c r="W111" s="2" t="str">
        <f t="shared" si="22"/>
        <v>-151.396439411226-1636.76958326548i</v>
      </c>
      <c r="X111" s="2">
        <f t="shared" si="23"/>
        <v>64.316749855572667</v>
      </c>
    </row>
    <row r="112" spans="12:24" x14ac:dyDescent="0.25">
      <c r="L112">
        <f t="shared" si="16"/>
        <v>1.1000000000000008</v>
      </c>
      <c r="M112" s="1">
        <f t="shared" si="17"/>
        <v>12.589254117941696</v>
      </c>
      <c r="N112" s="1">
        <f t="shared" si="12"/>
        <v>1.0554830652482317E-4</v>
      </c>
      <c r="O112" s="2" t="str">
        <f t="shared" si="18"/>
        <v>0.999999780096438+0.000663179520142605i</v>
      </c>
      <c r="P112" s="2" t="str">
        <f t="shared" si="13"/>
        <v>0.000122100114822404-0.0000898770791494657i</v>
      </c>
      <c r="Q112" s="2" t="str">
        <f t="shared" si="14"/>
        <v>2.92435288589604-8819.18839148098i</v>
      </c>
      <c r="R112" s="2" t="str">
        <f t="shared" si="15"/>
        <v>-5.28863407055474-7.18972555043157i</v>
      </c>
      <c r="S112" s="2" t="str">
        <f t="shared" si="19"/>
        <v>1.06119230196566-0.10258647618199i</v>
      </c>
      <c r="T112" s="2">
        <f t="shared" si="20"/>
        <v>0.5562793570144593</v>
      </c>
      <c r="U112">
        <f t="shared" si="21"/>
        <v>-5.5216799990290557</v>
      </c>
      <c r="W112" s="2" t="str">
        <f t="shared" si="22"/>
        <v>-154.158235132848-1600.20955062443i</v>
      </c>
      <c r="X112" s="2">
        <f t="shared" si="23"/>
        <v>64.123656756230673</v>
      </c>
    </row>
    <row r="113" spans="12:24" x14ac:dyDescent="0.25">
      <c r="L113">
        <f t="shared" si="16"/>
        <v>1.1100000000000008</v>
      </c>
      <c r="M113" s="1">
        <f t="shared" si="17"/>
        <v>12.882495516931364</v>
      </c>
      <c r="N113" s="1">
        <f t="shared" si="12"/>
        <v>1.0800684241395256E-4</v>
      </c>
      <c r="O113" s="2" t="str">
        <f t="shared" si="18"/>
        <v>0.999999769732703+0.000678626953241672i</v>
      </c>
      <c r="P113" s="2" t="str">
        <f t="shared" si="13"/>
        <v>0.000122100114822432-0.0000878312269026249i</v>
      </c>
      <c r="Q113" s="2" t="str">
        <f t="shared" si="14"/>
        <v>2.92435288856912-8618.43913989007i</v>
      </c>
      <c r="R113" s="2" t="str">
        <f t="shared" si="15"/>
        <v>-5.05049903675139-7.02606740420582i</v>
      </c>
      <c r="S113" s="2" t="str">
        <f t="shared" si="19"/>
        <v>1.06158378698446-0.10682432817121i</v>
      </c>
      <c r="T113" s="2">
        <f t="shared" si="20"/>
        <v>0.56284042502897991</v>
      </c>
      <c r="U113">
        <f t="shared" si="21"/>
        <v>-5.7461776672999818</v>
      </c>
      <c r="W113" s="2" t="str">
        <f t="shared" si="22"/>
        <v>-156.881635304292-1564.36449602174i</v>
      </c>
      <c r="X113" s="2">
        <f t="shared" si="23"/>
        <v>63.930217831746646</v>
      </c>
    </row>
    <row r="114" spans="12:24" x14ac:dyDescent="0.25">
      <c r="L114">
        <f t="shared" si="16"/>
        <v>1.1200000000000008</v>
      </c>
      <c r="M114" s="1">
        <f t="shared" si="17"/>
        <v>13.1825673855641</v>
      </c>
      <c r="N114" s="1">
        <f t="shared" si="12"/>
        <v>1.1052264496056942E-4</v>
      </c>
      <c r="O114" s="2" t="str">
        <f t="shared" si="18"/>
        <v>0.99999975888054+0.000694434203113004i</v>
      </c>
      <c r="P114" s="2" t="str">
        <f t="shared" si="13"/>
        <v>0.00012210011482243-0.0000858319439373157i</v>
      </c>
      <c r="Q114" s="2" t="str">
        <f t="shared" si="14"/>
        <v>2.92435288844081-8422.25949880967i</v>
      </c>
      <c r="R114" s="2" t="str">
        <f t="shared" si="15"/>
        <v>-4.82308184513683-6.8661345719154i</v>
      </c>
      <c r="S114" s="2" t="str">
        <f t="shared" si="19"/>
        <v>1.06190247375072-0.111174893011399i</v>
      </c>
      <c r="T114" s="2">
        <f t="shared" si="20"/>
        <v>0.56903602011926568</v>
      </c>
      <c r="U114">
        <f t="shared" si="21"/>
        <v>-5.976755103514658</v>
      </c>
      <c r="W114" s="2" t="str">
        <f t="shared" si="22"/>
        <v>-159.563236389954-1529.21751663693i</v>
      </c>
      <c r="X114" s="2">
        <f t="shared" si="23"/>
        <v>63.736413434692011</v>
      </c>
    </row>
    <row r="115" spans="12:24" x14ac:dyDescent="0.25">
      <c r="L115">
        <f t="shared" si="16"/>
        <v>1.1300000000000008</v>
      </c>
      <c r="M115" s="1">
        <f t="shared" si="17"/>
        <v>13.489628825916565</v>
      </c>
      <c r="N115" s="1">
        <f t="shared" si="12"/>
        <v>1.1309704807648448E-4</v>
      </c>
      <c r="O115" s="2" t="str">
        <f t="shared" si="18"/>
        <v>0.99999974751693+0.00071060965095391i</v>
      </c>
      <c r="P115" s="2" t="str">
        <f t="shared" si="13"/>
        <v>0.000122100114822374-0.0000838781702033283i</v>
      </c>
      <c r="Q115" s="2" t="str">
        <f t="shared" si="14"/>
        <v>2.92435288291968-8230.54545119731i</v>
      </c>
      <c r="R115" s="2" t="str">
        <f t="shared" si="15"/>
        <v>-4.60590011313454-6.70984225505303i</v>
      </c>
      <c r="S115" s="2" t="str">
        <f t="shared" si="19"/>
        <v>1.06214444231449-0.115638090872132i</v>
      </c>
      <c r="T115" s="2">
        <f t="shared" si="20"/>
        <v>0.57484660370839102</v>
      </c>
      <c r="U115">
        <f t="shared" si="21"/>
        <v>-6.2134497711878174</v>
      </c>
      <c r="W115" s="2" t="str">
        <f t="shared" si="22"/>
        <v>-162.199726774815-1494.75227865758i</v>
      </c>
      <c r="X115" s="2">
        <f t="shared" si="23"/>
        <v>63.542224026506403</v>
      </c>
    </row>
    <row r="116" spans="12:24" x14ac:dyDescent="0.25">
      <c r="L116">
        <f t="shared" si="16"/>
        <v>1.1400000000000008</v>
      </c>
      <c r="M116" s="1">
        <f t="shared" si="17"/>
        <v>13.803842646028876</v>
      </c>
      <c r="N116" s="1">
        <f t="shared" si="12"/>
        <v>1.1573141674430609E-4</v>
      </c>
      <c r="O116" s="2" t="str">
        <f t="shared" si="18"/>
        <v>0.99999973561777+0.000727161873184003i</v>
      </c>
      <c r="P116" s="2" t="str">
        <f t="shared" si="13"/>
        <v>0.000122100114822371-0.0000819688697863963i</v>
      </c>
      <c r="Q116" s="2" t="str">
        <f t="shared" si="14"/>
        <v>2.92435288271908-8043.19534772733i</v>
      </c>
      <c r="R116" s="2" t="str">
        <f t="shared" si="15"/>
        <v>-4.39849316930018-6.55710758537562i</v>
      </c>
      <c r="S116" s="2" t="str">
        <f t="shared" si="19"/>
        <v>1.06230575246681-0.120213724659861i</v>
      </c>
      <c r="T116" s="2">
        <f t="shared" si="20"/>
        <v>0.58025275587812852</v>
      </c>
      <c r="U116">
        <f t="shared" si="21"/>
        <v>-6.4562972992264998</v>
      </c>
      <c r="W116" s="2" t="str">
        <f t="shared" si="22"/>
        <v>-164.787895333083-1460.95299909817i</v>
      </c>
      <c r="X116" s="2">
        <f t="shared" si="23"/>
        <v>63.347630187289077</v>
      </c>
    </row>
    <row r="117" spans="12:24" x14ac:dyDescent="0.25">
      <c r="L117">
        <f t="shared" si="16"/>
        <v>1.1500000000000008</v>
      </c>
      <c r="M117" s="1">
        <f t="shared" si="17"/>
        <v>14.12537544622757</v>
      </c>
      <c r="N117" s="1">
        <f t="shared" si="12"/>
        <v>1.1842714774117195E-4</v>
      </c>
      <c r="O117" s="2" t="str">
        <f t="shared" si="18"/>
        <v>0.99999972315782+0.000744099645992454i</v>
      </c>
      <c r="P117" s="2" t="str">
        <f t="shared" si="13"/>
        <v>0.000122100114822382-0.0000801030303481163i</v>
      </c>
      <c r="Q117" s="2" t="str">
        <f t="shared" si="14"/>
        <v>2.92435288371885-7860.10985289501i</v>
      </c>
      <c r="R117" s="2" t="str">
        <f t="shared" si="15"/>
        <v>-4.20042107559059-6.40784958093493i</v>
      </c>
      <c r="S117" s="2" t="str">
        <f t="shared" si="19"/>
        <v>1.06238244636223-0.124901481192173i</v>
      </c>
      <c r="T117" s="2">
        <f t="shared" si="20"/>
        <v>0.58523518069186309</v>
      </c>
      <c r="U117">
        <f t="shared" si="21"/>
        <v>-6.7053317244509421</v>
      </c>
      <c r="W117" s="2" t="str">
        <f t="shared" si="22"/>
        <v>-167.324639075814-1427.80442727268i</v>
      </c>
      <c r="X117" s="2">
        <f t="shared" si="23"/>
        <v>63.152612621121605</v>
      </c>
    </row>
    <row r="118" spans="12:24" x14ac:dyDescent="0.25">
      <c r="L118">
        <f t="shared" si="16"/>
        <v>1.1600000000000008</v>
      </c>
      <c r="M118" s="1">
        <f t="shared" si="17"/>
        <v>14.454397707459307</v>
      </c>
      <c r="N118" s="1">
        <f t="shared" si="12"/>
        <v>1.2118567037933883E-4</v>
      </c>
      <c r="O118" s="2" t="str">
        <f t="shared" si="18"/>
        <v>0.999999710110651+0.000761431949991157i</v>
      </c>
      <c r="P118" s="2" t="str">
        <f t="shared" si="13"/>
        <v>0.000122100114822417-0.0000782796625968669i</v>
      </c>
      <c r="Q118" s="2" t="str">
        <f t="shared" si="14"/>
        <v>2.92435288713311-7681.19189234754i</v>
      </c>
      <c r="R118" s="2" t="str">
        <f t="shared" si="15"/>
        <v>-4.01126369460079-6.26198910316241i</v>
      </c>
      <c r="S118" s="2" t="str">
        <f t="shared" si="19"/>
        <v>1.0623705506882-0.129700932358731i</v>
      </c>
      <c r="T118" s="2">
        <f t="shared" si="20"/>
        <v>0.58977470716425362</v>
      </c>
      <c r="U118">
        <f t="shared" si="21"/>
        <v>-6.9605857332550256</v>
      </c>
      <c r="W118" s="2" t="str">
        <f t="shared" si="22"/>
        <v>-169.806969776312-1395.29182605557i</v>
      </c>
      <c r="X118" s="2">
        <f t="shared" si="23"/>
        <v>62.957152157037839</v>
      </c>
    </row>
    <row r="119" spans="12:24" x14ac:dyDescent="0.25">
      <c r="L119">
        <f t="shared" si="16"/>
        <v>1.1700000000000008</v>
      </c>
      <c r="M119" s="1">
        <f t="shared" si="17"/>
        <v>14.791083881682106</v>
      </c>
      <c r="N119" s="1">
        <f t="shared" si="12"/>
        <v>1.2400844726402277E-4</v>
      </c>
      <c r="O119" s="2" t="str">
        <f t="shared" si="18"/>
        <v>0.999999696448587+0.000779167974976273i</v>
      </c>
      <c r="P119" s="2" t="str">
        <f t="shared" si="13"/>
        <v>0.000122100114822356-0.0000764977997590455i</v>
      </c>
      <c r="Q119" s="2" t="str">
        <f t="shared" si="14"/>
        <v>2.92435288121364-7506.34660141397i</v>
      </c>
      <c r="R119" s="2" t="str">
        <f t="shared" si="15"/>
        <v>-3.83061979818007-6.11944881488986i</v>
      </c>
      <c r="S119" s="2" t="str">
        <f t="shared" si="19"/>
        <v>1.06226607837099-0.134611536222625i</v>
      </c>
      <c r="T119" s="2">
        <f t="shared" si="20"/>
        <v>0.59385228583165428</v>
      </c>
      <c r="U119">
        <f t="shared" si="21"/>
        <v>-7.2220909007077712</v>
      </c>
      <c r="W119" s="2" t="str">
        <f t="shared" si="22"/>
        <v>-172.232019599883-1363.40095301805i</v>
      </c>
      <c r="X119" s="2">
        <f t="shared" si="23"/>
        <v>62.76122974559415</v>
      </c>
    </row>
    <row r="120" spans="12:24" x14ac:dyDescent="0.25">
      <c r="L120">
        <f t="shared" si="16"/>
        <v>1.1800000000000008</v>
      </c>
      <c r="M120" s="1">
        <f t="shared" si="17"/>
        <v>15.135612484362113</v>
      </c>
      <c r="N120" s="1">
        <f t="shared" si="12"/>
        <v>1.2689697506889196E-4</v>
      </c>
      <c r="O120" s="2" t="str">
        <f t="shared" si="18"/>
        <v>0.999999682142651+0.000797317124800683i</v>
      </c>
      <c r="P120" s="2" t="str">
        <f t="shared" si="13"/>
        <v>0.000122100114822413-0.0000747564970684749i</v>
      </c>
      <c r="Q120" s="2" t="str">
        <f t="shared" si="14"/>
        <v>2.9243528867751-7335.48127480672i</v>
      </c>
      <c r="R120" s="2" t="str">
        <f t="shared" si="15"/>
        <v>-3.65810621644034-5.98015313939126i</v>
      </c>
      <c r="S120" s="2" t="str">
        <f t="shared" si="19"/>
        <v>1.06206502983723-0.139632637978082i</v>
      </c>
      <c r="T120" s="2">
        <f t="shared" si="20"/>
        <v>0.59744898105595068</v>
      </c>
      <c r="U120">
        <f t="shared" si="21"/>
        <v>-7.4898779233294883</v>
      </c>
      <c r="W120" s="2" t="str">
        <f t="shared" si="22"/>
        <v>-174.597045689846-1332.11804155959i</v>
      </c>
      <c r="X120" s="2">
        <f t="shared" si="23"/>
        <v>62.564826451173445</v>
      </c>
    </row>
    <row r="121" spans="12:24" x14ac:dyDescent="0.25">
      <c r="L121">
        <f t="shared" si="16"/>
        <v>1.1900000000000008</v>
      </c>
      <c r="M121" s="1">
        <f t="shared" si="17"/>
        <v>15.488166189124851</v>
      </c>
      <c r="N121" s="1">
        <f t="shared" si="12"/>
        <v>1.2985278532962275E-4</v>
      </c>
      <c r="O121" s="2" t="str">
        <f t="shared" si="18"/>
        <v>0.999999667162496+0.000815889022359931i</v>
      </c>
      <c r="P121" s="2" t="str">
        <f t="shared" si="13"/>
        <v>0.000122100114822369-0.0000730548312612987i</v>
      </c>
      <c r="Q121" s="2" t="str">
        <f t="shared" si="14"/>
        <v>2.92435288246292-7168.50531746795i</v>
      </c>
      <c r="R121" s="2" t="str">
        <f t="shared" si="15"/>
        <v>-3.49335702485709-5.84402822023393i</v>
      </c>
      <c r="S121" s="2" t="str">
        <f t="shared" si="19"/>
        <v>1.06176339384866-0.144763470706607i</v>
      </c>
      <c r="T121" s="2">
        <f t="shared" si="20"/>
        <v>0.60054595918340314</v>
      </c>
      <c r="U121">
        <f t="shared" si="21"/>
        <v>-7.7639768432698499</v>
      </c>
      <c r="W121" s="2" t="str">
        <f t="shared" si="22"/>
        <v>-176.899433760439-1301.42978213299i</v>
      </c>
      <c r="X121" s="2">
        <f t="shared" si="23"/>
        <v>62.367923440143912</v>
      </c>
    </row>
    <row r="122" spans="12:24" x14ac:dyDescent="0.25">
      <c r="L122">
        <f t="shared" si="16"/>
        <v>1.2000000000000008</v>
      </c>
      <c r="M122" s="1">
        <f t="shared" si="17"/>
        <v>15.848931924611172</v>
      </c>
      <c r="N122" s="1">
        <f t="shared" si="12"/>
        <v>1.3287744525594005E-4</v>
      </c>
      <c r="O122" s="2" t="str">
        <f t="shared" si="18"/>
        <v>0.999999651476349+0.00083489351469429i</v>
      </c>
      <c r="P122" s="2" t="str">
        <f t="shared" si="13"/>
        <v>0.000122100114822398-0.000071391900092355i</v>
      </c>
      <c r="Q122" s="2" t="str">
        <f t="shared" si="14"/>
        <v>2.92435288532756-7005.3301965349i</v>
      </c>
      <c r="R122" s="2" t="str">
        <f t="shared" si="15"/>
        <v>-3.33602276832247-5.71100188220086i</v>
      </c>
      <c r="S122" s="2" t="str">
        <f t="shared" si="19"/>
        <v>1.06135714794317-0.150003155851752i</v>
      </c>
      <c r="T122" s="2">
        <f t="shared" si="20"/>
        <v>0.60312447275084691</v>
      </c>
      <c r="U122">
        <f t="shared" si="21"/>
        <v>-8.0444172604262505</v>
      </c>
      <c r="W122" s="2" t="str">
        <f t="shared" si="22"/>
        <v>-179.13670064468-1271.32330367762i</v>
      </c>
      <c r="X122" s="2">
        <f t="shared" si="23"/>
        <v>62.17050196506537</v>
      </c>
    </row>
    <row r="123" spans="12:24" x14ac:dyDescent="0.25">
      <c r="L123">
        <f t="shared" si="16"/>
        <v>1.2100000000000009</v>
      </c>
      <c r="M123" s="1">
        <f t="shared" si="17"/>
        <v>16.218100973589337</v>
      </c>
      <c r="N123" s="1">
        <f t="shared" si="12"/>
        <v>1.35972558562573E-4</v>
      </c>
      <c r="O123" s="2" t="str">
        <f t="shared" si="18"/>
        <v>0.999999635050936+0.000854340678209683i</v>
      </c>
      <c r="P123" s="2" t="str">
        <f t="shared" si="13"/>
        <v>0.000122100114822376-0.0000697668218532348i</v>
      </c>
      <c r="Q123" s="2" t="str">
        <f t="shared" si="14"/>
        <v>2.92435288306501-6845.86939439854i</v>
      </c>
      <c r="R123" s="2" t="str">
        <f t="shared" si="15"/>
        <v>-3.18576971978187-5.58100359295491i</v>
      </c>
      <c r="S123" s="2" t="str">
        <f t="shared" si="19"/>
        <v>1.06084225851328-0.155350703366863i</v>
      </c>
      <c r="T123" s="2">
        <f t="shared" si="20"/>
        <v>0.60516584092400438</v>
      </c>
      <c r="U123">
        <f t="shared" si="21"/>
        <v>-8.3312285309175422</v>
      </c>
      <c r="W123" s="2" t="str">
        <f t="shared" si="22"/>
        <v>-181.306495901374-1241.78615534542i</v>
      </c>
      <c r="X123" s="2">
        <f t="shared" si="23"/>
        <v>61.972543345127626</v>
      </c>
    </row>
    <row r="124" spans="12:24" x14ac:dyDescent="0.25">
      <c r="L124">
        <f t="shared" si="16"/>
        <v>1.2200000000000009</v>
      </c>
      <c r="M124" s="1">
        <f t="shared" si="17"/>
        <v>16.595869074375642</v>
      </c>
      <c r="N124" s="1">
        <f t="shared" si="12"/>
        <v>1.3913976631956538E-4</v>
      </c>
      <c r="O124" s="2" t="str">
        <f t="shared" si="18"/>
        <v>0.999999617851418+0.00087424082402018i</v>
      </c>
      <c r="P124" s="2" t="str">
        <f t="shared" si="13"/>
        <v>0.000122100114822404-0.0000681787349081445i</v>
      </c>
      <c r="Q124" s="2" t="str">
        <f t="shared" si="14"/>
        <v>2.92435288589563-6690.0383628309i</v>
      </c>
      <c r="R124" s="2" t="str">
        <f t="shared" si="15"/>
        <v>-3.04227917246633-5.45396442569195i</v>
      </c>
      <c r="S124" s="2" t="str">
        <f t="shared" si="19"/>
        <v>1.06021468057113-0.160805011463125i</v>
      </c>
      <c r="T124" s="2">
        <f t="shared" si="20"/>
        <v>0.60665142643413028</v>
      </c>
      <c r="U124">
        <f t="shared" si="21"/>
        <v>-8.6244399487941568</v>
      </c>
      <c r="W124" s="2" t="str">
        <f t="shared" si="22"/>
        <v>-183.406602452914-1212.80628862488i</v>
      </c>
      <c r="X124" s="2">
        <f t="shared" si="23"/>
        <v>61.774028943087238</v>
      </c>
    </row>
    <row r="125" spans="12:24" x14ac:dyDescent="0.25">
      <c r="L125">
        <f t="shared" si="16"/>
        <v>1.2300000000000009</v>
      </c>
      <c r="M125" s="1">
        <f t="shared" si="17"/>
        <v>16.982436524617487</v>
      </c>
      <c r="N125" s="1">
        <f t="shared" si="12"/>
        <v>1.4238074782239302E-4</v>
      </c>
      <c r="O125" s="2" t="str">
        <f t="shared" si="18"/>
        <v>0.999999599841311+0.000894604503414961i</v>
      </c>
      <c r="P125" s="2" t="str">
        <f t="shared" si="13"/>
        <v>0.000122100114822378-0.000066626797229763i</v>
      </c>
      <c r="Q125" s="2" t="str">
        <f t="shared" si="14"/>
        <v>2.9243528833154-6537.75447815633i</v>
      </c>
      <c r="R125" s="2" t="str">
        <f t="shared" si="15"/>
        <v>-2.90524676357684-5.32981702255432i</v>
      </c>
      <c r="S125" s="2" t="str">
        <f t="shared" si="19"/>
        <v>1.05947035724223-0.166364865920019i</v>
      </c>
      <c r="T125" s="2">
        <f t="shared" si="20"/>
        <v>0.60756260923127092</v>
      </c>
      <c r="U125">
        <f t="shared" si="21"/>
        <v>-8.9240809097597822</v>
      </c>
      <c r="W125" s="2" t="str">
        <f t="shared" si="22"/>
        <v>-185.434936359408-1184.37203993343i</v>
      </c>
      <c r="X125" s="2">
        <f t="shared" si="23"/>
        <v>61.574940138920539</v>
      </c>
    </row>
    <row r="126" spans="12:24" x14ac:dyDescent="0.25">
      <c r="L126">
        <f t="shared" si="16"/>
        <v>1.2400000000000009</v>
      </c>
      <c r="M126" s="1">
        <f t="shared" si="17"/>
        <v>17.378008287493795</v>
      </c>
      <c r="N126" s="1">
        <f t="shared" si="12"/>
        <v>1.4569722148234798E-4</v>
      </c>
      <c r="O126" s="2" t="str">
        <f t="shared" si="18"/>
        <v>0.999999580982414+0.000915442513452587i</v>
      </c>
      <c r="P126" s="2" t="str">
        <f t="shared" si="13"/>
        <v>0.000122100114822355-0.0000651101859608352i</v>
      </c>
      <c r="Q126" s="2" t="str">
        <f t="shared" si="14"/>
        <v>2.92435288111082-6388.93699744351i</v>
      </c>
      <c r="R126" s="2" t="str">
        <f t="shared" si="15"/>
        <v>-2.7743818290277-5.20849555895092i</v>
      </c>
      <c r="S126" s="2" t="str">
        <f t="shared" si="19"/>
        <v>1.05860521906447-0.172028938887353i</v>
      </c>
      <c r="T126" s="2">
        <f t="shared" si="20"/>
        <v>0.60788075727427726</v>
      </c>
      <c r="U126">
        <f t="shared" si="21"/>
        <v>-9.2301810536402193</v>
      </c>
      <c r="W126" s="2" t="str">
        <f t="shared" si="22"/>
        <v>-187.389545726994-1156.47211378305i</v>
      </c>
      <c r="X126" s="2">
        <f t="shared" si="23"/>
        <v>61.375258300613964</v>
      </c>
    </row>
    <row r="127" spans="12:24" x14ac:dyDescent="0.25">
      <c r="L127">
        <f t="shared" si="16"/>
        <v>1.2500000000000009</v>
      </c>
      <c r="M127" s="1">
        <f t="shared" si="17"/>
        <v>17.782794100389268</v>
      </c>
      <c r="N127" s="1">
        <f t="shared" si="12"/>
        <v>1.4909094573766361E-4</v>
      </c>
      <c r="O127" s="2" t="str">
        <f t="shared" si="18"/>
        <v>0.999999561234726+0.00093676590268559i</v>
      </c>
      <c r="P127" s="2" t="str">
        <f t="shared" si="13"/>
        <v>0.00012210011482242-0.0000636280969754181i</v>
      </c>
      <c r="Q127" s="2" t="str">
        <f t="shared" si="14"/>
        <v>2.92435288744066-6243.50701569433i</v>
      </c>
      <c r="R127" s="2" t="str">
        <f t="shared" si="15"/>
        <v>-2.64940678680119-5.08993570864289i</v>
      </c>
      <c r="S127" s="2" t="str">
        <f t="shared" si="19"/>
        <v>1.05761518313648-0.17779578715999i</v>
      </c>
      <c r="T127" s="2">
        <f t="shared" si="20"/>
        <v>0.60758719464516653</v>
      </c>
      <c r="U127">
        <f t="shared" si="21"/>
        <v>-9.542770385275551</v>
      </c>
      <c r="W127" s="2" t="str">
        <f t="shared" si="22"/>
        <v>-189.268608864806-1129.095566563i</v>
      </c>
      <c r="X127" s="2">
        <f t="shared" si="23"/>
        <v>61.174964752278733</v>
      </c>
    </row>
    <row r="128" spans="12:24" x14ac:dyDescent="0.25">
      <c r="L128">
        <f t="shared" si="16"/>
        <v>1.2600000000000009</v>
      </c>
      <c r="M128" s="1">
        <f t="shared" si="17"/>
        <v>18.197008586099873</v>
      </c>
      <c r="N128" s="1">
        <f t="shared" si="12"/>
        <v>1.5256371998586133E-4</v>
      </c>
      <c r="O128" s="2" t="str">
        <f t="shared" si="18"/>
        <v>0.999999540556357+0.000958585977018387i</v>
      </c>
      <c r="P128" s="2" t="str">
        <f t="shared" si="13"/>
        <v>0.0001221001148224-0.0000621797444481372i</v>
      </c>
      <c r="Q128" s="2" t="str">
        <f t="shared" si="14"/>
        <v>2.92435288552078-6101.38742400743i</v>
      </c>
      <c r="R128" s="2" t="str">
        <f t="shared" si="15"/>
        <v>-2.53005654799894-4.97407460961366i</v>
      </c>
      <c r="S128" s="2" t="str">
        <f t="shared" si="19"/>
        <v>1.05649615218898-0.183663849882917i</v>
      </c>
      <c r="T128" s="2">
        <f t="shared" si="20"/>
        <v>0.60666316735357639</v>
      </c>
      <c r="U128">
        <f t="shared" si="21"/>
        <v>-9.8618793719612974</v>
      </c>
      <c r="W128" s="2" t="str">
        <f t="shared" si="22"/>
        <v>-191.070431744347-1102.23179100817i</v>
      </c>
      <c r="X128" s="2">
        <f t="shared" si="23"/>
        <v>60.974040739954674</v>
      </c>
    </row>
    <row r="129" spans="12:24" x14ac:dyDescent="0.25">
      <c r="L129">
        <f t="shared" si="16"/>
        <v>1.2700000000000009</v>
      </c>
      <c r="M129" s="1">
        <f t="shared" si="17"/>
        <v>18.620871366628723</v>
      </c>
      <c r="N129" s="1">
        <f t="shared" si="12"/>
        <v>1.5611738553781521E-4</v>
      </c>
      <c r="O129" s="2" t="str">
        <f t="shared" si="18"/>
        <v>0.999999518903447+0.00098091430570163i</v>
      </c>
      <c r="P129" s="2" t="str">
        <f t="shared" si="13"/>
        <v>0.000122100114822403-0.0000607643604450561i</v>
      </c>
      <c r="Q129" s="2" t="str">
        <f t="shared" si="14"/>
        <v>2.92435288582464-5962.50286869416i</v>
      </c>
      <c r="R129" s="2" t="str">
        <f t="shared" si="15"/>
        <v>-2.41607795482692-4.86085083078403i</v>
      </c>
      <c r="S129" s="2" t="str">
        <f t="shared" si="19"/>
        <v>1.05524401366545-0.189631445646217i</v>
      </c>
      <c r="T129" s="2">
        <f t="shared" si="20"/>
        <v>0.60508980726398587</v>
      </c>
      <c r="U129">
        <f t="shared" si="21"/>
        <v>-10.187539015429969</v>
      </c>
      <c r="W129" s="2" t="str">
        <f t="shared" si="22"/>
        <v>-192.793444806224-1075.87050142207i</v>
      </c>
      <c r="X129" s="2">
        <f t="shared" si="23"/>
        <v>60.772467395538001</v>
      </c>
    </row>
    <row r="130" spans="12:24" x14ac:dyDescent="0.25">
      <c r="L130">
        <f t="shared" si="16"/>
        <v>1.2800000000000009</v>
      </c>
      <c r="M130" s="1">
        <f t="shared" si="17"/>
        <v>19.054607179632519</v>
      </c>
      <c r="N130" s="1">
        <f t="shared" ref="N130:N193" si="24">M130/(CEdsp)</f>
        <v>1.5975382659403904E-4</v>
      </c>
      <c r="O130" s="2" t="str">
        <f t="shared" si="18"/>
        <v>0.999999496230067+0.00100376272746619i</v>
      </c>
      <c r="P130" s="2" t="str">
        <f t="shared" ref="P130:P193" si="25">IMDIV(IMSUB(IMPRODUCT(gg1_+gg2_,$O130),gg2_),IMSUB($O130,1))</f>
        <v>0.000122100114822413-0.0000593811945101096i</v>
      </c>
      <c r="Q130" s="2" t="str">
        <f t="shared" ref="Q130:Q193" si="26">IMDIV(IMPRODUCT(gpi,$O130),IMSUB($O130,1))</f>
        <v>2.92435288676534-5826.77971132491i</v>
      </c>
      <c r="R130" s="2" t="str">
        <f t="shared" ref="R130:R193" si="27">IMPRODUCT($P130,$Q130,gpd)</f>
        <v>-2.30722924337865-4.75020433940634i</v>
      </c>
      <c r="S130" s="2" t="str">
        <f t="shared" si="19"/>
        <v>1.05385463886554-0.195696768973006i</v>
      </c>
      <c r="T130" s="2">
        <f t="shared" si="20"/>
        <v>0.60284809434332387</v>
      </c>
      <c r="U130">
        <f t="shared" si="21"/>
        <v>-10.519780898808909</v>
      </c>
      <c r="W130" s="2" t="str">
        <f t="shared" si="22"/>
        <v>-194.436199248819-1050.00171966664i</v>
      </c>
      <c r="X130" s="2">
        <f t="shared" si="23"/>
        <v>60.570225699028867</v>
      </c>
    </row>
    <row r="131" spans="12:24" x14ac:dyDescent="0.25">
      <c r="L131">
        <f t="shared" ref="L131:L194" si="28">L130+Graph_Step_Size</f>
        <v>1.2900000000000009</v>
      </c>
      <c r="M131" s="1">
        <f t="shared" ref="M131:M194" si="29">10^L131</f>
        <v>19.4984459975805</v>
      </c>
      <c r="N131" s="1">
        <f t="shared" si="24"/>
        <v>1.6347497124371492E-4</v>
      </c>
      <c r="O131" s="2" t="str">
        <f t="shared" ref="O131:O194" si="30">IMEXP(2*PI()*N131&amp;"i")</f>
        <v>0.999999472488123+0.00102714335679997i</v>
      </c>
      <c r="P131" s="2" t="str">
        <f t="shared" si="25"/>
        <v>0.000122100114822381-0.0000580295132711094i</v>
      </c>
      <c r="Q131" s="2" t="str">
        <f t="shared" si="26"/>
        <v>2.92435288366002-5694.14598968519i</v>
      </c>
      <c r="R131" s="2" t="str">
        <f t="shared" si="27"/>
        <v>-2.20327953097419-4.64207646924264i</v>
      </c>
      <c r="S131" s="2" t="str">
        <f t="shared" ref="S131:S194" si="31">IMDIV($R131,IMSUM(1,$R131))</f>
        <v>1.05232388225373-0.201857886166159i</v>
      </c>
      <c r="T131" s="2">
        <f t="shared" ref="T131:T194" si="32">20*LOG10(SQRT(IMPRODUCT(IMCONJUGATE(S131),S131)+0))</f>
        <v>0.59991881773797984</v>
      </c>
      <c r="U131">
        <f t="shared" ref="U131:U194" si="33">ATAN(IMAGINARY(S131)/IMREAL(S131))*180/PI()</f>
        <v>-10.85863720642697</v>
      </c>
      <c r="W131" s="2" t="str">
        <f t="shared" ref="W131:W194" si="34">IMPRODUCT($S131,IMDIV($O131,IMSUB($O131,1)))</f>
        <v>-195.997362831443-1024.61576198013i</v>
      </c>
      <c r="X131" s="2">
        <f t="shared" ref="X131:X194" si="35">20*LOG10(SQRT(IMPRODUCT(IMCONJUGATE(W131),W131)+0))</f>
        <v>60.367296439608481</v>
      </c>
    </row>
    <row r="132" spans="12:24" x14ac:dyDescent="0.25">
      <c r="L132">
        <f t="shared" si="28"/>
        <v>1.3000000000000009</v>
      </c>
      <c r="M132" s="1">
        <f t="shared" si="29"/>
        <v>19.95262314968884</v>
      </c>
      <c r="N132" s="1">
        <f t="shared" si="24"/>
        <v>1.6728279248699122E-4</v>
      </c>
      <c r="O132" s="2" t="str">
        <f t="shared" si="30"/>
        <v>0.999999447627257+0.00105106859037098i</v>
      </c>
      <c r="P132" s="2" t="str">
        <f t="shared" si="25"/>
        <v>0.00012210011482241-0.0000567086000470324i</v>
      </c>
      <c r="Q132" s="2" t="str">
        <f t="shared" si="26"/>
        <v>2.92435288640977-5564.5313796201i</v>
      </c>
      <c r="R132" s="2" t="str">
        <f t="shared" si="27"/>
        <v>-2.10400832626243-4.53640988947262i</v>
      </c>
      <c r="S132" s="2" t="str">
        <f t="shared" si="31"/>
        <v>1.05064758099431-0.208112730524664i</v>
      </c>
      <c r="T132" s="2">
        <f t="shared" si="32"/>
        <v>0.59628253589360247</v>
      </c>
      <c r="U132">
        <f t="shared" si="33"/>
        <v>-11.20414071689849</v>
      </c>
      <c r="W132" s="2" t="str">
        <f t="shared" si="34"/>
        <v>-197.475715297646-999.703226623994i</v>
      </c>
      <c r="X132" s="2">
        <f t="shared" si="35"/>
        <v>60.163660175758991</v>
      </c>
    </row>
    <row r="133" spans="12:24" x14ac:dyDescent="0.25">
      <c r="L133">
        <f t="shared" si="28"/>
        <v>1.3100000000000009</v>
      </c>
      <c r="M133" s="1">
        <f t="shared" si="29"/>
        <v>20.417379446695346</v>
      </c>
      <c r="N133" s="1">
        <f t="shared" si="24"/>
        <v>1.7117930928109377E-4</v>
      </c>
      <c r="O133" s="2" t="str">
        <f t="shared" si="30"/>
        <v>0.999999421594734+0.00107555111359993i</v>
      </c>
      <c r="P133" s="2" t="str">
        <f t="shared" si="25"/>
        <v>0.0001221001148224-0.0000554177544736895i</v>
      </c>
      <c r="Q133" s="2" t="str">
        <f t="shared" si="26"/>
        <v>2.92435288552159-5437.86715774777i</v>
      </c>
      <c r="R133" s="2" t="str">
        <f t="shared" si="27"/>
        <v>-2.00920506177329-4.43314857426963i</v>
      </c>
      <c r="S133" s="2" t="str">
        <f t="shared" si="31"/>
        <v>1.04882155482247-0.21445909691988i</v>
      </c>
      <c r="T133" s="2">
        <f t="shared" si="32"/>
        <v>0.59191953626290317</v>
      </c>
      <c r="U133">
        <f t="shared" si="33"/>
        <v>-11.556324768147297</v>
      </c>
      <c r="W133" s="2" t="str">
        <f t="shared" si="34"/>
        <v>-198.870143498769-975.254982396857i</v>
      </c>
      <c r="X133" s="2">
        <f t="shared" si="35"/>
        <v>59.959297194971285</v>
      </c>
    </row>
    <row r="134" spans="12:24" x14ac:dyDescent="0.25">
      <c r="L134">
        <f t="shared" si="28"/>
        <v>1.320000000000001</v>
      </c>
      <c r="M134" s="1">
        <f t="shared" si="29"/>
        <v>20.892961308540446</v>
      </c>
      <c r="N134" s="1">
        <f t="shared" si="24"/>
        <v>1.751665876108031E-4</v>
      </c>
      <c r="O134" s="2" t="str">
        <f t="shared" si="30"/>
        <v>0.999999394335336+0.00110060390738596i</v>
      </c>
      <c r="P134" s="2" t="str">
        <f t="shared" si="25"/>
        <v>0.000122100114822383-0.0000541562921274489i</v>
      </c>
      <c r="Q134" s="2" t="str">
        <f t="shared" si="26"/>
        <v>2.92435288387778-5314.08616502119i</v>
      </c>
      <c r="R134" s="2" t="str">
        <f t="shared" si="27"/>
        <v>-1.91866864706114-4.33223777311992i</v>
      </c>
      <c r="S134" s="2" t="str">
        <f t="shared" si="31"/>
        <v>1.04684160630203-0.220894635758454i</v>
      </c>
      <c r="T134" s="2">
        <f t="shared" si="32"/>
        <v>0.58680979470757366</v>
      </c>
      <c r="U134">
        <f t="shared" si="33"/>
        <v>-11.915223195298692</v>
      </c>
      <c r="W134" s="2" t="str">
        <f t="shared" si="34"/>
        <v>-200.179636293152-951.262157991774i</v>
      </c>
      <c r="X134" s="2">
        <f t="shared" si="35"/>
        <v>59.754187473147027</v>
      </c>
    </row>
    <row r="135" spans="12:24" x14ac:dyDescent="0.25">
      <c r="L135">
        <f t="shared" si="28"/>
        <v>1.330000000000001</v>
      </c>
      <c r="M135" s="1">
        <f t="shared" si="29"/>
        <v>21.379620895022374</v>
      </c>
      <c r="N135" s="1">
        <f t="shared" si="24"/>
        <v>1.7924674158386757E-4</v>
      </c>
      <c r="O135" s="2" t="str">
        <f t="shared" si="30"/>
        <v>0.999999365791243+0.00112624025498903i</v>
      </c>
      <c r="P135" s="2" t="str">
        <f t="shared" si="25"/>
        <v>0.000122100114822394-0.0000529235441638736i</v>
      </c>
      <c r="Q135" s="2" t="str">
        <f t="shared" si="26"/>
        <v>2.92435288490923-5193.12277111953i</v>
      </c>
      <c r="R135" s="2" t="str">
        <f t="shared" si="27"/>
        <v>-1.83220704223481-4.23362398178342i</v>
      </c>
      <c r="S135" s="2" t="str">
        <f t="shared" si="31"/>
        <v>1.04470352158366-0.227416846339718i</v>
      </c>
      <c r="T135" s="2">
        <f t="shared" si="32"/>
        <v>0.58093293515421407</v>
      </c>
      <c r="U135">
        <f t="shared" si="33"/>
        <v>-12.280870240479262</v>
      </c>
      <c r="W135" s="2" t="str">
        <f t="shared" si="34"/>
        <v>-201.40327930887-927.716132218439i</v>
      </c>
      <c r="X135" s="2">
        <f t="shared" si="35"/>
        <v>59.548310634254584</v>
      </c>
    </row>
    <row r="136" spans="12:24" x14ac:dyDescent="0.25">
      <c r="L136">
        <f t="shared" si="28"/>
        <v>1.340000000000001</v>
      </c>
      <c r="M136" s="1">
        <f t="shared" si="29"/>
        <v>21.877616239495577</v>
      </c>
      <c r="N136" s="1">
        <f t="shared" si="24"/>
        <v>1.8342193455193092E-4</v>
      </c>
      <c r="O136" s="2" t="str">
        <f t="shared" si="30"/>
        <v>0.999999335901908+0.00115247374907254i</v>
      </c>
      <c r="P136" s="2" t="str">
        <f t="shared" si="25"/>
        <v>0.000122100114822374-0.0000517188569642034i</v>
      </c>
      <c r="Q136" s="2" t="str">
        <f t="shared" si="26"/>
        <v>2.92435288297703-5074.91283965019i</v>
      </c>
      <c r="R136" s="2" t="str">
        <f t="shared" si="27"/>
        <v>-1.74963685066143-4.13725491391856i</v>
      </c>
      <c r="S136" s="2" t="str">
        <f t="shared" si="31"/>
        <v>1.04240307173678-0.234023069641565i</v>
      </c>
      <c r="T136" s="2">
        <f t="shared" si="32"/>
        <v>0.57426818976491523</v>
      </c>
      <c r="U136">
        <f t="shared" si="33"/>
        <v>-12.653300435055337</v>
      </c>
      <c r="W136" s="2" t="str">
        <f t="shared" si="34"/>
        <v>-202.540249645149-904.608525069644i</v>
      </c>
      <c r="X136" s="2">
        <f t="shared" si="35"/>
        <v>59.341645910499842</v>
      </c>
    </row>
    <row r="137" spans="12:24" x14ac:dyDescent="0.25">
      <c r="L137">
        <f t="shared" si="28"/>
        <v>1.350000000000001</v>
      </c>
      <c r="M137" s="1">
        <f t="shared" si="29"/>
        <v>22.387211385683454</v>
      </c>
      <c r="N137" s="1">
        <f t="shared" si="24"/>
        <v>1.8769438025757008E-4</v>
      </c>
      <c r="O137" s="2" t="str">
        <f t="shared" si="30"/>
        <v>0.999999304603933+0.00117931829891003i</v>
      </c>
      <c r="P137" s="2" t="str">
        <f t="shared" si="25"/>
        <v>0.000122100114822384-0.0000505415917871474i</v>
      </c>
      <c r="Q137" s="2" t="str">
        <f t="shared" si="26"/>
        <v>2.9243528839051-4959.39369414288i</v>
      </c>
      <c r="R137" s="2" t="str">
        <f t="shared" si="27"/>
        <v>-1.67078292988262-4.04307947337416i</v>
      </c>
      <c r="S137" s="2" t="str">
        <f t="shared" si="31"/>
        <v>1.0399360147322-0.240710480572846i</v>
      </c>
      <c r="T137" s="2">
        <f t="shared" si="32"/>
        <v>0.56679435990698701</v>
      </c>
      <c r="U137">
        <f t="shared" si="33"/>
        <v>-13.032548454730359</v>
      </c>
      <c r="W137" s="2" t="str">
        <f t="shared" si="34"/>
        <v>-203.589810583231-881.931189609278i</v>
      </c>
      <c r="X137" s="2">
        <f t="shared" si="35"/>
        <v>59.134172103296159</v>
      </c>
    </row>
    <row r="138" spans="12:24" x14ac:dyDescent="0.25">
      <c r="L138">
        <f t="shared" si="28"/>
        <v>1.360000000000001</v>
      </c>
      <c r="M138" s="1">
        <f t="shared" si="29"/>
        <v>22.908676527677788</v>
      </c>
      <c r="N138" s="1">
        <f t="shared" si="24"/>
        <v>1.9206634400805058E-4</v>
      </c>
      <c r="O138" s="2" t="str">
        <f t="shared" si="30"/>
        <v>0.99999927183093+0.00120678813775973i</v>
      </c>
      <c r="P138" s="2" t="str">
        <f t="shared" si="25"/>
        <v>0.00012210011482238-0.0000493911244310868i</v>
      </c>
      <c r="Q138" s="2" t="str">
        <f t="shared" si="26"/>
        <v>2.9243528834603-4846.50408481754i</v>
      </c>
      <c r="R138" s="2" t="str">
        <f t="shared" si="27"/>
        <v>-1.59547802016227-3.95104772708208i</v>
      </c>
      <c r="S138" s="2" t="str">
        <f t="shared" si="31"/>
        <v>1.03729809816983-0.24747607973547i</v>
      </c>
      <c r="T138" s="2">
        <f t="shared" si="32"/>
        <v>0.55848977834313529</v>
      </c>
      <c r="U138">
        <f t="shared" si="33"/>
        <v>-13.418648947669389</v>
      </c>
      <c r="W138" s="2" t="str">
        <f t="shared" si="34"/>
        <v>-204.551306388865-859.67620466522i</v>
      </c>
      <c r="X138" s="2">
        <f t="shared" si="35"/>
        <v>58.925867545454224</v>
      </c>
    </row>
    <row r="139" spans="12:24" x14ac:dyDescent="0.25">
      <c r="L139">
        <f t="shared" si="28"/>
        <v>1.370000000000001</v>
      </c>
      <c r="M139" s="1">
        <f t="shared" si="29"/>
        <v>23.442288153199279</v>
      </c>
      <c r="N139" s="1">
        <f t="shared" si="24"/>
        <v>1.9654014387642275E-4</v>
      </c>
      <c r="O139" s="2" t="str">
        <f t="shared" si="30"/>
        <v>0.999999237513383+0.00123489783041085i</v>
      </c>
      <c r="P139" s="2" t="str">
        <f t="shared" si="25"/>
        <v>0.000122100114822369-0.0000482668449029956i</v>
      </c>
      <c r="Q139" s="2" t="str">
        <f t="shared" si="26"/>
        <v>2.92435288242557-4736.18415610902i</v>
      </c>
      <c r="R139" s="2" t="str">
        <f t="shared" si="27"/>
        <v>-1.52356238968968-3.86111087859279i</v>
      </c>
      <c r="S139" s="2" t="str">
        <f t="shared" si="31"/>
        <v>1.0344850628208-0.254316684751312i</v>
      </c>
      <c r="T139" s="2">
        <f t="shared" si="32"/>
        <v>0.54933227287790376</v>
      </c>
      <c r="U139">
        <f t="shared" si="33"/>
        <v>-13.811636336385282</v>
      </c>
      <c r="W139" s="2" t="str">
        <f t="shared" si="34"/>
        <v>-205.424157260809-837.835868289675i</v>
      </c>
      <c r="X139" s="2">
        <f t="shared" si="35"/>
        <v>58.716710064828845</v>
      </c>
    </row>
    <row r="140" spans="12:24" x14ac:dyDescent="0.25">
      <c r="L140">
        <f t="shared" si="28"/>
        <v>1.380000000000001</v>
      </c>
      <c r="M140" s="1">
        <f t="shared" si="29"/>
        <v>23.988329190194971</v>
      </c>
      <c r="N140" s="1">
        <f t="shared" si="24"/>
        <v>2.0111815193059462E-4</v>
      </c>
      <c r="O140" s="2" t="str">
        <f t="shared" si="30"/>
        <v>0.999999201578501+0.0012636622809056i</v>
      </c>
      <c r="P140" s="2" t="str">
        <f t="shared" si="25"/>
        <v>0.00012210011482238-0.0000471681570949433i</v>
      </c>
      <c r="Q140" s="2" t="str">
        <f t="shared" si="26"/>
        <v>2.92435288357396-4628.37541493091i</v>
      </c>
      <c r="R140" s="2" t="str">
        <f t="shared" si="27"/>
        <v>-1.45488349576708-3.77322124220061i</v>
      </c>
      <c r="S140" s="2" t="str">
        <f t="shared" si="31"/>
        <v>1.03149264706493-0.261228921216738i</v>
      </c>
      <c r="T140" s="2">
        <f t="shared" si="32"/>
        <v>0.53929913180257549</v>
      </c>
      <c r="U140">
        <f t="shared" si="33"/>
        <v>-14.211544594039065</v>
      </c>
      <c r="W140" s="2" t="str">
        <f t="shared" si="34"/>
        <v>-206.207854498276-816.402691951693i</v>
      </c>
      <c r="X140" s="2">
        <f t="shared" si="35"/>
        <v>58.506676949764085</v>
      </c>
    </row>
    <row r="141" spans="12:24" x14ac:dyDescent="0.25">
      <c r="L141">
        <f t="shared" si="28"/>
        <v>1.390000000000001</v>
      </c>
      <c r="M141" s="1">
        <f t="shared" si="29"/>
        <v>24.547089156850369</v>
      </c>
      <c r="N141" s="1">
        <f t="shared" si="24"/>
        <v>2.058027954910335E-4</v>
      </c>
      <c r="O141" s="2" t="str">
        <f t="shared" si="30"/>
        <v>0.99999916395006+0.00129309674044115i</v>
      </c>
      <c r="P141" s="2" t="str">
        <f t="shared" si="25"/>
        <v>0.000122100114822374-0.0000460944784682708i</v>
      </c>
      <c r="Q141" s="2" t="str">
        <f t="shared" si="26"/>
        <v>2.9243528829438-4523.02069966151i</v>
      </c>
      <c r="R141" s="2" t="str">
        <f t="shared" si="27"/>
        <v>-1.38929566126056-3.68733221765437i</v>
      </c>
      <c r="S141" s="2" t="str">
        <f t="shared" si="31"/>
        <v>1.02831659229659-0.268209213355442i</v>
      </c>
      <c r="T141" s="2">
        <f t="shared" si="32"/>
        <v>0.52836707143438977</v>
      </c>
      <c r="U141">
        <f t="shared" si="33"/>
        <v>-14.618406995937349</v>
      </c>
      <c r="W141" s="2" t="str">
        <f t="shared" si="34"/>
        <v>-206.901955942991-795.369395420015i</v>
      </c>
      <c r="X141" s="2">
        <f t="shared" si="35"/>
        <v>58.295744916632174</v>
      </c>
    </row>
    <row r="142" spans="12:24" x14ac:dyDescent="0.25">
      <c r="L142">
        <f t="shared" si="28"/>
        <v>1.400000000000001</v>
      </c>
      <c r="M142" s="1">
        <f t="shared" si="29"/>
        <v>25.118864315095866</v>
      </c>
      <c r="N142" s="1">
        <f t="shared" si="24"/>
        <v>2.1059655841776373E-4</v>
      </c>
      <c r="O142" s="2" t="str">
        <f t="shared" si="30"/>
        <v>0.999999124548246+0.00132321681545545i</v>
      </c>
      <c r="P142" s="2" t="str">
        <f t="shared" si="25"/>
        <v>0.000122100114822374-0.0000450452397433872i</v>
      </c>
      <c r="Q142" s="2" t="str">
        <f t="shared" si="26"/>
        <v>2.92435288289321-4420.06414983641i</v>
      </c>
      <c r="R142" s="2" t="str">
        <f t="shared" si="27"/>
        <v>-1.3266597655488-3.60339826545796i</v>
      </c>
      <c r="S142" s="2" t="str">
        <f t="shared" si="31"/>
        <v>1.02495264936152-0.27525377444885i</v>
      </c>
      <c r="T142" s="2">
        <f t="shared" si="32"/>
        <v>0.51651220598830883</v>
      </c>
      <c r="U142">
        <f t="shared" si="33"/>
        <v>-15.032255847211395</v>
      </c>
      <c r="W142" s="2" t="str">
        <f t="shared" si="34"/>
        <v>-207.506081744151-774.728902286297i</v>
      </c>
      <c r="X142" s="2">
        <f t="shared" si="35"/>
        <v>58.083890079706173</v>
      </c>
    </row>
    <row r="143" spans="12:24" x14ac:dyDescent="0.25">
      <c r="L143">
        <f t="shared" si="28"/>
        <v>1.410000000000001</v>
      </c>
      <c r="M143" s="1">
        <f t="shared" si="29"/>
        <v>25.703957827688704</v>
      </c>
      <c r="N143" s="1">
        <f t="shared" si="24"/>
        <v>2.1550198242734208E-4</v>
      </c>
      <c r="O143" s="2" t="str">
        <f t="shared" si="30"/>
        <v>0.999999083289483+0.00135403847590163i</v>
      </c>
      <c r="P143" s="2" t="str">
        <f t="shared" si="25"/>
        <v>0.000122100114822395-0.0000440198846016544i</v>
      </c>
      <c r="Q143" s="2" t="str">
        <f t="shared" si="26"/>
        <v>2.92435288505354-4319.45117652999i</v>
      </c>
      <c r="R143" s="2" t="str">
        <f t="shared" si="27"/>
        <v>-1.26684294954636-3.52137488271976i</v>
      </c>
      <c r="S143" s="2" t="str">
        <f t="shared" si="31"/>
        <v>1.02139658610552-0.282358597129946i</v>
      </c>
      <c r="T143" s="2">
        <f t="shared" si="32"/>
        <v>0.50371002018993405</v>
      </c>
      <c r="U143">
        <f t="shared" si="33"/>
        <v>-15.453122187357726</v>
      </c>
      <c r="W143" s="2" t="str">
        <f t="shared" si="34"/>
        <v>-208.019910500173-754.47433608936i</v>
      </c>
      <c r="X143" s="2">
        <f t="shared" si="35"/>
        <v>57.871087923771888</v>
      </c>
    </row>
    <row r="144" spans="12:24" x14ac:dyDescent="0.25">
      <c r="L144">
        <f t="shared" si="28"/>
        <v>1.420000000000001</v>
      </c>
      <c r="M144" s="1">
        <f t="shared" si="29"/>
        <v>26.302679918953896</v>
      </c>
      <c r="N144" s="1">
        <f t="shared" si="24"/>
        <v>2.2052166844050946E-4</v>
      </c>
      <c r="O144" s="2" t="str">
        <f t="shared" si="30"/>
        <v>0.999999040086254+0.00138557806371483i</v>
      </c>
      <c r="P144" s="2" t="str">
        <f t="shared" si="25"/>
        <v>0.000122100114822387-0.0000430178693850058i</v>
      </c>
      <c r="Q144" s="2" t="str">
        <f t="shared" si="26"/>
        <v>2.92435288427797-4221.12843341204i</v>
      </c>
      <c r="R144" s="2" t="str">
        <f t="shared" si="27"/>
        <v>-1.20971833373555-3.44121857955355i</v>
      </c>
      <c r="S144" s="2" t="str">
        <f t="shared" si="31"/>
        <v>1.01764419606048-0.289519443641778i</v>
      </c>
      <c r="T144" s="2">
        <f t="shared" si="32"/>
        <v>0.48993534465153915</v>
      </c>
      <c r="U144">
        <f t="shared" si="33"/>
        <v>-15.881035473473725</v>
      </c>
      <c r="W144" s="2" t="str">
        <f t="shared" si="34"/>
        <v>-208.443175820235-734.59901696286i</v>
      </c>
      <c r="X144" s="2">
        <f t="shared" si="35"/>
        <v>57.65731327950499</v>
      </c>
    </row>
    <row r="145" spans="12:24" x14ac:dyDescent="0.25">
      <c r="L145">
        <f t="shared" si="28"/>
        <v>1.430000000000001</v>
      </c>
      <c r="M145" s="1">
        <f t="shared" si="29"/>
        <v>26.915348039269233</v>
      </c>
      <c r="N145" s="1">
        <f t="shared" si="24"/>
        <v>2.2565827796123324E-4</v>
      </c>
      <c r="O145" s="2" t="str">
        <f t="shared" si="30"/>
        <v>0.99999899484692+0.00141785230147641i</v>
      </c>
      <c r="P145" s="2" t="str">
        <f t="shared" si="25"/>
        <v>0.000122100114822375-0.0000420386628123497i</v>
      </c>
      <c r="Q145" s="2" t="str">
        <f t="shared" si="26"/>
        <v>2.92435288305858-4125.04378846276i</v>
      </c>
      <c r="R145" s="2" t="str">
        <f t="shared" si="27"/>
        <v>-1.1551647491638-3.36288685602794i</v>
      </c>
      <c r="S145" s="2" t="str">
        <f t="shared" si="31"/>
        <v>1.0136913083601-0.296731836155564i</v>
      </c>
      <c r="T145" s="2">
        <f t="shared" si="32"/>
        <v>0.47516233457290558</v>
      </c>
      <c r="U145">
        <f t="shared" si="33"/>
        <v>-16.316023242353044</v>
      </c>
      <c r="W145" s="2" t="str">
        <f t="shared" si="34"/>
        <v>-208.775663332419-715.096458781477i</v>
      </c>
      <c r="X145" s="2">
        <f t="shared" si="35"/>
        <v>57.442540302171743</v>
      </c>
    </row>
    <row r="146" spans="12:24" x14ac:dyDescent="0.25">
      <c r="L146">
        <f t="shared" si="28"/>
        <v>1.4400000000000011</v>
      </c>
      <c r="M146" s="1">
        <f t="shared" si="29"/>
        <v>27.542287033381736</v>
      </c>
      <c r="N146" s="1">
        <f t="shared" si="24"/>
        <v>2.3091453448787248E-4</v>
      </c>
      <c r="O146" s="2" t="str">
        <f t="shared" si="30"/>
        <v>0.999998947475524+0.00145087830127989i</v>
      </c>
      <c r="P146" s="2" t="str">
        <f t="shared" si="25"/>
        <v>0.0001221001148224-0.0000410817456948705i</v>
      </c>
      <c r="Q146" s="2" t="str">
        <f t="shared" si="26"/>
        <v>2.92435288553382-4031.14629633154i</v>
      </c>
      <c r="R146" s="2" t="str">
        <f t="shared" si="27"/>
        <v>-1.10306648034601-3.28633817962852i</v>
      </c>
      <c r="S146" s="2" t="str">
        <f t="shared" si="31"/>
        <v>1.00953379889291-0.303991047268516i</v>
      </c>
      <c r="T146" s="2">
        <f t="shared" si="32"/>
        <v>0.4593644517455881</v>
      </c>
      <c r="U146">
        <f t="shared" si="33"/>
        <v>-16.758110753679766</v>
      </c>
      <c r="W146" s="2" t="str">
        <f t="shared" si="34"/>
        <v>-209.01720818353-695.96036671709i</v>
      </c>
      <c r="X146" s="2">
        <f t="shared" si="35"/>
        <v>57.226742453633015</v>
      </c>
    </row>
    <row r="147" spans="12:24" x14ac:dyDescent="0.25">
      <c r="L147">
        <f t="shared" si="28"/>
        <v>1.4500000000000011</v>
      </c>
      <c r="M147" s="1">
        <f t="shared" si="29"/>
        <v>28.183829312644612</v>
      </c>
      <c r="N147" s="1">
        <f t="shared" si="24"/>
        <v>2.3629322495721241E-4</v>
      </c>
      <c r="O147" s="2" t="str">
        <f t="shared" si="30"/>
        <v>0.999998897871582+0.00148467357380335i</v>
      </c>
      <c r="P147" s="2" t="str">
        <f t="shared" si="25"/>
        <v>0.000122100114822381-0.0000401466106631774i</v>
      </c>
      <c r="Q147" s="2" t="str">
        <f t="shared" si="26"/>
        <v>2.92435288361602-3939.38617132514i</v>
      </c>
      <c r="R147" s="2" t="str">
        <f t="shared" si="27"/>
        <v>-1.05331301989546-3.21153196322935i</v>
      </c>
      <c r="S147" s="2" t="str">
        <f t="shared" si="31"/>
        <v>1.00516760275778-0.311292090795849i</v>
      </c>
      <c r="T147" s="2">
        <f t="shared" si="32"/>
        <v>0.44251445031972286</v>
      </c>
      <c r="U147">
        <f t="shared" si="33"/>
        <v>-17.207320615024553</v>
      </c>
      <c r="W147" s="2" t="str">
        <f t="shared" si="34"/>
        <v>-209.16769305055-677.184635165786i</v>
      </c>
      <c r="X147" s="2">
        <f t="shared" si="35"/>
        <v>57.009892488111696</v>
      </c>
    </row>
    <row r="148" spans="12:24" x14ac:dyDescent="0.25">
      <c r="L148">
        <f t="shared" si="28"/>
        <v>1.4600000000000011</v>
      </c>
      <c r="M148" s="1">
        <f t="shared" si="29"/>
        <v>28.840315031266144</v>
      </c>
      <c r="N148" s="1">
        <f t="shared" si="24"/>
        <v>2.4179720122213534E-4</v>
      </c>
      <c r="O148" s="2" t="str">
        <f t="shared" si="30"/>
        <v>0.99999884592988+0.00151925603759313i</v>
      </c>
      <c r="P148" s="2" t="str">
        <f t="shared" si="25"/>
        <v>0.000122100114822383-0.0000392327618954817i</v>
      </c>
      <c r="Q148" s="2" t="str">
        <f t="shared" si="26"/>
        <v>2.92435288377669-3849.71476101072i</v>
      </c>
      <c r="R148" s="2" t="str">
        <f t="shared" si="27"/>
        <v>-1.0057988340249-3.13842854358786i</v>
      </c>
      <c r="S148" s="2" t="str">
        <f t="shared" si="31"/>
        <v>1.00058872801956-0.318629712983916i</v>
      </c>
      <c r="T148" s="2">
        <f t="shared" si="32"/>
        <v>0.42458436633545343</v>
      </c>
      <c r="U148">
        <f t="shared" si="33"/>
        <v>-17.663672390577229</v>
      </c>
      <c r="W148" s="2" t="str">
        <f t="shared" si="34"/>
        <v>-209.227046676096-658.763345964977i</v>
      </c>
      <c r="X148" s="2">
        <f t="shared" si="35"/>
        <v>56.791962441724095</v>
      </c>
    </row>
    <row r="149" spans="12:24" x14ac:dyDescent="0.25">
      <c r="L149">
        <f t="shared" si="28"/>
        <v>1.4700000000000011</v>
      </c>
      <c r="M149" s="1">
        <f t="shared" si="29"/>
        <v>29.512092266663942</v>
      </c>
      <c r="N149" s="1">
        <f t="shared" si="24"/>
        <v>2.474293815637105E-4</v>
      </c>
      <c r="O149" s="2" t="str">
        <f t="shared" si="30"/>
        <v>0.999998791540242+0.00155464402856376i</v>
      </c>
      <c r="P149" s="2" t="str">
        <f t="shared" si="25"/>
        <v>0.000122100114822386-0.0000383397148576065i</v>
      </c>
      <c r="Q149" s="2" t="str">
        <f t="shared" si="26"/>
        <v>2.92435288410441-3762.08452041956i</v>
      </c>
      <c r="R149" s="2" t="str">
        <f t="shared" si="27"/>
        <v>-0.960423138791459-3.06698916030224i</v>
      </c>
      <c r="S149" s="2" t="str">
        <f t="shared" si="31"/>
        <v>0.995793270815607-0.32599838428004i</v>
      </c>
      <c r="T149" s="2">
        <f t="shared" si="32"/>
        <v>0.40554551151255835</v>
      </c>
      <c r="U149">
        <f t="shared" si="33"/>
        <v>-18.127182194765087</v>
      </c>
      <c r="W149" s="2" t="str">
        <f t="shared" si="34"/>
        <v>-209.195242959574-640.690766855774i</v>
      </c>
      <c r="X149" s="2">
        <f t="shared" si="35"/>
        <v>56.572923626269713</v>
      </c>
    </row>
    <row r="150" spans="12:24" x14ac:dyDescent="0.25">
      <c r="L150">
        <f t="shared" si="28"/>
        <v>1.4800000000000011</v>
      </c>
      <c r="M150" s="1">
        <f t="shared" si="29"/>
        <v>30.199517204020246</v>
      </c>
      <c r="N150" s="1">
        <f t="shared" si="24"/>
        <v>2.5319275223850576E-4</v>
      </c>
      <c r="O150" s="2" t="str">
        <f t="shared" si="30"/>
        <v>0.9999987345873+0.00159085630971907i</v>
      </c>
      <c r="P150" s="2" t="str">
        <f t="shared" si="25"/>
        <v>0.000122100114822382-0.0000374669960440915i</v>
      </c>
      <c r="Q150" s="2" t="str">
        <f t="shared" si="26"/>
        <v>2.92435288374559-3676.44898683826i</v>
      </c>
      <c r="R150" s="2" t="str">
        <f t="shared" si="27"/>
        <v>-0.917089686259902-2.99717593526551i</v>
      </c>
      <c r="S150" s="2" t="str">
        <f t="shared" si="31"/>
        <v>0.990777431786319-0.333392291796643i</v>
      </c>
      <c r="T150" s="2">
        <f t="shared" si="32"/>
        <v>0.38536847124882578</v>
      </c>
      <c r="U150">
        <f t="shared" si="33"/>
        <v>-18.597862272820372</v>
      </c>
      <c r="W150" s="2" t="str">
        <f t="shared" si="34"/>
        <v>-209.072300597445-622.961350108115i</v>
      </c>
      <c r="X150" s="2">
        <f t="shared" si="35"/>
        <v>56.352746627229976</v>
      </c>
    </row>
    <row r="151" spans="12:24" x14ac:dyDescent="0.25">
      <c r="L151">
        <f t="shared" si="28"/>
        <v>1.4900000000000011</v>
      </c>
      <c r="M151" s="1">
        <f t="shared" si="29"/>
        <v>30.902954325135987</v>
      </c>
      <c r="N151" s="1">
        <f t="shared" si="24"/>
        <v>2.5909036906194009E-4</v>
      </c>
      <c r="O151" s="2" t="str">
        <f t="shared" si="30"/>
        <v>0.99999867495025+0.00162791208109984i</v>
      </c>
      <c r="P151" s="2" t="str">
        <f t="shared" si="25"/>
        <v>0.000122100114822382-0.0000366141427277594i</v>
      </c>
      <c r="Q151" s="2" t="str">
        <f t="shared" si="26"/>
        <v>2.92435288371865-3592.76275517329i</v>
      </c>
      <c r="R151" s="2" t="str">
        <f t="shared" si="27"/>
        <v>-0.875706560363988-2.92895185258212i</v>
      </c>
      <c r="S151" s="2" t="str">
        <f t="shared" si="31"/>
        <v>0.985537533845149-0.340805332616169i</v>
      </c>
      <c r="T151" s="2">
        <f t="shared" si="32"/>
        <v>0.36402310720384023</v>
      </c>
      <c r="U151">
        <f t="shared" si="33"/>
        <v>-19.075720569768773</v>
      </c>
      <c r="W151" s="2" t="str">
        <f t="shared" si="34"/>
        <v>-208.85828328379-605.569731256658i</v>
      </c>
      <c r="X151" s="2">
        <f t="shared" si="35"/>
        <v>56.131401306351677</v>
      </c>
    </row>
    <row r="152" spans="12:24" x14ac:dyDescent="0.25">
      <c r="L152">
        <f t="shared" si="28"/>
        <v>1.5000000000000011</v>
      </c>
      <c r="M152" s="1">
        <f t="shared" si="29"/>
        <v>31.622776601683888</v>
      </c>
      <c r="N152" s="1">
        <f t="shared" si="24"/>
        <v>2.651253590285177E-4</v>
      </c>
      <c r="O152" s="2" t="str">
        <f t="shared" si="30"/>
        <v>0.999998612502594+0.00166583098996287i</v>
      </c>
      <c r="P152" s="2" t="str">
        <f t="shared" si="25"/>
        <v>0.000122100114822391-0.0000357807027145651i</v>
      </c>
      <c r="Q152" s="2" t="str">
        <f t="shared" si="26"/>
        <v>2.92435288464195-3510.98145387698i</v>
      </c>
      <c r="R152" s="2" t="str">
        <f t="shared" si="27"/>
        <v>-0.836185981946657-2.86228073894069i</v>
      </c>
      <c r="S152" s="2" t="str">
        <f t="shared" si="31"/>
        <v>0.98007004126083-0.348231108087666i</v>
      </c>
      <c r="T152" s="2">
        <f t="shared" si="32"/>
        <v>0.3414785645993732</v>
      </c>
      <c r="U152">
        <f t="shared" si="33"/>
        <v>-19.560760289850283</v>
      </c>
      <c r="W152" s="2" t="str">
        <f t="shared" si="34"/>
        <v>-208.553300468314-588.510727877716i</v>
      </c>
      <c r="X152" s="2">
        <f t="shared" si="35"/>
        <v>55.9088568089484</v>
      </c>
    </row>
    <row r="153" spans="12:24" x14ac:dyDescent="0.25">
      <c r="L153">
        <f t="shared" si="28"/>
        <v>1.5100000000000011</v>
      </c>
      <c r="M153" s="1">
        <f t="shared" si="29"/>
        <v>32.359365692962918</v>
      </c>
      <c r="N153" s="1">
        <f t="shared" si="24"/>
        <v>2.713009219698011E-4</v>
      </c>
      <c r="O153" s="2" t="str">
        <f t="shared" si="30"/>
        <v>0.999998547111872+0.00170463314119737i</v>
      </c>
      <c r="P153" s="2" t="str">
        <f t="shared" si="25"/>
        <v>0.000122100114822397-0.0000349662341038389i</v>
      </c>
      <c r="Q153" s="2" t="str">
        <f t="shared" si="26"/>
        <v>2.92435288519373-3431.06172142081i</v>
      </c>
      <c r="R153" s="2" t="str">
        <f t="shared" si="27"/>
        <v>-0.79844412256939-2.79712724443361i</v>
      </c>
      <c r="S153" s="2" t="str">
        <f t="shared" si="31"/>
        <v>0.974371580018197-0.355662919269463i</v>
      </c>
      <c r="T153" s="2">
        <f t="shared" si="32"/>
        <v>0.31770328441756912</v>
      </c>
      <c r="U153">
        <f t="shared" si="33"/>
        <v>-20.052979448348704</v>
      </c>
      <c r="W153" s="2" t="str">
        <f t="shared" si="34"/>
        <v>-208.15750866323-571.779338343059i</v>
      </c>
      <c r="X153" s="2">
        <f t="shared" si="35"/>
        <v>55.685081576098</v>
      </c>
    </row>
    <row r="154" spans="12:24" x14ac:dyDescent="0.25">
      <c r="L154">
        <f t="shared" si="28"/>
        <v>1.5200000000000011</v>
      </c>
      <c r="M154" s="1">
        <f t="shared" si="29"/>
        <v>33.113112148259205</v>
      </c>
      <c r="N154" s="1">
        <f t="shared" si="24"/>
        <v>2.7762033225100515E-4</v>
      </c>
      <c r="O154" s="2" t="str">
        <f t="shared" si="30"/>
        <v>0.999998478639381+0.00174433910798368i</v>
      </c>
      <c r="P154" s="2" t="str">
        <f t="shared" si="25"/>
        <v>0.000122100114822389-0.0000341703050527632i</v>
      </c>
      <c r="Q154" s="2" t="str">
        <f t="shared" si="26"/>
        <v>2.92435288439015-3352.96118330485i</v>
      </c>
      <c r="R154" s="2" t="str">
        <f t="shared" si="27"/>
        <v>-0.762400926671247-2.73345682381527i</v>
      </c>
      <c r="S154" s="2" t="str">
        <f t="shared" si="31"/>
        <v>0.968438959405203-0.363093763674703i</v>
      </c>
      <c r="T154" s="2">
        <f t="shared" si="32"/>
        <v>0.29266502063412903</v>
      </c>
      <c r="U154">
        <f t="shared" si="33"/>
        <v>-20.552370417954684</v>
      </c>
      <c r="W154" s="2" t="str">
        <f t="shared" si="34"/>
        <v>-207.671113284754-555.370740485486i</v>
      </c>
      <c r="X154" s="2">
        <f t="shared" si="35"/>
        <v>55.460043361876657</v>
      </c>
    </row>
    <row r="155" spans="12:24" x14ac:dyDescent="0.25">
      <c r="L155">
        <f t="shared" si="28"/>
        <v>1.5300000000000011</v>
      </c>
      <c r="M155" s="1">
        <f t="shared" si="29"/>
        <v>33.88441561392036</v>
      </c>
      <c r="N155" s="1">
        <f t="shared" si="24"/>
        <v>2.840869405071083E-4</v>
      </c>
      <c r="O155" s="2" t="str">
        <f t="shared" si="30"/>
        <v>0.999998406939883+0.00178496994270045i</v>
      </c>
      <c r="P155" s="2" t="str">
        <f t="shared" si="25"/>
        <v>0.000122100114822388-0.0000333924935498055i</v>
      </c>
      <c r="Q155" s="2" t="str">
        <f t="shared" si="26"/>
        <v>2.92435288438048-3276.63842958995i</v>
      </c>
      <c r="R155" s="2" t="str">
        <f t="shared" si="27"/>
        <v>-0.727979941813166-2.67123571818683i</v>
      </c>
      <c r="S155" s="2" t="str">
        <f t="shared" si="31"/>
        <v>0.962269194775065-0.370516333481452i</v>
      </c>
      <c r="T155" s="2">
        <f t="shared" si="32"/>
        <v>0.26633086275781481</v>
      </c>
      <c r="U155">
        <f t="shared" si="33"/>
        <v>-21.058919471735408</v>
      </c>
      <c r="W155" s="2" t="str">
        <f t="shared" si="34"/>
        <v>-207.094371012237-539.280290121697i</v>
      </c>
      <c r="X155" s="2">
        <f t="shared" si="35"/>
        <v>55.233709255898162</v>
      </c>
    </row>
    <row r="156" spans="12:24" x14ac:dyDescent="0.25">
      <c r="L156">
        <f t="shared" si="28"/>
        <v>1.5400000000000011</v>
      </c>
      <c r="M156" s="1">
        <f t="shared" si="29"/>
        <v>34.673685045253272</v>
      </c>
      <c r="N156" s="1">
        <f t="shared" si="24"/>
        <v>2.9070417541940342E-4</v>
      </c>
      <c r="O156" s="2" t="str">
        <f t="shared" si="30"/>
        <v>0.999998331861293+0.00182654718808558i</v>
      </c>
      <c r="P156" s="2" t="str">
        <f t="shared" si="25"/>
        <v>0.00012210011482238-0.0000326323871890355i</v>
      </c>
      <c r="Q156" s="2" t="str">
        <f t="shared" si="26"/>
        <v>2.92435288350372-3202.05299294186i</v>
      </c>
      <c r="R156" s="2" t="str">
        <f t="shared" si="27"/>
        <v>-0.695108156473109-2.61043093709384i</v>
      </c>
      <c r="S156" s="2" t="str">
        <f t="shared" si="31"/>
        <v>0.955859531379102-0.377923015364788i</v>
      </c>
      <c r="T156" s="2">
        <f t="shared" si="32"/>
        <v>0.23866726363386628</v>
      </c>
      <c r="U156">
        <f t="shared" si="33"/>
        <v>-21.572606325347852</v>
      </c>
      <c r="W156" s="2" t="str">
        <f t="shared" si="34"/>
        <v>-206.427592640837-523.503519358066i</v>
      </c>
      <c r="X156" s="2">
        <f t="shared" si="35"/>
        <v>55.006045711117963</v>
      </c>
    </row>
    <row r="157" spans="12:24" x14ac:dyDescent="0.25">
      <c r="L157">
        <f t="shared" si="28"/>
        <v>1.5500000000000012</v>
      </c>
      <c r="M157" s="1">
        <f t="shared" si="29"/>
        <v>35.481338923357647</v>
      </c>
      <c r="N157" s="1">
        <f t="shared" si="24"/>
        <v>2.974755455334305E-4</v>
      </c>
      <c r="O157" s="2" t="str">
        <f t="shared" si="30"/>
        <v>0.999998253244361+0.00186909288865727i</v>
      </c>
      <c r="P157" s="2" t="str">
        <f t="shared" si="25"/>
        <v>0.000122100114822384-0.0000318895829521328i</v>
      </c>
      <c r="Q157" s="2" t="str">
        <f t="shared" si="26"/>
        <v>2.92435288391046-3129.1653271748i</v>
      </c>
      <c r="R157" s="2" t="str">
        <f t="shared" si="27"/>
        <v>-0.663715845188042-2.55101024103736i</v>
      </c>
      <c r="S157" s="2" t="str">
        <f t="shared" si="31"/>
        <v>0.94920746918695-0.38530589211005i</v>
      </c>
      <c r="T157" s="2">
        <f t="shared" si="32"/>
        <v>0.20964007276751506</v>
      </c>
      <c r="U157">
        <f t="shared" si="33"/>
        <v>-22.093403680683529</v>
      </c>
      <c r="W157" s="2" t="str">
        <f t="shared" si="34"/>
        <v>-205.671146394146-508.036134632003i</v>
      </c>
      <c r="X157" s="2">
        <f t="shared" si="35"/>
        <v>54.777018577156468</v>
      </c>
    </row>
    <row r="158" spans="12:24" x14ac:dyDescent="0.25">
      <c r="L158">
        <f t="shared" si="28"/>
        <v>1.5600000000000012</v>
      </c>
      <c r="M158" s="1">
        <f t="shared" si="29"/>
        <v>36.307805477010241</v>
      </c>
      <c r="N158" s="1">
        <f t="shared" si="24"/>
        <v>3.0440464111925386E-4</v>
      </c>
      <c r="O158" s="2" t="str">
        <f t="shared" si="30"/>
        <v>0.999998170922329+0.00191262960240088i</v>
      </c>
      <c r="P158" s="2" t="str">
        <f t="shared" si="25"/>
        <v>0.000122100114822384-0.0000311636869939849i</v>
      </c>
      <c r="Q158" s="2" t="str">
        <f t="shared" si="26"/>
        <v>2.92435288391393-3057.93678628361i</v>
      </c>
      <c r="R158" s="2" t="str">
        <f t="shared" si="27"/>
        <v>-0.633736420648244-2.49294212437712i</v>
      </c>
      <c r="S158" s="2" t="str">
        <f t="shared" si="31"/>
        <v>0.942310788565882-0.392656746162825i</v>
      </c>
      <c r="T158" s="2">
        <f t="shared" si="32"/>
        <v>0.17921457519669959</v>
      </c>
      <c r="U158">
        <f t="shared" si="33"/>
        <v>-22.62127677372472</v>
      </c>
      <c r="W158" s="2" t="str">
        <f t="shared" si="34"/>
        <v>-204.825461666441-492.874014425395i</v>
      </c>
      <c r="X158" s="2">
        <f t="shared" si="35"/>
        <v>54.546593139172387</v>
      </c>
    </row>
    <row r="159" spans="12:24" x14ac:dyDescent="0.25">
      <c r="L159">
        <f t="shared" si="28"/>
        <v>1.5700000000000012</v>
      </c>
      <c r="M159" s="1">
        <f t="shared" si="29"/>
        <v>37.153522909717374</v>
      </c>
      <c r="N159" s="1">
        <f t="shared" si="24"/>
        <v>3.1149513607507044E-4</v>
      </c>
      <c r="O159" s="2" t="str">
        <f t="shared" si="30"/>
        <v>0.999998084720582+0.00195718041272805i</v>
      </c>
      <c r="P159" s="2" t="str">
        <f t="shared" si="25"/>
        <v>0.00012210011482239-0.0000304543144353149i</v>
      </c>
      <c r="Q159" s="2" t="str">
        <f t="shared" si="26"/>
        <v>2.92435288456525-2988.32960395307i</v>
      </c>
      <c r="R159" s="2" t="str">
        <f t="shared" si="27"/>
        <v>-0.605106292481681-2.43619579862945i</v>
      </c>
      <c r="S159" s="2" t="str">
        <f t="shared" si="31"/>
        <v>0.935167576687836-0.39996706526587i</v>
      </c>
      <c r="T159" s="2">
        <f t="shared" si="32"/>
        <v>0.1473555360485872</v>
      </c>
      <c r="U159">
        <f t="shared" si="33"/>
        <v>-23.156182929181011</v>
      </c>
      <c r="W159" s="2" t="str">
        <f t="shared" si="34"/>
        <v>-203.891033148733-478.013206602226i</v>
      </c>
      <c r="X159" s="2">
        <f t="shared" si="35"/>
        <v>54.314734162419171</v>
      </c>
    </row>
    <row r="160" spans="12:24" x14ac:dyDescent="0.25">
      <c r="L160">
        <f t="shared" si="28"/>
        <v>1.5800000000000012</v>
      </c>
      <c r="M160" s="1">
        <f t="shared" si="29"/>
        <v>38.018939632056238</v>
      </c>
      <c r="N160" s="1">
        <f t="shared" si="24"/>
        <v>3.187507898751595E-4</v>
      </c>
      <c r="O160" s="2" t="str">
        <f t="shared" si="30"/>
        <v>0.999997994456274+0.00200276894071419i</v>
      </c>
      <c r="P160" s="2" t="str">
        <f t="shared" si="25"/>
        <v>0.000122100114822389-0.0000297610891568738i</v>
      </c>
      <c r="Q160" s="2" t="str">
        <f t="shared" si="26"/>
        <v>2.9243528843907-2920.30687353379i</v>
      </c>
      <c r="R160" s="2" t="str">
        <f t="shared" si="27"/>
        <v>-0.57776473233872-2.38074117614078i</v>
      </c>
      <c r="S160" s="2" t="str">
        <f t="shared" si="31"/>
        <v>0.927776254491438-0.407228050323082i</v>
      </c>
      <c r="T160" s="2">
        <f t="shared" si="32"/>
        <v>0.11402725070971731</v>
      </c>
      <c r="U160">
        <f t="shared" si="33"/>
        <v>-23.698071124910321</v>
      </c>
      <c r="W160" s="2" t="str">
        <f t="shared" si="34"/>
        <v>-202.868425295291-463.449925310917i</v>
      </c>
      <c r="X160" s="2">
        <f t="shared" si="35"/>
        <v>54.081405942415842</v>
      </c>
    </row>
    <row r="161" spans="12:24" x14ac:dyDescent="0.25">
      <c r="L161">
        <f t="shared" si="28"/>
        <v>1.5900000000000012</v>
      </c>
      <c r="M161" s="1">
        <f t="shared" si="29"/>
        <v>38.904514499428174</v>
      </c>
      <c r="N161" s="1">
        <f t="shared" si="24"/>
        <v>3.2617544956320578E-4</v>
      </c>
      <c r="O161" s="2" t="str">
        <f t="shared" si="30"/>
        <v>0.999997899937943+0.00204941935762108i</v>
      </c>
      <c r="P161" s="2" t="str">
        <f t="shared" si="25"/>
        <v>0.000122100114822385-0.000029083643602105i</v>
      </c>
      <c r="Q161" s="2" t="str">
        <f t="shared" si="26"/>
        <v>2.9243528840075-2853.83252847368i</v>
      </c>
      <c r="R161" s="2" t="str">
        <f t="shared" si="27"/>
        <v>-0.55165374511719-2.32654885413644i</v>
      </c>
      <c r="S161" s="2" t="str">
        <f t="shared" si="31"/>
        <v>0.920135604039245-0.414430625627418i</v>
      </c>
      <c r="T161" s="2">
        <f t="shared" si="32"/>
        <v>7.9193600792694219E-2</v>
      </c>
      <c r="U161">
        <f t="shared" si="33"/>
        <v>-24.246881568879513</v>
      </c>
      <c r="W161" s="2" t="str">
        <f t="shared" si="34"/>
        <v>-201.758277077652-449.180547416176i</v>
      </c>
      <c r="X161" s="2">
        <f t="shared" si="35"/>
        <v>53.846572360913534</v>
      </c>
    </row>
    <row r="162" spans="12:24" x14ac:dyDescent="0.25">
      <c r="L162">
        <f t="shared" si="28"/>
        <v>1.6000000000000012</v>
      </c>
      <c r="M162" s="1">
        <f t="shared" si="29"/>
        <v>39.810717055349841</v>
      </c>
      <c r="N162" s="1">
        <f t="shared" si="24"/>
        <v>3.3377305179205306E-4</v>
      </c>
      <c r="O162" s="2" t="str">
        <f t="shared" si="30"/>
        <v>0.999997800965104+0.00209715639771093i</v>
      </c>
      <c r="P162" s="2" t="str">
        <f t="shared" si="25"/>
        <v>0.000122100114822389-0.000028421618580447i</v>
      </c>
      <c r="Q162" s="2" t="str">
        <f t="shared" si="26"/>
        <v>2.92435288449429-2788.87132319511i</v>
      </c>
      <c r="R162" s="2" t="str">
        <f t="shared" si="27"/>
        <v>-0.526717945911919-2.2735900991304i</v>
      </c>
      <c r="S162" s="2" t="str">
        <f t="shared" si="31"/>
        <v>0.912244796049074-0.421565451566569i</v>
      </c>
      <c r="T162" s="2">
        <f t="shared" si="32"/>
        <v>4.281811568830482E-2</v>
      </c>
      <c r="U162">
        <f t="shared" si="33"/>
        <v>-24.802545291872075</v>
      </c>
      <c r="W162" s="2" t="str">
        <f t="shared" si="34"/>
        <v>-200.561306968749-435.201608405622i</v>
      </c>
      <c r="X162" s="2">
        <f t="shared" si="35"/>
        <v>53.610196947448145</v>
      </c>
    </row>
    <row r="163" spans="12:24" x14ac:dyDescent="0.25">
      <c r="L163">
        <f t="shared" si="28"/>
        <v>1.6100000000000012</v>
      </c>
      <c r="M163" s="1">
        <f t="shared" si="29"/>
        <v>40.738027780411407</v>
      </c>
      <c r="N163" s="1">
        <f t="shared" si="24"/>
        <v>3.415476249109692E-4</v>
      </c>
      <c r="O163" s="2" t="str">
        <f t="shared" si="30"/>
        <v>0.999997697327822+0.00214600537135889i</v>
      </c>
      <c r="P163" s="2" t="str">
        <f t="shared" si="25"/>
        <v>0.000122100114822388-0.0000277746630767313i</v>
      </c>
      <c r="Q163" s="2" t="str">
        <f t="shared" si="26"/>
        <v>2.92435288436266-2725.38881440715i</v>
      </c>
      <c r="R163" s="2" t="str">
        <f t="shared" si="27"/>
        <v>-0.50290444253696-2.22183683168921i</v>
      </c>
      <c r="S163" s="2" t="str">
        <f t="shared" si="31"/>
        <v>0.904103417397646-0.428622939916091i</v>
      </c>
      <c r="T163" s="2">
        <f t="shared" si="32"/>
        <v>4.8640397989029478E-3</v>
      </c>
      <c r="U163">
        <f t="shared" si="33"/>
        <v>-25.364983758965245</v>
      </c>
      <c r="W163" s="2" t="str">
        <f t="shared" si="34"/>
        <v>-199.278318097224-421.509797742796i</v>
      </c>
      <c r="X163" s="2">
        <f t="shared" si="35"/>
        <v>53.372242946573898</v>
      </c>
    </row>
    <row r="164" spans="12:24" x14ac:dyDescent="0.25">
      <c r="L164">
        <f t="shared" si="28"/>
        <v>1.6200000000000012</v>
      </c>
      <c r="M164" s="1">
        <f t="shared" si="29"/>
        <v>41.686938347033674</v>
      </c>
      <c r="N164" s="1">
        <f t="shared" si="24"/>
        <v>3.4950329110153034E-4</v>
      </c>
      <c r="O164" s="2" t="str">
        <f t="shared" si="30"/>
        <v>0.999997588806269+0.00219599217847082i</v>
      </c>
      <c r="P164" s="2" t="str">
        <f t="shared" si="25"/>
        <v>0.000122100114822386-0.0000271424340672875i</v>
      </c>
      <c r="Q164" s="2" t="str">
        <f t="shared" si="26"/>
        <v>2.92435288413366-2663.3513428434i</v>
      </c>
      <c r="R164" s="2" t="str">
        <f t="shared" si="27"/>
        <v>-0.480162723371522-2.17126161154566i</v>
      </c>
      <c r="S164" s="2" t="str">
        <f t="shared" si="31"/>
        <v>0.895711498361005-0.435593271808016i</v>
      </c>
      <c r="T164" s="2">
        <f t="shared" si="32"/>
        <v>-3.4705594618775641E-2</v>
      </c>
      <c r="U164">
        <f t="shared" si="33"/>
        <v>-25.934108502979608</v>
      </c>
      <c r="W164" s="2" t="str">
        <f t="shared" si="34"/>
        <v>-197.910203504706-408.101953635831i</v>
      </c>
      <c r="X164" s="2">
        <f t="shared" si="35"/>
        <v>53.132673390706842</v>
      </c>
    </row>
    <row r="165" spans="12:24" x14ac:dyDescent="0.25">
      <c r="L165">
        <f t="shared" si="28"/>
        <v>1.6300000000000012</v>
      </c>
      <c r="M165" s="1">
        <f t="shared" si="29"/>
        <v>42.657951880159395</v>
      </c>
      <c r="N165" s="1">
        <f t="shared" si="24"/>
        <v>3.5764426856325633E-4</v>
      </c>
      <c r="O165" s="2" t="str">
        <f t="shared" si="30"/>
        <v>0.999997475170257+0.00224714332221363i</v>
      </c>
      <c r="P165" s="2" t="str">
        <f t="shared" si="25"/>
        <v>0.000122100114822384-0.0000265245963354037i</v>
      </c>
      <c r="Q165" s="2" t="str">
        <f t="shared" si="26"/>
        <v>2.9243528839712-2602.72601541525i</v>
      </c>
      <c r="R165" s="2" t="str">
        <f t="shared" si="27"/>
        <v>-0.458444550170671-2.12183762304861i</v>
      </c>
      <c r="S165" s="2" t="str">
        <f t="shared" si="31"/>
        <v>0.887069539315621-0.442466418432024i</v>
      </c>
      <c r="T165" s="2">
        <f t="shared" si="32"/>
        <v>-7.5927889332243564E-2</v>
      </c>
      <c r="U165">
        <f t="shared" si="33"/>
        <v>-26.509820783219624</v>
      </c>
      <c r="W165" s="2" t="str">
        <f t="shared" si="34"/>
        <v>-196.457951433759-394.975057185138i</v>
      </c>
      <c r="X165" s="2">
        <f t="shared" si="35"/>
        <v>52.891451178245966</v>
      </c>
    </row>
    <row r="166" spans="12:24" x14ac:dyDescent="0.25">
      <c r="L166">
        <f t="shared" si="28"/>
        <v>1.6400000000000012</v>
      </c>
      <c r="M166" s="1">
        <f t="shared" si="29"/>
        <v>43.651583224016726</v>
      </c>
      <c r="N166" s="1">
        <f t="shared" si="24"/>
        <v>3.6597487375015624E-4</v>
      </c>
      <c r="O166" s="2" t="str">
        <f t="shared" si="30"/>
        <v>0.99999735617875+0.00229948592306516i</v>
      </c>
      <c r="P166" s="2" t="str">
        <f t="shared" si="25"/>
        <v>0.000122100114822388-0.0000259208222956899i</v>
      </c>
      <c r="Q166" s="2" t="str">
        <f t="shared" si="26"/>
        <v>2.92435288434349-2543.48068777161i</v>
      </c>
      <c r="R166" s="2" t="str">
        <f t="shared" si="27"/>
        <v>-0.437703855783167-2.07353866094532i</v>
      </c>
      <c r="S166" s="2" t="str">
        <f t="shared" si="31"/>
        <v>0.87817853665923-0.449232164523986i</v>
      </c>
      <c r="T166" s="2">
        <f t="shared" si="32"/>
        <v>-0.1188399966301777</v>
      </c>
      <c r="U166">
        <f t="shared" si="33"/>
        <v>-27.092011272721301</v>
      </c>
      <c r="W166" s="2" t="str">
        <f t="shared" si="34"/>
        <v>-194.922650576715-382.12622590604i</v>
      </c>
      <c r="X166" s="2">
        <f t="shared" si="35"/>
        <v>52.648539157077032</v>
      </c>
    </row>
    <row r="167" spans="12:24" x14ac:dyDescent="0.25">
      <c r="L167">
        <f t="shared" si="28"/>
        <v>1.6500000000000012</v>
      </c>
      <c r="M167" s="1">
        <f t="shared" si="29"/>
        <v>44.668359215096459</v>
      </c>
      <c r="N167" s="1">
        <f t="shared" si="24"/>
        <v>3.7449952365936872E-4</v>
      </c>
      <c r="O167" s="2" t="str">
        <f t="shared" si="30"/>
        <v>0.999997231579351+0.00235304773319125i</v>
      </c>
      <c r="P167" s="2" t="str">
        <f t="shared" si="25"/>
        <v>0.000122100114822393-0.0000253307918192041i</v>
      </c>
      <c r="Q167" s="2" t="str">
        <f t="shared" si="26"/>
        <v>2.92435288478721-2485.58394725558i</v>
      </c>
      <c r="R167" s="2" t="str">
        <f t="shared" si="27"/>
        <v>-0.417896646416487-2.02633911648663i</v>
      </c>
      <c r="S167" s="2" t="str">
        <f t="shared" si="31"/>
        <v>0.869040007642022-0.455880134646379i</v>
      </c>
      <c r="T167" s="2">
        <f t="shared" si="32"/>
        <v>-0.16347903089469074</v>
      </c>
      <c r="U167">
        <f t="shared" si="33"/>
        <v>-27.680559777322792</v>
      </c>
      <c r="W167" s="2" t="str">
        <f t="shared" si="34"/>
        <v>-193.305495203582-369.552706602915i</v>
      </c>
      <c r="X167" s="2">
        <f t="shared" si="35"/>
        <v>52.403900213000661</v>
      </c>
    </row>
    <row r="168" spans="12:24" x14ac:dyDescent="0.25">
      <c r="L168">
        <f t="shared" si="28"/>
        <v>1.6600000000000013</v>
      </c>
      <c r="M168" s="1">
        <f t="shared" si="29"/>
        <v>45.708818961487651</v>
      </c>
      <c r="N168" s="1">
        <f t="shared" si="24"/>
        <v>3.8322273817311244E-4</v>
      </c>
      <c r="O168" s="2" t="str">
        <f t="shared" si="30"/>
        <v>0.999997101107768+0.0024078571511576i</v>
      </c>
      <c r="P168" s="2" t="str">
        <f t="shared" si="25"/>
        <v>0.000122100114822387-0.0000247541920635649i</v>
      </c>
      <c r="Q168" s="2" t="str">
        <f t="shared" si="26"/>
        <v>2.92435288423113-2429.00509624897i</v>
      </c>
      <c r="R168" s="2" t="str">
        <f t="shared" si="27"/>
        <v>-0.398980908317975-1.9802139638489i</v>
      </c>
      <c r="S168" s="2" t="str">
        <f t="shared" si="31"/>
        <v>0.859656013825785-0.462399822252949i</v>
      </c>
      <c r="T168" s="2">
        <f t="shared" si="32"/>
        <v>-0.20988197539160169</v>
      </c>
      <c r="U168">
        <f t="shared" si="33"/>
        <v>-28.275334989792583</v>
      </c>
      <c r="W168" s="2" t="str">
        <f t="shared" si="34"/>
        <v>-191.607790091421-357.251867597918i</v>
      </c>
      <c r="X168" s="2">
        <f t="shared" si="35"/>
        <v>52.157497362942316</v>
      </c>
    </row>
    <row r="169" spans="12:24" x14ac:dyDescent="0.25">
      <c r="L169">
        <f t="shared" si="28"/>
        <v>1.6700000000000013</v>
      </c>
      <c r="M169" s="1">
        <f t="shared" si="29"/>
        <v>46.773514128719967</v>
      </c>
      <c r="N169" s="1">
        <f t="shared" si="24"/>
        <v>3.9214914245518816E-4</v>
      </c>
      <c r="O169" s="2" t="str">
        <f t="shared" si="30"/>
        <v>0.999996964487255+0.00246394323698412i</v>
      </c>
      <c r="P169" s="2" t="str">
        <f t="shared" si="25"/>
        <v>0.000122100114822384-0.0000241907173083589i</v>
      </c>
      <c r="Q169" s="2" t="str">
        <f t="shared" si="26"/>
        <v>2.92435288396071-2373.71413589608i</v>
      </c>
      <c r="R169" s="2" t="str">
        <f t="shared" si="27"/>
        <v>-0.380916518676791-1.93513874686615i</v>
      </c>
      <c r="S169" s="2" t="str">
        <f t="shared" si="31"/>
        <v>0.850029182867975-0.468780621493993i</v>
      </c>
      <c r="T169" s="2">
        <f t="shared" si="32"/>
        <v>-0.25808558458050407</v>
      </c>
      <c r="U169">
        <f t="shared" si="33"/>
        <v>-28.876194282242615</v>
      </c>
      <c r="W169" s="2" t="str">
        <f t="shared" si="34"/>
        <v>-189.830955173976-345.221190319638i</v>
      </c>
      <c r="X169" s="2">
        <f t="shared" si="35"/>
        <v>51.909293852642755</v>
      </c>
    </row>
    <row r="170" spans="12:24" x14ac:dyDescent="0.25">
      <c r="L170">
        <f t="shared" si="28"/>
        <v>1.6800000000000013</v>
      </c>
      <c r="M170" s="1">
        <f t="shared" si="29"/>
        <v>47.863009232263998</v>
      </c>
      <c r="N170" s="1">
        <f t="shared" si="24"/>
        <v>4.0128346940330133E-4</v>
      </c>
      <c r="O170" s="2" t="str">
        <f t="shared" si="30"/>
        <v>0.999996821428023+0.00252133572754978i</v>
      </c>
      <c r="P170" s="2" t="str">
        <f t="shared" si="25"/>
        <v>0.00012210011482239-0.0000236400687917468i</v>
      </c>
      <c r="Q170" s="2" t="str">
        <f t="shared" si="26"/>
        <v>2.92435288448676-2319.68175019786i</v>
      </c>
      <c r="R170" s="2" t="str">
        <f t="shared" si="27"/>
        <v>-0.363665160498979-1.89108956606185i</v>
      </c>
      <c r="S170" s="2" t="str">
        <f t="shared" si="31"/>
        <v>0.840162728309753-0.47501186167685i</v>
      </c>
      <c r="T170" s="2">
        <f t="shared" si="32"/>
        <v>-0.30812628243250795</v>
      </c>
      <c r="U170">
        <f t="shared" si="33"/>
        <v>-29.482983539916816</v>
      </c>
      <c r="W170" s="2" t="str">
        <f t="shared" si="34"/>
        <v>-187.976529827603-333.458260259896i</v>
      </c>
      <c r="X170" s="2">
        <f t="shared" si="35"/>
        <v>51.659253258340591</v>
      </c>
    </row>
    <row r="171" spans="12:24" x14ac:dyDescent="0.25">
      <c r="L171">
        <f t="shared" si="28"/>
        <v>1.6900000000000013</v>
      </c>
      <c r="M171" s="1">
        <f t="shared" si="29"/>
        <v>48.977881936844788</v>
      </c>
      <c r="N171" s="1">
        <f t="shared" si="24"/>
        <v>4.1063056215850669E-4</v>
      </c>
      <c r="O171" s="2" t="str">
        <f t="shared" si="30"/>
        <v>0.999996671626624+0.00258006505235613i</v>
      </c>
      <c r="P171" s="2" t="str">
        <f t="shared" si="25"/>
        <v>0.00012210011482239-0.0000231019545526418i</v>
      </c>
      <c r="Q171" s="2" t="str">
        <f t="shared" si="26"/>
        <v>2.92435288447532-2266.87929046822i</v>
      </c>
      <c r="R171" s="2" t="str">
        <f t="shared" si="27"/>
        <v>-0.347190241342611-1.84804306597682i</v>
      </c>
      <c r="S171" s="2" t="str">
        <f t="shared" si="31"/>
        <v>0.830060467070807-0.481082844274634i</v>
      </c>
      <c r="T171" s="2">
        <f t="shared" si="32"/>
        <v>-0.36004005704075626</v>
      </c>
      <c r="U171">
        <f t="shared" si="33"/>
        <v>-30.09553703936146</v>
      </c>
      <c r="W171" s="2" t="str">
        <f t="shared" si="34"/>
        <v>-186.046176713001-321.960757328031i</v>
      </c>
      <c r="X171" s="2">
        <f t="shared" si="35"/>
        <v>51.407339592162344</v>
      </c>
    </row>
    <row r="172" spans="12:24" x14ac:dyDescent="0.25">
      <c r="L172">
        <f t="shared" si="28"/>
        <v>1.7000000000000013</v>
      </c>
      <c r="M172" s="1">
        <f t="shared" si="29"/>
        <v>50.118723362727394</v>
      </c>
      <c r="N172" s="1">
        <f t="shared" si="24"/>
        <v>4.2019537667310644E-4</v>
      </c>
      <c r="O172" s="2" t="str">
        <f t="shared" si="30"/>
        <v>0.99999651476531+0.00264016234965784i</v>
      </c>
      <c r="P172" s="2" t="str">
        <f t="shared" si="25"/>
        <v>0.000122100114822386-0.0000225760892751702i</v>
      </c>
      <c r="Q172" s="2" t="str">
        <f t="shared" si="26"/>
        <v>2.92435288407982-2215.27876014408i</v>
      </c>
      <c r="R172" s="2" t="str">
        <f t="shared" si="27"/>
        <v>-0.331456815686475-1.805976422787i</v>
      </c>
      <c r="S172" s="2" t="str">
        <f t="shared" si="31"/>
        <v>0.81972683433322-0.486982882324471i</v>
      </c>
      <c r="T172" s="2">
        <f t="shared" si="32"/>
        <v>-0.4138623521069712</v>
      </c>
      <c r="U172">
        <f t="shared" si="33"/>
        <v>-30.713677373698989</v>
      </c>
      <c r="W172" s="2" t="str">
        <f t="shared" si="34"/>
        <v>-184.041685088115-310.72644563116i</v>
      </c>
      <c r="X172" s="2">
        <f t="shared" si="35"/>
        <v>51.153517410636262</v>
      </c>
    </row>
    <row r="173" spans="12:24" x14ac:dyDescent="0.25">
      <c r="L173">
        <f t="shared" si="28"/>
        <v>1.7100000000000013</v>
      </c>
      <c r="M173" s="1">
        <f t="shared" si="29"/>
        <v>51.286138399136647</v>
      </c>
      <c r="N173" s="1">
        <f t="shared" si="24"/>
        <v>4.2998298433836161E-4</v>
      </c>
      <c r="O173" s="2" t="str">
        <f t="shared" si="30"/>
        <v>0.99999635051136+0.00270165948296869i</v>
      </c>
      <c r="P173" s="2" t="str">
        <f t="shared" si="25"/>
        <v>0.000122100114822391-0.0000220621941394623i</v>
      </c>
      <c r="Q173" s="2" t="str">
        <f t="shared" si="26"/>
        <v>2.92435288460087-2164.85279994124i</v>
      </c>
      <c r="R173" s="2" t="str">
        <f t="shared" si="27"/>
        <v>-0.316431510837194-1.76486733220173i</v>
      </c>
      <c r="S173" s="2" t="str">
        <f t="shared" si="31"/>
        <v>0.809166895528125-0.492701342037487i</v>
      </c>
      <c r="T173" s="2">
        <f t="shared" si="32"/>
        <v>-0.4696279556669008</v>
      </c>
      <c r="U173">
        <f t="shared" si="33"/>
        <v>-31.33721542780151</v>
      </c>
      <c r="W173" s="2" t="str">
        <f t="shared" si="34"/>
        <v>-181.964973518756-299.753162727272i</v>
      </c>
      <c r="X173" s="2">
        <f t="shared" si="35"/>
        <v>50.897751925967498</v>
      </c>
    </row>
    <row r="174" spans="12:24" x14ac:dyDescent="0.25">
      <c r="L174">
        <f t="shared" si="28"/>
        <v>1.7200000000000013</v>
      </c>
      <c r="M174" s="1">
        <f t="shared" si="29"/>
        <v>52.480746024977449</v>
      </c>
      <c r="N174" s="1">
        <f t="shared" si="24"/>
        <v>4.3999857467341095E-4</v>
      </c>
      <c r="O174" s="2" t="str">
        <f t="shared" si="30"/>
        <v>0.999996178516368+0.00276458905795195i</v>
      </c>
      <c r="P174" s="2" t="str">
        <f t="shared" si="25"/>
        <v>0.000122100114822384-0.0000215599966710479i</v>
      </c>
      <c r="Q174" s="2" t="str">
        <f t="shared" si="26"/>
        <v>2.92435288395562-2115.57467334813i</v>
      </c>
      <c r="R174" s="2" t="str">
        <f t="shared" si="27"/>
        <v>-0.302082456103404-1.72469399763641i</v>
      </c>
      <c r="S174" s="2" t="str">
        <f t="shared" si="31"/>
        <v>0.798386355114606-0.498227686374018i</v>
      </c>
      <c r="T174" s="2">
        <f t="shared" si="32"/>
        <v>-0.52737088689275524</v>
      </c>
      <c r="U174">
        <f t="shared" si="33"/>
        <v>-31.965950405429236</v>
      </c>
      <c r="W174" s="2" t="str">
        <f t="shared" si="34"/>
        <v>-179.818091903779-289.038808393952i</v>
      </c>
      <c r="X174" s="2">
        <f t="shared" si="35"/>
        <v>50.64000911923587</v>
      </c>
    </row>
    <row r="175" spans="12:24" x14ac:dyDescent="0.25">
      <c r="L175">
        <f t="shared" si="28"/>
        <v>1.7300000000000013</v>
      </c>
      <c r="M175" s="1">
        <f t="shared" si="29"/>
        <v>53.703179637025457</v>
      </c>
      <c r="N175" s="1">
        <f t="shared" si="24"/>
        <v>4.502474580768214E-4</v>
      </c>
      <c r="O175" s="2" t="str">
        <f t="shared" si="30"/>
        <v>0.999995998415514+0.00282898443970378i</v>
      </c>
      <c r="P175" s="2" t="str">
        <f t="shared" si="25"/>
        <v>0.00012210011482239-0.0000210692305983328i</v>
      </c>
      <c r="Q175" s="2" t="str">
        <f t="shared" si="26"/>
        <v>2.92435288457864-2067.4182524498i</v>
      </c>
      <c r="R175" s="2" t="str">
        <f t="shared" si="27"/>
        <v>-0.288379215216373-1.68543511865806i</v>
      </c>
      <c r="S175" s="2" t="str">
        <f t="shared" si="31"/>
        <v>0.787391561908264-0.503551520339313i</v>
      </c>
      <c r="T175" s="2">
        <f t="shared" si="32"/>
        <v>-0.58712428128147298</v>
      </c>
      <c r="U175">
        <f t="shared" si="33"/>
        <v>-32.599669910629821</v>
      </c>
      <c r="W175" s="2" t="str">
        <f t="shared" si="34"/>
        <v>-177.603222749271-278.581332985961i</v>
      </c>
      <c r="X175" s="2">
        <f t="shared" si="35"/>
        <v>50.380255855208766</v>
      </c>
    </row>
    <row r="176" spans="12:24" x14ac:dyDescent="0.25">
      <c r="L176">
        <f t="shared" si="28"/>
        <v>1.7400000000000013</v>
      </c>
      <c r="M176" s="1">
        <f t="shared" si="29"/>
        <v>54.954087385762662</v>
      </c>
      <c r="N176" s="1">
        <f t="shared" si="24"/>
        <v>4.6073506864223414E-4</v>
      </c>
      <c r="O176" s="2" t="str">
        <f t="shared" si="30"/>
        <v>0.999995809826779+0.00289487977043925i</v>
      </c>
      <c r="P176" s="2" t="str">
        <f t="shared" si="25"/>
        <v>0.000122100114822391-0.0000205896357102832i</v>
      </c>
      <c r="Q176" s="2" t="str">
        <f t="shared" si="26"/>
        <v>2.92435288462231-2020.35800407442i</v>
      </c>
      <c r="R176" s="2" t="str">
        <f t="shared" si="27"/>
        <v>-0.275292721761438-1.64706987968883i</v>
      </c>
      <c r="S176" s="2" t="str">
        <f t="shared" si="31"/>
        <v>0.77618951069201-0.508662637683986i</v>
      </c>
      <c r="T176" s="2">
        <f t="shared" si="32"/>
        <v>-0.64892027510935024</v>
      </c>
      <c r="U176">
        <f t="shared" si="33"/>
        <v>-33.238150085028636</v>
      </c>
      <c r="W176" s="2" t="str">
        <f t="shared" si="34"/>
        <v>-175.322681624979-268.378725441803i</v>
      </c>
      <c r="X176" s="2">
        <f t="shared" si="35"/>
        <v>50.11845999788612</v>
      </c>
    </row>
    <row r="177" spans="12:24" x14ac:dyDescent="0.25">
      <c r="L177">
        <f t="shared" si="28"/>
        <v>1.7500000000000013</v>
      </c>
      <c r="M177" s="1">
        <f t="shared" si="29"/>
        <v>56.234132519035114</v>
      </c>
      <c r="N177" s="1">
        <f t="shared" si="24"/>
        <v>4.7146696703959036E-4</v>
      </c>
      <c r="O177" s="2" t="str">
        <f t="shared" si="30"/>
        <v>0.999995612350143+0.00296230998758975i</v>
      </c>
      <c r="P177" s="2" t="str">
        <f t="shared" si="25"/>
        <v>0.000122100114822388-0.0000201209577198374i</v>
      </c>
      <c r="Q177" s="2" t="str">
        <f t="shared" si="26"/>
        <v>2.92435288431025-1974.36897625539i</v>
      </c>
      <c r="R177" s="2" t="str">
        <f t="shared" si="27"/>
        <v>-0.262795217538067-1.60957793897124i</v>
      </c>
      <c r="S177" s="2" t="str">
        <f t="shared" si="31"/>
        <v>0.764787839903091-0.513551068680575i</v>
      </c>
      <c r="T177" s="2">
        <f t="shared" si="32"/>
        <v>-0.71278988970715584</v>
      </c>
      <c r="U177">
        <f t="shared" si="33"/>
        <v>-33.881155802369186</v>
      </c>
      <c r="W177" s="2" t="str">
        <f t="shared" si="34"/>
        <v>-172.978916743311-258.429001026085i</v>
      </c>
      <c r="X177" s="2">
        <f t="shared" si="35"/>
        <v>49.8545905262269</v>
      </c>
    </row>
    <row r="178" spans="12:24" x14ac:dyDescent="0.25">
      <c r="L178">
        <f t="shared" si="28"/>
        <v>1.7600000000000013</v>
      </c>
      <c r="M178" s="1">
        <f t="shared" si="29"/>
        <v>57.543993733715901</v>
      </c>
      <c r="N178" s="1">
        <f t="shared" si="24"/>
        <v>4.824488434634741E-4</v>
      </c>
      <c r="O178" s="2" t="str">
        <f t="shared" si="30"/>
        <v>0.999995405566734+0.00303131084232182i</v>
      </c>
      <c r="P178" s="2" t="str">
        <f t="shared" si="25"/>
        <v>0.000122100114822387-0.0000196629481273058i</v>
      </c>
      <c r="Q178" s="2" t="str">
        <f t="shared" si="26"/>
        <v>2.92435288419705-1929.42678500145i</v>
      </c>
      <c r="R178" s="2" t="str">
        <f t="shared" si="27"/>
        <v>-0.250860193658236-1.57293941778224i</v>
      </c>
      <c r="S178" s="2" t="str">
        <f t="shared" si="31"/>
        <v>0.753194825196568-0.5182071285955i</v>
      </c>
      <c r="T178" s="2">
        <f t="shared" si="32"/>
        <v>-0.77876291645150186</v>
      </c>
      <c r="U178">
        <f t="shared" si="33"/>
        <v>-34.528440921096703</v>
      </c>
      <c r="W178" s="2" t="str">
        <f t="shared" si="34"/>
        <v>-170.574507609869-248.730188887886i</v>
      </c>
      <c r="X178" s="2">
        <f t="shared" si="35"/>
        <v>49.588617649157662</v>
      </c>
    </row>
    <row r="179" spans="12:24" x14ac:dyDescent="0.25">
      <c r="L179">
        <f t="shared" si="28"/>
        <v>1.7700000000000014</v>
      </c>
      <c r="M179" s="1">
        <f t="shared" si="29"/>
        <v>58.884365535559105</v>
      </c>
      <c r="N179" s="1">
        <f t="shared" si="24"/>
        <v>4.9368652065012752E-4</v>
      </c>
      <c r="O179" s="2" t="str">
        <f t="shared" si="30"/>
        <v>0.999995189037939+0.00310191891848717i</v>
      </c>
      <c r="P179" s="2" t="str">
        <f t="shared" si="25"/>
        <v>0.000122100114822388-0.0000192153640905347i</v>
      </c>
      <c r="Q179" s="2" t="str">
        <f t="shared" si="26"/>
        <v>2.92435288438963-1885.50760136789i</v>
      </c>
      <c r="R179" s="2" t="str">
        <f t="shared" si="27"/>
        <v>-0.239462334343717-1.53713488989294i</v>
      </c>
      <c r="S179" s="2" t="str">
        <f t="shared" si="31"/>
        <v>0.741419368755447-0.522621466477344i</v>
      </c>
      <c r="T179" s="2">
        <f t="shared" si="32"/>
        <v>-0.84686780298803432</v>
      </c>
      <c r="U179">
        <f t="shared" si="33"/>
        <v>-35.179748595833154</v>
      </c>
      <c r="W179" s="2" t="str">
        <f t="shared" si="34"/>
        <v>-168.112162710033-239.280319536616i</v>
      </c>
      <c r="X179" s="2">
        <f t="shared" si="35"/>
        <v>49.320512919350165</v>
      </c>
    </row>
    <row r="180" spans="12:24" x14ac:dyDescent="0.25">
      <c r="L180">
        <f t="shared" si="28"/>
        <v>1.7800000000000014</v>
      </c>
      <c r="M180" s="1">
        <f t="shared" si="29"/>
        <v>60.255958607435979</v>
      </c>
      <c r="N180" s="1">
        <f t="shared" si="24"/>
        <v>5.0518595696474324E-4</v>
      </c>
      <c r="O180" s="2" t="str">
        <f t="shared" si="30"/>
        <v>0.999994962304473+0.00317417165201348i</v>
      </c>
      <c r="P180" s="2" t="str">
        <f t="shared" si="25"/>
        <v>0.00012210011482239-0.0000187779682937007i</v>
      </c>
      <c r="Q180" s="2" t="str">
        <f t="shared" si="26"/>
        <v>2.92435288455745-1842.58813882222i</v>
      </c>
      <c r="R180" s="2" t="str">
        <f t="shared" si="27"/>
        <v>-0.228577463196325-1.50214537126864i</v>
      </c>
      <c r="S180" s="2" t="str">
        <f t="shared" si="31"/>
        <v>0.729470984219715-0.526785113813232i</v>
      </c>
      <c r="T180" s="2">
        <f t="shared" si="32"/>
        <v>-0.91713154176978773</v>
      </c>
      <c r="U180">
        <f t="shared" si="33"/>
        <v>-35.83481164719997</v>
      </c>
      <c r="W180" s="2" t="str">
        <f t="shared" si="34"/>
        <v>-165.594716192699-230.077412328241i</v>
      </c>
      <c r="X180" s="2">
        <f t="shared" si="35"/>
        <v>49.050249344683863</v>
      </c>
    </row>
    <row r="181" spans="12:24" x14ac:dyDescent="0.25">
      <c r="L181">
        <f t="shared" si="28"/>
        <v>1.7900000000000014</v>
      </c>
      <c r="M181" s="1">
        <f t="shared" si="29"/>
        <v>61.659500186148421</v>
      </c>
      <c r="N181" s="1">
        <f t="shared" si="24"/>
        <v>5.1695324956066836E-4</v>
      </c>
      <c r="O181" s="2" t="str">
        <f t="shared" si="30"/>
        <v>0.999994724885406+0.00324810735074678i</v>
      </c>
      <c r="P181" s="2" t="str">
        <f t="shared" si="25"/>
        <v>0.00012210011482239-0.0000183505288244032i</v>
      </c>
      <c r="Q181" s="2" t="str">
        <f t="shared" si="26"/>
        <v>2.92435288450153-1800.64564089729i</v>
      </c>
      <c r="R181" s="2" t="str">
        <f t="shared" si="27"/>
        <v>-0.218182491953244-1.46795231000337i</v>
      </c>
      <c r="S181" s="2" t="str">
        <f t="shared" si="31"/>
        <v>0.717359777201224-0.53068953264285i</v>
      </c>
      <c r="T181" s="2">
        <f t="shared" si="32"/>
        <v>-0.98957956132372782</v>
      </c>
      <c r="U181">
        <f t="shared" si="33"/>
        <v>-36.493352990228999</v>
      </c>
      <c r="W181" s="2" t="str">
        <f t="shared" si="34"/>
        <v>-163.025123542867-221.119463075817i</v>
      </c>
      <c r="X181" s="2">
        <f t="shared" si="35"/>
        <v>48.777801496979897</v>
      </c>
    </row>
    <row r="182" spans="12:24" x14ac:dyDescent="0.25">
      <c r="L182">
        <f t="shared" si="28"/>
        <v>1.8000000000000014</v>
      </c>
      <c r="M182" s="1">
        <f t="shared" si="29"/>
        <v>63.095734448019527</v>
      </c>
      <c r="N182" s="1">
        <f t="shared" si="24"/>
        <v>5.2899463761219565E-4</v>
      </c>
      <c r="O182" s="2" t="str">
        <f t="shared" si="30"/>
        <v>0.999994476277143+0.00332376521475559i</v>
      </c>
      <c r="P182" s="2" t="str">
        <f t="shared" si="25"/>
        <v>0.000122100114822388-0.0000179328190485558i</v>
      </c>
      <c r="Q182" s="2" t="str">
        <f t="shared" si="26"/>
        <v>2.9243528843789-1759.65786912552i</v>
      </c>
      <c r="R182" s="2" t="str">
        <f t="shared" si="27"/>
        <v>-0.208255371486243-1.43453757648349i</v>
      </c>
      <c r="S182" s="2" t="str">
        <f t="shared" si="31"/>
        <v>0.705096421347767-0.534326662638964i</v>
      </c>
      <c r="T182" s="2">
        <f t="shared" si="32"/>
        <v>-1.0642356214410655</v>
      </c>
      <c r="U182">
        <f t="shared" si="33"/>
        <v>-37.155086119552543</v>
      </c>
      <c r="W182" s="2" t="str">
        <f t="shared" si="34"/>
        <v>-160.40645622521-212.404431884156i</v>
      </c>
      <c r="X182" s="2">
        <f t="shared" si="35"/>
        <v>48.503145616811551</v>
      </c>
    </row>
    <row r="183" spans="12:24" x14ac:dyDescent="0.25">
      <c r="L183">
        <f t="shared" si="28"/>
        <v>1.8100000000000014</v>
      </c>
      <c r="M183" s="1">
        <f t="shared" si="29"/>
        <v>64.565422903465816</v>
      </c>
      <c r="N183" s="1">
        <f t="shared" si="24"/>
        <v>5.4131650562265737E-4</v>
      </c>
      <c r="O183" s="2" t="str">
        <f t="shared" si="30"/>
        <v>0.999994215952356+0.00340118535710752i</v>
      </c>
      <c r="P183" s="2" t="str">
        <f t="shared" si="25"/>
        <v>0.00012210011482239-0.0000175246174904574i</v>
      </c>
      <c r="Q183" s="2" t="str">
        <f t="shared" si="26"/>
        <v>2.92435288447051-1719.60309124778i</v>
      </c>
      <c r="R183" s="2" t="str">
        <f t="shared" si="27"/>
        <v>-0.198775045036337-1.40188345377507i</v>
      </c>
      <c r="S183" s="2" t="str">
        <f t="shared" si="31"/>
        <v>0.692692130019499-0.537688966714801i</v>
      </c>
      <c r="T183" s="2">
        <f t="shared" si="32"/>
        <v>-1.1411217127900717</v>
      </c>
      <c r="U183">
        <f t="shared" si="33"/>
        <v>-37.819715650409144</v>
      </c>
      <c r="W183" s="2" t="str">
        <f t="shared" si="34"/>
        <v>-157.741895312901-203.930231326002i</v>
      </c>
      <c r="X183" s="2">
        <f t="shared" si="35"/>
        <v>48.226259713892297</v>
      </c>
    </row>
    <row r="184" spans="12:24" x14ac:dyDescent="0.25">
      <c r="L184">
        <f t="shared" si="28"/>
        <v>1.8200000000000014</v>
      </c>
      <c r="M184" s="1">
        <f t="shared" si="29"/>
        <v>66.069344800759865</v>
      </c>
      <c r="N184" s="1">
        <f t="shared" si="24"/>
        <v>5.5392538680957074E-4</v>
      </c>
      <c r="O184" s="2" t="str">
        <f t="shared" si="30"/>
        <v>0.999993943358863+0.00348040882512955i</v>
      </c>
      <c r="P184" s="2" t="str">
        <f t="shared" si="25"/>
        <v>0.000122100114822385-0.0000171257077165477i</v>
      </c>
      <c r="Q184" s="2" t="str">
        <f t="shared" si="26"/>
        <v>2.92435288405959-1680.46006969067i</v>
      </c>
      <c r="R184" s="2" t="str">
        <f t="shared" si="27"/>
        <v>-0.189721403564353-1.36997262822984i</v>
      </c>
      <c r="S184" s="2" t="str">
        <f t="shared" si="31"/>
        <v>0.680158623670937-0.540769474688914i</v>
      </c>
      <c r="T184" s="2">
        <f t="shared" si="32"/>
        <v>-1.2202579617763858</v>
      </c>
      <c r="U184">
        <f t="shared" si="33"/>
        <v>-38.486937913345635</v>
      </c>
      <c r="W184" s="2" t="str">
        <f t="shared" si="34"/>
        <v>-155.034724119642-195.69471506934i</v>
      </c>
      <c r="X184" s="2">
        <f t="shared" si="35"/>
        <v>47.947123662216136</v>
      </c>
    </row>
    <row r="185" spans="12:24" x14ac:dyDescent="0.25">
      <c r="L185">
        <f t="shared" si="28"/>
        <v>1.8300000000000014</v>
      </c>
      <c r="M185" s="1">
        <f t="shared" si="29"/>
        <v>67.608297539198432</v>
      </c>
      <c r="N185" s="1">
        <f t="shared" si="24"/>
        <v>5.6682796656863969E-4</v>
      </c>
      <c r="O185" s="2" t="str">
        <f t="shared" si="30"/>
        <v>0.999993657918462+0.00356147762216297i</v>
      </c>
      <c r="P185" s="2" t="str">
        <f t="shared" si="25"/>
        <v>0.000122100114822385-0.0000167358782197879i</v>
      </c>
      <c r="Q185" s="2" t="str">
        <f t="shared" si="26"/>
        <v>2.9243528840788-1642.20805030602i</v>
      </c>
      <c r="R185" s="2" t="str">
        <f t="shared" si="27"/>
        <v>-0.181075243084332-1.33878818030593i</v>
      </c>
      <c r="S185" s="2" t="str">
        <f t="shared" si="31"/>
        <v>0.667508093084502-0.543561824534862i</v>
      </c>
      <c r="T185" s="2">
        <f t="shared" si="32"/>
        <v>-1.3016625415345153</v>
      </c>
      <c r="U185">
        <f t="shared" si="33"/>
        <v>-39.156441599631961</v>
      </c>
      <c r="W185" s="2" t="str">
        <f t="shared" si="34"/>
        <v>-152.288319863367-187.695667064236i</v>
      </c>
      <c r="X185" s="2">
        <f t="shared" si="35"/>
        <v>47.665719289067169</v>
      </c>
    </row>
    <row r="186" spans="12:24" x14ac:dyDescent="0.25">
      <c r="L186">
        <f t="shared" si="28"/>
        <v>1.8400000000000014</v>
      </c>
      <c r="M186" s="1">
        <f t="shared" si="29"/>
        <v>69.183097091893913</v>
      </c>
      <c r="N186" s="1">
        <f t="shared" si="24"/>
        <v>5.8003108601843852E-4</v>
      </c>
      <c r="O186" s="2" t="str">
        <f t="shared" si="30"/>
        <v>0.999993359025699+0.00364443472982458i</v>
      </c>
      <c r="P186" s="2" t="str">
        <f t="shared" si="25"/>
        <v>0.000122100114822389-0.0000163549223068594i</v>
      </c>
      <c r="Q186" s="2" t="str">
        <f t="shared" si="26"/>
        <v>2.92435288438714-1604.82675136684i</v>
      </c>
      <c r="R186" s="2" t="str">
        <f t="shared" si="27"/>
        <v>-0.172818223924628-1.30831357559624i</v>
      </c>
      <c r="S186" s="2" t="str">
        <f t="shared" si="31"/>
        <v>0.654753158670307-0.546060300779887i</v>
      </c>
      <c r="T186" s="2">
        <f t="shared" si="32"/>
        <v>-1.3853515896559903</v>
      </c>
      <c r="U186">
        <f t="shared" si="33"/>
        <v>-39.827908454580218</v>
      </c>
      <c r="W186" s="2" t="str">
        <f t="shared" si="34"/>
        <v>-149.506144412251-179.930791397332i</v>
      </c>
      <c r="X186" s="2">
        <f t="shared" si="35"/>
        <v>47.382030457291975</v>
      </c>
    </row>
    <row r="187" spans="12:24" x14ac:dyDescent="0.25">
      <c r="L187">
        <f t="shared" si="28"/>
        <v>1.8500000000000014</v>
      </c>
      <c r="M187" s="1">
        <f t="shared" si="29"/>
        <v>70.79457843841405</v>
      </c>
      <c r="N187" s="1">
        <f t="shared" si="24"/>
        <v>5.935417456276634E-4</v>
      </c>
      <c r="O187" s="2" t="str">
        <f t="shared" si="30"/>
        <v>0.999993046046585+0.00372932413078599i</v>
      </c>
      <c r="P187" s="2" t="str">
        <f t="shared" si="25"/>
        <v>0.000122100114822387-0.0000159826379904629i</v>
      </c>
      <c r="Q187" s="2" t="str">
        <f t="shared" si="26"/>
        <v>2.92435288428232-1568.29635281362i</v>
      </c>
      <c r="R187" s="2" t="str">
        <f t="shared" si="27"/>
        <v>-0.164932831847333-1.2785326560618i</v>
      </c>
      <c r="S187" s="2" t="str">
        <f t="shared" si="31"/>
        <v>0.641906826097873-0.548259869633606i</v>
      </c>
      <c r="T187" s="2">
        <f t="shared" si="32"/>
        <v>-1.4713391332524239</v>
      </c>
      <c r="U187">
        <f t="shared" si="33"/>
        <v>-40.501014015350606</v>
      </c>
      <c r="W187" s="2" t="str">
        <f t="shared" si="34"/>
        <v>-146.691734173123-172.397702917865i</v>
      </c>
      <c r="X187" s="2">
        <f t="shared" si="35"/>
        <v>47.096043140237931</v>
      </c>
    </row>
    <row r="188" spans="12:24" x14ac:dyDescent="0.25">
      <c r="L188">
        <f t="shared" si="28"/>
        <v>1.8600000000000014</v>
      </c>
      <c r="M188" s="1">
        <f t="shared" si="29"/>
        <v>72.443596007499266</v>
      </c>
      <c r="N188" s="1">
        <f t="shared" si="24"/>
        <v>6.0736710892687386E-4</v>
      </c>
      <c r="O188" s="2" t="str">
        <f t="shared" si="30"/>
        <v>0.999992718317255+0.00381619083208286i</v>
      </c>
      <c r="P188" s="2" t="str">
        <f t="shared" si="25"/>
        <v>0.000122100114822387-0.0000156188278801927i</v>
      </c>
      <c r="Q188" s="2" t="str">
        <f t="shared" si="26"/>
        <v>2.92435288424888-1532.59748574551i</v>
      </c>
      <c r="R188" s="2" t="str">
        <f t="shared" si="27"/>
        <v>-0.157402340874653-1.24942963146501i</v>
      </c>
      <c r="S188" s="2" t="str">
        <f t="shared" si="31"/>
        <v>0.628982438561006-0.550156210423091i</v>
      </c>
      <c r="T188" s="2">
        <f t="shared" si="32"/>
        <v>-1.5596370222391156</v>
      </c>
      <c r="U188">
        <f t="shared" si="33"/>
        <v>-41.175428388380929</v>
      </c>
      <c r="W188" s="2" t="str">
        <f t="shared" si="34"/>
        <v>-143.84868918733-165.093918727081i</v>
      </c>
      <c r="X188" s="2">
        <f t="shared" si="35"/>
        <v>46.807745488470246</v>
      </c>
    </row>
    <row r="189" spans="12:24" x14ac:dyDescent="0.25">
      <c r="L189">
        <f t="shared" si="28"/>
        <v>1.8700000000000014</v>
      </c>
      <c r="M189" s="1">
        <f t="shared" si="29"/>
        <v>74.131024130092001</v>
      </c>
      <c r="N189" s="1">
        <f t="shared" si="24"/>
        <v>6.2151450630669133E-4</v>
      </c>
      <c r="O189" s="2" t="str">
        <f t="shared" si="30"/>
        <v>0.999992375142556+0.00390508088896655i</v>
      </c>
      <c r="P189" s="2" t="str">
        <f t="shared" si="25"/>
        <v>0.000122100114822387-0.0000152632990793699i</v>
      </c>
      <c r="Q189" s="2" t="str">
        <f t="shared" si="26"/>
        <v>2.92435288426302-1497.71122215068i</v>
      </c>
      <c r="R189" s="2" t="str">
        <f t="shared" si="27"/>
        <v>-0.150210777828264-1.220989070997i</v>
      </c>
      <c r="S189" s="2" t="str">
        <f t="shared" si="31"/>
        <v>0.61599362605312-0.551745743002107i</v>
      </c>
      <c r="T189" s="2">
        <f t="shared" si="32"/>
        <v>-1.6502548710831499</v>
      </c>
      <c r="U189">
        <f t="shared" si="33"/>
        <v>-41.850817062891466</v>
      </c>
      <c r="W189" s="2" t="str">
        <f t="shared" si="34"/>
        <v>-140.980661526856-158.016850622242i</v>
      </c>
      <c r="X189" s="2">
        <f t="shared" si="35"/>
        <v>46.517127888025044</v>
      </c>
    </row>
    <row r="190" spans="12:24" x14ac:dyDescent="0.25">
      <c r="L190">
        <f t="shared" si="28"/>
        <v>1.8800000000000014</v>
      </c>
      <c r="M190" s="1">
        <f t="shared" si="29"/>
        <v>75.857757502918631</v>
      </c>
      <c r="N190" s="1">
        <f t="shared" si="24"/>
        <v>6.3599143890446976E-4</v>
      </c>
      <c r="O190" s="2" t="str">
        <f t="shared" si="30"/>
        <v>0.999992015794574+0.00399604142931072i</v>
      </c>
      <c r="P190" s="2" t="str">
        <f t="shared" si="25"/>
        <v>0.000122100114822388-0.0000149158630814199i</v>
      </c>
      <c r="Q190" s="2" t="str">
        <f t="shared" si="26"/>
        <v>2.92435288433876-1463.61906487038i</v>
      </c>
      <c r="R190" s="2" t="str">
        <f t="shared" si="27"/>
        <v>-0.143342888433756-1.19319589509613i</v>
      </c>
      <c r="S190" s="2" t="str">
        <f t="shared" si="31"/>
        <v>0.602954252046892-0.553025650784417i</v>
      </c>
      <c r="T190" s="2">
        <f t="shared" si="32"/>
        <v>-1.743200009789545</v>
      </c>
      <c r="U190">
        <f t="shared" si="33"/>
        <v>-42.526841754642753</v>
      </c>
      <c r="W190" s="2" t="str">
        <f t="shared" si="34"/>
        <v>-138.091343076691-151.163798569976i</v>
      </c>
      <c r="X190" s="2">
        <f t="shared" si="35"/>
        <v>46.224183009424131</v>
      </c>
    </row>
    <row r="191" spans="12:24" x14ac:dyDescent="0.25">
      <c r="L191">
        <f t="shared" si="28"/>
        <v>1.8900000000000015</v>
      </c>
      <c r="M191" s="1">
        <f t="shared" si="29"/>
        <v>77.624711662869501</v>
      </c>
      <c r="N191" s="1">
        <f t="shared" si="24"/>
        <v>6.5080558258149787E-4</v>
      </c>
      <c r="O191" s="2" t="str">
        <f t="shared" si="30"/>
        <v>0.999991639511089+0.00408912067858571i</v>
      </c>
      <c r="P191" s="2" t="str">
        <f t="shared" si="25"/>
        <v>0.000122100114822388-0.0000145763356716586i</v>
      </c>
      <c r="Q191" s="2" t="str">
        <f t="shared" si="26"/>
        <v>2.92435288427642-1430.30293779156i</v>
      </c>
      <c r="R191" s="2" t="str">
        <f t="shared" si="27"/>
        <v>-0.13678410498191-1.16603536745263i</v>
      </c>
      <c r="S191" s="2" t="str">
        <f t="shared" si="31"/>
        <v>0.589878358033548-0.553993899151505i</v>
      </c>
      <c r="T191" s="2">
        <f t="shared" si="32"/>
        <v>-1.8384774442901843</v>
      </c>
      <c r="U191">
        <f t="shared" si="33"/>
        <v>-43.20316127553729</v>
      </c>
      <c r="W191" s="2" t="str">
        <f t="shared" si="34"/>
        <v>-135.184452814177-144.531945277935i</v>
      </c>
      <c r="X191" s="2">
        <f t="shared" si="35"/>
        <v>45.92890584728741</v>
      </c>
    </row>
    <row r="192" spans="12:24" x14ac:dyDescent="0.25">
      <c r="L192">
        <f t="shared" si="28"/>
        <v>1.9000000000000015</v>
      </c>
      <c r="M192" s="1">
        <f t="shared" si="29"/>
        <v>79.432823472428467</v>
      </c>
      <c r="N192" s="1">
        <f t="shared" si="24"/>
        <v>6.6596479199284024E-4</v>
      </c>
      <c r="O192" s="2" t="str">
        <f t="shared" si="30"/>
        <v>0.999991245493961+0.00418436798541396i</v>
      </c>
      <c r="P192" s="2" t="str">
        <f t="shared" si="25"/>
        <v>0.000122100114822389-0.000014244536828105i</v>
      </c>
      <c r="Q192" s="2" t="str">
        <f t="shared" si="26"/>
        <v>2.92435288441902-1397.74517626265i</v>
      </c>
      <c r="R192" s="2" t="str">
        <f t="shared" si="27"/>
        <v>-0.13052051541279-1.13949308719529i</v>
      </c>
      <c r="S192" s="2" t="str">
        <f t="shared" si="31"/>
        <v>0.576780106388675-0.55464924898439i</v>
      </c>
      <c r="T192" s="2">
        <f t="shared" si="32"/>
        <v>-1.9360898268452054</v>
      </c>
      <c r="U192">
        <f t="shared" si="33"/>
        <v>-43.879432422582703</v>
      </c>
      <c r="W192" s="2" t="str">
        <f t="shared" si="34"/>
        <v>-132.263723689586-138.118351916264i</v>
      </c>
      <c r="X192" s="2">
        <f t="shared" si="35"/>
        <v>45.631293749932389</v>
      </c>
    </row>
    <row r="193" spans="12:24" x14ac:dyDescent="0.25">
      <c r="L193">
        <f t="shared" si="28"/>
        <v>1.9100000000000015</v>
      </c>
      <c r="M193" s="1">
        <f t="shared" si="29"/>
        <v>81.283051616410248</v>
      </c>
      <c r="N193" s="1">
        <f t="shared" si="24"/>
        <v>6.8147710475198345E-4</v>
      </c>
      <c r="O193" s="2" t="str">
        <f t="shared" si="30"/>
        <v>0.999990832907433+0.00428183384771989i</v>
      </c>
      <c r="P193" s="2" t="str">
        <f t="shared" si="25"/>
        <v>0.000122100114822389-0.0000139202906265907i</v>
      </c>
      <c r="Q193" s="2" t="str">
        <f t="shared" si="26"/>
        <v>2.92435288444929-1365.92851772754i</v>
      </c>
      <c r="R193" s="2" t="str">
        <f t="shared" si="27"/>
        <v>-0.124538833813073-1.11355498125574i</v>
      </c>
      <c r="S193" s="2" t="str">
        <f t="shared" si="31"/>
        <v>0.563673722076066-0.554991265176495i</v>
      </c>
      <c r="T193" s="2">
        <f t="shared" si="32"/>
        <v>-2.036037436476223</v>
      </c>
      <c r="U193">
        <f t="shared" si="33"/>
        <v>-44.555310881261008</v>
      </c>
      <c r="W193" s="2" t="str">
        <f t="shared" si="34"/>
        <v>-129.332889232039-131.919955031543i</v>
      </c>
      <c r="X193" s="2">
        <f t="shared" si="35"/>
        <v>45.331346438942433</v>
      </c>
    </row>
    <row r="194" spans="12:24" x14ac:dyDescent="0.25">
      <c r="L194">
        <f t="shared" si="28"/>
        <v>1.9200000000000015</v>
      </c>
      <c r="M194" s="1">
        <f t="shared" si="29"/>
        <v>83.176377110267424</v>
      </c>
      <c r="N194" s="1">
        <f t="shared" ref="N194:N257" si="36">M194/(CEdsp)</f>
        <v>6.9735074569248206E-4</v>
      </c>
      <c r="O194" s="2" t="str">
        <f t="shared" si="30"/>
        <v>0.999990400876361+0.00438156993948804i</v>
      </c>
      <c r="P194" s="2" t="str">
        <f t="shared" ref="P194:P257" si="37">IMDIV(IMSUB(IMPRODUCT(gg1_+gg2_,$O194),gg2_),IMSUB($O194,1))</f>
        <v>0.000122100114822387-0.0000136034251473036i</v>
      </c>
      <c r="Q194" s="2" t="str">
        <f t="shared" ref="Q194:Q257" si="38">IMDIV(IMPRODUCT(gpi,$O194),IMSUB($O194,1))</f>
        <v>2.92435288427454-1334.83609257272i</v>
      </c>
      <c r="R194" s="2" t="str">
        <f t="shared" ref="R194:R257" si="39">IMPRODUCT($P194,$Q194,gpd)</f>
        <v>-0.118826372232501-1.08820729690684i</v>
      </c>
      <c r="S194" s="2" t="str">
        <f t="shared" si="31"/>
        <v>0.55057343370562-0.555020320007095i</v>
      </c>
      <c r="T194" s="2">
        <f t="shared" si="32"/>
        <v>-2.138318169724696</v>
      </c>
      <c r="U194">
        <f t="shared" si="33"/>
        <v>-45.230452136902429</v>
      </c>
      <c r="W194" s="2" t="str">
        <f t="shared" si="34"/>
        <v>-126.39566999909-125.933564678835i</v>
      </c>
      <c r="X194" s="2">
        <f t="shared" si="35"/>
        <v>45.029066018409559</v>
      </c>
    </row>
    <row r="195" spans="12:24" x14ac:dyDescent="0.25">
      <c r="L195">
        <f t="shared" ref="L195:L258" si="40">L194+Graph_Step_Size</f>
        <v>1.9300000000000015</v>
      </c>
      <c r="M195" s="1">
        <f t="shared" ref="M195:M258" si="41">10^L195</f>
        <v>85.113803820237962</v>
      </c>
      <c r="N195" s="1">
        <f t="shared" si="36"/>
        <v>7.13594131228875E-4</v>
      </c>
      <c r="O195" s="2" t="str">
        <f>IMEXP(2*PI()*N195&amp;"i")</f>
        <v>0.999989948484359+0.00448362913814365i</v>
      </c>
      <c r="P195" s="2" t="str">
        <f t="shared" si="37"/>
        <v>0.000122100114822387-0.0000132937723840358i</v>
      </c>
      <c r="Q195" s="2" t="str">
        <f t="shared" si="38"/>
        <v>2.92435288419018-1304.45141518283i</v>
      </c>
      <c r="R195" s="2" t="str">
        <f t="shared" si="39"/>
        <v>-0.113371013774565-1.06343659447091i</v>
      </c>
      <c r="S195" s="2" t="str">
        <f t="shared" ref="S195:S258" si="42">IMDIV($R195,IMSUM(1,$R195))</f>
        <v>0.537493414477962-0.554737591336618i</v>
      </c>
      <c r="T195" s="2">
        <f t="shared" ref="T195:T258" si="43">20*LOG10(SQRT(IMPRODUCT(IMCONJUGATE(S195),S195)+0))</f>
        <v>-2.2429275417403147</v>
      </c>
      <c r="U195">
        <f t="shared" ref="U195:U258" si="44">ATAN(IMAGINARY(S195)/IMREAL(S195))*180/PI()</f>
        <v>-45.904512388307545</v>
      </c>
      <c r="W195" s="2" t="str">
        <f t="shared" ref="W195:W258" si="45">IMPRODUCT($S195,IMDIV($O195,IMSUB($O195,1)))</f>
        <v>-123.45575999662-120.155863783932i</v>
      </c>
      <c r="X195" s="2">
        <f t="shared" ref="X195:X258" si="46">20*LOG10(SQRT(IMPRODUCT(IMCONJUGATE(W195),W195)+0))</f>
        <v>44.724456973847346</v>
      </c>
    </row>
    <row r="196" spans="12:24" x14ac:dyDescent="0.25">
      <c r="L196">
        <f t="shared" si="40"/>
        <v>1.9400000000000015</v>
      </c>
      <c r="M196" s="1">
        <f t="shared" si="41"/>
        <v>87.096358995608384</v>
      </c>
      <c r="N196" s="1">
        <f t="shared" si="36"/>
        <v>7.3021587381918063E-4</v>
      </c>
      <c r="O196" s="2" t="str">
        <f>IMEXP(2*PI()*N196&amp;"i")</f>
        <v>0.999989474771852+0.00458806555256998i</v>
      </c>
      <c r="P196" s="2" t="str">
        <f t="shared" si="37"/>
        <v>0.000122100114822386-0.0000129911681549605i</v>
      </c>
      <c r="Q196" s="2" t="str">
        <f t="shared" si="38"/>
        <v>2.92435288415755-1274.75837519972i</v>
      </c>
      <c r="R196" s="2" t="str">
        <f t="shared" si="39"/>
        <v>-0.10816118689405-1.03922974019362i</v>
      </c>
      <c r="S196" s="2" t="str">
        <f t="shared" si="42"/>
        <v>0.524447723546818-0.554145055635982i</v>
      </c>
      <c r="T196" s="2">
        <f t="shared" si="43"/>
        <v>-2.3498586977237599</v>
      </c>
      <c r="U196">
        <f t="shared" si="44"/>
        <v>-46.5771494574225</v>
      </c>
      <c r="W196" s="2" t="str">
        <f t="shared" si="45"/>
        <v>-120.516813193194-114.583408732414i</v>
      </c>
      <c r="X196" s="2">
        <f t="shared" si="46"/>
        <v>44.417526160749773</v>
      </c>
    </row>
    <row r="197" spans="12:24" x14ac:dyDescent="0.25">
      <c r="L197">
        <f t="shared" si="40"/>
        <v>1.9500000000000015</v>
      </c>
      <c r="M197" s="1">
        <f t="shared" si="41"/>
        <v>89.125093813374875</v>
      </c>
      <c r="N197" s="1">
        <f t="shared" si="36"/>
        <v>7.4722478653133496E-4</v>
      </c>
      <c r="O197" s="2" t="str">
        <f>IMEXP(2*PI()*N197&amp;"i")</f>
        <v>0.999988978734043+0.00469493455177727i</v>
      </c>
      <c r="P197" s="2" t="str">
        <f t="shared" si="37"/>
        <v>0.000122100114822388-0.0000126954520150374i</v>
      </c>
      <c r="Q197" s="2" t="str">
        <f t="shared" si="38"/>
        <v>2.92435288426847-1245.74122898056i</v>
      </c>
      <c r="R197" s="2" t="str">
        <f t="shared" si="39"/>
        <v>-0.103185840847241-1.01557389928044i</v>
      </c>
      <c r="S197" s="2" t="str">
        <f t="shared" si="42"/>
        <v>0.511450248325985-0.553245475928706i</v>
      </c>
      <c r="T197" s="2">
        <f t="shared" si="43"/>
        <v>-2.459102434607197</v>
      </c>
      <c r="U197">
        <f t="shared" si="44"/>
        <v>-47.248023689051514</v>
      </c>
      <c r="W197" s="2" t="str">
        <f t="shared" si="45"/>
        <v>-117.582430252576-109.212631168105i</v>
      </c>
      <c r="X197" s="2">
        <f t="shared" si="46"/>
        <v>44.108282782911843</v>
      </c>
    </row>
    <row r="198" spans="12:24" x14ac:dyDescent="0.25">
      <c r="L198">
        <f t="shared" si="40"/>
        <v>1.9600000000000015</v>
      </c>
      <c r="M198" s="1">
        <f t="shared" si="41"/>
        <v>91.201083935591285</v>
      </c>
      <c r="N198" s="1">
        <f t="shared" si="36"/>
        <v>7.6462988771599735E-4</v>
      </c>
      <c r="O198" s="2" t="str">
        <f>IMEXP(2*PI()*N198&amp;"i")</f>
        <v>0.99998845931878+0.00480429279423834i</v>
      </c>
      <c r="P198" s="2" t="str">
        <f t="shared" si="37"/>
        <v>0.000122100114822388-0.000012406467171935i</v>
      </c>
      <c r="Q198" s="2" t="str">
        <f t="shared" si="38"/>
        <v>2.92435288430409-1217.38459125034i</v>
      </c>
      <c r="R198" s="2" t="str">
        <f t="shared" si="39"/>
        <v>-0.098434422260667-0.992456529091348i</v>
      </c>
      <c r="S198" s="2" t="str">
        <f t="shared" si="42"/>
        <v>0.498514648253651-0.552042384795035i</v>
      </c>
      <c r="T198" s="2">
        <f t="shared" si="43"/>
        <v>-2.5706472326767433</v>
      </c>
      <c r="U198">
        <f t="shared" si="44"/>
        <v>-47.916798835205199</v>
      </c>
      <c r="W198" s="2" t="str">
        <f t="shared" si="45"/>
        <v>-114.656145607286-104.039840968784i</v>
      </c>
      <c r="X198" s="2">
        <f t="shared" si="46"/>
        <v>43.796738360809215</v>
      </c>
    </row>
    <row r="199" spans="12:24" x14ac:dyDescent="0.25">
      <c r="L199">
        <f t="shared" si="40"/>
        <v>1.9700000000000015</v>
      </c>
      <c r="M199" s="1">
        <f t="shared" si="41"/>
        <v>93.325430079699501</v>
      </c>
      <c r="N199" s="1">
        <f t="shared" si="36"/>
        <v>7.8244040578820059E-4</v>
      </c>
      <c r="O199" s="2" t="str">
        <f>IMEXP(2*PI()*N199&amp;"i")</f>
        <v>0.999987915424326+0.00491619825790637i</v>
      </c>
      <c r="P199" s="2" t="str">
        <f t="shared" si="37"/>
        <v>0.000122100114822387-0.0000121240604020661i</v>
      </c>
      <c r="Q199" s="2" t="str">
        <f t="shared" si="38"/>
        <v>2.92435288428621-1189.67342694438i</v>
      </c>
      <c r="R199" s="2" t="str">
        <f t="shared" si="39"/>
        <v>-0.0938968527383994-0.969865372490676i</v>
      </c>
      <c r="S199" s="2" t="str">
        <f t="shared" si="42"/>
        <v>0.485654300501254-0.550540062619722i</v>
      </c>
      <c r="T199" s="2">
        <f t="shared" si="43"/>
        <v>-2.684479296990117</v>
      </c>
      <c r="U199">
        <f t="shared" si="44"/>
        <v>-48.5831429177506</v>
      </c>
      <c r="W199" s="2" t="str">
        <f t="shared" si="45"/>
        <v>-111.741414984983-99.0612303528125i</v>
      </c>
      <c r="X199" s="2">
        <f t="shared" si="46"/>
        <v>43.482906690181466</v>
      </c>
    </row>
    <row r="200" spans="12:24" x14ac:dyDescent="0.25">
      <c r="L200">
        <f t="shared" si="40"/>
        <v>1.9800000000000015</v>
      </c>
      <c r="M200" s="1">
        <f t="shared" si="41"/>
        <v>95.499258602143996</v>
      </c>
      <c r="N200" s="1">
        <f t="shared" si="36"/>
        <v>8.0066578412037528E-4</v>
      </c>
      <c r="O200" s="2" t="str">
        <f t="shared" ref="O200:O263" si="47">IMEXP(2*PI()*N200&amp;"i")</f>
        <v>0.999987345897022+0.00503071027093055i</v>
      </c>
      <c r="P200" s="2" t="str">
        <f t="shared" si="37"/>
        <v>0.000122100114822388-0.0000118480819692589i</v>
      </c>
      <c r="Q200" s="2" t="str">
        <f t="shared" si="38"/>
        <v>2.9243528843315-1162.59304323658i</v>
      </c>
      <c r="R200" s="2" t="str">
        <f t="shared" si="39"/>
        <v>-0.0895635074841315-0.947788451348205i</v>
      </c>
      <c r="S200" s="2" t="str">
        <f t="shared" si="42"/>
        <v>0.472882248088963-0.548743511347334i</v>
      </c>
      <c r="T200" s="2">
        <f t="shared" si="43"/>
        <v>-2.800582608096482</v>
      </c>
      <c r="U200">
        <f t="shared" si="44"/>
        <v>-49.246729064508877</v>
      </c>
      <c r="W200" s="2" t="str">
        <f t="shared" si="45"/>
        <v>-108.841603499138-94.2728790581382i</v>
      </c>
      <c r="X200" s="2">
        <f t="shared" si="46"/>
        <v>43.166803791314535</v>
      </c>
    </row>
    <row r="201" spans="12:24" x14ac:dyDescent="0.25">
      <c r="L201">
        <f t="shared" si="40"/>
        <v>1.9900000000000015</v>
      </c>
      <c r="M201" s="1">
        <f t="shared" si="41"/>
        <v>97.723722095581465</v>
      </c>
      <c r="N201" s="1">
        <f t="shared" si="36"/>
        <v>8.1931568604935495E-4</v>
      </c>
      <c r="O201" s="2" t="str">
        <f t="shared" si="47"/>
        <v>0.999986749528839+0.00514788954308591i</v>
      </c>
      <c r="P201" s="2" t="str">
        <f t="shared" si="37"/>
        <v>0.000122100114822389-0.0000115783855464145i</v>
      </c>
      <c r="Q201" s="2" t="str">
        <f t="shared" si="38"/>
        <v>2.92435288438878-1136.12908174903i</v>
      </c>
      <c r="R201" s="2" t="str">
        <f t="shared" si="39"/>
        <v>-0.0854251948941911-0.926214060188093i</v>
      </c>
      <c r="S201" s="2" t="str">
        <f t="shared" si="42"/>
        <v>0.460211150831258-0.546658424047662i</v>
      </c>
      <c r="T201" s="2">
        <f t="shared" si="43"/>
        <v>-2.9189389815882354</v>
      </c>
      <c r="U201">
        <f t="shared" si="44"/>
        <v>-49.907236313859258</v>
      </c>
      <c r="W201" s="2" t="str">
        <f t="shared" si="45"/>
        <v>-105.959974404251-89.6707605229026i</v>
      </c>
      <c r="X201" s="2">
        <f t="shared" si="46"/>
        <v>42.848447849490576</v>
      </c>
    </row>
    <row r="202" spans="12:24" x14ac:dyDescent="0.25">
      <c r="L202">
        <f t="shared" si="40"/>
        <v>2.0000000000000013</v>
      </c>
      <c r="M202" s="1">
        <f t="shared" si="41"/>
        <v>100.00000000000031</v>
      </c>
      <c r="N202" s="1">
        <f t="shared" si="36"/>
        <v>8.384000000000026E-4</v>
      </c>
      <c r="O202" s="2" t="str">
        <f t="shared" si="47"/>
        <v>0.999986125054816+0.00526779819793375i</v>
      </c>
      <c r="P202" s="2" t="str">
        <f t="shared" si="37"/>
        <v>0.000122100114822388-0.0000113148281370185i</v>
      </c>
      <c r="Q202" s="2" t="str">
        <f t="shared" si="38"/>
        <v>2.92435288431739-1110.26751093907i</v>
      </c>
      <c r="R202" s="2" t="str">
        <f t="shared" si="39"/>
        <v>-0.0814731370535504-0.905130759982564i</v>
      </c>
      <c r="S202" s="2" t="str">
        <f t="shared" si="42"/>
        <v>0.447653239494466-0.544291150621937i</v>
      </c>
      <c r="T202" s="2">
        <f t="shared" si="43"/>
        <v>-3.0395281360899133</v>
      </c>
      <c r="U202">
        <f t="shared" si="44"/>
        <v>-50.564350382476817</v>
      </c>
      <c r="W202" s="2" t="str">
        <f t="shared" si="45"/>
        <v>-103.099678603076-85.250748986502i</v>
      </c>
      <c r="X202" s="2">
        <f t="shared" si="46"/>
        <v>42.527859147000484</v>
      </c>
    </row>
    <row r="203" spans="12:24" x14ac:dyDescent="0.25">
      <c r="L203">
        <f t="shared" si="40"/>
        <v>2.0100000000000011</v>
      </c>
      <c r="M203" s="1">
        <f t="shared" si="41"/>
        <v>102.32929922807573</v>
      </c>
      <c r="N203" s="1">
        <f t="shared" si="36"/>
        <v>8.5792884472818691E-4</v>
      </c>
      <c r="O203" s="2" t="str">
        <f t="shared" si="47"/>
        <v>0.999985471150379+0.00539049980572963i</v>
      </c>
      <c r="P203" s="2" t="str">
        <f t="shared" si="37"/>
        <v>0.000122100114822389-0.0000110572699990866i</v>
      </c>
      <c r="Q203" s="2" t="str">
        <f t="shared" si="38"/>
        <v>2.92435288438668-1084.99461865953i</v>
      </c>
      <c r="R203" s="2" t="str">
        <f t="shared" si="39"/>
        <v>-0.07769895111477-0.884527372086816i</v>
      </c>
      <c r="S203" s="2" t="str">
        <f t="shared" si="42"/>
        <v>0.435220273503443-0.541648660044054i</v>
      </c>
      <c r="T203" s="2">
        <f t="shared" si="43"/>
        <v>-3.1623277689845168</v>
      </c>
      <c r="U203">
        <f t="shared" si="44"/>
        <v>-51.217764392485833</v>
      </c>
      <c r="W203" s="2" t="str">
        <f t="shared" si="45"/>
        <v>-100.263744987745-81.0086274212936i</v>
      </c>
      <c r="X203" s="2">
        <f t="shared" si="46"/>
        <v>42.205059987420142</v>
      </c>
    </row>
    <row r="204" spans="12:24" x14ac:dyDescent="0.25">
      <c r="L204">
        <f t="shared" si="40"/>
        <v>2.0200000000000009</v>
      </c>
      <c r="M204" s="1">
        <f t="shared" si="41"/>
        <v>104.71285480509026</v>
      </c>
      <c r="N204" s="1">
        <f t="shared" si="36"/>
        <v>8.7791257468587669E-4</v>
      </c>
      <c r="O204" s="2" t="str">
        <f t="shared" si="47"/>
        <v>0.999984786428527+0.00551605941709621i</v>
      </c>
      <c r="P204" s="2" t="str">
        <f t="shared" si="37"/>
        <v>0.000122100114822387-0.0000108055745721282i</v>
      </c>
      <c r="Q204" s="2" t="str">
        <f t="shared" si="38"/>
        <v>2.92435288425355-1060.2970048884i</v>
      </c>
      <c r="R204" s="2" t="str">
        <f t="shared" si="39"/>
        <v>-0.0740946315255551-0.864392972311812i</v>
      </c>
      <c r="S204" s="2" t="str">
        <f t="shared" si="42"/>
        <v>0.422923502482343-0.538738499553634i</v>
      </c>
      <c r="T204" s="2">
        <f t="shared" si="43"/>
        <v>-3.2873136391997848</v>
      </c>
      <c r="U204">
        <f t="shared" si="44"/>
        <v>-51.867179554470994</v>
      </c>
      <c r="W204" s="2" t="str">
        <f t="shared" si="45"/>
        <v>-97.4550716830413-76.9400961971839i</v>
      </c>
      <c r="X204" s="2">
        <f t="shared" si="46"/>
        <v>41.880074612825801</v>
      </c>
    </row>
    <row r="205" spans="12:24" x14ac:dyDescent="0.25">
      <c r="L205">
        <f t="shared" si="40"/>
        <v>2.0300000000000007</v>
      </c>
      <c r="M205" s="1">
        <f t="shared" si="41"/>
        <v>107.15193052376085</v>
      </c>
      <c r="N205" s="1">
        <f t="shared" si="36"/>
        <v>8.9836178551121095E-4</v>
      </c>
      <c r="O205" s="2" t="str">
        <f t="shared" si="47"/>
        <v>0.999984069436897+0.00564454359747867i</v>
      </c>
      <c r="P205" s="2" t="str">
        <f t="shared" si="37"/>
        <v>0.000122100114822388-0.000010559608403889i</v>
      </c>
      <c r="Q205" s="2" t="str">
        <f t="shared" si="38"/>
        <v>2.92435288435375-1036.16157462395i</v>
      </c>
      <c r="R205" s="2" t="str">
        <f t="shared" si="39"/>
        <v>-0.0706525330403819-0.84471688513236i</v>
      </c>
      <c r="S205" s="2" t="str">
        <f t="shared" si="42"/>
        <v>0.410773631863054-0.535568751221572i</v>
      </c>
      <c r="T205" s="2">
        <f t="shared" si="43"/>
        <v>-3.4144596565142811</v>
      </c>
      <c r="U205">
        <f t="shared" si="44"/>
        <v>-52.512305802160668</v>
      </c>
      <c r="W205" s="2" t="str">
        <f t="shared" si="45"/>
        <v>-94.6764182435391-73.0407823765366i</v>
      </c>
      <c r="X205" s="2">
        <f t="shared" si="46"/>
        <v>41.552929114490126</v>
      </c>
    </row>
    <row r="206" spans="12:24" x14ac:dyDescent="0.25">
      <c r="L206">
        <f t="shared" si="40"/>
        <v>2.0400000000000005</v>
      </c>
      <c r="M206" s="1">
        <f t="shared" si="41"/>
        <v>109.64781961431871</v>
      </c>
      <c r="N206" s="1">
        <f t="shared" si="36"/>
        <v>9.1928731964644795E-4</v>
      </c>
      <c r="O206" s="2" t="str">
        <f t="shared" si="47"/>
        <v>0.999983318654675+0.00577602046240079i</v>
      </c>
      <c r="P206" s="2" t="str">
        <f t="shared" si="37"/>
        <v>0.000122100114822387-0.0000103192410796631i</v>
      </c>
      <c r="Q206" s="2" t="str">
        <f t="shared" si="38"/>
        <v>2.92435288424414-1012.57553094158i</v>
      </c>
      <c r="R206" s="2" t="str">
        <f t="shared" si="39"/>
        <v>-0.0673653545059398-0.825488678026519i</v>
      </c>
      <c r="S206" s="2" t="str">
        <f t="shared" si="42"/>
        <v>0.398780792739024-0.532147986356546i</v>
      </c>
      <c r="T206" s="2">
        <f t="shared" si="43"/>
        <v>-3.5437379765179267</v>
      </c>
      <c r="U206">
        <f t="shared" si="44"/>
        <v>-53.152862376818213</v>
      </c>
      <c r="W206" s="2" t="str">
        <f t="shared" si="45"/>
        <v>-91.9303988501215-69.3062495318211i</v>
      </c>
      <c r="X206" s="2">
        <f t="shared" si="46"/>
        <v>41.223651337924053</v>
      </c>
    </row>
    <row r="207" spans="12:24" x14ac:dyDescent="0.25">
      <c r="L207">
        <f t="shared" si="40"/>
        <v>2.0500000000000003</v>
      </c>
      <c r="M207" s="1">
        <f t="shared" si="41"/>
        <v>112.20184543019644</v>
      </c>
      <c r="N207" s="1">
        <f t="shared" si="36"/>
        <v>9.407002720867669E-4</v>
      </c>
      <c r="O207" s="2" t="str">
        <f t="shared" si="47"/>
        <v>0.999982532489379+0.0059105597135401i</v>
      </c>
      <c r="P207" s="2" t="str">
        <f t="shared" si="37"/>
        <v>0.000122100114822387-0.0000100843451538024i</v>
      </c>
      <c r="Q207" s="2" t="str">
        <f t="shared" si="38"/>
        <v>2.92435288422339-989.526368208725i</v>
      </c>
      <c r="R207" s="2" t="str">
        <f t="shared" si="39"/>
        <v>-0.0642261233775656-0.806698155944409i</v>
      </c>
      <c r="S207" s="2" t="str">
        <f t="shared" si="42"/>
        <v>0.38695451608797-0.528485218209848i</v>
      </c>
      <c r="T207" s="2">
        <f t="shared" si="43"/>
        <v>-3.6751191005141775</v>
      </c>
      <c r="U207">
        <f t="shared" si="44"/>
        <v>-53.788578358811428</v>
      </c>
      <c r="W207" s="2" t="str">
        <f t="shared" si="45"/>
        <v>-89.2194765335628-65.7320079774901i</v>
      </c>
      <c r="X207" s="2">
        <f t="shared" si="46"/>
        <v>40.892270782976759</v>
      </c>
    </row>
    <row r="208" spans="12:24" x14ac:dyDescent="0.25">
      <c r="L208">
        <f t="shared" si="40"/>
        <v>2.06</v>
      </c>
      <c r="M208" s="1">
        <f t="shared" si="41"/>
        <v>114.81536214968835</v>
      </c>
      <c r="N208" s="1">
        <f t="shared" si="36"/>
        <v>9.6261199626298708E-4</v>
      </c>
      <c r="O208" s="2" t="str">
        <f t="shared" si="47"/>
        <v>0.999981709273475+0.00604823267564134i</v>
      </c>
      <c r="P208" s="2" t="str">
        <f t="shared" si="37"/>
        <v>0.000122100114822387-9.85479608100155E-06i</v>
      </c>
      <c r="Q208" s="2" t="str">
        <f t="shared" si="38"/>
        <v>2.92435288423624-967.001865454219i</v>
      </c>
      <c r="R208" s="2" t="str">
        <f t="shared" si="39"/>
        <v>-0.0612281809226977-0.788335355902486i</v>
      </c>
      <c r="S208" s="2" t="str">
        <f t="shared" si="42"/>
        <v>0.375303711432496-0.524589853435166i</v>
      </c>
      <c r="T208" s="2">
        <f t="shared" si="43"/>
        <v>-3.8085719796696016</v>
      </c>
      <c r="U208">
        <f t="shared" si="44"/>
        <v>-54.419193144214674</v>
      </c>
      <c r="W208" s="2" t="str">
        <f t="shared" si="45"/>
        <v>-86.545958440582-62.3135253059943i</v>
      </c>
      <c r="X208" s="2">
        <f t="shared" si="46"/>
        <v>40.558818499688762</v>
      </c>
    </row>
    <row r="209" spans="12:24" x14ac:dyDescent="0.25">
      <c r="L209">
        <f t="shared" si="40"/>
        <v>2.0699999999999998</v>
      </c>
      <c r="M209" s="1">
        <f t="shared" si="41"/>
        <v>117.48975549395293</v>
      </c>
      <c r="N209" s="1">
        <f t="shared" si="36"/>
        <v>9.850341100613013E-4</v>
      </c>
      <c r="O209" s="2" t="str">
        <f t="shared" si="47"/>
        <v>0.999980847260843+0.00618911233428713i</v>
      </c>
      <c r="P209" s="2" t="str">
        <f t="shared" si="37"/>
        <v>0.000122100114822388-9.63047215172306E-06i</v>
      </c>
      <c r="Q209" s="2" t="str">
        <f t="shared" si="38"/>
        <v>2.92435288428361-944.99007988855i</v>
      </c>
      <c r="R209" s="2" t="str">
        <f t="shared" si="39"/>
        <v>-0.0583651681061932-0.770390541701119i</v>
      </c>
      <c r="S209" s="2" t="str">
        <f t="shared" si="42"/>
        <v>0.363836649952116-0.520471642779097i</v>
      </c>
      <c r="T209" s="2">
        <f t="shared" si="43"/>
        <v>-3.9440641224706456</v>
      </c>
      <c r="U209">
        <f t="shared" si="44"/>
        <v>-55.044456866244992</v>
      </c>
      <c r="W209" s="2" t="str">
        <f t="shared" si="45"/>
        <v>-83.9119921485755-59.0462371195535i</v>
      </c>
      <c r="X209" s="2">
        <f t="shared" si="46"/>
        <v>40.223326980837584</v>
      </c>
    </row>
    <row r="210" spans="12:24" x14ac:dyDescent="0.25">
      <c r="L210">
        <f t="shared" si="40"/>
        <v>2.0799999999999996</v>
      </c>
      <c r="M210" s="1">
        <f t="shared" si="41"/>
        <v>120.22644346174125</v>
      </c>
      <c r="N210" s="1">
        <f t="shared" si="36"/>
        <v>1.0079785019832387E-3</v>
      </c>
      <c r="O210" s="2" t="str">
        <f t="shared" si="47"/>
        <v>0.999979944623073+0.00633327337454609i</v>
      </c>
      <c r="P210" s="2" t="str">
        <f t="shared" si="37"/>
        <v>0.000122100114822388-9.41125442620907E-06i</v>
      </c>
      <c r="Q210" s="2" t="str">
        <f t="shared" si="38"/>
        <v>2.92435288436349-923.479340571655i</v>
      </c>
      <c r="R210" s="2" t="str">
        <f t="shared" si="39"/>
        <v>-0.0556310120924454-0.752854198762277i</v>
      </c>
      <c r="S210" s="2" t="str">
        <f t="shared" si="42"/>
        <v>0.352560952014118-0.516140631427149i</v>
      </c>
      <c r="T210" s="2">
        <f t="shared" si="43"/>
        <v>-4.0815617049312145</v>
      </c>
      <c r="U210">
        <f t="shared" si="44"/>
        <v>-55.664130759472457</v>
      </c>
      <c r="W210" s="2" t="str">
        <f t="shared" si="45"/>
        <v>-81.3195630168785-55.9255578522096i</v>
      </c>
      <c r="X210" s="2">
        <f t="shared" si="46"/>
        <v>39.885830051732739</v>
      </c>
    </row>
    <row r="211" spans="12:24" x14ac:dyDescent="0.25">
      <c r="L211">
        <f t="shared" si="40"/>
        <v>2.0899999999999994</v>
      </c>
      <c r="M211" s="1">
        <f t="shared" si="41"/>
        <v>123.026877081238</v>
      </c>
      <c r="N211" s="1">
        <f t="shared" si="36"/>
        <v>1.0314573374490994E-3</v>
      </c>
      <c r="O211" s="2" t="str">
        <f t="shared" si="47"/>
        <v>0.999978999445586+0.00648079222051844i</v>
      </c>
      <c r="P211" s="2" t="str">
        <f t="shared" si="37"/>
        <v>0.000122100114822388-9.19702667238424E-06i</v>
      </c>
      <c r="Q211" s="2" t="str">
        <f t="shared" si="38"/>
        <v>2.92435288434846-902.458242224816i</v>
      </c>
      <c r="R211" s="2" t="str">
        <f t="shared" si="39"/>
        <v>-0.0530199133704856-0.735717029084809i</v>
      </c>
      <c r="S211" s="2" t="str">
        <f t="shared" si="42"/>
        <v>0.34148357903656-0.51160710945797i</v>
      </c>
      <c r="T211" s="2">
        <f t="shared" si="43"/>
        <v>-4.2210296825697755</v>
      </c>
      <c r="U211">
        <f t="shared" si="44"/>
        <v>-56.277987468045005</v>
      </c>
      <c r="W211" s="2" t="str">
        <f t="shared" si="45"/>
        <v>-78.7704925586109-52.9468915799262i</v>
      </c>
      <c r="X211" s="2">
        <f t="shared" si="46"/>
        <v>39.5463627582416</v>
      </c>
    </row>
    <row r="212" spans="12:24" x14ac:dyDescent="0.25">
      <c r="L212">
        <f t="shared" si="40"/>
        <v>2.0999999999999992</v>
      </c>
      <c r="M212" s="1">
        <f t="shared" si="41"/>
        <v>125.89254117941654</v>
      </c>
      <c r="N212" s="1">
        <f t="shared" si="36"/>
        <v>1.0554830652482283E-3</v>
      </c>
      <c r="O212" s="2" t="str">
        <f t="shared" si="47"/>
        <v>0.999978009723575+0.00663174707579982i</v>
      </c>
      <c r="P212" s="2" t="str">
        <f t="shared" si="37"/>
        <v>0.000122100114822387-0.0000089876753038406i</v>
      </c>
      <c r="Q212" s="2" t="str">
        <f t="shared" si="38"/>
        <v>2.92435288426562-881.915639183442i</v>
      </c>
      <c r="R212" s="2" t="str">
        <f t="shared" si="39"/>
        <v>-0.0505263334497164-0.71896994631451i</v>
      </c>
      <c r="S212" s="2" t="str">
        <f t="shared" si="42"/>
        <v>0.330610829558697-0.506881562797097i</v>
      </c>
      <c r="T212" s="2">
        <f t="shared" si="43"/>
        <v>-4.3624319035671713</v>
      </c>
      <c r="U212">
        <f t="shared" si="44"/>
        <v>-56.885811297214055</v>
      </c>
      <c r="W212" s="2" t="str">
        <f t="shared" si="45"/>
        <v>-76.266437800207-50.1056427227767i</v>
      </c>
      <c r="X212" s="2">
        <f t="shared" si="46"/>
        <v>39.204961253634558</v>
      </c>
    </row>
    <row r="213" spans="12:24" x14ac:dyDescent="0.25">
      <c r="L213">
        <f t="shared" si="40"/>
        <v>2.109999999999999</v>
      </c>
      <c r="M213" s="1">
        <f t="shared" si="41"/>
        <v>128.8249551693132</v>
      </c>
      <c r="N213" s="1">
        <f t="shared" si="36"/>
        <v>1.0800684241395219E-3</v>
      </c>
      <c r="O213" s="2" t="str">
        <f t="shared" si="47"/>
        <v>0.999976973357753+0.00678621796488452i</v>
      </c>
      <c r="P213" s="2" t="str">
        <f t="shared" si="37"/>
        <v>0.000122100114822387-0.0000087830893196688i</v>
      </c>
      <c r="Q213" s="2" t="str">
        <f t="shared" si="38"/>
        <v>2.92435288424534-861.840639487484i</v>
      </c>
      <c r="R213" s="2" t="str">
        <f t="shared" si="39"/>
        <v>-0.0481449831124529-0.702604070926439i</v>
      </c>
      <c r="S213" s="2" t="str">
        <f t="shared" si="42"/>
        <v>0.319948339350594-0.501974625058899i</v>
      </c>
      <c r="T213" s="2">
        <f t="shared" si="43"/>
        <v>-4.5057312223069976</v>
      </c>
      <c r="U213">
        <f t="shared" si="44"/>
        <v>-57.487398409442669</v>
      </c>
      <c r="W213" s="2" t="str">
        <f t="shared" si="45"/>
        <v>-73.8088915905044-47.3972265488988i</v>
      </c>
      <c r="X213" s="2">
        <f t="shared" si="46"/>
        <v>38.861662685047506</v>
      </c>
    </row>
    <row r="214" spans="12:24" x14ac:dyDescent="0.25">
      <c r="L214">
        <f t="shared" si="40"/>
        <v>2.1199999999999988</v>
      </c>
      <c r="M214" s="1">
        <f t="shared" si="41"/>
        <v>131.82567385564039</v>
      </c>
      <c r="N214" s="1">
        <f t="shared" si="36"/>
        <v>1.105226449605689E-3</v>
      </c>
      <c r="O214" s="2" t="str">
        <f t="shared" si="47"/>
        <v>0.999975888149899+0.00694428677552981i</v>
      </c>
      <c r="P214" s="2" t="str">
        <f t="shared" si="37"/>
        <v>0.000122100114822388-8.58316024561985E-06i</v>
      </c>
      <c r="Q214" s="2" t="str">
        <f t="shared" si="38"/>
        <v>2.92435288430155-842.222599106386i</v>
      </c>
      <c r="R214" s="2" t="str">
        <f t="shared" si="39"/>
        <v>-0.0458708111950684-0.68661072551684i</v>
      </c>
      <c r="S214" s="2" t="str">
        <f t="shared" si="42"/>
        <v>0.309501085360389-0.496897030624458i</v>
      </c>
      <c r="T214" s="2">
        <f t="shared" si="43"/>
        <v>-4.650889612632148</v>
      </c>
      <c r="U214">
        <f t="shared" si="44"/>
        <v>-58.082556966158997</v>
      </c>
      <c r="W214" s="2" t="str">
        <f t="shared" si="45"/>
        <v>-71.3991838112459-44.81707939748i</v>
      </c>
      <c r="X214" s="2">
        <f t="shared" si="46"/>
        <v>38.516505080228818</v>
      </c>
    </row>
    <row r="215" spans="12:24" x14ac:dyDescent="0.25">
      <c r="L215">
        <f t="shared" si="40"/>
        <v>2.1299999999999986</v>
      </c>
      <c r="M215" s="1">
        <f t="shared" si="41"/>
        <v>134.896288259165</v>
      </c>
      <c r="N215" s="1">
        <f t="shared" si="36"/>
        <v>1.1309704807648394E-3</v>
      </c>
      <c r="O215" s="2" t="str">
        <f t="shared" si="47"/>
        <v>0.999974751798195+0.00710603730210353i</v>
      </c>
      <c r="P215" s="2" t="str">
        <f t="shared" si="37"/>
        <v>0.000122100114822388-8.38778207691132E-06i</v>
      </c>
      <c r="Q215" s="2" t="str">
        <f t="shared" si="38"/>
        <v>2.92435288432043-823.051116295452i</v>
      </c>
      <c r="R215" s="2" t="str">
        <f t="shared" si="39"/>
        <v>-0.0436989938755743-0.670981430202259i</v>
      </c>
      <c r="S215" s="2" t="str">
        <f t="shared" si="42"/>
        <v>0.299273393267249-0.491659569272838i</v>
      </c>
      <c r="T215" s="2">
        <f t="shared" si="43"/>
        <v>-4.7978682801545149</v>
      </c>
      <c r="U215">
        <f t="shared" si="44"/>
        <v>-58.671107216820133</v>
      </c>
      <c r="W215" s="2" t="str">
        <f t="shared" si="45"/>
        <v>-69.0384834342972-42.3606685459192i</v>
      </c>
      <c r="X215" s="2">
        <f t="shared" si="46"/>
        <v>38.169527235232636</v>
      </c>
    </row>
    <row r="216" spans="12:24" x14ac:dyDescent="0.25">
      <c r="L216">
        <f t="shared" si="40"/>
        <v>2.1399999999999983</v>
      </c>
      <c r="M216" s="1">
        <f t="shared" si="41"/>
        <v>138.03842646028798</v>
      </c>
      <c r="N216" s="1">
        <f t="shared" si="36"/>
        <v>1.1573141674430544E-3</v>
      </c>
      <c r="O216" s="2" t="str">
        <f t="shared" si="47"/>
        <v>0.999973561892346+0.00727155528993742i</v>
      </c>
      <c r="P216" s="2" t="str">
        <f t="shared" si="37"/>
        <v>0.000122100114822388-8.19685122118471E-06i</v>
      </c>
      <c r="Q216" s="2" t="str">
        <f t="shared" si="38"/>
        <v>2.9243528842995-804.316026080738i</v>
      </c>
      <c r="R216" s="2" t="str">
        <f t="shared" si="39"/>
        <v>-0.0416249244367586-0.65570789812345i</v>
      </c>
      <c r="S216" s="2" t="str">
        <f t="shared" si="42"/>
        <v>0.289268948385686-0.486273042640641i</v>
      </c>
      <c r="T216" s="2">
        <f t="shared" si="43"/>
        <v>-4.9466277730666954</v>
      </c>
      <c r="U216">
        <f t="shared" si="44"/>
        <v>-59.252881536749932</v>
      </c>
      <c r="W216" s="2" t="str">
        <f t="shared" si="45"/>
        <v>-66.7278013641242-40.0235016550607i</v>
      </c>
      <c r="X216" s="2">
        <f t="shared" si="46"/>
        <v>37.820768603611249</v>
      </c>
    </row>
    <row r="217" spans="12:24" x14ac:dyDescent="0.25">
      <c r="L217">
        <f t="shared" si="40"/>
        <v>2.1499999999999981</v>
      </c>
      <c r="M217" s="1">
        <f t="shared" si="41"/>
        <v>141.25375446227491</v>
      </c>
      <c r="N217" s="1">
        <f t="shared" si="36"/>
        <v>1.1842714774117128E-3</v>
      </c>
      <c r="O217" s="2" t="str">
        <f t="shared" si="47"/>
        <v>0.999972315908468+0.00744092848070971i</v>
      </c>
      <c r="P217" s="2" t="str">
        <f t="shared" si="37"/>
        <v>0.000122100114822388-8.01026644448023E-06i</v>
      </c>
      <c r="Q217" s="2" t="str">
        <f t="shared" si="38"/>
        <v>2.92435288429302-786.007394869416i</v>
      </c>
      <c r="R217" s="2" t="str">
        <f t="shared" si="39"/>
        <v>-0.0396442034998217-0.640782031051532i</v>
      </c>
      <c r="S217" s="2" t="str">
        <f t="shared" si="42"/>
        <v>0.279490809641499-0.480748222764676i</v>
      </c>
      <c r="T217" s="2">
        <f t="shared" si="43"/>
        <v>-5.097128090780723</v>
      </c>
      <c r="U217">
        <f t="shared" si="44"/>
        <v>-59.827724416898086</v>
      </c>
      <c r="W217" s="2" t="str">
        <f t="shared" si="45"/>
        <v>-64.4679940019045-37.8011357342736i</v>
      </c>
      <c r="X217" s="2">
        <f t="shared" si="46"/>
        <v>37.470269187779301</v>
      </c>
    </row>
    <row r="218" spans="12:24" x14ac:dyDescent="0.25">
      <c r="L218">
        <f t="shared" si="40"/>
        <v>2.1599999999999979</v>
      </c>
      <c r="M218" s="1">
        <f t="shared" si="41"/>
        <v>144.54397707459208</v>
      </c>
      <c r="N218" s="1">
        <f t="shared" si="36"/>
        <v>1.21185670379338E-3</v>
      </c>
      <c r="O218" s="2" t="str">
        <f t="shared" si="47"/>
        <v>0.999971011203734+0.00761424665888012i</v>
      </c>
      <c r="P218" s="2" t="str">
        <f t="shared" si="37"/>
        <v>0.000122100114822388-7.82792881710994E-06i</v>
      </c>
      <c r="Q218" s="2" t="str">
        <f t="shared" si="38"/>
        <v>2.92435288432114-768.115515182881i</v>
      </c>
      <c r="R218" s="2" t="str">
        <f t="shared" si="39"/>
        <v>-0.0377526296902339-0.626195915094225i</v>
      </c>
      <c r="S218" s="2" t="str">
        <f t="shared" si="42"/>
        <v>0.269941426333403-0.475095812901386i</v>
      </c>
      <c r="T218" s="2">
        <f t="shared" si="43"/>
        <v>-5.2493287900007601</v>
      </c>
      <c r="U218">
        <f t="shared" si="44"/>
        <v>-60.395492407038986</v>
      </c>
      <c r="W218" s="2" t="str">
        <f t="shared" si="45"/>
        <v>-62.25976746089-35.6891855783272i</v>
      </c>
      <c r="X218" s="2">
        <f t="shared" si="46"/>
        <v>37.118069432945873</v>
      </c>
    </row>
    <row r="219" spans="12:24" x14ac:dyDescent="0.25">
      <c r="L219">
        <f t="shared" si="40"/>
        <v>2.1699999999999977</v>
      </c>
      <c r="M219" s="1">
        <f t="shared" si="41"/>
        <v>147.91083881682005</v>
      </c>
      <c r="N219" s="1">
        <f t="shared" si="36"/>
        <v>1.2400844726402193E-3</v>
      </c>
      <c r="O219" s="2" t="str">
        <f t="shared" si="47"/>
        <v>0.999969645010768+0.00779160169920208i</v>
      </c>
      <c r="P219" s="2" t="str">
        <f t="shared" si="37"/>
        <v>0.000122100114822388-7.64974166130176E-06i</v>
      </c>
      <c r="Q219" s="2" t="str">
        <f t="shared" si="38"/>
        <v>2.92435288431242-750.630900509691i</v>
      </c>
      <c r="R219" s="2" t="str">
        <f t="shared" si="39"/>
        <v>-0.0359461907266403-0.61194181649977i</v>
      </c>
      <c r="S219" s="2" t="str">
        <f t="shared" si="42"/>
        <v>0.260622657378369-0.469326410798257i</v>
      </c>
      <c r="T219" s="2">
        <f t="shared" si="43"/>
        <v>-5.4031890876973288</v>
      </c>
      <c r="U219">
        <f t="shared" si="44"/>
        <v>-60.956054015697759</v>
      </c>
      <c r="W219" s="2" t="str">
        <f t="shared" si="45"/>
        <v>-60.1036823631646-33.6833316359338i</v>
      </c>
      <c r="X219" s="2">
        <f t="shared" si="46"/>
        <v>36.764210124143489</v>
      </c>
    </row>
    <row r="220" spans="12:24" x14ac:dyDescent="0.25">
      <c r="L220">
        <f t="shared" si="40"/>
        <v>2.1799999999999975</v>
      </c>
      <c r="M220" s="1">
        <f t="shared" si="41"/>
        <v>151.35612484361994</v>
      </c>
      <c r="N220" s="1">
        <f t="shared" si="36"/>
        <v>1.2689697506889095E-3</v>
      </c>
      <c r="O220" s="2" t="str">
        <f t="shared" si="47"/>
        <v>0.999968214431778+0.00797308761533639i</v>
      </c>
      <c r="P220" s="2" t="str">
        <f t="shared" si="37"/>
        <v>0.000122100114822388-7.47561049962237E-06i</v>
      </c>
      <c r="Q220" s="2" t="str">
        <f t="shared" si="38"/>
        <v>2.92435288429789-733.544280275709i</v>
      </c>
      <c r="R220" s="2" t="str">
        <f t="shared" si="39"/>
        <v>-0.0342210549085509-0.598012177556415i</v>
      </c>
      <c r="S220" s="2" t="str">
        <f t="shared" si="42"/>
        <v>0.251535792738115-0.463450474544497i</v>
      </c>
      <c r="T220" s="2">
        <f t="shared" si="43"/>
        <v>-5.5586679606114595</v>
      </c>
      <c r="U220">
        <f t="shared" si="44"/>
        <v>-61.509289569351353</v>
      </c>
      <c r="W220" s="2" t="str">
        <f t="shared" si="45"/>
        <v>-58.0001591453348-31.7793272792015i</v>
      </c>
      <c r="X220" s="2">
        <f t="shared" si="46"/>
        <v>36.408732286728778</v>
      </c>
    </row>
    <row r="221" spans="12:24" x14ac:dyDescent="0.25">
      <c r="L221">
        <f t="shared" si="40"/>
        <v>2.1899999999999973</v>
      </c>
      <c r="M221" s="1">
        <f t="shared" si="41"/>
        <v>154.88166189124723</v>
      </c>
      <c r="N221" s="1">
        <f t="shared" si="36"/>
        <v>1.2985278532962167E-3</v>
      </c>
      <c r="O221" s="2" t="str">
        <f t="shared" si="47"/>
        <v>0.999966716432409+0.00815880060959193i</v>
      </c>
      <c r="P221" s="2" t="str">
        <f t="shared" si="37"/>
        <v>0.000122100114822388-7.30544300561528E-06i</v>
      </c>
      <c r="Q221" s="2" t="str">
        <f t="shared" si="38"/>
        <v>2.92435288433212-716.846594928718i</v>
      </c>
      <c r="R221" s="2" t="str">
        <f t="shared" si="39"/>
        <v>-0.0325735629925224-0.584399612585215i</v>
      </c>
      <c r="S221" s="2" t="str">
        <f t="shared" si="42"/>
        <v>0.242681576719761-0.457478291101525i</v>
      </c>
      <c r="T221" s="2">
        <f t="shared" si="43"/>
        <v>-5.7157242408782096</v>
      </c>
      <c r="U221">
        <f t="shared" si="44"/>
        <v>-62.055091034429239</v>
      </c>
      <c r="W221" s="2" t="str">
        <f t="shared" si="45"/>
        <v>-55.9494838018224-29.9730054510849i</v>
      </c>
      <c r="X221" s="2">
        <f t="shared" si="46"/>
        <v>36.051677090763121</v>
      </c>
    </row>
    <row r="222" spans="12:24" x14ac:dyDescent="0.25">
      <c r="L222">
        <f t="shared" si="40"/>
        <v>2.1999999999999971</v>
      </c>
      <c r="M222" s="1">
        <f t="shared" si="41"/>
        <v>158.4893192461104</v>
      </c>
      <c r="N222" s="1">
        <f t="shared" si="36"/>
        <v>1.3287744525593895E-3</v>
      </c>
      <c r="O222" s="2" t="str">
        <f t="shared" si="47"/>
        <v>0.999965147835306+0.0083488391238192i</v>
      </c>
      <c r="P222" s="2" t="str">
        <f t="shared" si="37"/>
        <v>0.000122100114822388-7.13914895424345E-06i</v>
      </c>
      <c r="Q222" s="2" t="str">
        <f t="shared" si="38"/>
        <v>2.92435288432522-700.528991134925i</v>
      </c>
      <c r="R222" s="2" t="str">
        <f t="shared" si="39"/>
        <v>-0.0310002204274766-0.571096904024034i</v>
      </c>
      <c r="S222" s="2" t="str">
        <f t="shared" si="42"/>
        <v>0.234060232853897-0.451419947565933i</v>
      </c>
      <c r="T222" s="2">
        <f t="shared" si="43"/>
        <v>-5.8743167075549563</v>
      </c>
      <c r="U222">
        <f t="shared" si="44"/>
        <v>-62.593361804405973</v>
      </c>
      <c r="W222" s="2" t="str">
        <f t="shared" si="45"/>
        <v>-53.9518139935124-28.2602846769013i</v>
      </c>
      <c r="X222" s="2">
        <f t="shared" si="46"/>
        <v>35.69308575948898</v>
      </c>
    </row>
    <row r="223" spans="12:24" x14ac:dyDescent="0.25">
      <c r="L223">
        <f t="shared" si="40"/>
        <v>2.2099999999999969</v>
      </c>
      <c r="M223" s="1">
        <f t="shared" si="41"/>
        <v>162.18100973589188</v>
      </c>
      <c r="N223" s="1">
        <f t="shared" si="36"/>
        <v>1.3597255856257174E-3</v>
      </c>
      <c r="O223" s="2" t="str">
        <f t="shared" si="47"/>
        <v>0.999963505313378+0.0085433038914831i</v>
      </c>
      <c r="P223" s="2" t="str">
        <f t="shared" si="37"/>
        <v>0.000122100114822388-0.0000069766401741114i</v>
      </c>
      <c r="Q223" s="2" t="str">
        <f t="shared" si="38"/>
        <v>2.92435288430509-684.582817084811i</v>
      </c>
      <c r="R223" s="2" t="str">
        <f t="shared" si="39"/>
        <v>-0.0294976899424474-0.558096998600712i</v>
      </c>
      <c r="S223" s="2" t="str">
        <f t="shared" si="42"/>
        <v>0.225671490053573-0.445285305200804i</v>
      </c>
      <c r="T223" s="2">
        <f t="shared" si="43"/>
        <v>-6.0344041737330913</v>
      </c>
      <c r="U223">
        <f t="shared" si="44"/>
        <v>-63.124016455762231</v>
      </c>
      <c r="W223" s="2" t="str">
        <f t="shared" si="45"/>
        <v>-52.0071854531969-26.6371744326764i</v>
      </c>
      <c r="X223" s="2">
        <f t="shared" si="46"/>
        <v>35.332999482223435</v>
      </c>
    </row>
    <row r="224" spans="12:24" x14ac:dyDescent="0.25">
      <c r="L224">
        <f t="shared" si="40"/>
        <v>2.2199999999999966</v>
      </c>
      <c r="M224" s="1">
        <f t="shared" si="41"/>
        <v>165.95869074375491</v>
      </c>
      <c r="N224" s="1">
        <f t="shared" si="36"/>
        <v>1.3913976631956411E-3</v>
      </c>
      <c r="O224" s="2" t="str">
        <f t="shared" si="47"/>
        <v>0.99996178538274+0.00874229799094202i</v>
      </c>
      <c r="P224" s="2" t="str">
        <f t="shared" si="37"/>
        <v>0.000122100114822388-6.81783050098218E-06i</v>
      </c>
      <c r="Q224" s="2" t="str">
        <f t="shared" si="38"/>
        <v>2.92435288427381-668.999617905816i</v>
      </c>
      <c r="R224" s="2" t="str">
        <f t="shared" si="39"/>
        <v>-0.0280627844691466-0.545393003593316i</v>
      </c>
      <c r="S224" s="2" t="str">
        <f t="shared" si="42"/>
        <v>0.217514609771461-0.439083976233529i</v>
      </c>
      <c r="T224" s="2">
        <f t="shared" si="43"/>
        <v>-6.1959455690466179</v>
      </c>
      <c r="U224">
        <f t="shared" si="44"/>
        <v>-63.646980475885613</v>
      </c>
      <c r="W224" s="2" t="str">
        <f t="shared" si="45"/>
        <v>-50.115518620668-25.0997798704256i</v>
      </c>
      <c r="X224" s="2">
        <f t="shared" si="46"/>
        <v>34.971459331854234</v>
      </c>
    </row>
    <row r="225" spans="12:24" x14ac:dyDescent="0.25">
      <c r="L225">
        <f t="shared" si="40"/>
        <v>2.2299999999999964</v>
      </c>
      <c r="M225" s="1">
        <f t="shared" si="41"/>
        <v>169.82436524617307</v>
      </c>
      <c r="N225" s="1">
        <f t="shared" si="36"/>
        <v>1.4238074782239149E-3</v>
      </c>
      <c r="O225" s="2" t="str">
        <f t="shared" si="47"/>
        <v>0.999959984395326+0.00894592689996084i</v>
      </c>
      <c r="P225" s="2" t="str">
        <f t="shared" si="37"/>
        <v>0.000122100114822387-6.66263573176005E-06i</v>
      </c>
      <c r="Q225" s="2" t="str">
        <f t="shared" si="38"/>
        <v>2.92435288429208-653.771131179471i</v>
      </c>
      <c r="R225" s="2" t="str">
        <f t="shared" si="39"/>
        <v>-0.0266924603801658-0.532978183175534i</v>
      </c>
      <c r="S225" s="2" t="str">
        <f t="shared" si="42"/>
        <v>0.209588413886743-0.432825303389801i</v>
      </c>
      <c r="T225" s="2">
        <f t="shared" si="43"/>
        <v>-6.3589000174563068</v>
      </c>
      <c r="U225">
        <f t="shared" si="44"/>
        <v>-64.162189965741845</v>
      </c>
      <c r="W225" s="2" t="str">
        <f t="shared" si="45"/>
        <v>-48.2766254432195-23.6443059071275i</v>
      </c>
      <c r="X225" s="2">
        <f t="shared" si="46"/>
        <v>34.608506187061451</v>
      </c>
    </row>
    <row r="226" spans="12:24" x14ac:dyDescent="0.25">
      <c r="L226">
        <f t="shared" si="40"/>
        <v>2.2399999999999962</v>
      </c>
      <c r="M226" s="1">
        <f t="shared" si="41"/>
        <v>173.78008287493614</v>
      </c>
      <c r="N226" s="1">
        <f t="shared" si="36"/>
        <v>1.4569722148234645E-3</v>
      </c>
      <c r="O226" s="2" t="str">
        <f t="shared" si="47"/>
        <v>0.999958098531149+0.00915429855148611i</v>
      </c>
      <c r="P226" s="2" t="str">
        <f t="shared" si="37"/>
        <v>0.000122100114822389-6.51097358019315E-06i</v>
      </c>
      <c r="Q226" s="2" t="str">
        <f t="shared" si="38"/>
        <v>2.92435288432383-638.889282560536i</v>
      </c>
      <c r="R226" s="2" t="str">
        <f t="shared" si="39"/>
        <v>-0.0253838110347345-0.520845954845266i</v>
      </c>
      <c r="S226" s="2" t="str">
        <f t="shared" si="42"/>
        <v>0.201891313064309-0.426518342116454i</v>
      </c>
      <c r="T226" s="2">
        <f t="shared" si="43"/>
        <v>-6.5232269101562101</v>
      </c>
      <c r="U226">
        <f t="shared" si="44"/>
        <v>-64.669591320894298</v>
      </c>
      <c r="W226" s="2" t="str">
        <f t="shared" si="45"/>
        <v>-46.4902162817784-22.267060689283i</v>
      </c>
      <c r="X226" s="2">
        <f t="shared" si="46"/>
        <v>34.24418065941606</v>
      </c>
    </row>
    <row r="227" spans="12:24" x14ac:dyDescent="0.25">
      <c r="L227">
        <f t="shared" si="40"/>
        <v>2.249999999999996</v>
      </c>
      <c r="M227" s="1">
        <f t="shared" si="41"/>
        <v>177.82794100389066</v>
      </c>
      <c r="N227" s="1">
        <f t="shared" si="36"/>
        <v>1.4909094573766193E-3</v>
      </c>
      <c r="O227" s="2" t="str">
        <f t="shared" si="47"/>
        <v>0.999956123790201+0.00936752339071214i</v>
      </c>
      <c r="P227" s="2" t="str">
        <f t="shared" si="37"/>
        <v>0.000122100114822388-6.36276363307827E-06i</v>
      </c>
      <c r="Q227" s="2" t="str">
        <f t="shared" si="38"/>
        <v>2.92435288427317-624.346181495887i</v>
      </c>
      <c r="R227" s="2" t="str">
        <f t="shared" si="39"/>
        <v>-0.0241340606125366-0.508989885934431i</v>
      </c>
      <c r="S227" s="2" t="str">
        <f t="shared" si="42"/>
        <v>0.194421335350411-0.42017184541616i</v>
      </c>
      <c r="T227" s="2">
        <f t="shared" si="43"/>
        <v>-6.6888859735845401</v>
      </c>
      <c r="U227">
        <f t="shared" si="44"/>
        <v>-65.169140893467514</v>
      </c>
      <c r="W227" s="2" t="str">
        <f t="shared" si="45"/>
        <v>-44.7559068659021-20.9644584506179i</v>
      </c>
      <c r="X227" s="2">
        <f t="shared" si="46"/>
        <v>33.87852302537538</v>
      </c>
    </row>
    <row r="228" spans="12:24" x14ac:dyDescent="0.25">
      <c r="L228">
        <f t="shared" si="40"/>
        <v>2.2599999999999958</v>
      </c>
      <c r="M228" s="1">
        <f t="shared" si="41"/>
        <v>181.97008586099668</v>
      </c>
      <c r="N228" s="1">
        <f t="shared" si="36"/>
        <v>1.5256371998585961E-3</v>
      </c>
      <c r="O228" s="2" t="str">
        <f t="shared" si="47"/>
        <v>0.999954055983974+0.0095857144334677i</v>
      </c>
      <c r="P228" s="2" t="str">
        <f t="shared" si="37"/>
        <v>0.000122100114822388-6.21792730744007E-06i</v>
      </c>
      <c r="Q228" s="2" t="str">
        <f t="shared" si="38"/>
        <v>2.92435288431307-610.134117040837i</v>
      </c>
      <c r="R228" s="2" t="str">
        <f t="shared" si="39"/>
        <v>-0.0229405582248008-0.49740369019838i</v>
      </c>
      <c r="S228" s="2" t="str">
        <f t="shared" si="42"/>
        <v>0.18717615478426-0.413794251204388i</v>
      </c>
      <c r="T228" s="2">
        <f t="shared" si="43"/>
        <v>-6.8558373324951223</v>
      </c>
      <c r="U228">
        <f t="shared" si="44"/>
        <v>-65.660804638137762</v>
      </c>
      <c r="W228" s="2" t="str">
        <f t="shared" si="45"/>
        <v>-43.0732252458623-19.7330217844645i</v>
      </c>
      <c r="X228" s="2">
        <f t="shared" si="46"/>
        <v>33.511573163217449</v>
      </c>
    </row>
    <row r="229" spans="12:24" x14ac:dyDescent="0.25">
      <c r="L229">
        <f t="shared" si="40"/>
        <v>2.2699999999999956</v>
      </c>
      <c r="M229" s="1">
        <f t="shared" si="41"/>
        <v>186.20871366628504</v>
      </c>
      <c r="N229" s="1">
        <f t="shared" si="36"/>
        <v>1.5611738553781337E-3</v>
      </c>
      <c r="O229" s="2" t="str">
        <f t="shared" si="47"/>
        <v>0.999951890726569+0.00980898732595323i</v>
      </c>
      <c r="P229" s="2" t="str">
        <f t="shared" si="37"/>
        <v>0.000122100114822388-6.07638780908962E-06i</v>
      </c>
      <c r="Q229" s="2" t="str">
        <f t="shared" si="38"/>
        <v>2.92435288431886-596.245553770693i</v>
      </c>
      <c r="R229" s="2" t="str">
        <f t="shared" si="39"/>
        <v>-0.0218007722928484-0.486081224482761i</v>
      </c>
      <c r="S229" s="2" t="str">
        <f t="shared" si="42"/>
        <v>0.180153119823089-0.407393672083402i</v>
      </c>
      <c r="T229" s="2">
        <f t="shared" si="43"/>
        <v>-7.0240415680866857</v>
      </c>
      <c r="U229">
        <f t="shared" si="44"/>
        <v>-66.144557745244839</v>
      </c>
      <c r="W229" s="2" t="str">
        <f t="shared" si="45"/>
        <v>-41.4416186945754-18.5693833558528i</v>
      </c>
      <c r="X229" s="2">
        <f t="shared" si="46"/>
        <v>33.143370494918543</v>
      </c>
    </row>
    <row r="230" spans="12:24" x14ac:dyDescent="0.25">
      <c r="L230">
        <f t="shared" si="40"/>
        <v>2.2799999999999954</v>
      </c>
      <c r="M230" s="1">
        <f t="shared" si="41"/>
        <v>190.54607179632276</v>
      </c>
      <c r="N230" s="1">
        <f t="shared" si="36"/>
        <v>1.5975382659403699E-3</v>
      </c>
      <c r="O230" s="2" t="str">
        <f t="shared" si="47"/>
        <v>0.999949623425401+0.0100374604058596i</v>
      </c>
      <c r="P230" s="2" t="str">
        <f t="shared" si="37"/>
        <v>0.000122100114822388-5.93807009212223E-06i</v>
      </c>
      <c r="Q230" s="2" t="str">
        <f t="shared" si="38"/>
        <v>2.92435288430306-582.673127785366i</v>
      </c>
      <c r="R230" s="2" t="str">
        <f t="shared" si="39"/>
        <v>-0.0207122851787344-0.475016485466383i</v>
      </c>
      <c r="S230" s="2" t="str">
        <f t="shared" si="42"/>
        <v>0.173349281401133-0.400977887411527i</v>
      </c>
      <c r="T230" s="2">
        <f t="shared" si="43"/>
        <v>-7.1934597712586301</v>
      </c>
      <c r="U230">
        <f t="shared" si="44"/>
        <v>-66.620384263420476</v>
      </c>
      <c r="W230" s="2" t="str">
        <f t="shared" si="45"/>
        <v>-39.8604605162382-17.4702870819323i</v>
      </c>
      <c r="X230" s="2">
        <f t="shared" si="46"/>
        <v>32.773953932903474</v>
      </c>
    </row>
    <row r="231" spans="12:24" x14ac:dyDescent="0.25">
      <c r="L231">
        <f t="shared" si="40"/>
        <v>2.2899999999999952</v>
      </c>
      <c r="M231" s="1">
        <f t="shared" si="41"/>
        <v>194.98445997580251</v>
      </c>
      <c r="N231" s="1">
        <f t="shared" si="36"/>
        <v>1.6347497124371282E-3</v>
      </c>
      <c r="O231" s="2" t="str">
        <f t="shared" si="47"/>
        <v>0.999947249271458+0.0102712547648995i</v>
      </c>
      <c r="P231" s="2" t="str">
        <f t="shared" si="37"/>
        <v>0.000122100114822388-5.80290081837145E-06i</v>
      </c>
      <c r="Q231" s="2" t="str">
        <f t="shared" si="38"/>
        <v>2.92435288431289-569.409642804948i</v>
      </c>
      <c r="R231" s="2" t="str">
        <f t="shared" si="39"/>
        <v>-0.0196727880542063-0.464203606478156i</v>
      </c>
      <c r="S231" s="2" t="str">
        <f t="shared" si="42"/>
        <v>0.166761420462169-0.394554337536418i</v>
      </c>
      <c r="T231" s="2">
        <f t="shared" si="43"/>
        <v>-7.3640535910920315</v>
      </c>
      <c r="U231">
        <f t="shared" si="44"/>
        <v>-67.088276714040944</v>
      </c>
      <c r="W231" s="2" t="str">
        <f t="shared" si="45"/>
        <v>-38.3290567234436-16.4325888113963i</v>
      </c>
      <c r="X231" s="2">
        <f t="shared" si="46"/>
        <v>32.403361831572511</v>
      </c>
    </row>
    <row r="232" spans="12:24" x14ac:dyDescent="0.25">
      <c r="L232">
        <f t="shared" si="40"/>
        <v>2.2999999999999949</v>
      </c>
      <c r="M232" s="1">
        <f t="shared" si="41"/>
        <v>199.52623149688571</v>
      </c>
      <c r="N232" s="1">
        <f t="shared" si="36"/>
        <v>1.6728279248698899E-3</v>
      </c>
      <c r="O232" s="2" t="str">
        <f t="shared" si="47"/>
        <v>0.9999447632291+0.0105104943127842i</v>
      </c>
      <c r="P232" s="2" t="str">
        <f t="shared" si="37"/>
        <v>0.000122100114822388-5.67080831953071E-06i</v>
      </c>
      <c r="Q232" s="2" t="str">
        <f t="shared" si="38"/>
        <v>2.92435288428941-556.448066354135i</v>
      </c>
      <c r="R232" s="2" t="str">
        <f t="shared" si="39"/>
        <v>-0.018680076007442-0.453636854386514i</v>
      </c>
      <c r="S232" s="2" t="str">
        <f t="shared" si="42"/>
        <v>0.160386074818317-0.38813012006207i</v>
      </c>
      <c r="T232" s="2">
        <f t="shared" si="43"/>
        <v>-7.5357852785759638</v>
      </c>
      <c r="U232">
        <f t="shared" si="44"/>
        <v>-67.54823570089556</v>
      </c>
      <c r="W232" s="2" t="str">
        <f t="shared" si="45"/>
        <v>-36.8466525499321-15.4532565348604i</v>
      </c>
      <c r="X232" s="2">
        <f t="shared" si="46"/>
        <v>32.031631943581651</v>
      </c>
    </row>
    <row r="233" spans="12:24" x14ac:dyDescent="0.25">
      <c r="L233">
        <f t="shared" si="40"/>
        <v>2.3099999999999947</v>
      </c>
      <c r="M233" s="1">
        <f t="shared" si="41"/>
        <v>204.1737944669506</v>
      </c>
      <c r="N233" s="1">
        <f t="shared" si="36"/>
        <v>1.7117930928109138E-3</v>
      </c>
      <c r="O233" s="2" t="str">
        <f t="shared" si="47"/>
        <v>0.999942160025384+0.0107553058426777i</v>
      </c>
      <c r="P233" s="2" t="str">
        <f t="shared" si="37"/>
        <v>0.000122100114822388-5.54172255831301E-06i</v>
      </c>
      <c r="Q233" s="2" t="str">
        <f t="shared" si="38"/>
        <v>2.92435288430033-543.781526033529i</v>
      </c>
      <c r="R233" s="2" t="str">
        <f t="shared" si="39"/>
        <v>-0.0177320433626706-0.443310626559635i</v>
      </c>
      <c r="S233" s="2" t="str">
        <f t="shared" si="42"/>
        <v>0.154219565219699-0.38171198799756i</v>
      </c>
      <c r="T233" s="2">
        <f t="shared" si="43"/>
        <v>-7.7086177258204893</v>
      </c>
      <c r="U233">
        <f t="shared" si="44"/>
        <v>-68.000269515920024</v>
      </c>
      <c r="W233" s="2" t="str">
        <f t="shared" si="45"/>
        <v>-35.4124387690545-14.5293701606439i</v>
      </c>
      <c r="X233" s="2">
        <f t="shared" si="46"/>
        <v>31.658801380637946</v>
      </c>
    </row>
    <row r="234" spans="12:24" x14ac:dyDescent="0.25">
      <c r="L234">
        <f t="shared" si="40"/>
        <v>2.3199999999999945</v>
      </c>
      <c r="M234" s="1">
        <f t="shared" si="41"/>
        <v>208.92961308540137</v>
      </c>
      <c r="N234" s="1">
        <f t="shared" si="36"/>
        <v>1.7516658761080051E-3</v>
      </c>
      <c r="O234" s="2" t="str">
        <f t="shared" si="47"/>
        <v>0.999939434138878+0.011005819098163i</v>
      </c>
      <c r="P234" s="2" t="str">
        <f t="shared" si="37"/>
        <v>0.000122100114822387-5.41557509174881E-06i</v>
      </c>
      <c r="Q234" s="2" t="str">
        <f t="shared" si="38"/>
        <v>2.92435288431636-531.403305875774i</v>
      </c>
      <c r="R234" s="2" t="str">
        <f t="shared" si="39"/>
        <v>-0.016826679215608-0.433219447894822i</v>
      </c>
      <c r="S234" s="2" t="str">
        <f t="shared" si="42"/>
        <v>0.148258020523948-0.37530634965061i</v>
      </c>
      <c r="T234" s="2">
        <f t="shared" si="43"/>
        <v>-7.8825145008005402</v>
      </c>
      <c r="U234">
        <f t="shared" si="44"/>
        <v>-68.444393744317864</v>
      </c>
      <c r="W234" s="2" t="str">
        <f t="shared" si="45"/>
        <v>-34.0255577942503-13.6581208896153i</v>
      </c>
      <c r="X234" s="2">
        <f t="shared" si="46"/>
        <v>31.28490657876312</v>
      </c>
    </row>
    <row r="235" spans="12:24" x14ac:dyDescent="0.25">
      <c r="L235">
        <f t="shared" si="40"/>
        <v>2.3299999999999943</v>
      </c>
      <c r="M235" s="1">
        <f t="shared" si="41"/>
        <v>213.79620895022055</v>
      </c>
      <c r="N235" s="1">
        <f t="shared" si="36"/>
        <v>1.792467415838649E-3</v>
      </c>
      <c r="O235" s="2" t="str">
        <f t="shared" si="47"/>
        <v>0.999936579787953+0.0112621668417527i</v>
      </c>
      <c r="P235" s="2" t="str">
        <f t="shared" si="37"/>
        <v>0.000122100114822387-5.29229903476703E-06i</v>
      </c>
      <c r="Q235" s="2" t="str">
        <f t="shared" si="38"/>
        <v>2.92435288431165-519.306842784705i</v>
      </c>
      <c r="R235" s="2" t="str">
        <f t="shared" si="39"/>
        <v>-0.015962063167485-0.423357967915587i</v>
      </c>
      <c r="S235" s="2" t="str">
        <f t="shared" si="42"/>
        <v>0.142497401883099-0.368919270114376i</v>
      </c>
      <c r="T235" s="2">
        <f t="shared" si="43"/>
        <v>-8.0574398778538061</v>
      </c>
      <c r="U235">
        <f t="shared" si="44"/>
        <v>-68.880630870216194</v>
      </c>
      <c r="W235" s="2" t="str">
        <f t="shared" si="45"/>
        <v>-32.6851095406656-12.8368102242103i</v>
      </c>
      <c r="X235" s="2">
        <f t="shared" si="46"/>
        <v>30.909983267804879</v>
      </c>
    </row>
    <row r="236" spans="12:24" x14ac:dyDescent="0.25">
      <c r="L236">
        <f t="shared" si="40"/>
        <v>2.3399999999999941</v>
      </c>
      <c r="M236" s="1">
        <f t="shared" si="41"/>
        <v>218.77616239495231</v>
      </c>
      <c r="N236" s="1">
        <f t="shared" si="36"/>
        <v>1.8342193455192801E-3</v>
      </c>
      <c r="O236" s="2" t="str">
        <f t="shared" si="47"/>
        <v>0.999933590918524+0.0115244849249817i</v>
      </c>
      <c r="P236" s="2" t="str">
        <f t="shared" si="37"/>
        <v>0.000122100114822388-5.17182902476456E-06i</v>
      </c>
      <c r="Q236" s="2" t="str">
        <f t="shared" si="38"/>
        <v>2.92435288429608-507.485723055474i</v>
      </c>
      <c r="R236" s="2" t="str">
        <f t="shared" si="39"/>
        <v>-0.0151363612517179-0.413720957934712i</v>
      </c>
      <c r="S236" s="2" t="str">
        <f t="shared" si="42"/>
        <v>0.136933525876313-0.362556474203479i</v>
      </c>
      <c r="T236" s="2">
        <f t="shared" si="43"/>
        <v>-8.2333588640864335</v>
      </c>
      <c r="U236">
        <f t="shared" si="44"/>
        <v>-69.309009884909841</v>
      </c>
      <c r="W236" s="2" t="str">
        <f t="shared" si="45"/>
        <v>-31.3901570317245-12.062848645915i</v>
      </c>
      <c r="X236" s="2">
        <f t="shared" si="46"/>
        <v>30.534066445039635</v>
      </c>
    </row>
    <row r="237" spans="12:24" x14ac:dyDescent="0.25">
      <c r="L237">
        <f t="shared" si="40"/>
        <v>2.3499999999999939</v>
      </c>
      <c r="M237" s="1">
        <f t="shared" si="41"/>
        <v>223.87211385683094</v>
      </c>
      <c r="N237" s="1">
        <f t="shared" si="36"/>
        <v>1.8769438025756705E-3</v>
      </c>
      <c r="O237" s="2" t="str">
        <f t="shared" si="47"/>
        <v>0.99993046119121+0.0117929123601156i</v>
      </c>
      <c r="P237" s="2" t="str">
        <f t="shared" si="37"/>
        <v>0.000122100114822388-5.05410118703718E-06i</v>
      </c>
      <c r="Q237" s="2" t="str">
        <f t="shared" si="38"/>
        <v>2.92435288427715-495.93367897392i</v>
      </c>
      <c r="R237" s="2" t="str">
        <f t="shared" si="39"/>
        <v>-0.0143478220441351-0.404303308281932i</v>
      </c>
      <c r="S237" s="2" t="str">
        <f t="shared" si="42"/>
        <v>0.131562086534589-0.356223350695265i</v>
      </c>
      <c r="T237" s="2">
        <f t="shared" si="43"/>
        <v>-8.410237221875267</v>
      </c>
      <c r="U237">
        <f t="shared" si="44"/>
        <v>-69.729565899228078</v>
      </c>
      <c r="W237" s="2" t="str">
        <f t="shared" si="45"/>
        <v>-30.1397317379743-11.3337539952316i</v>
      </c>
      <c r="X237" s="2">
        <f t="shared" si="46"/>
        <v>30.157190352679454</v>
      </c>
    </row>
    <row r="238" spans="12:24" x14ac:dyDescent="0.25">
      <c r="L238">
        <f t="shared" si="40"/>
        <v>2.3599999999999937</v>
      </c>
      <c r="M238" s="1">
        <f t="shared" si="41"/>
        <v>229.08676527677417</v>
      </c>
      <c r="N238" s="1">
        <f t="shared" si="36"/>
        <v>1.9206634400804746E-3</v>
      </c>
      <c r="O238" s="2" t="str">
        <f t="shared" si="47"/>
        <v>0.999927183967892+0.0120675913935116i</v>
      </c>
      <c r="P238" s="2" t="str">
        <f t="shared" si="37"/>
        <v>0.000122100114822388-4.93905310054903E-06i</v>
      </c>
      <c r="Q238" s="2" t="str">
        <f t="shared" si="38"/>
        <v>2.92435288427996-484.644585493361i</v>
      </c>
      <c r="R238" s="2" t="str">
        <f t="shared" si="39"/>
        <v>-0.013594772946744-0.395100025594743i</v>
      </c>
      <c r="S238" s="2" t="str">
        <f t="shared" si="42"/>
        <v>0.126378676219016-0.349924957734783i</v>
      </c>
      <c r="T238" s="2">
        <f t="shared" si="43"/>
        <v>-8.5880414876765911</v>
      </c>
      <c r="U238">
        <f t="shared" si="44"/>
        <v>-70.142339761218025</v>
      </c>
      <c r="W238" s="2" t="str">
        <f t="shared" si="45"/>
        <v>-28.9328386388939-10.6471495873969i</v>
      </c>
      <c r="X238" s="2">
        <f t="shared" si="46"/>
        <v>29.779388459073409</v>
      </c>
    </row>
    <row r="239" spans="12:24" x14ac:dyDescent="0.25">
      <c r="L239">
        <f t="shared" si="40"/>
        <v>2.3699999999999934</v>
      </c>
      <c r="M239" s="1">
        <f t="shared" si="41"/>
        <v>234.42288153198876</v>
      </c>
      <c r="N239" s="1">
        <f t="shared" si="36"/>
        <v>1.9654014387641937E-3</v>
      </c>
      <c r="O239" s="2" t="str">
        <f t="shared" si="47"/>
        <v>0.999923752297635+0.0123486675806702i</v>
      </c>
      <c r="P239" s="2" t="str">
        <f t="shared" si="37"/>
        <v>0.000122100114822388-4.82662376546749E-06i</v>
      </c>
      <c r="Q239" s="2" t="str">
        <f t="shared" si="38"/>
        <v>2.92435288429171-473.612456986996i</v>
      </c>
      <c r="R239" s="2" t="str">
        <f t="shared" si="39"/>
        <v>-0.0128756166420678-0.386106230170841i</v>
      </c>
      <c r="S239" s="2" t="str">
        <f t="shared" si="42"/>
        <v>0.121378805323216-0.343666029270644i</v>
      </c>
      <c r="T239" s="2">
        <f t="shared" si="43"/>
        <v>-8.7667389873032562</v>
      </c>
      <c r="U239">
        <f t="shared" si="44"/>
        <v>-70.547377680997954</v>
      </c>
      <c r="W239" s="2" t="str">
        <f t="shared" si="45"/>
        <v>-27.7684610018743-10.000762095672i</v>
      </c>
      <c r="X239" s="2">
        <f t="shared" si="46"/>
        <v>29.400693443440357</v>
      </c>
    </row>
    <row r="240" spans="12:24" x14ac:dyDescent="0.25">
      <c r="L240">
        <f t="shared" si="40"/>
        <v>2.3799999999999932</v>
      </c>
      <c r="M240" s="1">
        <f t="shared" si="41"/>
        <v>239.88329190194551</v>
      </c>
      <c r="N240" s="1">
        <f t="shared" si="36"/>
        <v>2.0111815193059111E-3</v>
      </c>
      <c r="O240" s="2" t="str">
        <f t="shared" si="47"/>
        <v>0.999920158901949+0.0126362898630141i</v>
      </c>
      <c r="P240" s="2" t="str">
        <f t="shared" si="37"/>
        <v>0.000122100114822388-4.71675357020906E-06i</v>
      </c>
      <c r="Q240" s="2" t="str">
        <f t="shared" si="38"/>
        <v>2.9243528843105-462.831444074267i</v>
      </c>
      <c r="R240" s="2" t="str">
        <f t="shared" si="39"/>
        <v>-0.0121888277029592-0.377317153380847i</v>
      </c>
      <c r="S240" s="2" t="str">
        <f t="shared" si="42"/>
        <v>0.116557920790666-0.337450982386628i</v>
      </c>
      <c r="T240" s="2">
        <f t="shared" si="43"/>
        <v>-8.946297847935659</v>
      </c>
      <c r="U240">
        <f t="shared" si="44"/>
        <v>-70.944730862960768</v>
      </c>
      <c r="W240" s="2" t="str">
        <f t="shared" si="45"/>
        <v>-26.6455648747958-9.39241923342334i</v>
      </c>
      <c r="X240" s="2">
        <f t="shared" si="46"/>
        <v>29.021137183868948</v>
      </c>
    </row>
    <row r="241" spans="12:24" x14ac:dyDescent="0.25">
      <c r="L241">
        <f t="shared" si="40"/>
        <v>2.389999999999993</v>
      </c>
      <c r="M241" s="1">
        <f t="shared" si="41"/>
        <v>245.47089156849918</v>
      </c>
      <c r="N241" s="1">
        <f t="shared" si="36"/>
        <v>2.0580279549102971E-3</v>
      </c>
      <c r="O241" s="2" t="str">
        <f t="shared" si="47"/>
        <v>0.999916396159354+0.0129306106464355i</v>
      </c>
      <c r="P241" s="2" t="str">
        <f t="shared" si="37"/>
        <v>0.000122100114822388-4.60938426004702E-06i</v>
      </c>
      <c r="Q241" s="2" t="str">
        <f t="shared" si="38"/>
        <v>2.92435288429107-452.29583051941i</v>
      </c>
      <c r="R241" s="2" t="str">
        <f t="shared" si="39"/>
        <v>-0.0115329493577457-0.368728135139895i</v>
      </c>
      <c r="S241" s="2" t="str">
        <f t="shared" si="42"/>
        <v>0.111911423439243-0.33128392540907i</v>
      </c>
      <c r="T241" s="2">
        <f t="shared" si="43"/>
        <v>-9.1266870070164465</v>
      </c>
      <c r="U241">
        <f t="shared" si="44"/>
        <v>-71.334455147137447</v>
      </c>
      <c r="W241" s="2" t="str">
        <f t="shared" si="45"/>
        <v>-25.5631032919737-8.82004726394873i</v>
      </c>
      <c r="X241" s="2">
        <f t="shared" si="46"/>
        <v>28.640750748433671</v>
      </c>
    </row>
    <row r="242" spans="12:24" x14ac:dyDescent="0.25">
      <c r="L242">
        <f t="shared" si="40"/>
        <v>2.3999999999999928</v>
      </c>
      <c r="M242" s="1">
        <f t="shared" si="41"/>
        <v>251.18864315095405</v>
      </c>
      <c r="N242" s="1">
        <f t="shared" si="36"/>
        <v>2.1059655841775987E-3</v>
      </c>
      <c r="O242" s="2" t="str">
        <f t="shared" si="47"/>
        <v>0.999912456089223+0.0132317858816482i</v>
      </c>
      <c r="P242" s="2" t="str">
        <f t="shared" si="37"/>
        <v>0.000122100114822387-4.50445890652955E-06i</v>
      </c>
      <c r="Q242" s="2" t="str">
        <f t="shared" si="38"/>
        <v>2.92435288429316-442.000030200664i</v>
      </c>
      <c r="R242" s="2" t="str">
        <f t="shared" si="39"/>
        <v>-0.0109065904010147-0.360334621436828i</v>
      </c>
      <c r="S242" s="2" t="str">
        <f t="shared" si="42"/>
        <v>0.107434684101226-0.325168666670648i</v>
      </c>
      <c r="T242" s="2">
        <f t="shared" si="43"/>
        <v>-9.3078762182549433</v>
      </c>
      <c r="U242">
        <f t="shared" si="44"/>
        <v>-71.716610660208445</v>
      </c>
      <c r="W242" s="2" t="str">
        <f t="shared" si="45"/>
        <v>-24.5200201950153-8.28166836597725i</v>
      </c>
      <c r="X242" s="2">
        <f t="shared" si="46"/>
        <v>28.259564389202524</v>
      </c>
    </row>
    <row r="243" spans="12:24" x14ac:dyDescent="0.25">
      <c r="L243">
        <f t="shared" si="40"/>
        <v>2.4099999999999926</v>
      </c>
      <c r="M243" s="1">
        <f t="shared" si="41"/>
        <v>257.03957827688208</v>
      </c>
      <c r="N243" s="1">
        <f t="shared" si="36"/>
        <v>2.1550198242733794E-3</v>
      </c>
      <c r="O243" s="2" t="str">
        <f t="shared" si="47"/>
        <v>0.999908330334854+0.0135399751463879i</v>
      </c>
      <c r="P243" s="2" t="str">
        <f t="shared" si="37"/>
        <v>0.000122100114822388-0.0000044019218766397i</v>
      </c>
      <c r="Q243" s="2" t="str">
        <f t="shared" si="38"/>
        <v>2.92435288429899-431.938584148416i</v>
      </c>
      <c r="R243" s="2" t="str">
        <f t="shared" si="39"/>
        <v>-0.0103084222408429-0.352132161919581i</v>
      </c>
      <c r="S243" s="2" t="str">
        <f t="shared" si="42"/>
        <v>0.103123058595513-0.319108723818441i</v>
      </c>
      <c r="T243" s="2">
        <f t="shared" si="43"/>
        <v>-9.4898360549712493</v>
      </c>
      <c r="U243">
        <f t="shared" si="44"/>
        <v>-72.091261476476618</v>
      </c>
      <c r="W243" s="2" t="str">
        <f t="shared" si="45"/>
        <v>-23.5152540721796-7.77539788100916i</v>
      </c>
      <c r="X243" s="2">
        <f t="shared" si="46"/>
        <v>27.877607538904936</v>
      </c>
    </row>
    <row r="244" spans="12:24" x14ac:dyDescent="0.25">
      <c r="L244">
        <f t="shared" si="40"/>
        <v>2.4199999999999924</v>
      </c>
      <c r="M244" s="1">
        <f t="shared" si="41"/>
        <v>263.02679918953373</v>
      </c>
      <c r="N244" s="1">
        <f t="shared" si="36"/>
        <v>2.2052166844050507E-3</v>
      </c>
      <c r="O244" s="2" t="str">
        <f t="shared" si="47"/>
        <v>0.999904010145753+0.0138553417295008i</v>
      </c>
      <c r="P244" s="2" t="str">
        <f t="shared" si="37"/>
        <v>0.000122100114822388-4.30171880405069E-06i</v>
      </c>
      <c r="Q244" s="2" t="str">
        <f t="shared" si="38"/>
        <v>2.92435288428385-422.106157650779i</v>
      </c>
      <c r="R244" s="2" t="str">
        <f t="shared" si="39"/>
        <v>-0.00973717608286781-0.34411640753553i</v>
      </c>
      <c r="S244" s="2" t="str">
        <f t="shared" si="42"/>
        <v>0.0989719015498854-0.313107333567002i</v>
      </c>
      <c r="T244" s="2">
        <f t="shared" si="43"/>
        <v>-9.6725379109230385</v>
      </c>
      <c r="U244">
        <f t="shared" si="44"/>
        <v>-72.458475290275061</v>
      </c>
      <c r="W244" s="2" t="str">
        <f t="shared" si="45"/>
        <v>-22.5477413219896-7.29944146650885i</v>
      </c>
      <c r="X244" s="2">
        <f t="shared" si="46"/>
        <v>27.49490881011792</v>
      </c>
    </row>
    <row r="245" spans="12:24" x14ac:dyDescent="0.25">
      <c r="L245">
        <f t="shared" si="40"/>
        <v>2.4299999999999922</v>
      </c>
      <c r="M245" s="1">
        <f t="shared" si="41"/>
        <v>269.15348039268673</v>
      </c>
      <c r="N245" s="1">
        <f t="shared" si="36"/>
        <v>2.2565827796122854E-3</v>
      </c>
      <c r="O245" s="2" t="str">
        <f t="shared" si="47"/>
        <v>0.999899486359082+0.0141780527169616i</v>
      </c>
      <c r="P245" s="2" t="str">
        <f t="shared" si="37"/>
        <v>0.000122100114822388-4.20379655973424E-06i</v>
      </c>
      <c r="Q245" s="2" t="str">
        <f t="shared" si="38"/>
        <v>2.92435288430617-412.49753742507i</v>
      </c>
      <c r="R245" s="2" t="str">
        <f t="shared" si="39"/>
        <v>-0.00919164023725106-0.336283108225598i</v>
      </c>
      <c r="S245" s="2" t="str">
        <f t="shared" si="42"/>
        <v>0.0949765791074406-0.307167461796133i</v>
      </c>
      <c r="T245" s="2">
        <f t="shared" si="43"/>
        <v>-9.8559539988769078</v>
      </c>
      <c r="U245">
        <f t="shared" si="44"/>
        <v>-72.818323099154895</v>
      </c>
      <c r="W245" s="2" t="str">
        <f t="shared" si="45"/>
        <v>-21.6164193476846-6.85209217789723i</v>
      </c>
      <c r="X245" s="2">
        <f t="shared" si="46"/>
        <v>27.111495996707959</v>
      </c>
    </row>
    <row r="246" spans="12:24" x14ac:dyDescent="0.25">
      <c r="L246">
        <f t="shared" si="40"/>
        <v>2.439999999999992</v>
      </c>
      <c r="M246" s="1">
        <f t="shared" si="41"/>
        <v>275.42287033381172</v>
      </c>
      <c r="N246" s="1">
        <f t="shared" si="36"/>
        <v>2.3091453448786776E-3</v>
      </c>
      <c r="O246" s="2" t="str">
        <f t="shared" si="47"/>
        <v>0.999894749380224+0.0145082790798654i</v>
      </c>
      <c r="P246" s="2" t="str">
        <f t="shared" si="37"/>
        <v>0.000122100114822388-4.10810322400511E-06i</v>
      </c>
      <c r="Q246" s="2" t="str">
        <f t="shared" si="38"/>
        <v>2.92435288429698-403.107628853659i</v>
      </c>
      <c r="R246" s="2" t="str">
        <f t="shared" si="39"/>
        <v>-0.0086706575493341-0.328628110670802i</v>
      </c>
      <c r="S246" s="2" t="str">
        <f t="shared" si="42"/>
        <v>0.0911324805465557-0.301291813908865i</v>
      </c>
      <c r="T246" s="2">
        <f t="shared" si="43"/>
        <v>-10.040057347064039</v>
      </c>
      <c r="U246">
        <f t="shared" si="44"/>
        <v>-73.170878899108132</v>
      </c>
      <c r="W246" s="2" t="str">
        <f t="shared" si="45"/>
        <v>-20.7202293909881-6.43172749973937i</v>
      </c>
      <c r="X246" s="2">
        <f t="shared" si="46"/>
        <v>26.72739607738983</v>
      </c>
    </row>
    <row r="247" spans="12:24" x14ac:dyDescent="0.25">
      <c r="L247">
        <f t="shared" si="40"/>
        <v>2.4499999999999917</v>
      </c>
      <c r="M247" s="1">
        <f t="shared" si="41"/>
        <v>281.83829312644031</v>
      </c>
      <c r="N247" s="1">
        <f t="shared" si="36"/>
        <v>2.3629322495720756E-3</v>
      </c>
      <c r="O247" s="2" t="str">
        <f t="shared" si="47"/>
        <v>0.999889789162448+0.0148461957644373i</v>
      </c>
      <c r="P247" s="2" t="str">
        <f t="shared" si="37"/>
        <v>0.000122100114822387-4.01458805895278E-06i</v>
      </c>
      <c r="Q247" s="2" t="str">
        <f t="shared" si="38"/>
        <v>2.92435288430131-393.931453282719i</v>
      </c>
      <c r="R247" s="2" t="str">
        <f t="shared" si="39"/>
        <v>-0.00817312294485023-0.321147356090101i</v>
      </c>
      <c r="S247" s="2" t="str">
        <f t="shared" si="42"/>
        <v>0.0874350288552183-0.295482845366863i</v>
      </c>
      <c r="T247" s="2">
        <f t="shared" si="43"/>
        <v>-10.224821793732881</v>
      </c>
      <c r="U247">
        <f t="shared" si="44"/>
        <v>-73.516219391551914</v>
      </c>
      <c r="W247" s="2" t="str">
        <f t="shared" si="45"/>
        <v>-19.8581191142318-6.036806345347i</v>
      </c>
      <c r="X247" s="2">
        <f t="shared" si="46"/>
        <v>26.342635221188168</v>
      </c>
    </row>
    <row r="248" spans="12:24" x14ac:dyDescent="0.25">
      <c r="L248">
        <f t="shared" si="40"/>
        <v>2.4599999999999915</v>
      </c>
      <c r="M248" s="1">
        <f t="shared" si="41"/>
        <v>288.4031503126551</v>
      </c>
      <c r="N248" s="1">
        <f t="shared" si="36"/>
        <v>2.4179720122213004E-3</v>
      </c>
      <c r="O248" s="2" t="str">
        <f t="shared" si="47"/>
        <v>0.9998845951856+0.0151919817841021i</v>
      </c>
      <c r="P248" s="2" t="str">
        <f t="shared" si="37"/>
        <v>0.000122100114822388-3.92320148163036E-06i</v>
      </c>
      <c r="Q248" s="2" t="str">
        <f t="shared" si="38"/>
        <v>2.92435288428906-384.964145382499i</v>
      </c>
      <c r="R248" s="2" t="str">
        <f t="shared" si="39"/>
        <v>-0.00769798108630861-0.313836878088402i</v>
      </c>
      <c r="S248" s="2" t="str">
        <f t="shared" si="42"/>
        <v>0.0838796903001491-0.289742772330879i</v>
      </c>
      <c r="T248" s="2">
        <f t="shared" si="43"/>
        <v>-10.410221979961918</v>
      </c>
      <c r="U248">
        <f t="shared" si="44"/>
        <v>-73.854423702498096</v>
      </c>
      <c r="W248" s="2" t="str">
        <f t="shared" si="45"/>
        <v>-19.0290449409584-5.66586604190372i</v>
      </c>
      <c r="X248" s="2">
        <f t="shared" si="46"/>
        <v>25.957238794640503</v>
      </c>
    </row>
    <row r="249" spans="12:24" x14ac:dyDescent="0.25">
      <c r="L249">
        <f t="shared" si="40"/>
        <v>2.4699999999999913</v>
      </c>
      <c r="M249" s="1">
        <f t="shared" si="41"/>
        <v>295.12092266663291</v>
      </c>
      <c r="N249" s="1">
        <f t="shared" si="36"/>
        <v>2.4742938156370503E-3</v>
      </c>
      <c r="O249" s="2" t="str">
        <f t="shared" si="47"/>
        <v>0.999879156433804+0.0155458203136633i</v>
      </c>
      <c r="P249" s="2" t="str">
        <f t="shared" si="37"/>
        <v>0.000122100114822388-3.83389503760732E-06i</v>
      </c>
      <c r="Q249" s="2" t="str">
        <f t="shared" si="38"/>
        <v>2.9243528842946-376.20095056764i</v>
      </c>
      <c r="R249" s="2" t="str">
        <f t="shared" si="39"/>
        <v>-0.00724422413395084-0.306692800553484i</v>
      </c>
      <c r="S249" s="2" t="str">
        <f t="shared" si="42"/>
        <v>0.080461983036238-0.284073582339011i</v>
      </c>
      <c r="T249" s="2">
        <f t="shared" si="43"/>
        <v>-10.59623334091847</v>
      </c>
      <c r="U249">
        <f t="shared" si="44"/>
        <v>-74.185573113738371</v>
      </c>
      <c r="W249" s="2" t="str">
        <f t="shared" si="45"/>
        <v>-18.2319741655797-5.31751931678694i</v>
      </c>
      <c r="X249" s="2">
        <f t="shared" si="46"/>
        <v>25.571231370554255</v>
      </c>
    </row>
    <row r="250" spans="12:24" x14ac:dyDescent="0.25">
      <c r="L250">
        <f t="shared" si="40"/>
        <v>2.4799999999999911</v>
      </c>
      <c r="M250" s="1">
        <f t="shared" si="41"/>
        <v>301.99517204019554</v>
      </c>
      <c r="N250" s="1">
        <f t="shared" si="36"/>
        <v>2.5319275223849992E-3</v>
      </c>
      <c r="O250" s="2" t="str">
        <f t="shared" si="47"/>
        <v>0.999873461372101+0.0159078987856338i</v>
      </c>
      <c r="P250" s="2" t="str">
        <f t="shared" si="37"/>
        <v>0.000122100114822388-3.74662137552429E-06i</v>
      </c>
      <c r="Q250" s="2" t="str">
        <f t="shared" si="38"/>
        <v>2.92435288429584-367.637222476251i</v>
      </c>
      <c r="R250" s="2" t="str">
        <f t="shared" si="39"/>
        <v>-0.00681088960871642-0.299711335600874i</v>
      </c>
      <c r="S250" s="2" t="str">
        <f t="shared" si="42"/>
        <v>0.0771774848010796-0.278477044964642i</v>
      </c>
      <c r="T250" s="2">
        <f t="shared" si="43"/>
        <v>-10.78283209570337</v>
      </c>
      <c r="U250">
        <f t="shared" si="44"/>
        <v>-74.50975080639499</v>
      </c>
      <c r="W250" s="2" t="str">
        <f t="shared" si="45"/>
        <v>-17.4658868433084-4.99045129888368i</v>
      </c>
      <c r="X250" s="2">
        <f t="shared" si="46"/>
        <v>25.184636738179442</v>
      </c>
    </row>
    <row r="251" spans="12:24" x14ac:dyDescent="0.25">
      <c r="L251">
        <f t="shared" si="40"/>
        <v>2.4899999999999909</v>
      </c>
      <c r="M251" s="1">
        <f t="shared" si="41"/>
        <v>309.02954325135278</v>
      </c>
      <c r="N251" s="1">
        <f t="shared" si="36"/>
        <v>2.5909036906193415E-3</v>
      </c>
      <c r="O251" s="2" t="str">
        <f t="shared" si="47"/>
        <v>0.999867497921997+0.0162784089887692i</v>
      </c>
      <c r="P251" s="2" t="str">
        <f t="shared" si="37"/>
        <v>0.000122100114822388-3.66133422169719E-06i</v>
      </c>
      <c r="Q251" s="2" t="str">
        <f t="shared" si="38"/>
        <v>2.92435288429672-359.268420506334i</v>
      </c>
      <c r="R251" s="2" t="str">
        <f t="shared" si="39"/>
        <v>-0.00639705834988879-0.292888781565435i</v>
      </c>
      <c r="S251" s="2" t="str">
        <f t="shared" si="42"/>
        <v>0.074021839744264-0.272954722399573i</v>
      </c>
      <c r="T251" s="2">
        <f t="shared" si="43"/>
        <v>-10.969995235964113</v>
      </c>
      <c r="U251">
        <f t="shared" si="44"/>
        <v>-74.827041616326142</v>
      </c>
      <c r="W251" s="2" t="str">
        <f t="shared" si="45"/>
        <v>-16.7297774716664-4.68341654742744i</v>
      </c>
      <c r="X251" s="2">
        <f t="shared" si="46"/>
        <v>24.797477914612802</v>
      </c>
    </row>
    <row r="252" spans="12:24" x14ac:dyDescent="0.25">
      <c r="L252">
        <f t="shared" si="40"/>
        <v>2.4999999999999907</v>
      </c>
      <c r="M252" s="1">
        <f t="shared" si="41"/>
        <v>316.2277660168312</v>
      </c>
      <c r="N252" s="1">
        <f t="shared" si="36"/>
        <v>2.6512535902851126E-3</v>
      </c>
      <c r="O252" s="2" t="str">
        <f t="shared" si="47"/>
        <v>0.999861253435854+0.0166575471688493i</v>
      </c>
      <c r="P252" s="2" t="str">
        <f t="shared" si="37"/>
        <v>0.000122100114822388-3.57798835574719E-06i</v>
      </c>
      <c r="Q252" s="2" t="str">
        <f t="shared" si="38"/>
        <v>2.9243528842867-351.090107408302i</v>
      </c>
      <c r="R252" s="2" t="str">
        <f t="shared" si="39"/>
        <v>-0.0060018525658893-0.286221521038703i</v>
      </c>
      <c r="S252" s="2" t="str">
        <f t="shared" si="42"/>
        <v>0.0709907644377259-0.267507979917299i</v>
      </c>
      <c r="T252" s="2">
        <f t="shared" si="43"/>
        <v>-11.157700513394955</v>
      </c>
      <c r="U252">
        <f t="shared" si="44"/>
        <v>-75.13753180173245</v>
      </c>
      <c r="W252" s="2" t="str">
        <f t="shared" si="45"/>
        <v>-16.0226564752752-4.39523611910091i</v>
      </c>
      <c r="X252" s="2">
        <f t="shared" si="46"/>
        <v>24.409777157316576</v>
      </c>
    </row>
    <row r="253" spans="12:24" x14ac:dyDescent="0.25">
      <c r="L253">
        <f t="shared" si="40"/>
        <v>2.5099999999999905</v>
      </c>
      <c r="M253" s="1">
        <f t="shared" si="41"/>
        <v>323.59365692962137</v>
      </c>
      <c r="N253" s="1">
        <f t="shared" si="36"/>
        <v>2.7130092196979453E-3</v>
      </c>
      <c r="O253" s="2" t="str">
        <f t="shared" si="47"/>
        <v>0.999854714670078+0.0170455141317586i</v>
      </c>
      <c r="P253" s="2" t="str">
        <f t="shared" si="37"/>
        <v>0.000122100114822388-3.49653958659043E-06i</v>
      </c>
      <c r="Q253" s="2" t="str">
        <f t="shared" si="38"/>
        <v>2.92435288428379-343.097946932284i</v>
      </c>
      <c r="R253" s="2" t="str">
        <f t="shared" si="39"/>
        <v>-0.00562443397224186-0.279706018950885i</v>
      </c>
      <c r="S253" s="2" t="str">
        <f t="shared" si="42"/>
        <v>0.068080053117111-0.262137996174633i</v>
      </c>
      <c r="T253" s="2">
        <f t="shared" si="43"/>
        <v>-11.345926426279098</v>
      </c>
      <c r="U253">
        <f t="shared" si="44"/>
        <v>-75.441308822493468</v>
      </c>
      <c r="W253" s="2" t="str">
        <f t="shared" si="45"/>
        <v>-15.3435515054935-4.12479468300403i</v>
      </c>
      <c r="X253" s="2">
        <f t="shared" si="46"/>
        <v>24.021555977595369</v>
      </c>
    </row>
    <row r="254" spans="12:24" x14ac:dyDescent="0.25">
      <c r="L254">
        <f t="shared" si="40"/>
        <v>2.5199999999999902</v>
      </c>
      <c r="M254" s="1">
        <f t="shared" si="41"/>
        <v>331.13112148258369</v>
      </c>
      <c r="N254" s="1">
        <f t="shared" si="36"/>
        <v>2.7762033225099815E-3</v>
      </c>
      <c r="O254" s="2" t="str">
        <f t="shared" si="47"/>
        <v>0.999847867757042+0.0174425153489143i</v>
      </c>
      <c r="P254" s="2" t="str">
        <f t="shared" si="37"/>
        <v>0.000122100114822388-3.41694472896521E-06i</v>
      </c>
      <c r="Q254" s="2" t="str">
        <f t="shared" si="38"/>
        <v>2.92435288429779-335.287701528997i</v>
      </c>
      <c r="R254" s="2" t="str">
        <f t="shared" si="39"/>
        <v>-0.00526400201339555-0.273338820696521i</v>
      </c>
      <c r="S254" s="2" t="str">
        <f t="shared" si="42"/>
        <v>0.0652855822020606-0.256845773316796i</v>
      </c>
      <c r="T254" s="2">
        <f t="shared" si="43"/>
        <v>-11.534652205195703</v>
      </c>
      <c r="U254">
        <f t="shared" si="44"/>
        <v>-75.738461131130862</v>
      </c>
      <c r="W254" s="2" t="str">
        <f t="shared" si="45"/>
        <v>-14.6915085665176-3.87103769164416i</v>
      </c>
      <c r="X254" s="2">
        <f t="shared" si="46"/>
        <v>23.632835154909944</v>
      </c>
    </row>
    <row r="255" spans="12:24" x14ac:dyDescent="0.25">
      <c r="L255">
        <f t="shared" si="40"/>
        <v>2.52999999999999</v>
      </c>
      <c r="M255" s="1">
        <f t="shared" si="41"/>
        <v>338.84415613919498</v>
      </c>
      <c r="N255" s="1">
        <f t="shared" si="36"/>
        <v>2.8408694050710108E-3</v>
      </c>
      <c r="O255" s="2" t="str">
        <f t="shared" si="47"/>
        <v>0.999840698175685+0.0178487610650944i</v>
      </c>
      <c r="P255" s="2" t="str">
        <f t="shared" si="37"/>
        <v>0.000122100114822387-3.33916158067872E-06i</v>
      </c>
      <c r="Q255" s="2" t="str">
        <f t="shared" si="38"/>
        <v>2.92435288429306-327.655230102934i</v>
      </c>
      <c r="R255" s="2" t="str">
        <f t="shared" si="39"/>
        <v>-0.00491979216499562-0.267116550302806i</v>
      </c>
      <c r="S255" s="2" t="str">
        <f t="shared" si="42"/>
        <v>0.0626033141428905-0.251632146855997i</v>
      </c>
      <c r="T255" s="2">
        <f t="shared" si="43"/>
        <v>-11.723857798009526</v>
      </c>
      <c r="U255">
        <f t="shared" si="44"/>
        <v>-76.029077975225505</v>
      </c>
      <c r="W255" s="2" t="str">
        <f t="shared" si="45"/>
        <v>-14.0655929793878-3.63296861491361i</v>
      </c>
      <c r="X255" s="2">
        <f t="shared" si="46"/>
        <v>23.243634751908466</v>
      </c>
    </row>
    <row r="256" spans="12:24" x14ac:dyDescent="0.25">
      <c r="L256">
        <f t="shared" si="40"/>
        <v>2.5399999999999898</v>
      </c>
      <c r="M256" s="1">
        <f t="shared" si="41"/>
        <v>346.73685045252387</v>
      </c>
      <c r="N256" s="1">
        <f t="shared" si="36"/>
        <v>2.9070417541939599E-3</v>
      </c>
      <c r="O256" s="2" t="str">
        <f t="shared" si="47"/>
        <v>0.999833190720735+0.0182644664087163i</v>
      </c>
      <c r="P256" s="2" t="str">
        <f t="shared" si="37"/>
        <v>0.000122100114822388-3.26314890005527E-06i</v>
      </c>
      <c r="Q256" s="2" t="str">
        <f t="shared" si="38"/>
        <v>2.92435288429861-320.196485816707i</v>
      </c>
      <c r="R256" s="2" t="str">
        <f t="shared" si="39"/>
        <v>-0.00459107431173403-0.261035908639613i</v>
      </c>
      <c r="S256" s="2" t="str">
        <f t="shared" si="42"/>
        <v>0.0600293006415464-0.246497795297536i</v>
      </c>
      <c r="T256" s="2">
        <f t="shared" si="43"/>
        <v>-11.913523854266314</v>
      </c>
      <c r="U256">
        <f t="shared" si="44"/>
        <v>-76.31324921076731</v>
      </c>
      <c r="W256" s="2" t="str">
        <f t="shared" si="45"/>
        <v>-13.4648901950856-3.40964624297271i</v>
      </c>
      <c r="X256" s="2">
        <f t="shared" si="46"/>
        <v>22.853974130053683</v>
      </c>
    </row>
    <row r="257" spans="12:24" x14ac:dyDescent="0.25">
      <c r="L257">
        <f t="shared" si="40"/>
        <v>2.5499999999999896</v>
      </c>
      <c r="M257" s="1">
        <f t="shared" si="41"/>
        <v>354.81338923356714</v>
      </c>
      <c r="N257" s="1">
        <f t="shared" si="36"/>
        <v>2.9747554553342269E-3</v>
      </c>
      <c r="O257" s="2" t="str">
        <f t="shared" si="47"/>
        <v>0.999825329470471+0.0186898515046198i</v>
      </c>
      <c r="P257" s="2" t="str">
        <f t="shared" si="37"/>
        <v>0.000122100114822388-3.18886638413614E-06i</v>
      </c>
      <c r="Q257" s="2" t="str">
        <f t="shared" si="38"/>
        <v>2.92435288429751-312.907513945352i</v>
      </c>
      <c r="R257" s="2" t="str">
        <f t="shared" si="39"/>
        <v>-0.00427715119892559-0.255093671670226i</v>
      </c>
      <c r="S257" s="2" t="str">
        <f t="shared" si="42"/>
        <v>0.0575596852912249-0.241443249493147i</v>
      </c>
      <c r="T257" s="2">
        <f t="shared" si="43"/>
        <v>-12.103631709086153</v>
      </c>
      <c r="U257">
        <f t="shared" si="44"/>
        <v>-76.591065126436519</v>
      </c>
      <c r="W257" s="2" t="str">
        <f t="shared" si="45"/>
        <v>-12.8885064677005-3.20018206276276i</v>
      </c>
      <c r="X257" s="2">
        <f t="shared" si="46"/>
        <v>22.463871965752837</v>
      </c>
    </row>
    <row r="258" spans="12:24" x14ac:dyDescent="0.25">
      <c r="L258">
        <f t="shared" si="40"/>
        <v>2.5599999999999894</v>
      </c>
      <c r="M258" s="1">
        <f t="shared" si="41"/>
        <v>363.07805477009276</v>
      </c>
      <c r="N258" s="1">
        <f t="shared" ref="N258:N321" si="48">M258/(CEdsp)</f>
        <v>3.0440464111924576E-3</v>
      </c>
      <c r="O258" s="2" t="str">
        <f t="shared" si="47"/>
        <v>0.999817097752977+0.019125141589407i</v>
      </c>
      <c r="P258" s="2" t="str">
        <f t="shared" ref="P258:P321" si="49">IMDIV(IMSUB(IMPRODUCT(gg1_+gg2_,$O258),gg2_),IMSUB($O258,1))</f>
        <v>0.000122100114822387-0.0000031162746474409i</v>
      </c>
      <c r="Q258" s="2" t="str">
        <f t="shared" ref="Q258:Q321" si="50">IMDIV(IMPRODUCT(gpi,$O258),IMSUB($O258,1))</f>
        <v>2.92435288429931-305.784449779486i</v>
      </c>
      <c r="R258" s="2" t="str">
        <f t="shared" ref="R258:R321" si="51">IMPRODUCT($P258,$Q258,gpd)</f>
        <v>-0.0039773569537463-0.249286688741937i</v>
      </c>
      <c r="S258" s="2" t="str">
        <f t="shared" si="42"/>
        <v>0.0551907056795739-0.236468901704283i</v>
      </c>
      <c r="T258" s="2">
        <f t="shared" si="43"/>
        <v>-12.294163366655191</v>
      </c>
      <c r="U258">
        <f t="shared" si="44"/>
        <v>-76.862616278347517</v>
      </c>
      <c r="W258" s="2" t="str">
        <f t="shared" si="45"/>
        <v>-12.3355693982389-3.00373771207262i</v>
      </c>
      <c r="X258" s="2">
        <f t="shared" si="46"/>
        <v>22.073346266890223</v>
      </c>
    </row>
    <row r="259" spans="12:24" x14ac:dyDescent="0.25">
      <c r="L259">
        <f t="shared" ref="L259:L322" si="52">L258+Graph_Step_Size</f>
        <v>2.5699999999999892</v>
      </c>
      <c r="M259" s="1">
        <f t="shared" ref="M259:M322" si="53">10^L259</f>
        <v>371.53522909716344</v>
      </c>
      <c r="N259" s="1">
        <f t="shared" si="48"/>
        <v>3.1149513607506181E-3</v>
      </c>
      <c r="O259" s="2" t="str">
        <f t="shared" si="47"/>
        <v>0.9998084781108+0.0195705671293949i</v>
      </c>
      <c r="P259" s="2" t="str">
        <f t="shared" si="49"/>
        <v>0.000122100114822388-3.04533520077753E-06i</v>
      </c>
      <c r="Q259" s="2" t="str">
        <f t="shared" si="50"/>
        <v>2.9243528842938-298.823516576187i</v>
      </c>
      <c r="R259" s="2" t="str">
        <f t="shared" si="51"/>
        <v>-0.00369105567222389-0.243611880915526i</v>
      </c>
      <c r="S259" s="2" t="str">
        <f t="shared" ref="S259:S322" si="54">IMDIV($R259,IMSUM(1,$R259))</f>
        <v>0.052918694998783-0.231575014361582i</v>
      </c>
      <c r="T259" s="2">
        <f t="shared" ref="T259:T322" si="55">20*LOG10(SQRT(IMPRODUCT(IMCONJUGATE(S259),S259)+0))</f>
        <v>-12.485101483414029</v>
      </c>
      <c r="U259">
        <f t="shared" ref="U259:U322" si="56">ATAN(IMAGINARY(S259)/IMREAL(S259))*180/PI()</f>
        <v>-77.127993334741845</v>
      </c>
      <c r="W259" s="2" t="str">
        <f t="shared" ref="W259:W322" si="57">IMPRODUCT($S259,IMDIV($O259,IMSUB($O259,1)))</f>
        <v>-11.8052283592748-2.81952251417953i</v>
      </c>
      <c r="X259" s="2">
        <f t="shared" ref="X259:X322" si="58">20*LOG10(SQRT(IMPRODUCT(IMCONJUGATE(W259),W259)+0))</f>
        <v>21.68241438966475</v>
      </c>
    </row>
    <row r="260" spans="12:24" x14ac:dyDescent="0.25">
      <c r="L260">
        <f t="shared" si="52"/>
        <v>2.579999999999989</v>
      </c>
      <c r="M260" s="1">
        <f t="shared" si="53"/>
        <v>380.18939632055185</v>
      </c>
      <c r="N260" s="1">
        <f t="shared" si="48"/>
        <v>3.1875078987515068E-3</v>
      </c>
      <c r="O260" s="2" t="str">
        <f t="shared" si="47"/>
        <v>0.999799452263949+0.0200263639412354i</v>
      </c>
      <c r="P260" s="2" t="str">
        <f t="shared" si="49"/>
        <v>0.000122100114822388-2.97601043115451E-06i</v>
      </c>
      <c r="Q260" s="2" t="str">
        <f t="shared" si="50"/>
        <v>2.9243528842864-292.021023556515i</v>
      </c>
      <c r="R260" s="2" t="str">
        <f t="shared" si="51"/>
        <v>-0.00341764007103771-0.238066239332747i</v>
      </c>
      <c r="S260" s="2" t="str">
        <f t="shared" si="54"/>
        <v>0.0507400832018223-0.226761728511397i</v>
      </c>
      <c r="T260" s="2">
        <f t="shared" si="55"/>
        <v>-12.676429351006801</v>
      </c>
      <c r="U260">
        <f t="shared" si="56"/>
        <v>-77.387286930709053</v>
      </c>
      <c r="W260" s="2" t="str">
        <f t="shared" si="57"/>
        <v>-11.296654810294-2.64679109520355i</v>
      </c>
      <c r="X260" s="2">
        <f t="shared" si="58"/>
        <v>21.291093055667378</v>
      </c>
    </row>
    <row r="261" spans="12:24" x14ac:dyDescent="0.25">
      <c r="L261">
        <f t="shared" si="52"/>
        <v>2.5899999999999888</v>
      </c>
      <c r="M261" s="1">
        <f t="shared" si="53"/>
        <v>389.04514499427063</v>
      </c>
      <c r="N261" s="1">
        <f t="shared" si="48"/>
        <v>3.2617544956319647E-3</v>
      </c>
      <c r="O261" s="2" t="str">
        <f t="shared" si="47"/>
        <v>0.99979000107115+0.0204927733152594i</v>
      </c>
      <c r="P261" s="2" t="str">
        <f t="shared" si="49"/>
        <v>0.000122100114822388-2.90826358161966E-06i</v>
      </c>
      <c r="Q261" s="2" t="str">
        <f t="shared" si="50"/>
        <v>2.92435288429787-285.373363948612i</v>
      </c>
      <c r="R261" s="2" t="str">
        <f t="shared" si="51"/>
        <v>-0.00315653019894287-0.232646823621017i</v>
      </c>
      <c r="S261" s="2" t="str">
        <f t="shared" si="54"/>
        <v>0.0486513977459353-0.222029071941329i</v>
      </c>
      <c r="T261" s="2">
        <f t="shared" si="55"/>
        <v>-12.868130879083335</v>
      </c>
      <c r="U261">
        <f t="shared" si="56"/>
        <v>-77.64058753207253</v>
      </c>
      <c r="W261" s="2" t="str">
        <f t="shared" si="57"/>
        <v>-10.8090425130506-2.48484108579198i</v>
      </c>
      <c r="X261" s="2">
        <f t="shared" si="58"/>
        <v>20.899398369107299</v>
      </c>
    </row>
    <row r="262" spans="12:24" x14ac:dyDescent="0.25">
      <c r="L262">
        <f t="shared" si="52"/>
        <v>2.5999999999999885</v>
      </c>
      <c r="M262" s="1">
        <f t="shared" si="53"/>
        <v>398.10717055348704</v>
      </c>
      <c r="N262" s="1">
        <f t="shared" si="48"/>
        <v>3.3377305179204354E-3</v>
      </c>
      <c r="O262" s="2" t="str">
        <f t="shared" si="47"/>
        <v>0.999780104489272+0.0209700421416028i</v>
      </c>
      <c r="P262" s="2" t="str">
        <f t="shared" si="49"/>
        <v>0.000122100114822388-2.84205873199333E-06i</v>
      </c>
      <c r="Q262" s="2" t="str">
        <f t="shared" si="50"/>
        <v>2.92435288429436-278.877013075338i</v>
      </c>
      <c r="R262" s="2" t="str">
        <f t="shared" si="51"/>
        <v>-0.00290717220710518-0.227350760334372i</v>
      </c>
      <c r="S262" s="2" t="str">
        <f t="shared" si="54"/>
        <v>0.046649263958902-0.217376966981149i</v>
      </c>
      <c r="T262" s="2">
        <f t="shared" si="55"/>
        <v>-13.060190578008502</v>
      </c>
      <c r="U262">
        <f t="shared" si="56"/>
        <v>-77.887985308511233</v>
      </c>
      <c r="W262" s="2" t="str">
        <f t="shared" si="57"/>
        <v>-10.3416076558938-2.33301090793166i</v>
      </c>
      <c r="X262" s="2">
        <f t="shared" si="58"/>
        <v>20.507345834131577</v>
      </c>
    </row>
    <row r="263" spans="12:24" x14ac:dyDescent="0.25">
      <c r="L263">
        <f t="shared" si="52"/>
        <v>2.6099999999999883</v>
      </c>
      <c r="M263" s="1">
        <f t="shared" si="53"/>
        <v>407.38027780410187</v>
      </c>
      <c r="N263" s="1">
        <f t="shared" si="48"/>
        <v>3.4154762491095899E-3</v>
      </c>
      <c r="O263" s="2" t="str">
        <f t="shared" si="47"/>
        <v>0.999769741530855+0.021458423039171i</v>
      </c>
      <c r="P263" s="2" t="str">
        <f t="shared" si="49"/>
        <v>0.000122100114822387-2.77736077947837E-06i</v>
      </c>
      <c r="Q263" s="2" t="str">
        <f t="shared" si="50"/>
        <v>2.92435288429615-272.528526485456i</v>
      </c>
      <c r="R263" s="2" t="str">
        <f t="shared" si="51"/>
        <v>-0.0026690371735682-0.22217524142994i</v>
      </c>
      <c r="S263" s="2" t="str">
        <f t="shared" si="54"/>
        <v>0.0447304050652569-0.212805237976196i</v>
      </c>
      <c r="T263" s="2">
        <f t="shared" si="55"/>
        <v>-13.252593541556676</v>
      </c>
      <c r="U263">
        <f t="shared" si="56"/>
        <v>-78.129570015043853</v>
      </c>
      <c r="W263" s="2" t="str">
        <f t="shared" si="57"/>
        <v>-9.89358889547432-2.19067764732169i</v>
      </c>
      <c r="X263" s="2">
        <f t="shared" si="58"/>
        <v>20.114950372161992</v>
      </c>
    </row>
    <row r="264" spans="12:24" x14ac:dyDescent="0.25">
      <c r="L264">
        <f t="shared" si="52"/>
        <v>2.6199999999999881</v>
      </c>
      <c r="M264" s="1">
        <f t="shared" si="53"/>
        <v>416.86938347032424</v>
      </c>
      <c r="N264" s="1">
        <f t="shared" si="48"/>
        <v>3.4950329110151981E-3</v>
      </c>
      <c r="O264" s="2" t="str">
        <f t="shared" ref="O264:O327" si="59">IMEXP(2*PI()*N264&amp;"i")</f>
        <v>0.999758890219625+0.0219581744875042i</v>
      </c>
      <c r="P264" s="2" t="str">
        <f t="shared" si="49"/>
        <v>0.000122100114822388-2.71413542038746E-06i</v>
      </c>
      <c r="Q264" s="2" t="str">
        <f t="shared" si="50"/>
        <v>2.92435288429245-266.324538127314i</v>
      </c>
      <c r="R264" s="2" t="str">
        <f t="shared" si="51"/>
        <v>-0.00244161998205484-0.217117522779075i</v>
      </c>
      <c r="S264" s="2" t="str">
        <f t="shared" si="54"/>
        <v>0.0428916419034946-0.208313618434365i</v>
      </c>
      <c r="T264" s="2">
        <f t="shared" si="55"/>
        <v>-13.445325429625806</v>
      </c>
      <c r="U264">
        <f t="shared" si="56"/>
        <v>-78.3654308821244</v>
      </c>
      <c r="W264" s="2" t="str">
        <f t="shared" si="57"/>
        <v>-9.46424732387236-2.05725501101535i</v>
      </c>
      <c r="X264" s="2">
        <f t="shared" si="58"/>
        <v>19.722226339212629</v>
      </c>
    </row>
    <row r="265" spans="12:24" x14ac:dyDescent="0.25">
      <c r="L265">
        <f t="shared" si="52"/>
        <v>2.6299999999999879</v>
      </c>
      <c r="M265" s="1">
        <f t="shared" si="53"/>
        <v>426.57951880158117</v>
      </c>
      <c r="N265" s="1">
        <f t="shared" si="48"/>
        <v>3.5764426856324566E-3</v>
      </c>
      <c r="O265" s="2" t="str">
        <f t="shared" si="59"/>
        <v>0.999747527543926+0.0224695609615992i</v>
      </c>
      <c r="P265" s="2" t="str">
        <f t="shared" si="49"/>
        <v>0.000122100114822388-2.65234913187511E-06i</v>
      </c>
      <c r="Q265" s="2" t="str">
        <f t="shared" si="50"/>
        <v>2.92435288429363-260.261758564146i</v>
      </c>
      <c r="R265" s="2" t="str">
        <f t="shared" si="51"/>
        <v>-0.00222443825033964-0.21217492271238i</v>
      </c>
      <c r="S265" s="2" t="str">
        <f t="shared" si="54"/>
        <v>0.0411298923677004-0.203901757847562i</v>
      </c>
      <c r="T265" s="2">
        <f t="shared" si="55"/>
        <v>-13.63837245104115</v>
      </c>
      <c r="U265">
        <f t="shared" si="56"/>
        <v>-78.59565651342082</v>
      </c>
      <c r="W265" s="2" t="str">
        <f t="shared" si="57"/>
        <v>-9.05286636861523-1.9321913698489i</v>
      </c>
      <c r="X265" s="2">
        <f t="shared" si="58"/>
        <v>19.329187543120515</v>
      </c>
    </row>
    <row r="266" spans="12:24" x14ac:dyDescent="0.25">
      <c r="L266">
        <f t="shared" si="52"/>
        <v>2.6399999999999877</v>
      </c>
      <c r="M266" s="1">
        <f t="shared" si="53"/>
        <v>436.51583224015377</v>
      </c>
      <c r="N266" s="1">
        <f t="shared" si="48"/>
        <v>3.6597487375014492E-3</v>
      </c>
      <c r="O266" s="2" t="str">
        <f t="shared" si="59"/>
        <v>0.999735629407951+0.0229928530697526i</v>
      </c>
      <c r="P266" s="2" t="str">
        <f t="shared" si="49"/>
        <v>0.000122100114822388-2.59196915393873E-06i</v>
      </c>
      <c r="Q266" s="2" t="str">
        <f t="shared" si="50"/>
        <v>2.92435288428825-254.336973229949i</v>
      </c>
      <c r="R266" s="2" t="str">
        <f t="shared" si="51"/>
        <v>-0.00201703130669382-0.207344820597855i</v>
      </c>
      <c r="S266" s="2" t="str">
        <f t="shared" si="54"/>
        <v>0.0394421706024179-0.199569228191422i</v>
      </c>
      <c r="T266" s="2">
        <f t="shared" si="55"/>
        <v>-13.831721346486798</v>
      </c>
      <c r="U266">
        <f t="shared" si="56"/>
        <v>-78.820334791066941</v>
      </c>
      <c r="W266" s="2" t="str">
        <f t="shared" si="57"/>
        <v>-8.65875163265906-1.81496788464413i</v>
      </c>
      <c r="X266" s="2">
        <f t="shared" si="58"/>
        <v>18.93584726064902</v>
      </c>
    </row>
    <row r="267" spans="12:24" x14ac:dyDescent="0.25">
      <c r="L267">
        <f t="shared" si="52"/>
        <v>2.6499999999999875</v>
      </c>
      <c r="M267" s="1">
        <f t="shared" si="53"/>
        <v>446.68359215095063</v>
      </c>
      <c r="N267" s="1">
        <f t="shared" si="48"/>
        <v>3.7449952365935699E-3</v>
      </c>
      <c r="O267" s="2" t="str">
        <f t="shared" si="59"/>
        <v>0.999723170580687+0.0235283276944851i</v>
      </c>
      <c r="P267" s="2" t="str">
        <f t="shared" si="49"/>
        <v>0.000122100114822388-2.53296347233787E-06i</v>
      </c>
      <c r="Q267" s="2" t="str">
        <f t="shared" si="50"/>
        <v>2.9243528842956-248.547040725087i</v>
      </c>
      <c r="R267" s="2" t="str">
        <f t="shared" si="51"/>
        <v>-0.0018189592132099-0.202624655451402i</v>
      </c>
      <c r="S267" s="2" t="str">
        <f t="shared" si="54"/>
        <v>0.0378255859774317-0.195315530108451i</v>
      </c>
      <c r="T267" s="2">
        <f t="shared" si="55"/>
        <v>-14.025359371597661</v>
      </c>
      <c r="U267">
        <f t="shared" si="56"/>
        <v>-79.039552788276424</v>
      </c>
      <c r="W267" s="2" t="str">
        <f t="shared" si="57"/>
        <v>-8.28123068094946-1.70509671486103i</v>
      </c>
      <c r="X267" s="2">
        <f t="shared" si="58"/>
        <v>18.542218254432903</v>
      </c>
    </row>
    <row r="268" spans="12:24" x14ac:dyDescent="0.25">
      <c r="L268">
        <f t="shared" si="52"/>
        <v>2.6599999999999873</v>
      </c>
      <c r="M268" s="1">
        <f t="shared" si="53"/>
        <v>457.08818961486179</v>
      </c>
      <c r="N268" s="1">
        <f t="shared" si="48"/>
        <v>3.8322273817310011E-3</v>
      </c>
      <c r="O268" s="2" t="str">
        <f t="shared" si="59"/>
        <v>0.999710124642446+0.0240762681366086i</v>
      </c>
      <c r="P268" s="2" t="str">
        <f t="shared" si="49"/>
        <v>0.000122100114822388-2.47530080153497E-06i</v>
      </c>
      <c r="Q268" s="2" t="str">
        <f t="shared" si="50"/>
        <v>2.92435288429679-242.888891150678i</v>
      </c>
      <c r="R268" s="2" t="str">
        <f t="shared" si="51"/>
        <v>-0.00162980183252976-0.198011924578958i</v>
      </c>
      <c r="S268" s="2" t="str">
        <f t="shared" si="54"/>
        <v>0.0362773418693791-0.191140098780055i</v>
      </c>
      <c r="T268" s="2">
        <f t="shared" si="55"/>
        <v>-14.219274280258038</v>
      </c>
      <c r="U268">
        <f t="shared" si="56"/>
        <v>-79.253396688605946</v>
      </c>
      <c r="W268" s="2" t="str">
        <f t="shared" si="57"/>
        <v>-7.91965277969402-1.60211930818097i</v>
      </c>
      <c r="X268" s="2">
        <f t="shared" si="58"/>
        <v>18.148312789718727</v>
      </c>
    </row>
    <row r="269" spans="12:24" x14ac:dyDescent="0.25">
      <c r="L269">
        <f t="shared" si="52"/>
        <v>2.6699999999999871</v>
      </c>
      <c r="M269" s="1">
        <f t="shared" si="53"/>
        <v>467.7351412871846</v>
      </c>
      <c r="N269" s="1">
        <f t="shared" si="48"/>
        <v>3.9214914245517558E-3</v>
      </c>
      <c r="O269" s="2" t="str">
        <f t="shared" si="59"/>
        <v>0.999696463928891+0.0246369642625021i</v>
      </c>
      <c r="P269" s="2" t="str">
        <f t="shared" si="49"/>
        <v>0.000122100114822388-0.0000024189505679419i</v>
      </c>
      <c r="Q269" s="2" t="str">
        <f t="shared" si="50"/>
        <v>2.92435288429391-237.35952448089i</v>
      </c>
      <c r="R269" s="2" t="str">
        <f t="shared" si="51"/>
        <v>-0.00144915793636056-0.193504182249531i</v>
      </c>
      <c r="S269" s="2" t="str">
        <f t="shared" si="54"/>
        <v>0.0347947342737598-0.187042309494537i</v>
      </c>
      <c r="T269" s="2">
        <f t="shared" si="55"/>
        <v>-14.413454308136622</v>
      </c>
      <c r="U269">
        <f t="shared" si="56"/>
        <v>-79.461951711586906</v>
      </c>
      <c r="W269" s="2" t="str">
        <f t="shared" si="57"/>
        <v>-7.57338859407417-1.50560476921444i</v>
      </c>
      <c r="X269" s="2">
        <f t="shared" si="58"/>
        <v>17.7541426508702</v>
      </c>
    </row>
    <row r="270" spans="12:24" x14ac:dyDescent="0.25">
      <c r="L270">
        <f t="shared" si="52"/>
        <v>2.6799999999999868</v>
      </c>
      <c r="M270" s="1">
        <f t="shared" si="53"/>
        <v>478.63009232262397</v>
      </c>
      <c r="N270" s="1">
        <f t="shared" si="48"/>
        <v>4.0128346940328796E-3</v>
      </c>
      <c r="O270" s="2" t="str">
        <f t="shared" si="59"/>
        <v>0.999682159472422+0.0252107126546578i</v>
      </c>
      <c r="P270" s="2" t="str">
        <f t="shared" si="49"/>
        <v>0.000122100114822388-2.36388289398319E-06i</v>
      </c>
      <c r="Q270" s="2" t="str">
        <f t="shared" si="50"/>
        <v>2.92435288429584-231.95600897229i</v>
      </c>
      <c r="R270" s="2" t="str">
        <f t="shared" si="51"/>
        <v>-0.00127664435487582-0.189099038398443i</v>
      </c>
      <c r="S270" s="2" t="str">
        <f t="shared" si="54"/>
        <v>0.0333751502685928-0.183021482919238i</v>
      </c>
      <c r="T270" s="2">
        <f t="shared" si="55"/>
        <v>-14.607888156474839</v>
      </c>
      <c r="U270">
        <f t="shared" si="56"/>
        <v>-79.66530204465883</v>
      </c>
      <c r="W270" s="2" t="str">
        <f t="shared" si="57"/>
        <v>-7.24182984972256-1.41514830530078i</v>
      </c>
      <c r="X270" s="2">
        <f t="shared" si="58"/>
        <v>17.359719157622486</v>
      </c>
    </row>
    <row r="271" spans="12:24" x14ac:dyDescent="0.25">
      <c r="L271">
        <f t="shared" si="52"/>
        <v>2.6899999999999866</v>
      </c>
      <c r="M271" s="1">
        <f t="shared" si="53"/>
        <v>489.77881936843141</v>
      </c>
      <c r="N271" s="1">
        <f t="shared" si="48"/>
        <v>4.1063056215849287E-3</v>
      </c>
      <c r="O271" s="2" t="str">
        <f t="shared" si="59"/>
        <v>0.999667180940802+0.0257978167655638i</v>
      </c>
      <c r="P271" s="2" t="str">
        <f t="shared" si="49"/>
        <v>0.000122100114822388-2.31006858199405E-06i</v>
      </c>
      <c r="Q271" s="2" t="str">
        <f t="shared" si="50"/>
        <v>2.92435288429141-226.675479609396i</v>
      </c>
      <c r="R271" s="2" t="str">
        <f t="shared" si="51"/>
        <v>-0.00111189516356294-0.184794157360085i</v>
      </c>
      <c r="S271" s="2" t="str">
        <f t="shared" si="54"/>
        <v>0.0320160663516259-0.179076890084643i</v>
      </c>
      <c r="T271" s="2">
        <f t="shared" si="55"/>
        <v>-14.802564976166988</v>
      </c>
      <c r="U271">
        <f t="shared" si="56"/>
        <v>-79.863530780615505</v>
      </c>
      <c r="W271" s="2" t="str">
        <f t="shared" si="57"/>
        <v>-6.92438896284453-1.330369747318i</v>
      </c>
      <c r="X271" s="2">
        <f t="shared" si="58"/>
        <v>16.965053181046528</v>
      </c>
    </row>
    <row r="272" spans="12:24" x14ac:dyDescent="0.25">
      <c r="L272">
        <f t="shared" si="52"/>
        <v>2.6999999999999864</v>
      </c>
      <c r="M272" s="1">
        <f t="shared" si="53"/>
        <v>501.18723362725666</v>
      </c>
      <c r="N272" s="1">
        <f t="shared" si="48"/>
        <v>4.2019537667309197E-3</v>
      </c>
      <c r="O272" s="2" t="str">
        <f t="shared" si="59"/>
        <v>0.999651496572903+0.0263985870749882i</v>
      </c>
      <c r="P272" s="2" t="str">
        <f t="shared" si="49"/>
        <v>0.000122100114822388-2.25747909894754E-06i</v>
      </c>
      <c r="Q272" s="2" t="str">
        <f t="shared" si="50"/>
        <v>2.9243528842942-221.515136585605i</v>
      </c>
      <c r="R272" s="2" t="str">
        <f t="shared" si="51"/>
        <v>-0.000954560907340649-0.180587256629517i</v>
      </c>
      <c r="S272" s="2" t="str">
        <f t="shared" si="54"/>
        <v>0.0307150466685656-0.175207757089974i</v>
      </c>
      <c r="T272" s="2">
        <f t="shared" si="55"/>
        <v>-14.997474352139191</v>
      </c>
      <c r="U272">
        <f t="shared" si="56"/>
        <v>-80.0567198606674</v>
      </c>
      <c r="W272" s="2" t="str">
        <f t="shared" si="57"/>
        <v>-6.62049864353036-1.25091214318122i</v>
      </c>
      <c r="X272" s="2">
        <f t="shared" si="58"/>
        <v>16.570155159216668</v>
      </c>
    </row>
    <row r="273" spans="12:24" x14ac:dyDescent="0.25">
      <c r="L273">
        <f t="shared" si="52"/>
        <v>2.7099999999999862</v>
      </c>
      <c r="M273" s="1">
        <f t="shared" si="53"/>
        <v>512.86138399134882</v>
      </c>
      <c r="N273" s="1">
        <f t="shared" si="48"/>
        <v>4.2998298433834688E-3</v>
      </c>
      <c r="O273" s="2" t="str">
        <f t="shared" si="59"/>
        <v>0.999635073111419+0.0270133412507319i</v>
      </c>
      <c r="P273" s="2" t="str">
        <f t="shared" si="49"/>
        <v>0.000122100114822388-2.20608656120618E-06i</v>
      </c>
      <c r="Q273" s="2" t="str">
        <f t="shared" si="50"/>
        <v>2.92435288429437-216.472243818694i</v>
      </c>
      <c r="R273" s="2" t="str">
        <f t="shared" si="51"/>
        <v>-0.000804307859168652-0.176476105652251i</v>
      </c>
      <c r="S273" s="2" t="str">
        <f t="shared" si="54"/>
        <v>0.0294697411506547-0.17141326953926i</v>
      </c>
      <c r="T273" s="2">
        <f t="shared" si="55"/>
        <v>-15.192606288052882</v>
      </c>
      <c r="U273">
        <f t="shared" si="56"/>
        <v>-80.244950022485213</v>
      </c>
      <c r="W273" s="2" t="str">
        <f t="shared" si="57"/>
        <v>-6.32961147640088-1.17644042170482i</v>
      </c>
      <c r="X273" s="2">
        <f t="shared" si="58"/>
        <v>16.175035112555886</v>
      </c>
    </row>
    <row r="274" spans="12:24" x14ac:dyDescent="0.25">
      <c r="L274">
        <f t="shared" si="52"/>
        <v>2.719999999999986</v>
      </c>
      <c r="M274" s="1">
        <f t="shared" si="53"/>
        <v>524.80746024975622</v>
      </c>
      <c r="N274" s="1">
        <f t="shared" si="48"/>
        <v>4.3999857467339563E-3</v>
      </c>
      <c r="O274" s="2" t="str">
        <f t="shared" si="59"/>
        <v>0.999617875732423+0.0276424043129142i</v>
      </c>
      <c r="P274" s="2" t="str">
        <f t="shared" si="49"/>
        <v>0.000122100114822388-2.15586371973956E-06i</v>
      </c>
      <c r="Q274" s="2" t="str">
        <f t="shared" si="50"/>
        <v>2.92435288429448-211.544127500126i</v>
      </c>
      <c r="R274" s="2" t="str">
        <f t="shared" si="51"/>
        <v>-0.000660817312146784-0.172458524641585i</v>
      </c>
      <c r="S274" s="2" t="str">
        <f t="shared" si="54"/>
        <v>0.0282778835769573-0.16769257671773i</v>
      </c>
      <c r="T274" s="2">
        <f t="shared" si="55"/>
        <v>-15.38795119134287</v>
      </c>
      <c r="U274">
        <f t="shared" si="56"/>
        <v>-80.428300753076286</v>
      </c>
      <c r="W274" s="2" t="str">
        <f t="shared" si="57"/>
        <v>-6.05119948240469-1.10664012438473i</v>
      </c>
      <c r="X274" s="2">
        <f t="shared" si="58"/>
        <v>15.779702658848997</v>
      </c>
    </row>
    <row r="275" spans="12:24" x14ac:dyDescent="0.25">
      <c r="L275">
        <f t="shared" si="52"/>
        <v>2.7299999999999858</v>
      </c>
      <c r="M275" s="1">
        <f t="shared" si="53"/>
        <v>537.03179637023538</v>
      </c>
      <c r="N275" s="1">
        <f t="shared" si="48"/>
        <v>4.5024745807680537E-3</v>
      </c>
      <c r="O275" s="2" t="str">
        <f t="shared" si="59"/>
        <v>0.999599867971604+0.0282861088018623i</v>
      </c>
      <c r="P275" s="2" t="str">
        <f t="shared" si="49"/>
        <v>0.000122100114822388-2.10678394574179E-06i</v>
      </c>
      <c r="Q275" s="2" t="str">
        <f t="shared" si="50"/>
        <v>2.9243528842891-206.728174677348i</v>
      </c>
      <c r="R275" s="2" t="str">
        <f t="shared" si="51"/>
        <v>-0.000523784903606203-0.168532383422849i</v>
      </c>
      <c r="S275" s="2" t="str">
        <f t="shared" si="54"/>
        <v>0.0271372895758293-0.164044795518406i</v>
      </c>
      <c r="T275" s="2">
        <f t="shared" si="55"/>
        <v>-15.583499858600726</v>
      </c>
      <c r="U275">
        <f t="shared" si="56"/>
        <v>-80.606850246209589</v>
      </c>
      <c r="W275" s="2" t="str">
        <f t="shared" si="57"/>
        <v>-5.78475366525068-1.04121620262354i</v>
      </c>
      <c r="X275" s="2">
        <f t="shared" si="58"/>
        <v>15.384167027912707</v>
      </c>
    </row>
    <row r="276" spans="12:24" x14ac:dyDescent="0.25">
      <c r="L276">
        <f t="shared" si="52"/>
        <v>2.7399999999999856</v>
      </c>
      <c r="M276" s="1">
        <f t="shared" si="53"/>
        <v>549.5408738576067</v>
      </c>
      <c r="N276" s="1">
        <f t="shared" si="48"/>
        <v>4.6073506864221748E-3</v>
      </c>
      <c r="O276" s="2" t="str">
        <f t="shared" si="59"/>
        <v>0.999581011647041+0.0289447949496697i</v>
      </c>
      <c r="P276" s="2" t="str">
        <f t="shared" si="49"/>
        <v>0.000122100114822388-2.05882121649716E-06i</v>
      </c>
      <c r="Q276" s="2" t="str">
        <f t="shared" si="50"/>
        <v>2.92435288429414-202.021831868374i</v>
      </c>
      <c r="R276" s="2" t="str">
        <f t="shared" si="51"/>
        <v>-0.000392919969464877-0.164695600303957i</v>
      </c>
      <c r="S276" s="2" t="str">
        <f t="shared" si="54"/>
        <v>0.0260458545790419-0.160469014128764i</v>
      </c>
      <c r="T276" s="2">
        <f t="shared" si="55"/>
        <v>-15.779243461315701</v>
      </c>
      <c r="U276">
        <f t="shared" si="56"/>
        <v>-80.780675364012055</v>
      </c>
      <c r="W276" s="2" t="str">
        <f t="shared" si="57"/>
        <v>-5.52978354564523-0.979891877913524i</v>
      </c>
      <c r="X276" s="2">
        <f t="shared" si="58"/>
        <v>14.988437075910561</v>
      </c>
    </row>
    <row r="277" spans="12:24" x14ac:dyDescent="0.25">
      <c r="L277">
        <f t="shared" si="52"/>
        <v>2.7499999999999853</v>
      </c>
      <c r="M277" s="1">
        <f t="shared" si="53"/>
        <v>562.34132519033028</v>
      </c>
      <c r="N277" s="1">
        <f t="shared" si="48"/>
        <v>4.7146696703957288E-3</v>
      </c>
      <c r="O277" s="2" t="str">
        <f t="shared" si="59"/>
        <v>0.999561266778333+0.0296188108554924i</v>
      </c>
      <c r="P277" s="2" t="str">
        <f t="shared" si="49"/>
        <v>0.000122100114822387-2.01195010149722E-06i</v>
      </c>
      <c r="Q277" s="2" t="str">
        <f t="shared" si="50"/>
        <v>2.92435288429014-197.422603707895i</v>
      </c>
      <c r="R277" s="2" t="str">
        <f t="shared" si="51"/>
        <v>-0.000267944927620746-0.160946140971667i</v>
      </c>
      <c r="S277" s="2" t="str">
        <f t="shared" si="54"/>
        <v>0.0250015517404065-0.156964295487539i</v>
      </c>
      <c r="T277" s="2">
        <f t="shared" si="55"/>
        <v>-15.975173531978115</v>
      </c>
      <c r="U277">
        <f t="shared" si="56"/>
        <v>-80.949851602505461</v>
      </c>
      <c r="W277" s="2" t="str">
        <f t="shared" si="57"/>
        <v>-5.28581668622047-0.922407562463735i</v>
      </c>
      <c r="X277" s="2">
        <f t="shared" si="58"/>
        <v>14.592521299308439</v>
      </c>
    </row>
    <row r="278" spans="12:24" x14ac:dyDescent="0.25">
      <c r="L278">
        <f t="shared" si="52"/>
        <v>2.7599999999999851</v>
      </c>
      <c r="M278" s="1">
        <f t="shared" si="53"/>
        <v>575.43993733713762</v>
      </c>
      <c r="N278" s="1">
        <f t="shared" si="48"/>
        <v>4.8244884346345619E-3</v>
      </c>
      <c r="O278" s="2" t="str">
        <f t="shared" si="59"/>
        <v>0.999540591501944+0.0303085126646521i</v>
      </c>
      <c r="P278" s="2" t="str">
        <f t="shared" si="49"/>
        <v>0.000122100114822388-1.96614574903024E-06i</v>
      </c>
      <c r="Q278" s="2" t="str">
        <f t="shared" si="50"/>
        <v>2.92435288429065-192.928051624204i</v>
      </c>
      <c r="R278" s="2" t="str">
        <f t="shared" si="51"/>
        <v>-0.000148594689211081-0.157282017412967i</v>
      </c>
      <c r="S278" s="2" t="str">
        <f t="shared" si="54"/>
        <v>0.0240024298296132-0.153529680521714i</v>
      </c>
      <c r="T278" s="2">
        <f t="shared" si="55"/>
        <v>-16.17128195054881</v>
      </c>
      <c r="U278">
        <f t="shared" si="56"/>
        <v>-81.114453060870133</v>
      </c>
      <c r="W278" s="2" t="str">
        <f t="shared" si="57"/>
        <v>-5.05239820976439-0.868519837776115i</v>
      </c>
      <c r="X278" s="2">
        <f t="shared" si="58"/>
        <v>14.196427848466474</v>
      </c>
    </row>
    <row r="279" spans="12:24" x14ac:dyDescent="0.25">
      <c r="L279">
        <f t="shared" si="52"/>
        <v>2.7699999999999849</v>
      </c>
      <c r="M279" s="1">
        <f t="shared" si="53"/>
        <v>588.84365535556867</v>
      </c>
      <c r="N279" s="1">
        <f t="shared" si="48"/>
        <v>4.9368652065010874E-3</v>
      </c>
      <c r="O279" s="2" t="str">
        <f t="shared" si="59"/>
        <v>0.99951894198255+0.0310142647516154i</v>
      </c>
      <c r="P279" s="2" t="str">
        <f t="shared" si="49"/>
        <v>0.000122100114822388-0.0000019213838730696i</v>
      </c>
      <c r="Q279" s="2" t="str">
        <f t="shared" si="50"/>
        <v>2.92435288429081-188.535792546228i</v>
      </c>
      <c r="R279" s="2" t="str">
        <f t="shared" si="51"/>
        <v>-0.0000346160964460315-0.153701286860988i</v>
      </c>
      <c r="S279" s="2" t="str">
        <f t="shared" si="54"/>
        <v>0.0230466111110817-0.150164191173554i</v>
      </c>
      <c r="T279" s="2">
        <f t="shared" si="55"/>
        <v>-16.367560931299735</v>
      </c>
      <c r="U279">
        <f t="shared" si="56"/>
        <v>-81.274552414178785</v>
      </c>
      <c r="W279" s="2" t="str">
        <f t="shared" si="57"/>
        <v>-4.82909031310798-0.818000488690233i</v>
      </c>
      <c r="X279" s="2">
        <f t="shared" si="58"/>
        <v>13.800164540862678</v>
      </c>
    </row>
    <row r="280" spans="12:24" x14ac:dyDescent="0.25">
      <c r="L280">
        <f t="shared" si="52"/>
        <v>2.7799999999999847</v>
      </c>
      <c r="M280" s="1">
        <f t="shared" si="53"/>
        <v>602.55958607433695</v>
      </c>
      <c r="N280" s="1">
        <f t="shared" si="48"/>
        <v>5.0518595696472405E-3</v>
      </c>
      <c r="O280" s="2" t="str">
        <f t="shared" si="59"/>
        <v>0.99949627232023+0.0317364399069169i</v>
      </c>
      <c r="P280" s="2" t="str">
        <f t="shared" si="49"/>
        <v>0.000122100114822387-1.87764074029456E-06i</v>
      </c>
      <c r="Q280" s="2" t="str">
        <f t="shared" si="50"/>
        <v>2.92435288429453-184.243497639998i</v>
      </c>
      <c r="R280" s="2" t="str">
        <f t="shared" si="51"/>
        <v>0.0000742326145320444-0.150202050764942i</v>
      </c>
      <c r="S280" s="2" t="str">
        <f t="shared" si="54"/>
        <v>0.0221322892169484-0.146866833227415i</v>
      </c>
      <c r="T280" s="2">
        <f t="shared" si="55"/>
        <v>-16.564003010027029</v>
      </c>
      <c r="U280">
        <f t="shared" si="56"/>
        <v>-81.430220889231649</v>
      </c>
      <c r="W280" s="2" t="str">
        <f t="shared" si="57"/>
        <v>-4.61547177878491-0.770635590471267i</v>
      </c>
      <c r="X280" s="2">
        <f t="shared" si="58"/>
        <v>13.403738873947225</v>
      </c>
    </row>
    <row r="281" spans="12:24" x14ac:dyDescent="0.25">
      <c r="L281">
        <f t="shared" si="52"/>
        <v>2.7899999999999845</v>
      </c>
      <c r="M281" s="1">
        <f t="shared" si="53"/>
        <v>616.59500186146022</v>
      </c>
      <c r="N281" s="1">
        <f t="shared" si="48"/>
        <v>5.1695324956064822E-3</v>
      </c>
      <c r="O281" s="2" t="str">
        <f t="shared" si="59"/>
        <v>0.999472534453286+0.0324754195280966i</v>
      </c>
      <c r="P281" s="2" t="str">
        <f t="shared" si="49"/>
        <v>0.000122100114822388-1.83489315742582E-06i</v>
      </c>
      <c r="Q281" s="2" t="str">
        <f t="shared" si="50"/>
        <v>2.92435288429488-180.048891073864i</v>
      </c>
      <c r="R281" s="2" t="str">
        <f t="shared" si="51"/>
        <v>0.000178182326538909-0.146782453783471i</v>
      </c>
      <c r="S281" s="2" t="str">
        <f t="shared" si="54"/>
        <v>0.0212577270216863-0.143636598945992i</v>
      </c>
      <c r="T281" s="2">
        <f t="shared" si="55"/>
        <v>-16.760601031637307</v>
      </c>
      <c r="U281">
        <f t="shared" si="56"/>
        <v>-81.581528243390991</v>
      </c>
      <c r="W281" s="2" t="str">
        <f t="shared" si="57"/>
        <v>-4.4111374863637-0.726224646525691i</v>
      </c>
      <c r="X281" s="2">
        <f t="shared" si="58"/>
        <v>13.007158037626994</v>
      </c>
    </row>
    <row r="282" spans="12:24" x14ac:dyDescent="0.25">
      <c r="L282">
        <f t="shared" si="52"/>
        <v>2.7999999999999843</v>
      </c>
      <c r="M282" s="1">
        <f t="shared" si="53"/>
        <v>630.95734448017072</v>
      </c>
      <c r="N282" s="1">
        <f t="shared" si="48"/>
        <v>5.2899463761217512E-3</v>
      </c>
      <c r="O282" s="2" t="str">
        <f t="shared" si="59"/>
        <v>0.999447678056502+0.0332315938147204i</v>
      </c>
      <c r="P282" s="2" t="str">
        <f t="shared" si="49"/>
        <v>0.000122100114822387-1.79311845923638E-06i</v>
      </c>
      <c r="Q282" s="2" t="str">
        <f t="shared" si="50"/>
        <v>2.92435288429234-175.949748811826i</v>
      </c>
      <c r="R282" s="2" t="str">
        <f t="shared" si="51"/>
        <v>0.000277453530719117-0.143440682800929i</v>
      </c>
      <c r="S282" s="2" t="str">
        <f t="shared" si="54"/>
        <v>0.0204212545250296-0.140472469525568i</v>
      </c>
      <c r="T282" s="2">
        <f t="shared" si="55"/>
        <v>-16.957348138099128</v>
      </c>
      <c r="U282">
        <f t="shared" si="56"/>
        <v>-81.728542746341304</v>
      </c>
      <c r="W282" s="2" t="str">
        <f t="shared" si="57"/>
        <v>-4.21569792514861-0.68457977438838i</v>
      </c>
      <c r="X282" s="2">
        <f t="shared" si="58"/>
        <v>12.610428926387534</v>
      </c>
    </row>
    <row r="283" spans="12:24" x14ac:dyDescent="0.25">
      <c r="L283">
        <f t="shared" si="52"/>
        <v>2.8099999999999841</v>
      </c>
      <c r="M283" s="1">
        <f t="shared" si="53"/>
        <v>645.65422903463241</v>
      </c>
      <c r="N283" s="1">
        <f t="shared" si="48"/>
        <v>5.4131650562263579E-3</v>
      </c>
      <c r="O283" s="2" t="str">
        <f t="shared" si="59"/>
        <v>0.999421650434618+0.0340053619675528i</v>
      </c>
      <c r="P283" s="2" t="str">
        <f t="shared" si="49"/>
        <v>0.000122100114822388-0.0000017522944961587i</v>
      </c>
      <c r="Q283" s="2" t="str">
        <f t="shared" si="50"/>
        <v>2.92435288429249-171.943897434312i</v>
      </c>
      <c r="R283" s="2" t="str">
        <f t="shared" si="51"/>
        <v>0.000372256794694046-0.140174965966039i</v>
      </c>
      <c r="S283" s="2" t="str">
        <f t="shared" si="54"/>
        <v>0.0196212667505709-0.137373417379038i</v>
      </c>
      <c r="T283" s="2">
        <f t="shared" si="55"/>
        <v>-17.154237756770954</v>
      </c>
      <c r="U283">
        <f t="shared" si="56"/>
        <v>-81.871331164095039</v>
      </c>
      <c r="W283" s="2" t="str">
        <f t="shared" si="57"/>
        <v>-4.02877870973951-0.645524937723485i</v>
      </c>
      <c r="X283" s="2">
        <f t="shared" si="58"/>
        <v>12.213558151042839</v>
      </c>
    </row>
    <row r="284" spans="12:24" x14ac:dyDescent="0.25">
      <c r="L284">
        <f t="shared" si="52"/>
        <v>2.8199999999999839</v>
      </c>
      <c r="M284" s="1">
        <f t="shared" si="53"/>
        <v>660.69344800757176</v>
      </c>
      <c r="N284" s="1">
        <f t="shared" si="48"/>
        <v>5.5392538680954818E-3</v>
      </c>
      <c r="O284" s="2" t="str">
        <f t="shared" si="59"/>
        <v>0.999394396410795+0.0347971323919503i</v>
      </c>
      <c r="P284" s="2" t="str">
        <f t="shared" si="49"/>
        <v>0.000122100114822388-1.71239962277931E-06i</v>
      </c>
      <c r="Q284" s="2" t="str">
        <f t="shared" si="50"/>
        <v>2.92435288429289-168.029212985808i</v>
      </c>
      <c r="R284" s="2" t="str">
        <f t="shared" si="51"/>
        <v>0.000462793208901448-0.136983571752432i</v>
      </c>
      <c r="S284" s="2" t="str">
        <f t="shared" si="54"/>
        <v>0.0188562216640272-0.134338408256103i</v>
      </c>
      <c r="T284" s="2">
        <f t="shared" si="55"/>
        <v>-17.351263589087257</v>
      </c>
      <c r="U284">
        <f t="shared" si="56"/>
        <v>-82.009958745643019</v>
      </c>
      <c r="W284" s="2" t="str">
        <f t="shared" si="57"/>
        <v>-3.85002009979314-0.608895222063624i</v>
      </c>
      <c r="X284" s="2">
        <f t="shared" si="58"/>
        <v>11.81655205012979</v>
      </c>
    </row>
    <row r="285" spans="12:24" x14ac:dyDescent="0.25">
      <c r="L285">
        <f t="shared" si="52"/>
        <v>2.8299999999999836</v>
      </c>
      <c r="M285" s="1">
        <f t="shared" si="53"/>
        <v>676.08297539195689</v>
      </c>
      <c r="N285" s="1">
        <f t="shared" si="48"/>
        <v>5.6682796656861668E-3</v>
      </c>
      <c r="O285" s="2" t="str">
        <f t="shared" si="59"/>
        <v>0.999365858209845+0.0356073229055445i</v>
      </c>
      <c r="P285" s="2" t="str">
        <f t="shared" si="49"/>
        <v>0.000122100114822387-1.67341268636412E-06i</v>
      </c>
      <c r="Q285" s="2" t="str">
        <f t="shared" si="50"/>
        <v>2.92435288429211-164.203619848705i</v>
      </c>
      <c r="R285" s="2" t="str">
        <f t="shared" si="51"/>
        <v>0.00054925481314894-0.133864808040574i</v>
      </c>
      <c r="S285" s="2" t="str">
        <f t="shared" si="54"/>
        <v>0.0181246381169788-0.131366403208991i</v>
      </c>
      <c r="T285" s="2">
        <f t="shared" si="55"/>
        <v>-17.548419599607037</v>
      </c>
      <c r="U285">
        <f t="shared" si="56"/>
        <v>-82.144489211661181</v>
      </c>
      <c r="W285" s="2" t="str">
        <f t="shared" si="57"/>
        <v>-3.67907652514239-0.574536152156596i</v>
      </c>
      <c r="X285" s="2">
        <f t="shared" si="58"/>
        <v>11.419416700944833</v>
      </c>
    </row>
    <row r="286" spans="12:24" x14ac:dyDescent="0.25">
      <c r="L286">
        <f t="shared" si="52"/>
        <v>2.8399999999999834</v>
      </c>
      <c r="M286" s="1">
        <f t="shared" si="53"/>
        <v>691.83097091891034</v>
      </c>
      <c r="N286" s="1">
        <f t="shared" si="48"/>
        <v>5.8003108601841439E-3</v>
      </c>
      <c r="O286" s="2" t="str">
        <f t="shared" si="59"/>
        <v>0.999335975335973+0.0364363609502821i</v>
      </c>
      <c r="P286" s="2" t="str">
        <f t="shared" si="49"/>
        <v>0.000122100114822387-1.63531301547672E-06i</v>
      </c>
      <c r="Q286" s="2" t="str">
        <f t="shared" si="50"/>
        <v>2.92435288429172-160.46508964278i</v>
      </c>
      <c r="R286" s="2" t="str">
        <f t="shared" si="51"/>
        <v>0.00063182500414392-0.130817021220581i</v>
      </c>
      <c r="S286" s="2" t="str">
        <f t="shared" si="54"/>
        <v>0.0174250938201165-0.128456360412095i</v>
      </c>
      <c r="T286" s="2">
        <f t="shared" si="55"/>
        <v>-17.745700005419586</v>
      </c>
      <c r="U286">
        <f t="shared" si="56"/>
        <v>-82.274984745141452</v>
      </c>
      <c r="W286" s="2" t="str">
        <f t="shared" si="57"/>
        <v>-3.51561611729257-0.542303048820119i</v>
      </c>
      <c r="X286" s="2">
        <f t="shared" si="58"/>
        <v>11.022157930226895</v>
      </c>
    </row>
    <row r="287" spans="12:24" x14ac:dyDescent="0.25">
      <c r="L287">
        <f t="shared" si="52"/>
        <v>2.8499999999999832</v>
      </c>
      <c r="M287" s="1">
        <f t="shared" si="53"/>
        <v>707.94578438411111</v>
      </c>
      <c r="N287" s="1">
        <f t="shared" si="48"/>
        <v>5.9354174562763875E-3</v>
      </c>
      <c r="O287" s="2" t="str">
        <f t="shared" si="59"/>
        <v>0.999304684444775+0.0372846838088897i</v>
      </c>
      <c r="P287" s="2" t="str">
        <f t="shared" si="49"/>
        <v>0.000122100114822388-1.59808040916143E-06i</v>
      </c>
      <c r="Q287" s="2" t="str">
        <f t="shared" si="50"/>
        <v>2.92435288429328-156.811640149722i</v>
      </c>
      <c r="R287" s="2" t="str">
        <f t="shared" si="51"/>
        <v>0.000710678924337117-0.127838595315448i</v>
      </c>
      <c r="S287" s="2" t="str">
        <f t="shared" si="54"/>
        <v>0.0167562233491094-0.125607236843737i</v>
      </c>
      <c r="T287" s="2">
        <f t="shared" si="55"/>
        <v>-17.943099265897825</v>
      </c>
      <c r="U287">
        <f t="shared" si="56"/>
        <v>-82.401505983998646</v>
      </c>
      <c r="W287" s="2" t="str">
        <f t="shared" si="57"/>
        <v>-3.35932024818081-0.512060423269585i</v>
      </c>
      <c r="X287" s="2">
        <f t="shared" si="58"/>
        <v>10.624781324496977</v>
      </c>
    </row>
    <row r="288" spans="12:24" x14ac:dyDescent="0.25">
      <c r="L288">
        <f t="shared" si="52"/>
        <v>2.859999999999983</v>
      </c>
      <c r="M288" s="1">
        <f t="shared" si="53"/>
        <v>724.43596007496194</v>
      </c>
      <c r="N288" s="1">
        <f t="shared" si="48"/>
        <v>6.0736710892684807E-3</v>
      </c>
      <c r="O288" s="2" t="str">
        <f t="shared" si="59"/>
        <v>0.999271919209225+0.0381527388258293i</v>
      </c>
      <c r="P288" s="2" t="str">
        <f t="shared" si="49"/>
        <v>0.000122100114822388-1.56169512622964E-06i</v>
      </c>
      <c r="Q288" s="2" t="str">
        <f t="shared" si="50"/>
        <v>2.92435288429221-153.241334262131i</v>
      </c>
      <c r="R288" s="2" t="str">
        <f t="shared" si="51"/>
        <v>0.000785983833426261-0.124927951124237i</v>
      </c>
      <c r="S288" s="2" t="str">
        <f t="shared" si="54"/>
        <v>0.016116716186679-0.122817989837718i</v>
      </c>
      <c r="T288" s="2">
        <f t="shared" si="55"/>
        <v>-18.140612072794834</v>
      </c>
      <c r="U288">
        <f t="shared" si="56"/>
        <v>-82.524112015285809</v>
      </c>
      <c r="W288" s="2" t="str">
        <f t="shared" si="57"/>
        <v>-3.20988307695299-0.483681406985872i</v>
      </c>
      <c r="X288" s="2">
        <f t="shared" si="58"/>
        <v>10.227292240059045</v>
      </c>
    </row>
    <row r="289" spans="12:24" x14ac:dyDescent="0.25">
      <c r="L289">
        <f t="shared" si="52"/>
        <v>2.8699999999999828</v>
      </c>
      <c r="M289" s="1">
        <f t="shared" si="53"/>
        <v>741.31024130088861</v>
      </c>
      <c r="N289" s="1">
        <f t="shared" si="48"/>
        <v>6.21514506306665E-3</v>
      </c>
      <c r="O289" s="2" t="str">
        <f t="shared" si="59"/>
        <v>0.999237610179372+0.0390409836328099i</v>
      </c>
      <c r="P289" s="2" t="str">
        <f t="shared" si="49"/>
        <v>0.000122100114822388-1.52613787471346E-06i</v>
      </c>
      <c r="Q289" s="2" t="str">
        <f t="shared" si="50"/>
        <v>2.92435288429231-149.752278956439i</v>
      </c>
      <c r="R289" s="2" t="str">
        <f t="shared" si="51"/>
        <v>0.000857899463232031-0.122083545384767i</v>
      </c>
      <c r="S289" s="2" t="str">
        <f t="shared" si="54"/>
        <v>0.0155053148034153-0.120087578512113i</v>
      </c>
      <c r="T289" s="2">
        <f t="shared" si="55"/>
        <v>-18.338233340678144</v>
      </c>
      <c r="U289">
        <f t="shared" si="56"/>
        <v>-82.642860370894866</v>
      </c>
      <c r="W289" s="2" t="str">
        <f t="shared" si="57"/>
        <v>-3.06701110540241-0.457047215248212i</v>
      </c>
      <c r="X289" s="2">
        <f t="shared" si="58"/>
        <v>9.8296958126676408</v>
      </c>
    </row>
    <row r="290" spans="12:24" x14ac:dyDescent="0.25">
      <c r="L290">
        <f t="shared" si="52"/>
        <v>2.8799999999999826</v>
      </c>
      <c r="M290" s="1">
        <f t="shared" si="53"/>
        <v>758.5775750291541</v>
      </c>
      <c r="N290" s="1">
        <f t="shared" si="48"/>
        <v>6.3599143890444281E-3</v>
      </c>
      <c r="O290" s="2" t="str">
        <f t="shared" si="59"/>
        <v>0.999201684635445+0.0399498863789181i</v>
      </c>
      <c r="P290" s="2" t="str">
        <f t="shared" si="49"/>
        <v>0.000122100114822388-1.49138980167605E-06i</v>
      </c>
      <c r="Q290" s="2" t="str">
        <f t="shared" si="50"/>
        <v>2.92435288429218-146.342624289201i</v>
      </c>
      <c r="R290" s="2" t="str">
        <f t="shared" si="51"/>
        <v>0.00092657835645636-0.119303869955352i</v>
      </c>
      <c r="S290" s="2" t="str">
        <f t="shared" si="54"/>
        <v>0.014920812779293-0.117414965082533i</v>
      </c>
      <c r="T290" s="2">
        <f t="shared" si="55"/>
        <v>-18.535958197691997</v>
      </c>
      <c r="U290">
        <f t="shared" si="56"/>
        <v>-82.757807024708342</v>
      </c>
      <c r="W290" s="2" t="str">
        <f t="shared" si="57"/>
        <v>-2.9304227426133-0.43204664252738i</v>
      </c>
      <c r="X290" s="2">
        <f t="shared" si="58"/>
        <v>9.4319969668723918</v>
      </c>
    </row>
    <row r="291" spans="12:24" x14ac:dyDescent="0.25">
      <c r="L291">
        <f t="shared" si="52"/>
        <v>2.8899999999999824</v>
      </c>
      <c r="M291" s="1">
        <f t="shared" si="53"/>
        <v>776.24711662866071</v>
      </c>
      <c r="N291" s="1">
        <f t="shared" si="48"/>
        <v>6.5080558258146914E-3</v>
      </c>
      <c r="O291" s="2" t="str">
        <f t="shared" si="59"/>
        <v>0.999164066434067+0.0408799259654324i</v>
      </c>
      <c r="P291" s="2" t="str">
        <f t="shared" si="49"/>
        <v>0.000122100114822388-1.45743248321158E-06i</v>
      </c>
      <c r="Q291" s="2" t="str">
        <f t="shared" si="50"/>
        <v>2.9243528842923-143.010562416236i</v>
      </c>
      <c r="R291" s="2" t="str">
        <f t="shared" si="51"/>
        <v>0.000992166190255258-0.116587451015168i</v>
      </c>
      <c r="S291" s="2" t="str">
        <f t="shared" si="54"/>
        <v>0.0143620529678846-0.114799116066664i</v>
      </c>
      <c r="T291" s="2">
        <f t="shared" si="55"/>
        <v>-18.733781976640927</v>
      </c>
      <c r="U291">
        <f t="shared" si="56"/>
        <v>-82.869006390978427</v>
      </c>
      <c r="W291" s="2" t="str">
        <f t="shared" si="57"/>
        <v>-2.79984787925494-0.408575588022913i</v>
      </c>
      <c r="X291" s="2">
        <f t="shared" si="58"/>
        <v>9.034200425046528</v>
      </c>
    </row>
    <row r="292" spans="12:24" x14ac:dyDescent="0.25">
      <c r="L292">
        <f t="shared" si="52"/>
        <v>2.8999999999999821</v>
      </c>
      <c r="M292" s="1">
        <f t="shared" si="53"/>
        <v>794.32823472424957</v>
      </c>
      <c r="N292" s="1">
        <f t="shared" si="48"/>
        <v>6.659647919928108E-3</v>
      </c>
      <c r="O292" s="2" t="str">
        <f t="shared" si="59"/>
        <v>0.999124675847249+0.0418315922853796i</v>
      </c>
      <c r="P292" s="2" t="str">
        <f t="shared" si="49"/>
        <v>0.000122100114822388-1.42424791474026E-06i</v>
      </c>
      <c r="Q292" s="2" t="str">
        <f t="shared" si="50"/>
        <v>2.92435288429348-139.754326634076i</v>
      </c>
      <c r="R292" s="2" t="str">
        <f t="shared" si="51"/>
        <v>0.00105480208517841-0.113932848282808i</v>
      </c>
      <c r="S292" s="2" t="str">
        <f t="shared" si="54"/>
        <v>0.0138279257045742-0.112239003386632i</v>
      </c>
      <c r="T292" s="2">
        <f t="shared" si="55"/>
        <v>-18.931700206386974</v>
      </c>
      <c r="U292">
        <f t="shared" si="56"/>
        <v>-82.976511323872231</v>
      </c>
      <c r="W292" s="2" t="str">
        <f t="shared" si="57"/>
        <v>-2.6750274718889-0.386536609691615i</v>
      </c>
      <c r="X292" s="2">
        <f t="shared" si="58"/>
        <v>8.6363107161061663</v>
      </c>
    </row>
    <row r="293" spans="12:24" x14ac:dyDescent="0.25">
      <c r="L293">
        <f t="shared" si="52"/>
        <v>2.9099999999999819</v>
      </c>
      <c r="M293" s="1">
        <f t="shared" si="53"/>
        <v>812.83051616406578</v>
      </c>
      <c r="N293" s="1">
        <f t="shared" si="48"/>
        <v>6.8147710475195272E-3</v>
      </c>
      <c r="O293" s="2" t="str">
        <f t="shared" si="59"/>
        <v>0.999083429393829+0.0428053864678923i</v>
      </c>
      <c r="P293" s="2" t="str">
        <f t="shared" si="49"/>
        <v>0.000122100114822388-1.39181850132339E-06i</v>
      </c>
      <c r="Q293" s="2" t="str">
        <f t="shared" si="50"/>
        <v>2.92435288429212-136.572190443238i</v>
      </c>
      <c r="R293" s="2" t="str">
        <f t="shared" si="51"/>
        <v>0.00111461890039132-0.111338654252628i</v>
      </c>
      <c r="S293" s="2" t="str">
        <f t="shared" si="54"/>
        <v>0.013317367060149-0.109733605375403i</v>
      </c>
      <c r="T293" s="2">
        <f t="shared" si="55"/>
        <v>-19.129708603553638</v>
      </c>
      <c r="U293">
        <f t="shared" si="56"/>
        <v>-83.080373117937228</v>
      </c>
      <c r="W293" s="2" t="str">
        <f t="shared" si="57"/>
        <v>-2.55571313757418-0.365838505198406i</v>
      </c>
      <c r="X293" s="2">
        <f t="shared" si="58"/>
        <v>8.2383321839295061</v>
      </c>
    </row>
    <row r="294" spans="12:24" x14ac:dyDescent="0.25">
      <c r="L294">
        <f t="shared" si="52"/>
        <v>2.9199999999999817</v>
      </c>
      <c r="M294" s="1">
        <f t="shared" si="53"/>
        <v>831.76377110263672</v>
      </c>
      <c r="N294" s="1">
        <f t="shared" si="48"/>
        <v>6.9735074569245064E-3</v>
      </c>
      <c r="O294" s="2" t="str">
        <f t="shared" si="59"/>
        <v>0.999040239663008+0.0438018211274255i</v>
      </c>
      <c r="P294" s="2" t="str">
        <f t="shared" si="49"/>
        <v>0.000122100114822388-1.36012704849364E-06i</v>
      </c>
      <c r="Q294" s="2" t="str">
        <f t="shared" si="50"/>
        <v>2.92435288429186-133.462466632814i</v>
      </c>
      <c r="R294" s="2" t="str">
        <f t="shared" si="51"/>
        <v>0.00117174351534621-0.108803493448468i</v>
      </c>
      <c r="S294" s="2" t="str">
        <f t="shared" si="54"/>
        <v>0.0128293571401547-0.107281907693267i</v>
      </c>
      <c r="T294" s="2">
        <f t="shared" si="55"/>
        <v>-19.327803064524002</v>
      </c>
      <c r="U294">
        <f t="shared" si="56"/>
        <v>-83.18064150960204</v>
      </c>
      <c r="W294" s="2" t="str">
        <f t="shared" si="57"/>
        <v>-2.44166675898884-0.346395918275704i</v>
      </c>
      <c r="X294" s="2">
        <f t="shared" si="58"/>
        <v>7.8402689954867917</v>
      </c>
    </row>
    <row r="295" spans="12:24" x14ac:dyDescent="0.25">
      <c r="L295">
        <f t="shared" si="52"/>
        <v>2.9299999999999815</v>
      </c>
      <c r="M295" s="1">
        <f t="shared" si="53"/>
        <v>851.13803820234057</v>
      </c>
      <c r="N295" s="1">
        <f t="shared" si="48"/>
        <v>7.1359413122884232E-3</v>
      </c>
      <c r="O295" s="2" t="str">
        <f t="shared" si="59"/>
        <v>0.998995015129603+0.044821420617883i</v>
      </c>
      <c r="P295" s="2" t="str">
        <f t="shared" si="49"/>
        <v>0.000122100114822388-1.32915675297593E-06i</v>
      </c>
      <c r="Q295" s="2" t="str">
        <f t="shared" si="50"/>
        <v>2.92435288429387-130.423506385882i</v>
      </c>
      <c r="R295" s="2" t="str">
        <f t="shared" si="51"/>
        <v>0.00122629709905207-0.106326021694354i</v>
      </c>
      <c r="S295" s="2" t="str">
        <f t="shared" si="54"/>
        <v>0.0123629184311198-0.10488290415993i</v>
      </c>
      <c r="T295" s="2">
        <f t="shared" si="55"/>
        <v>-19.525979657730353</v>
      </c>
      <c r="U295">
        <f t="shared" si="56"/>
        <v>-83.277364679335761</v>
      </c>
      <c r="W295" s="2" t="str">
        <f t="shared" si="57"/>
        <v>-2.33266010021913-0.328128969070492i</v>
      </c>
      <c r="X295" s="2">
        <f t="shared" si="58"/>
        <v>7.4421251486852071</v>
      </c>
    </row>
    <row r="296" spans="12:24" x14ac:dyDescent="0.25">
      <c r="L296">
        <f t="shared" si="52"/>
        <v>2.9399999999999813</v>
      </c>
      <c r="M296" s="1">
        <f t="shared" si="53"/>
        <v>870.96358995604385</v>
      </c>
      <c r="N296" s="1">
        <f t="shared" si="48"/>
        <v>7.3021587381914711E-3</v>
      </c>
      <c r="O296" s="2" t="str">
        <f t="shared" si="59"/>
        <v>0.998947659960638+0.0458647212917069i</v>
      </c>
      <c r="P296" s="2" t="str">
        <f t="shared" si="49"/>
        <v>0.000122100114822388-1.29889119393971E-06i</v>
      </c>
      <c r="Q296" s="2" t="str">
        <f t="shared" si="50"/>
        <v>2.92435288429302-127.453698405289i</v>
      </c>
      <c r="R296" s="2" t="str">
        <f t="shared" si="51"/>
        <v>0.00127839536694106-0.103904925401801i</v>
      </c>
      <c r="S296" s="2" t="str">
        <f t="shared" si="54"/>
        <v>0.0119171141934383-0.102535597507727i</v>
      </c>
      <c r="T296" s="2">
        <f t="shared" si="55"/>
        <v>-19.724234616221374</v>
      </c>
      <c r="U296">
        <f t="shared" si="56"/>
        <v>-83.370589254658157</v>
      </c>
      <c r="W296" s="2" t="str">
        <f t="shared" si="57"/>
        <v>-2.22847443331805-0.31096290710248i</v>
      </c>
      <c r="X296" s="2">
        <f t="shared" si="58"/>
        <v>7.0439044799424266</v>
      </c>
    </row>
    <row r="297" spans="12:24" x14ac:dyDescent="0.25">
      <c r="L297">
        <f t="shared" si="52"/>
        <v>2.9499999999999811</v>
      </c>
      <c r="M297" s="1">
        <f t="shared" si="53"/>
        <v>891.250938133707</v>
      </c>
      <c r="N297" s="1">
        <f t="shared" si="48"/>
        <v>7.4722478653129996E-3</v>
      </c>
      <c r="O297" s="2" t="str">
        <f t="shared" si="59"/>
        <v>0.998898073812875+0.0469322717639755i</v>
      </c>
      <c r="P297" s="2" t="str">
        <f t="shared" si="49"/>
        <v>0.000122100114822388-1.26931432416806E-06i</v>
      </c>
      <c r="Q297" s="2" t="str">
        <f t="shared" si="50"/>
        <v>2.92435288429194-124.551468059309i</v>
      </c>
      <c r="R297" s="2" t="str">
        <f t="shared" si="51"/>
        <v>0.00132814882643921-0.101538920873325i</v>
      </c>
      <c r="S297" s="2" t="str">
        <f t="shared" si="54"/>
        <v>0.0114910469015911-0.100239000060938i</v>
      </c>
      <c r="T297" s="2">
        <f t="shared" si="55"/>
        <v>-19.922564330502635</v>
      </c>
      <c r="U297">
        <f t="shared" si="56"/>
        <v>-83.46036031361983</v>
      </c>
      <c r="W297" s="2" t="str">
        <f t="shared" si="57"/>
        <v>-2.12890017567917-0.29482778554877i</v>
      </c>
      <c r="X297" s="2">
        <f t="shared" si="58"/>
        <v>6.6456106714933956</v>
      </c>
    </row>
    <row r="298" spans="12:24" x14ac:dyDescent="0.25">
      <c r="L298">
        <f t="shared" si="52"/>
        <v>2.9599999999999809</v>
      </c>
      <c r="M298" s="1">
        <f t="shared" si="53"/>
        <v>912.01083935587019</v>
      </c>
      <c r="N298" s="1">
        <f t="shared" si="48"/>
        <v>7.6462988771596151E-3</v>
      </c>
      <c r="O298" s="2" t="str">
        <f t="shared" si="59"/>
        <v>0.998846151620848+0.0480246331815542i</v>
      </c>
      <c r="P298" s="2" t="str">
        <f t="shared" si="49"/>
        <v>0.000122100114822388-1.24041046162452E-06i</v>
      </c>
      <c r="Q298" s="2" t="str">
        <f t="shared" si="50"/>
        <v>2.92435288429376-121.715276546761i</v>
      </c>
      <c r="R298" s="2" t="str">
        <f t="shared" si="51"/>
        <v>0.00137566301129568-0.0992267536218155i</v>
      </c>
      <c r="S298" s="2" t="str">
        <f t="shared" si="54"/>
        <v>0.0110838567312093-0.09799213434615i</v>
      </c>
      <c r="T298" s="2">
        <f t="shared" si="55"/>
        <v>-20.120965341638197</v>
      </c>
      <c r="U298">
        <f t="shared" si="56"/>
        <v>-83.54672138890902</v>
      </c>
      <c r="W298" s="2" t="str">
        <f t="shared" si="57"/>
        <v>-2.03373653823336-0.279658155611534i</v>
      </c>
      <c r="X298" s="2">
        <f t="shared" si="58"/>
        <v>6.2472472584435099</v>
      </c>
    </row>
    <row r="299" spans="12:24" x14ac:dyDescent="0.25">
      <c r="L299">
        <f t="shared" si="52"/>
        <v>2.9699999999999807</v>
      </c>
      <c r="M299" s="1">
        <f t="shared" si="53"/>
        <v>933.25430079695047</v>
      </c>
      <c r="N299" s="1">
        <f t="shared" si="48"/>
        <v>7.8244040578816319E-3</v>
      </c>
      <c r="O299" s="2" t="str">
        <f t="shared" si="59"/>
        <v>0.998791783374963+0.0491423794973383i</v>
      </c>
      <c r="P299" s="2" t="str">
        <f t="shared" si="49"/>
        <v>0.000122100114822388-1.21216428108779E-06i</v>
      </c>
      <c r="Q299" s="2" t="str">
        <f t="shared" si="50"/>
        <v>2.92435288429189-118.943620081106i</v>
      </c>
      <c r="R299" s="2" t="str">
        <f t="shared" si="51"/>
        <v>0.0014210387054685-0.0969671977053797i</v>
      </c>
      <c r="S299" s="2" t="str">
        <f t="shared" si="54"/>
        <v>0.0106947200930593-0.0957940336381594i</v>
      </c>
      <c r="T299" s="2">
        <f t="shared" si="55"/>
        <v>-20.319434334608321</v>
      </c>
      <c r="U299">
        <f t="shared" si="56"/>
        <v>-83.629714472346294</v>
      </c>
      <c r="W299" s="2" t="str">
        <f t="shared" si="57"/>
        <v>-1.94279118443185-0.265392779805675i</v>
      </c>
      <c r="X299" s="2">
        <f t="shared" si="58"/>
        <v>5.8488176355719448</v>
      </c>
    </row>
    <row r="300" spans="12:24" x14ac:dyDescent="0.25">
      <c r="L300">
        <f t="shared" si="52"/>
        <v>2.9799999999999804</v>
      </c>
      <c r="M300" s="1">
        <f t="shared" si="53"/>
        <v>954.99258602139355</v>
      </c>
      <c r="N300" s="1">
        <f t="shared" si="48"/>
        <v>8.0066578412033625E-3</v>
      </c>
      <c r="O300" s="2" t="str">
        <f t="shared" si="59"/>
        <v>0.998734853889217+0.0502860977496216i</v>
      </c>
      <c r="P300" s="2" t="str">
        <f t="shared" si="49"/>
        <v>0.000122100114822388-1.18456080603614E-06i</v>
      </c>
      <c r="Q300" s="2" t="str">
        <f t="shared" si="50"/>
        <v>2.92435288429276-116.235029093127i</v>
      </c>
      <c r="R300" s="2" t="str">
        <f t="shared" si="51"/>
        <v>0.00146437215690951-0.0947590550773404i</v>
      </c>
      <c r="S300" s="2" t="str">
        <f t="shared" si="54"/>
        <v>0.0103228482134772-0.093643742445818i</v>
      </c>
      <c r="T300" s="2">
        <f t="shared" si="55"/>
        <v>-20.517968131911005</v>
      </c>
      <c r="U300">
        <f t="shared" si="56"/>
        <v>-83.70938001976009</v>
      </c>
      <c r="W300" s="2" t="str">
        <f t="shared" si="57"/>
        <v>-1.85587989994877-0.251974363054913i</v>
      </c>
      <c r="X300" s="2">
        <f t="shared" si="58"/>
        <v>5.4503250638999763</v>
      </c>
    </row>
    <row r="301" spans="12:24" x14ac:dyDescent="0.25">
      <c r="L301">
        <f t="shared" si="52"/>
        <v>2.9899999999999802</v>
      </c>
      <c r="M301" s="1">
        <f t="shared" si="53"/>
        <v>977.23722095576716</v>
      </c>
      <c r="N301" s="1">
        <f t="shared" si="48"/>
        <v>8.1931568604931507E-3</v>
      </c>
      <c r="O301" s="2" t="str">
        <f t="shared" si="59"/>
        <v>0.998675242558021+0.0514563883466216i</v>
      </c>
      <c r="P301" s="2" t="str">
        <f t="shared" si="49"/>
        <v>0.000122100114822387-1.15758540079038E-06i</v>
      </c>
      <c r="Q301" s="2" t="str">
        <f t="shared" si="50"/>
        <v>2.92435288429301-113.588067451736i</v>
      </c>
      <c r="R301" s="2" t="str">
        <f t="shared" si="51"/>
        <v>0.00150575528163605-0.0926011549510087i</v>
      </c>
      <c r="S301" s="2" t="str">
        <f t="shared" si="54"/>
        <v>0.0099674857607077-0.0915403169418912i</v>
      </c>
      <c r="T301" s="2">
        <f t="shared" si="55"/>
        <v>-20.716563687401255</v>
      </c>
      <c r="U301">
        <f t="shared" si="56"/>
        <v>-83.785756956216176</v>
      </c>
      <c r="W301" s="2" t="str">
        <f t="shared" si="57"/>
        <v>-1.77282627300356-0.239349300542473i</v>
      </c>
      <c r="X301" s="2">
        <f t="shared" si="58"/>
        <v>5.051772677028441</v>
      </c>
    </row>
    <row r="302" spans="12:24" x14ac:dyDescent="0.25">
      <c r="L302">
        <f t="shared" si="52"/>
        <v>2.99999999999998</v>
      </c>
      <c r="M302" s="1">
        <f t="shared" si="53"/>
        <v>999.99999999995441</v>
      </c>
      <c r="N302" s="1">
        <f t="shared" si="48"/>
        <v>8.3839999999996175E-3</v>
      </c>
      <c r="O302" s="2" t="str">
        <f t="shared" si="59"/>
        <v>0.998612823101653+0.0526538653561828i</v>
      </c>
      <c r="P302" s="2" t="str">
        <f t="shared" si="49"/>
        <v>0.000122100114822388-1.13122376257116E-06i</v>
      </c>
      <c r="Q302" s="2" t="str">
        <f t="shared" si="50"/>
        <v>2.92435288429296-111.00133170252i</v>
      </c>
      <c r="R302" s="2" t="str">
        <f t="shared" si="51"/>
        <v>0.00154527585884987-0.0904923531789196i</v>
      </c>
      <c r="S302" s="2" t="str">
        <f t="shared" si="54"/>
        <v>0.00962790951688606-0.0894828253407621i</v>
      </c>
      <c r="T302" s="2">
        <f t="shared" si="55"/>
        <v>-20.915218080359821</v>
      </c>
      <c r="U302">
        <f t="shared" si="56"/>
        <v>-83.858882681337306</v>
      </c>
      <c r="W302" s="2" t="str">
        <f t="shared" si="57"/>
        <v>-1.69346138517738-0.227467441328902i</v>
      </c>
      <c r="X302" s="2">
        <f t="shared" si="58"/>
        <v>4.6531634872549388</v>
      </c>
    </row>
    <row r="303" spans="12:24" x14ac:dyDescent="0.25">
      <c r="L303">
        <f t="shared" si="52"/>
        <v>3.0099999999999798</v>
      </c>
      <c r="M303" s="1">
        <f t="shared" si="53"/>
        <v>1023.2929922807075</v>
      </c>
      <c r="N303" s="1">
        <f t="shared" si="48"/>
        <v>8.5792884472814506E-3</v>
      </c>
      <c r="O303" s="2" t="str">
        <f t="shared" si="59"/>
        <v>0.998547463299791+0.0538791568006788i</v>
      </c>
      <c r="P303" s="2" t="str">
        <f t="shared" si="49"/>
        <v>0.000122100114822388-0.0000011054619141236i</v>
      </c>
      <c r="Q303" s="2" t="str">
        <f t="shared" si="50"/>
        <v>2.92435288429229-108.47345032361i</v>
      </c>
      <c r="R303" s="2" t="str">
        <f t="shared" si="51"/>
        <v>0.00158301771696455-0.0884315316461852i</v>
      </c>
      <c r="S303" s="2" t="str">
        <f t="shared" si="54"/>
        <v>0.0093034270944473-0.0874703482277115i</v>
      </c>
      <c r="T303" s="2">
        <f t="shared" si="55"/>
        <v>-21.113928509781172</v>
      </c>
      <c r="U303">
        <f t="shared" si="56"/>
        <v>-83.928793074982778</v>
      </c>
      <c r="W303" s="2" t="str">
        <f t="shared" si="57"/>
        <v>-1.61762351257733-0.21628186678377i</v>
      </c>
      <c r="X303" s="2">
        <f t="shared" si="58"/>
        <v>4.2545003914799349</v>
      </c>
    </row>
    <row r="304" spans="12:24" x14ac:dyDescent="0.25">
      <c r="L304">
        <f t="shared" si="52"/>
        <v>3.0199999999999796</v>
      </c>
      <c r="M304" s="1">
        <f t="shared" si="53"/>
        <v>1047.1285480508507</v>
      </c>
      <c r="N304" s="1">
        <f t="shared" si="48"/>
        <v>8.7791257468583326E-3</v>
      </c>
      <c r="O304" s="2" t="str">
        <f t="shared" si="59"/>
        <v>0.998479024712582+0.0551329049571182i</v>
      </c>
      <c r="P304" s="2" t="str">
        <f t="shared" si="49"/>
        <v>0.000122100114822388-1.08028619616682E-06i</v>
      </c>
      <c r="Q304" s="2" t="str">
        <f t="shared" si="50"/>
        <v>2.92435288429216-106.003082998476i</v>
      </c>
      <c r="R304" s="2" t="str">
        <f t="shared" si="51"/>
        <v>0.00161906091152574-0.0864175976776561i</v>
      </c>
      <c r="S304" s="2" t="str">
        <f t="shared" si="54"/>
        <v>0.00899337569678096-0.0855019788431243i</v>
      </c>
      <c r="T304" s="2">
        <f t="shared" si="55"/>
        <v>-21.312692288874622</v>
      </c>
      <c r="U304">
        <f t="shared" si="56"/>
        <v>-83.995522502873513</v>
      </c>
      <c r="W304" s="2" t="str">
        <f t="shared" si="57"/>
        <v>-1.54515783717896-0.205748682952813i</v>
      </c>
      <c r="X304" s="2">
        <f t="shared" si="58"/>
        <v>3.855786176909386</v>
      </c>
    </row>
    <row r="305" spans="12:24" x14ac:dyDescent="0.25">
      <c r="L305">
        <f t="shared" si="52"/>
        <v>3.0299999999999794</v>
      </c>
      <c r="M305" s="1">
        <f t="shared" si="53"/>
        <v>1071.5193052375564</v>
      </c>
      <c r="N305" s="1">
        <f t="shared" si="48"/>
        <v>8.9836178551116735E-3</v>
      </c>
      <c r="O305" s="2" t="str">
        <f t="shared" si="59"/>
        <v>0.998407362388663+0.0564157666624639i</v>
      </c>
      <c r="P305" s="2" t="str">
        <f t="shared" si="49"/>
        <v>0.000122100114822388-1.05568326017854E-06i</v>
      </c>
      <c r="Q305" s="2" t="str">
        <f t="shared" si="50"/>
        <v>2.9243528842932-103.588919905279i</v>
      </c>
      <c r="R305" s="2" t="str">
        <f t="shared" si="51"/>
        <v>0.00165348189499576-0.084449483458571i</v>
      </c>
      <c r="S305" s="2" t="str">
        <f t="shared" si="54"/>
        <v>0.0086971209219113-0.0835768233249295i</v>
      </c>
      <c r="T305" s="2">
        <f t="shared" si="55"/>
        <v>-21.511506839768295</v>
      </c>
      <c r="U305">
        <f t="shared" si="56"/>
        <v>-84.05910382235335</v>
      </c>
      <c r="W305" s="2" t="str">
        <f t="shared" si="57"/>
        <v>-1.4759161681643-0.195826826011418i</v>
      </c>
      <c r="X305" s="2">
        <f t="shared" si="58"/>
        <v>3.457023526564003</v>
      </c>
    </row>
    <row r="306" spans="12:24" x14ac:dyDescent="0.25">
      <c r="L306">
        <f t="shared" si="52"/>
        <v>3.0399999999999792</v>
      </c>
      <c r="M306" s="1">
        <f t="shared" si="53"/>
        <v>1096.4781961431327</v>
      </c>
      <c r="N306" s="1">
        <f t="shared" si="48"/>
        <v>9.1928731964640246E-3</v>
      </c>
      <c r="O306" s="2" t="str">
        <f t="shared" si="59"/>
        <v>0.998332324559532+0.0577284136241533i</v>
      </c>
      <c r="P306" s="2" t="str">
        <f t="shared" si="49"/>
        <v>0.000122100114822387-0.0000010316400613803i</v>
      </c>
      <c r="Q306" s="2" t="str">
        <f t="shared" si="50"/>
        <v>2.9243528842927-101.229681022376i</v>
      </c>
      <c r="R306" s="2" t="str">
        <f t="shared" si="51"/>
        <v>0.00168635367887363-0.0825261454683808i</v>
      </c>
      <c r="S306" s="2" t="str">
        <f t="shared" si="54"/>
        <v>0.00841405560842507-0.0816940009122808i</v>
      </c>
      <c r="T306" s="2">
        <f t="shared" si="55"/>
        <v>-21.710369688410637</v>
      </c>
      <c r="U306">
        <f t="shared" si="56"/>
        <v>-84.119568388173704</v>
      </c>
      <c r="W306" s="2" t="str">
        <f t="shared" si="57"/>
        <v>-1.40975667305611-0.186477880012498i</v>
      </c>
      <c r="X306" s="2">
        <f t="shared" si="58"/>
        <v>3.0582150246003428</v>
      </c>
    </row>
    <row r="307" spans="12:24" x14ac:dyDescent="0.25">
      <c r="L307">
        <f t="shared" si="52"/>
        <v>3.049999999999979</v>
      </c>
      <c r="M307" s="1">
        <f t="shared" si="53"/>
        <v>1122.0184543019097</v>
      </c>
      <c r="N307" s="1">
        <f t="shared" si="48"/>
        <v>9.4070027208672108E-3</v>
      </c>
      <c r="O307" s="2" t="str">
        <f t="shared" si="59"/>
        <v>0.998253752319641+0.0590715327358101i</v>
      </c>
      <c r="P307" s="2" t="str">
        <f t="shared" si="49"/>
        <v>0.000122100114822388-1.00814385171795E-06i</v>
      </c>
      <c r="Q307" s="2" t="str">
        <f t="shared" si="50"/>
        <v>2.92435288429342-98.9241154496399i</v>
      </c>
      <c r="R307" s="2" t="str">
        <f t="shared" si="51"/>
        <v>0.00171774598864124-0.0806465639274651i</v>
      </c>
      <c r="S307" s="2" t="str">
        <f t="shared" si="54"/>
        <v>0.00814359872286665-0.0798526441133538i</v>
      </c>
      <c r="T307" s="2">
        <f t="shared" si="55"/>
        <v>-21.909278459659276</v>
      </c>
      <c r="U307">
        <f t="shared" si="56"/>
        <v>-84.176946058151429</v>
      </c>
      <c r="W307" s="2" t="str">
        <f t="shared" si="57"/>
        <v>-1.34654361843881-0.177665906182028i</v>
      </c>
      <c r="X307" s="2">
        <f t="shared" si="58"/>
        <v>2.6593631614561994</v>
      </c>
    </row>
    <row r="308" spans="12:24" x14ac:dyDescent="0.25">
      <c r="L308">
        <f t="shared" si="52"/>
        <v>3.0599999999999787</v>
      </c>
      <c r="M308" s="1">
        <f t="shared" si="53"/>
        <v>1148.1536214968278</v>
      </c>
      <c r="N308" s="1">
        <f t="shared" si="48"/>
        <v>9.626119962629404E-3</v>
      </c>
      <c r="O308" s="2" t="str">
        <f t="shared" si="59"/>
        <v>0.998171479291534+0.0604458263981182i</v>
      </c>
      <c r="P308" s="2" t="str">
        <f t="shared" si="49"/>
        <v>0.000122100114822388-9.85182173200579E-07i</v>
      </c>
      <c r="Q308" s="2" t="str">
        <f t="shared" si="50"/>
        <v>2.92435288429327-96.6710007452115i</v>
      </c>
      <c r="R308" s="2" t="str">
        <f t="shared" si="51"/>
        <v>0.00174772541158425-0.0788097422564227i</v>
      </c>
      <c r="S308" s="2" t="str">
        <f t="shared" si="54"/>
        <v>0.00788519428735538-0.0780518988399697i</v>
      </c>
      <c r="T308" s="2">
        <f t="shared" si="55"/>
        <v>-22.1082308725506</v>
      </c>
      <c r="U308">
        <f t="shared" si="56"/>
        <v>-84.231265198844341</v>
      </c>
      <c r="W308" s="2" t="str">
        <f t="shared" si="57"/>
        <v>-1.28614712004671-0.169357283049974i</v>
      </c>
      <c r="X308" s="2">
        <f t="shared" si="58"/>
        <v>2.2604703388256207</v>
      </c>
    </row>
    <row r="309" spans="12:24" x14ac:dyDescent="0.25">
      <c r="L309">
        <f t="shared" si="52"/>
        <v>3.0699999999999785</v>
      </c>
      <c r="M309" s="1">
        <f t="shared" si="53"/>
        <v>1174.8975549394722</v>
      </c>
      <c r="N309" s="1">
        <f t="shared" si="48"/>
        <v>9.8503411006125342E-3</v>
      </c>
      <c r="O309" s="2" t="str">
        <f t="shared" si="59"/>
        <v>0.998085331275359+0.0618520128448261i</v>
      </c>
      <c r="P309" s="2" t="str">
        <f t="shared" si="49"/>
        <v>0.000122100114822388-9.62742851229321E-07i</v>
      </c>
      <c r="Q309" s="2" t="str">
        <f t="shared" si="50"/>
        <v>2.92435288429239-94.4691422773416i</v>
      </c>
      <c r="R309" s="2" t="str">
        <f t="shared" si="51"/>
        <v>0.0017763555380833-0.0770147065476757i</v>
      </c>
      <c r="S309" s="2" t="str">
        <f t="shared" si="54"/>
        <v>0.00763831034670471-0.0762909245115428i</v>
      </c>
      <c r="T309" s="2">
        <f t="shared" si="55"/>
        <v>-22.307224735742718</v>
      </c>
      <c r="U309">
        <f t="shared" si="56"/>
        <v>-84.282552691011929</v>
      </c>
      <c r="W309" s="2" t="str">
        <f t="shared" si="57"/>
        <v>-1.22844290199186-0.161520556755673i</v>
      </c>
      <c r="X309" s="2">
        <f t="shared" si="58"/>
        <v>1.8615388744719295</v>
      </c>
    </row>
    <row r="310" spans="12:24" x14ac:dyDescent="0.25">
      <c r="L310">
        <f t="shared" si="52"/>
        <v>3.0799999999999783</v>
      </c>
      <c r="M310" s="1">
        <f t="shared" si="53"/>
        <v>1202.264434617354</v>
      </c>
      <c r="N310" s="1">
        <f t="shared" si="48"/>
        <v>1.0079785019831896E-2</v>
      </c>
      <c r="O310" s="2" t="str">
        <f t="shared" si="59"/>
        <v>0.997995125882015+0.0632908264738303i</v>
      </c>
      <c r="P310" s="2" t="str">
        <f t="shared" si="49"/>
        <v>0.000122100114822388-9.40813988185502E-07i</v>
      </c>
      <c r="Q310" s="2" t="str">
        <f t="shared" si="50"/>
        <v>2.9243528842922-92.3173725909797i</v>
      </c>
      <c r="R310" s="2" t="str">
        <f t="shared" si="51"/>
        <v>0.0018036970964685-0.0752605050490866i</v>
      </c>
      <c r="S310" s="2" t="str">
        <f t="shared" si="54"/>
        <v>0.00740243797382056-0.0745688941307517i</v>
      </c>
      <c r="T310" s="2">
        <f t="shared" si="55"/>
        <v>-22.506257943123657</v>
      </c>
      <c r="U310">
        <f t="shared" si="56"/>
        <v>-84.330833934962826</v>
      </c>
      <c r="W310" s="2" t="str">
        <f t="shared" si="57"/>
        <v>-1.17331206489917-0.154126300895901i</v>
      </c>
      <c r="X310" s="2">
        <f t="shared" si="58"/>
        <v>1.4625710068883537</v>
      </c>
    </row>
    <row r="311" spans="12:24" x14ac:dyDescent="0.25">
      <c r="L311">
        <f t="shared" si="52"/>
        <v>3.0899999999999781</v>
      </c>
      <c r="M311" s="1">
        <f t="shared" si="53"/>
        <v>1230.2687708123201</v>
      </c>
      <c r="N311" s="1">
        <f t="shared" si="48"/>
        <v>1.0314573374490491E-2</v>
      </c>
      <c r="O311" s="2" t="str">
        <f t="shared" si="59"/>
        <v>0.997900672149184+0.0647630181832795i</v>
      </c>
      <c r="P311" s="2" t="str">
        <f t="shared" si="49"/>
        <v>0.000122100114822388-9.19383957090536E-07i</v>
      </c>
      <c r="Q311" s="2" t="str">
        <f t="shared" si="50"/>
        <v>2.92435288429328-90.2145507887715i</v>
      </c>
      <c r="R311" s="2" t="str">
        <f t="shared" si="51"/>
        <v>0.00182980808185124-0.0735462076593246i</v>
      </c>
      <c r="S311" s="2" t="str">
        <f t="shared" si="54"/>
        <v>0.00717709031246697-0.0728849943331378i</v>
      </c>
      <c r="T311" s="2">
        <f t="shared" si="55"/>
        <v>-22.70532846957849</v>
      </c>
      <c r="U311">
        <f t="shared" si="56"/>
        <v>-84.376132855663599</v>
      </c>
      <c r="W311" s="2" t="str">
        <f t="shared" si="57"/>
        <v>-1.12064086271099-0.147146985326575i</v>
      </c>
      <c r="X311" s="2">
        <f t="shared" si="58"/>
        <v>1.0635688998113293</v>
      </c>
    </row>
    <row r="312" spans="12:24" x14ac:dyDescent="0.25">
      <c r="L312">
        <f t="shared" si="52"/>
        <v>3.0999999999999779</v>
      </c>
      <c r="M312" s="1">
        <f t="shared" si="53"/>
        <v>1258.9254117941043</v>
      </c>
      <c r="N312" s="1">
        <f t="shared" si="48"/>
        <v>1.0554830652481771E-2</v>
      </c>
      <c r="O312" s="2" t="str">
        <f t="shared" si="59"/>
        <v>0.997801770139457+0.0662693557126235i</v>
      </c>
      <c r="P312" s="2" t="str">
        <f t="shared" si="49"/>
        <v>0.000122100114822388-8.98441395423914E-07i</v>
      </c>
      <c r="Q312" s="2" t="str">
        <f t="shared" si="50"/>
        <v>2.92435288429265-88.1595619261363i</v>
      </c>
      <c r="R312" s="2" t="str">
        <f t="shared" si="51"/>
        <v>0.00185474387914665-0.0718709054347106i</v>
      </c>
      <c r="S312" s="2" t="str">
        <f t="shared" si="54"/>
        <v>0.00696180165629218-0.0712384254127215i</v>
      </c>
      <c r="T312" s="2">
        <f t="shared" si="55"/>
        <v>-22.904434366908085</v>
      </c>
      <c r="U312">
        <f t="shared" si="56"/>
        <v>-84.418471907616137</v>
      </c>
      <c r="W312" s="2" t="str">
        <f t="shared" si="57"/>
        <v>-1.07032048792123-0.140556853360464i</v>
      </c>
      <c r="X312" s="2">
        <f t="shared" si="58"/>
        <v>0.66453464659659456</v>
      </c>
    </row>
    <row r="313" spans="12:24" x14ac:dyDescent="0.25">
      <c r="L313">
        <f t="shared" si="52"/>
        <v>3.1099999999999777</v>
      </c>
      <c r="M313" s="1">
        <f t="shared" si="53"/>
        <v>1288.2495516930683</v>
      </c>
      <c r="N313" s="1">
        <f t="shared" si="48"/>
        <v>1.0800684241394683E-2</v>
      </c>
      <c r="O313" s="2" t="str">
        <f t="shared" si="59"/>
        <v>0.997698210519738+0.0678106239885161i</v>
      </c>
      <c r="P313" s="2" t="str">
        <f t="shared" si="49"/>
        <v>0.000122100114822388-8.77975199181802E-07i</v>
      </c>
      <c r="Q313" s="2" t="str">
        <f t="shared" si="50"/>
        <v>2.92435288429213-86.1513164201073i</v>
      </c>
      <c r="R313" s="2" t="str">
        <f t="shared" si="51"/>
        <v>0.00187855738050949-0.0702337101072834i</v>
      </c>
      <c r="S313" s="2" t="str">
        <f t="shared" si="54"/>
        <v>0.00675612656302694-0.0696284013256043i</v>
      </c>
      <c r="T313" s="2">
        <f t="shared" si="55"/>
        <v>-23.10357375989102</v>
      </c>
      <c r="U313">
        <f t="shared" si="56"/>
        <v>-84.457872079502764</v>
      </c>
      <c r="W313" s="2" t="str">
        <f t="shared" si="57"/>
        <v>-1.02224686499718-0.13433180683679i</v>
      </c>
      <c r="X313" s="2">
        <f t="shared" si="58"/>
        <v>0.26547027446501942</v>
      </c>
    </row>
    <row r="314" spans="12:24" x14ac:dyDescent="0.25">
      <c r="L314">
        <f t="shared" si="52"/>
        <v>3.1199999999999775</v>
      </c>
      <c r="M314" s="1">
        <f t="shared" si="53"/>
        <v>1318.2567385563398</v>
      </c>
      <c r="N314" s="1">
        <f t="shared" si="48"/>
        <v>1.1052264496056353E-2</v>
      </c>
      <c r="O314" s="2" t="str">
        <f t="shared" si="59"/>
        <v>0.997589774121044+0.0693876254754663i</v>
      </c>
      <c r="P314" s="2" t="str">
        <f t="shared" si="49"/>
        <v>0.000122100114822388-8.57974516903877E-07i</v>
      </c>
      <c r="Q314" s="2" t="str">
        <f t="shared" si="50"/>
        <v>2.92435288429208-84.188749471615i</v>
      </c>
      <c r="R314" s="2" t="str">
        <f t="shared" si="51"/>
        <v>0.00190129909757217-0.0686337536138226i</v>
      </c>
      <c r="S314" s="2" t="str">
        <f t="shared" si="54"/>
        <v>0.00655963900293372-0.0680541496733398i</v>
      </c>
      <c r="T314" s="2">
        <f t="shared" si="55"/>
        <v>-23.302744842485264</v>
      </c>
      <c r="U314">
        <f t="shared" si="56"/>
        <v>-84.494352898461131</v>
      </c>
      <c r="W314" s="2" t="str">
        <f t="shared" si="57"/>
        <v>-0.976320451745987-0.128449298571781i</v>
      </c>
      <c r="X314" s="2">
        <f t="shared" si="58"/>
        <v>-0.13362225137632242</v>
      </c>
    </row>
    <row r="315" spans="12:24" x14ac:dyDescent="0.25">
      <c r="L315">
        <f t="shared" si="52"/>
        <v>3.1299999999999772</v>
      </c>
      <c r="M315" s="1">
        <f t="shared" si="53"/>
        <v>1348.9628825915834</v>
      </c>
      <c r="N315" s="1">
        <f t="shared" si="48"/>
        <v>1.1309704807647834E-2</v>
      </c>
      <c r="O315" s="2" t="str">
        <f t="shared" si="59"/>
        <v>0.997476231477817+0.0710011805311105i</v>
      </c>
      <c r="P315" s="2" t="str">
        <f t="shared" si="49"/>
        <v>0.000122100114822388-8.38428743964061E-07i</v>
      </c>
      <c r="Q315" s="2" t="str">
        <f t="shared" si="50"/>
        <v>2.92435288429203-82.2708205009153i</v>
      </c>
      <c r="R315" s="2" t="str">
        <f t="shared" si="51"/>
        <v>0.00192301726856076-0.0670701876355896i</v>
      </c>
      <c r="S315" s="2" t="str">
        <f t="shared" si="54"/>
        <v>0.00637193154030047-0.0665149116678265i</v>
      </c>
      <c r="T315" s="2">
        <f t="shared" si="55"/>
        <v>-23.501945874159446</v>
      </c>
      <c r="U315">
        <f t="shared" si="56"/>
        <v>-84.527932434085258</v>
      </c>
      <c r="W315" s="2" t="str">
        <f t="shared" si="57"/>
        <v>-0.932446048384277-0.122888231724859i</v>
      </c>
      <c r="X315" s="2">
        <f t="shared" si="58"/>
        <v>-0.53274102372727106</v>
      </c>
    </row>
    <row r="316" spans="12:24" x14ac:dyDescent="0.25">
      <c r="L316">
        <f t="shared" si="52"/>
        <v>3.139999999999977</v>
      </c>
      <c r="M316" s="1">
        <f t="shared" si="53"/>
        <v>1380.3842646028129</v>
      </c>
      <c r="N316" s="1">
        <f t="shared" si="48"/>
        <v>1.1573141674429983E-2</v>
      </c>
      <c r="O316" s="2" t="str">
        <f t="shared" si="59"/>
        <v>0.9973573423458+0.0726521277659638i</v>
      </c>
      <c r="P316" s="2" t="str">
        <f t="shared" si="49"/>
        <v>0.000122100114822388-8.1932751690138E-07i</v>
      </c>
      <c r="Q316" s="2" t="str">
        <f t="shared" si="50"/>
        <v>2.92435288429216-80.3965125958546i</v>
      </c>
      <c r="R316" s="2" t="str">
        <f t="shared" si="51"/>
        <v>0.00194375796064171-0.0655421831485321i</v>
      </c>
      <c r="S316" s="2" t="str">
        <f t="shared" si="54"/>
        <v>0.00619261454705455-0.0650099420792834i</v>
      </c>
      <c r="T316" s="2">
        <f t="shared" si="55"/>
        <v>-23.701175176349821</v>
      </c>
      <c r="U316">
        <f t="shared" si="56"/>
        <v>-84.558627302027872</v>
      </c>
      <c r="W316" s="2" t="str">
        <f t="shared" si="57"/>
        <v>-0.890532614069386-0.117628865646832i</v>
      </c>
      <c r="X316" s="2">
        <f t="shared" si="58"/>
        <v>-0.93188418949793284</v>
      </c>
    </row>
    <row r="317" spans="12:24" x14ac:dyDescent="0.25">
      <c r="L317">
        <f t="shared" si="52"/>
        <v>3.1499999999999768</v>
      </c>
      <c r="M317" s="1">
        <f t="shared" si="53"/>
        <v>1412.5375446226803</v>
      </c>
      <c r="N317" s="1">
        <f t="shared" si="48"/>
        <v>1.1842714774116551E-2</v>
      </c>
      <c r="O317" s="2" t="str">
        <f t="shared" si="59"/>
        <v>0.997232855197492+0.0743413244074804i</v>
      </c>
      <c r="P317" s="2" t="str">
        <f t="shared" si="49"/>
        <v>0.000122100114822387-8.00660708008722E-07i</v>
      </c>
      <c r="Q317" s="2" t="str">
        <f t="shared" si="50"/>
        <v>2.92435288429281-78.5648319726874i</v>
      </c>
      <c r="R317" s="2" t="str">
        <f t="shared" si="51"/>
        <v>0.00196356516759009-0.0640489299837243i</v>
      </c>
      <c r="S317" s="2" t="str">
        <f t="shared" si="54"/>
        <v>0.00602131544733881-0.0635385091688233i</v>
      </c>
      <c r="T317" s="2">
        <f t="shared" si="55"/>
        <v>-23.900431129034875</v>
      </c>
      <c r="U317">
        <f t="shared" si="56"/>
        <v>-84.58645266728287</v>
      </c>
      <c r="W317" s="2" t="str">
        <f t="shared" si="57"/>
        <v>-0.850493090653675-0.112652727799233i</v>
      </c>
      <c r="X317" s="2">
        <f t="shared" si="58"/>
        <v>-1.3310499459125507</v>
      </c>
    </row>
    <row r="318" spans="12:24" x14ac:dyDescent="0.25">
      <c r="L318">
        <f t="shared" si="52"/>
        <v>3.1599999999999766</v>
      </c>
      <c r="M318" s="1">
        <f t="shared" si="53"/>
        <v>1445.4397707458504</v>
      </c>
      <c r="N318" s="1">
        <f t="shared" si="48"/>
        <v>1.2118567037933209E-2</v>
      </c>
      <c r="O318" s="2" t="str">
        <f t="shared" si="59"/>
        <v>0.997102506694156+0.0760696466682373i</v>
      </c>
      <c r="P318" s="2" t="str">
        <f t="shared" si="49"/>
        <v>0.000122100114822388-7.8241841986233E-07i</v>
      </c>
      <c r="Q318" s="2" t="str">
        <f t="shared" si="50"/>
        <v>2.92435288429255-76.7748074491533i</v>
      </c>
      <c r="R318" s="2" t="str">
        <f t="shared" si="51"/>
        <v>0.00198248090315948-0.0625896363978001i</v>
      </c>
      <c r="S318" s="2" t="str">
        <f t="shared" si="54"/>
        <v>0.00585767799219609-0.0620998946069865i</v>
      </c>
      <c r="T318" s="2">
        <f t="shared" si="55"/>
        <v>-24.099712167422965</v>
      </c>
      <c r="U318">
        <f t="shared" si="56"/>
        <v>-84.611422246978918</v>
      </c>
      <c r="W318" s="2" t="str">
        <f t="shared" si="57"/>
        <v>-0.812244233424913-0.107942531362954i</v>
      </c>
      <c r="X318" s="2">
        <f t="shared" si="58"/>
        <v>-1.7302365368094756</v>
      </c>
    </row>
    <row r="319" spans="12:24" x14ac:dyDescent="0.25">
      <c r="L319">
        <f t="shared" si="52"/>
        <v>3.1699999999999764</v>
      </c>
      <c r="M319" s="1">
        <f t="shared" si="53"/>
        <v>1479.1083881681284</v>
      </c>
      <c r="N319" s="1">
        <f t="shared" si="48"/>
        <v>1.2400844726401588E-2</v>
      </c>
      <c r="O319" s="2" t="str">
        <f t="shared" si="59"/>
        <v>0.996966021133311+0.077837990118025i</v>
      </c>
      <c r="P319" s="2" t="str">
        <f t="shared" si="49"/>
        <v>0.000122100114822388-7.64590980177893E-07i</v>
      </c>
      <c r="Q319" s="2" t="str">
        <f t="shared" si="50"/>
        <v>2.92435288429226-75.0254899295401i</v>
      </c>
      <c r="R319" s="2" t="str">
        <f t="shared" si="51"/>
        <v>0.00200054529014687-0.0611635286531548i</v>
      </c>
      <c r="S319" s="2" t="str">
        <f t="shared" si="54"/>
        <v>0.00570136156315195-0.0606933933795563i</v>
      </c>
      <c r="T319" s="2">
        <f t="shared" si="55"/>
        <v>-24.299016778746022</v>
      </c>
      <c r="U319">
        <f t="shared" si="56"/>
        <v>-84.63354831283722</v>
      </c>
      <c r="W319" s="2" t="str">
        <f t="shared" si="57"/>
        <v>-0.775706448600057-0.10348209817269i</v>
      </c>
      <c r="X319" s="2">
        <f t="shared" si="58"/>
        <v>-2.1294422490278873</v>
      </c>
    </row>
    <row r="320" spans="12:24" x14ac:dyDescent="0.25">
      <c r="L320">
        <f t="shared" si="52"/>
        <v>3.1799999999999762</v>
      </c>
      <c r="M320" s="1">
        <f t="shared" si="53"/>
        <v>1513.5612484361259</v>
      </c>
      <c r="N320" s="1">
        <f t="shared" si="48"/>
        <v>1.2689697506888479E-2</v>
      </c>
      <c r="O320" s="2" t="str">
        <f t="shared" si="59"/>
        <v>0.996823109870579+0.0796472700596048i</v>
      </c>
      <c r="P320" s="2" t="str">
        <f t="shared" si="49"/>
        <v>0.000122100114822388-7.47168936573443E-07i</v>
      </c>
      <c r="Q320" s="2" t="str">
        <f t="shared" si="50"/>
        <v>2.9243528842926-73.3159519014546i</v>
      </c>
      <c r="R320" s="2" t="str">
        <f t="shared" si="51"/>
        <v>0.00201779664555296-0.0597698506076976i</v>
      </c>
      <c r="S320" s="2" t="str">
        <f t="shared" si="54"/>
        <v>0.00555204050391257-0.059318313681844i</v>
      </c>
      <c r="T320" s="2">
        <f t="shared" si="55"/>
        <v>-24.498343499153489</v>
      </c>
      <c r="U320">
        <f t="shared" si="56"/>
        <v>-84.652841693086927</v>
      </c>
      <c r="W320" s="2" t="str">
        <f t="shared" si="57"/>
        <v>-0.740803637342188-0.0992562866411869i</v>
      </c>
      <c r="X320" s="2">
        <f t="shared" si="58"/>
        <v>-2.5286654088765865</v>
      </c>
    </row>
    <row r="321" spans="12:24" x14ac:dyDescent="0.25">
      <c r="L321">
        <f t="shared" si="52"/>
        <v>3.189999999999976</v>
      </c>
      <c r="M321" s="1">
        <f t="shared" si="53"/>
        <v>1548.816618912397</v>
      </c>
      <c r="N321" s="1">
        <f t="shared" si="48"/>
        <v>1.2985278532961535E-2</v>
      </c>
      <c r="O321" s="2" t="str">
        <f t="shared" si="59"/>
        <v>0.996673470714721+0.0814984219078617i</v>
      </c>
      <c r="P321" s="2" t="str">
        <f t="shared" si="49"/>
        <v>0.000122100114822388-7.30143051663853E-07i</v>
      </c>
      <c r="Q321" s="2" t="str">
        <f t="shared" si="50"/>
        <v>2.92435288429246-71.6452869440392i</v>
      </c>
      <c r="R321" s="2" t="str">
        <f t="shared" si="51"/>
        <v>0.00203427156180227-0.0584078633139304i</v>
      </c>
      <c r="S321" s="2" t="str">
        <f t="shared" si="54"/>
        <v>0.00540940347898906-0.0579739768025858i</v>
      </c>
      <c r="T321" s="2">
        <f t="shared" si="55"/>
        <v>-24.697690910701148</v>
      </c>
      <c r="U321">
        <f t="shared" si="56"/>
        <v>-84.66931177401392</v>
      </c>
      <c r="W321" s="2" t="str">
        <f t="shared" si="57"/>
        <v>-0.707463046075435-0.0952509243527158i</v>
      </c>
      <c r="X321" s="2">
        <f t="shared" si="58"/>
        <v>-2.9279043786773569</v>
      </c>
    </row>
    <row r="322" spans="12:24" x14ac:dyDescent="0.25">
      <c r="L322">
        <f t="shared" si="52"/>
        <v>3.1999999999999758</v>
      </c>
      <c r="M322" s="1">
        <f t="shared" si="53"/>
        <v>1584.8931924610256</v>
      </c>
      <c r="N322" s="1">
        <f t="shared" ref="N322:N385" si="60">M322/(CEdsp)</f>
        <v>1.3287744525593238E-2</v>
      </c>
      <c r="O322" s="2" t="str">
        <f t="shared" si="59"/>
        <v>0.996516787294647+0.0833924015720516i</v>
      </c>
      <c r="P322" s="2" t="str">
        <f t="shared" ref="P322:P385" si="61">IMDIV(IMSUB(IMPRODUCT(gg1_+gg2_,$O322),gg2_),IMSUB($O322,1))</f>
        <v>0.000122100114822388-7.13504298062385E-07i</v>
      </c>
      <c r="Q322" s="2" t="str">
        <f t="shared" ref="Q322:Q385" si="62">IMDIV(IMPRODUCT(gpi,$O322),IMSUB($O322,1))</f>
        <v>2.92435288429219-70.0126092473687i</v>
      </c>
      <c r="R322" s="2" t="str">
        <f t="shared" ref="R322:R385" si="63">IMPRODUCT($P322,$Q322,gpd)</f>
        <v>0.00205000498441312-0.057076844627142i</v>
      </c>
      <c r="S322" s="2" t="str">
        <f t="shared" si="54"/>
        <v>0.00527315285850967-0.0566597169984795i</v>
      </c>
      <c r="T322" s="2">
        <f t="shared" si="55"/>
        <v>-24.897057638429093</v>
      </c>
      <c r="U322">
        <f t="shared" si="56"/>
        <v>-84.682966500923001</v>
      </c>
      <c r="W322" s="2" t="str">
        <f t="shared" si="57"/>
        <v>-0.675615122876285-0.091452745030385i</v>
      </c>
      <c r="X322" s="2">
        <f t="shared" si="58"/>
        <v>-3.3271575533759106</v>
      </c>
    </row>
    <row r="323" spans="12:24" x14ac:dyDescent="0.25">
      <c r="L323">
        <f t="shared" ref="L323:L386" si="64">L322+Graph_Step_Size</f>
        <v>3.2099999999999755</v>
      </c>
      <c r="M323" s="1">
        <f t="shared" ref="M323:M386" si="65">10^L323</f>
        <v>1621.8100973588398</v>
      </c>
      <c r="N323" s="1">
        <f t="shared" si="60"/>
        <v>1.3597255856256513E-2</v>
      </c>
      <c r="O323" s="2" t="str">
        <f t="shared" si="59"/>
        <v>0.996352728397114+0.085330185840806i</v>
      </c>
      <c r="P323" s="2" t="str">
        <f t="shared" si="61"/>
        <v>0.000122100114822388-6.97243853679296E-07i</v>
      </c>
      <c r="Q323" s="2" t="str">
        <f t="shared" si="62"/>
        <v>2.92435288429246-68.4170531427775i</v>
      </c>
      <c r="R323" s="2" t="str">
        <f t="shared" si="63"/>
        <v>0.00206503028607927-0.0557760888225142i</v>
      </c>
      <c r="S323" s="2" t="str">
        <f t="shared" ref="S323:S386" si="66">IMDIV($R323,IMSUM(1,$R323))</f>
        <v>0.00514300412808465-0.0553748813603544i</v>
      </c>
      <c r="T323" s="2">
        <f t="shared" ref="T323:T386" si="67">20*LOG10(SQRT(IMPRODUCT(IMCONJUGATE(S323),S323)+0))</f>
        <v>-25.096442347523052</v>
      </c>
      <c r="U323">
        <f t="shared" ref="U323:U386" si="68">ATAN(IMAGINARY(S323)/IMREAL(S323))*180/PI()</f>
        <v>-84.693812378687042</v>
      </c>
      <c r="W323" s="2" t="str">
        <f t="shared" ref="W323:W386" si="69">IMPRODUCT($S323,IMDIV($O323,IMSUB($O323,1)))</f>
        <v>-0.645193379724983-0.087849329594928i</v>
      </c>
      <c r="X323" s="2">
        <f t="shared" ref="X323:X386" si="70">20*LOG10(SQRT(IMPRODUCT(IMCONJUGATE(W323),W323)+0))</f>
        <v>-3.7264233572144372</v>
      </c>
    </row>
    <row r="324" spans="12:24" x14ac:dyDescent="0.25">
      <c r="L324">
        <f t="shared" si="64"/>
        <v>3.2199999999999753</v>
      </c>
      <c r="M324" s="1">
        <f t="shared" si="65"/>
        <v>1659.5869074374668</v>
      </c>
      <c r="N324" s="1">
        <f t="shared" si="60"/>
        <v>1.3913976631955722E-2</v>
      </c>
      <c r="O324" s="2" t="str">
        <f t="shared" si="59"/>
        <v>0.996180947273786+0.0873127727695224i</v>
      </c>
      <c r="P324" s="2" t="str">
        <f t="shared" si="61"/>
        <v>0.000122100114822388-6.8135309700355E-07i</v>
      </c>
      <c r="Q324" s="2" t="str">
        <f t="shared" si="62"/>
        <v>2.92435288429257-66.8577726438634i</v>
      </c>
      <c r="R324" s="2" t="str">
        <f t="shared" si="63"/>
        <v>0.00207937933747658-0.0545049062209317i</v>
      </c>
      <c r="S324" s="2" t="str">
        <f t="shared" si="66"/>
        <v>0.00501868532296615-0.0541188296718628i</v>
      </c>
      <c r="T324" s="2">
        <f t="shared" si="67"/>
        <v>-25.295843740554091</v>
      </c>
      <c r="U324">
        <f t="shared" si="68"/>
        <v>-84.701854471717866</v>
      </c>
      <c r="W324" s="2" t="str">
        <f t="shared" si="69"/>
        <v>-0.616134260405016-0.0844290510546344i</v>
      </c>
      <c r="X324" s="2">
        <f t="shared" si="70"/>
        <v>-4.125700240460179</v>
      </c>
    </row>
    <row r="325" spans="12:24" x14ac:dyDescent="0.25">
      <c r="L325">
        <f t="shared" si="64"/>
        <v>3.2299999999999751</v>
      </c>
      <c r="M325" s="1">
        <f t="shared" si="65"/>
        <v>1698.2436524616483</v>
      </c>
      <c r="N325" s="1">
        <f t="shared" si="60"/>
        <v>1.4238074782238458E-2</v>
      </c>
      <c r="O325" s="2" t="str">
        <f t="shared" si="59"/>
        <v>0.996001080916273+0.0893411820697272i</v>
      </c>
      <c r="P325" s="2" t="str">
        <f t="shared" si="61"/>
        <v>0.000122100114822388-6.65823602524899E-07i</v>
      </c>
      <c r="Q325" s="2" t="str">
        <f t="shared" si="62"/>
        <v>2.92435288429276-65.3339409979276i</v>
      </c>
      <c r="R325" s="2" t="str">
        <f t="shared" si="63"/>
        <v>0.00209308257486945-0.0532626228232984i</v>
      </c>
      <c r="S325" s="2" t="str">
        <f t="shared" si="66"/>
        <v>0.00489993648553786-0.0528909342615397i</v>
      </c>
      <c r="T325" s="2">
        <f t="shared" si="67"/>
        <v>-25.49526055479145</v>
      </c>
      <c r="U325">
        <f t="shared" si="68"/>
        <v>-84.707096403414042</v>
      </c>
      <c r="W325" s="2" t="str">
        <f t="shared" si="69"/>
        <v>-0.588377013844349-0.0811810229795935i</v>
      </c>
      <c r="X325" s="2">
        <f t="shared" si="70"/>
        <v>-4.5249866761814843</v>
      </c>
    </row>
    <row r="326" spans="12:24" x14ac:dyDescent="0.25">
      <c r="L326">
        <f t="shared" si="64"/>
        <v>3.2399999999999749</v>
      </c>
      <c r="M326" s="1">
        <f t="shared" si="65"/>
        <v>1737.8008287492769</v>
      </c>
      <c r="N326" s="1">
        <f t="shared" si="60"/>
        <v>1.4569722148233938E-2</v>
      </c>
      <c r="O326" s="2" t="str">
        <f t="shared" si="59"/>
        <v>0.99581274929769+0.0914164554999561i</v>
      </c>
      <c r="P326" s="2" t="str">
        <f t="shared" si="61"/>
        <v>0.000122100114822388-6.50647136282796E-07i</v>
      </c>
      <c r="Q326" s="2" t="str">
        <f t="shared" si="62"/>
        <v>2.92435288429244-63.8447502476121i</v>
      </c>
      <c r="R326" s="2" t="str">
        <f t="shared" si="63"/>
        <v>0.00210616906466123-0.0520485799531689i</v>
      </c>
      <c r="S326" s="2" t="str">
        <f t="shared" si="66"/>
        <v>0.00478650914526874-0.0516905798490125i</v>
      </c>
      <c r="T326" s="2">
        <f t="shared" si="67"/>
        <v>-25.69469155958312</v>
      </c>
      <c r="U326">
        <f t="shared" si="68"/>
        <v>-84.709540355071496</v>
      </c>
      <c r="W326" s="2" t="str">
        <f t="shared" si="69"/>
        <v>-0.56186357269682-0.0780950513296705i</v>
      </c>
      <c r="X326" s="2">
        <f t="shared" si="70"/>
        <v>-4.9242811570679557</v>
      </c>
    </row>
    <row r="327" spans="12:24" x14ac:dyDescent="0.25">
      <c r="L327">
        <f t="shared" si="64"/>
        <v>3.2499999999999747</v>
      </c>
      <c r="M327" s="1">
        <f t="shared" si="65"/>
        <v>1778.2794100388203</v>
      </c>
      <c r="N327" s="1">
        <f t="shared" si="60"/>
        <v>1.4909094573765469E-2</v>
      </c>
      <c r="O327" s="2" t="str">
        <f t="shared" si="59"/>
        <v>0.995615554579237+0.0935396572576516i</v>
      </c>
      <c r="P327" s="2" t="str">
        <f t="shared" si="61"/>
        <v>0.000122100114822388-6.35815651492497E-07i</v>
      </c>
      <c r="Q327" s="2" t="str">
        <f t="shared" si="62"/>
        <v>2.92435288429281-62.3894108025032i</v>
      </c>
      <c r="R327" s="2" t="str">
        <f t="shared" si="63"/>
        <v>0.00211866656505374-0.0508621339075039i</v>
      </c>
      <c r="S327" s="2" t="str">
        <f t="shared" si="66"/>
        <v>0.00467816582031465-0.0505171633860823i</v>
      </c>
      <c r="T327" s="2">
        <f t="shared" si="67"/>
        <v>-25.894135553798641</v>
      </c>
      <c r="U327">
        <f t="shared" si="68"/>
        <v>-84.709187064213424</v>
      </c>
      <c r="W327" s="2" t="str">
        <f t="shared" si="69"/>
        <v>-0.536538436967863-0.0751615894205872i</v>
      </c>
      <c r="X327" s="2">
        <f t="shared" si="70"/>
        <v>-5.3235821922846025</v>
      </c>
    </row>
    <row r="328" spans="12:24" x14ac:dyDescent="0.25">
      <c r="L328">
        <f t="shared" si="64"/>
        <v>3.2599999999999745</v>
      </c>
      <c r="M328" s="1">
        <f t="shared" si="65"/>
        <v>1819.7008586098782</v>
      </c>
      <c r="N328" s="1">
        <f t="shared" si="60"/>
        <v>1.5256371998585217E-2</v>
      </c>
      <c r="O328" s="2" t="str">
        <f t="shared" ref="O328:O391" si="71">IMEXP(2*PI()*N328&amp;"i")</f>
        <v>0.995409080280208+0.0957118743715266i</v>
      </c>
      <c r="P328" s="2" t="str">
        <f t="shared" si="61"/>
        <v>0.000122100114822388-6.21321284286221E-07i</v>
      </c>
      <c r="Q328" s="2" t="str">
        <f t="shared" si="62"/>
        <v>2.92435288429277-60.9671510204696i</v>
      </c>
      <c r="R328" s="2" t="str">
        <f t="shared" si="63"/>
        <v>0.00213060158491946-0.0497026556153616i</v>
      </c>
      <c r="S328" s="2" t="str">
        <f t="shared" si="66"/>
        <v>0.00457467953992002-0.0493700938933415i</v>
      </c>
      <c r="T328" s="2">
        <f t="shared" si="67"/>
        <v>-26.09359136333061</v>
      </c>
      <c r="U328">
        <f t="shared" si="68"/>
        <v>-84.706035822354238</v>
      </c>
      <c r="W328" s="2" t="str">
        <f t="shared" si="69"/>
        <v>-0.512348562493629-0.0723716958252363i</v>
      </c>
      <c r="X328" s="2">
        <f t="shared" si="70"/>
        <v>-5.7228883043588645</v>
      </c>
    </row>
    <row r="329" spans="12:24" x14ac:dyDescent="0.25">
      <c r="L329">
        <f t="shared" si="64"/>
        <v>3.2699999999999743</v>
      </c>
      <c r="M329" s="1">
        <f t="shared" si="65"/>
        <v>1862.087136662758</v>
      </c>
      <c r="N329" s="1">
        <f t="shared" si="60"/>
        <v>1.5611738553780563E-2</v>
      </c>
      <c r="O329" s="2" t="str">
        <f t="shared" si="71"/>
        <v>0.995192890409807+0.0979342170937886i</v>
      </c>
      <c r="P329" s="2" t="str">
        <f t="shared" si="61"/>
        <v>0.000122100114822387-6.07156349536365E-07i</v>
      </c>
      <c r="Q329" s="2" t="str">
        <f t="shared" si="62"/>
        <v>2.92435288429241-59.5772167985204i</v>
      </c>
      <c r="R329" s="2" t="str">
        <f t="shared" si="63"/>
        <v>0.00214199944003631-0.0485695303043497i</v>
      </c>
      <c r="S329" s="2" t="str">
        <f t="shared" si="66"/>
        <v>0.00447583338684896-0.0482487922929558i</v>
      </c>
      <c r="T329" s="2">
        <f t="shared" si="67"/>
        <v>-26.293057838648167</v>
      </c>
      <c r="U329">
        <f t="shared" si="68"/>
        <v>-84.700084472156789</v>
      </c>
      <c r="W329" s="2" t="str">
        <f t="shared" si="69"/>
        <v>-0.489243254088662-0.0697169950210235i</v>
      </c>
      <c r="X329" s="2">
        <f t="shared" si="70"/>
        <v>-6.1221980260886149</v>
      </c>
    </row>
    <row r="330" spans="12:24" x14ac:dyDescent="0.25">
      <c r="L330">
        <f t="shared" si="64"/>
        <v>3.279999999999974</v>
      </c>
      <c r="M330" s="1">
        <f t="shared" si="65"/>
        <v>1905.460717963135</v>
      </c>
      <c r="N330" s="1">
        <f t="shared" si="60"/>
        <v>1.5975382659402924E-2</v>
      </c>
      <c r="O330" s="2" t="str">
        <f t="shared" si="71"/>
        <v>0.994966528559041+0.100207819291565i</v>
      </c>
      <c r="P330" s="2" t="str">
        <f t="shared" si="61"/>
        <v>0.000122100114822388-5.93313336789738E-07i</v>
      </c>
      <c r="Q330" s="2" t="str">
        <f t="shared" si="62"/>
        <v>2.92435288429257-58.2188711729595i</v>
      </c>
      <c r="R330" s="2" t="str">
        <f t="shared" si="63"/>
        <v>0.00215288430678187-0.047462157174659i</v>
      </c>
      <c r="S330" s="2" t="str">
        <f t="shared" si="66"/>
        <v>0.00438142005904995-0.0471526912381791i</v>
      </c>
      <c r="T330" s="2">
        <f t="shared" si="67"/>
        <v>-26.492533852398598</v>
      </c>
      <c r="U330">
        <f t="shared" si="68"/>
        <v>-84.691329403995042</v>
      </c>
      <c r="W330" s="2" t="str">
        <f t="shared" si="69"/>
        <v>-0.467174063182163-0.0671896406052301i</v>
      </c>
      <c r="X330" s="2">
        <f t="shared" si="70"/>
        <v>-6.5215098974692145</v>
      </c>
    </row>
    <row r="331" spans="12:24" x14ac:dyDescent="0.25">
      <c r="L331">
        <f t="shared" si="64"/>
        <v>3.2899999999999738</v>
      </c>
      <c r="M331" s="1">
        <f t="shared" si="65"/>
        <v>1949.8445997579286</v>
      </c>
      <c r="N331" s="1">
        <f t="shared" si="60"/>
        <v>1.6347497124370471E-2</v>
      </c>
      <c r="O331" s="2" t="str">
        <f t="shared" si="71"/>
        <v>0.994729516950909+0.102533838836805i</v>
      </c>
      <c r="P331" s="2" t="str">
        <f t="shared" si="61"/>
        <v>0.000122100114822387-5.79784906279228E-07i</v>
      </c>
      <c r="Q331" s="2" t="str">
        <f t="shared" si="62"/>
        <v>2.92435288429281-56.8913939286266i</v>
      </c>
      <c r="R331" s="2" t="str">
        <f t="shared" si="63"/>
        <v>0.00216327927341548-0.0463799490804974i</v>
      </c>
      <c r="S331" s="2" t="str">
        <f t="shared" si="66"/>
        <v>0.00429124144981919-0.0460812349401231i</v>
      </c>
      <c r="T331" s="2">
        <f t="shared" si="67"/>
        <v>-26.692018297053917</v>
      </c>
      <c r="U331">
        <f t="shared" si="68"/>
        <v>-84.679765551893368</v>
      </c>
      <c r="W331" s="2" t="str">
        <f t="shared" si="69"/>
        <v>-0.446094689768655-0.0647822809122251i</v>
      </c>
      <c r="X331" s="2">
        <f t="shared" si="70"/>
        <v>-6.9208224626331347</v>
      </c>
    </row>
    <row r="332" spans="12:24" x14ac:dyDescent="0.25">
      <c r="L332">
        <f t="shared" si="64"/>
        <v>3.2999999999999736</v>
      </c>
      <c r="M332" s="1">
        <f t="shared" si="65"/>
        <v>1995.2623149687599</v>
      </c>
      <c r="N332" s="1">
        <f t="shared" si="60"/>
        <v>1.6728279248698082E-2</v>
      </c>
      <c r="O332" s="2" t="str">
        <f t="shared" si="71"/>
        <v>0.994481355447034+0.104913457993866i</v>
      </c>
      <c r="P332" s="2" t="str">
        <f t="shared" si="61"/>
        <v>0.000122100114822388-5.66563885012414E-07i</v>
      </c>
      <c r="Q332" s="2" t="str">
        <f t="shared" si="62"/>
        <v>2.92435288429277-55.5940812170195i</v>
      </c>
      <c r="R332" s="2" t="str">
        <f t="shared" si="63"/>
        <v>0.00217320638906021-0.0453223322187751i</v>
      </c>
      <c r="S332" s="2" t="str">
        <f t="shared" si="66"/>
        <v>0.0042051082457428-0.0450338789922954i</v>
      </c>
      <c r="T332" s="2">
        <f t="shared" si="67"/>
        <v>-26.891510082592678</v>
      </c>
      <c r="U332">
        <f t="shared" si="68"/>
        <v>-84.665386388825183</v>
      </c>
      <c r="W332" s="2" t="str">
        <f t="shared" si="69"/>
        <v>-0.425960888504491-0.0624880268768593i</v>
      </c>
      <c r="X332" s="2">
        <f t="shared" si="70"/>
        <v>-7.3201342667912144</v>
      </c>
    </row>
    <row r="333" spans="12:24" x14ac:dyDescent="0.25">
      <c r="L333">
        <f t="shared" si="64"/>
        <v>3.3099999999999734</v>
      </c>
      <c r="M333" s="1">
        <f t="shared" si="65"/>
        <v>2041.7379446694049</v>
      </c>
      <c r="N333" s="1">
        <f t="shared" si="60"/>
        <v>1.7117930928108292E-2</v>
      </c>
      <c r="O333" s="2" t="str">
        <f t="shared" si="71"/>
        <v>0.994221520508794+0.107347883803929i</v>
      </c>
      <c r="P333" s="2" t="str">
        <f t="shared" si="61"/>
        <v>0.000122100114822387-5.53643263016005E-07i</v>
      </c>
      <c r="Q333" s="2" t="str">
        <f t="shared" si="62"/>
        <v>2.92435288429263-54.3262451830916i</v>
      </c>
      <c r="R333" s="2" t="str">
        <f t="shared" si="63"/>
        <v>0.00218268671045392-0.0442887458248509i</v>
      </c>
      <c r="S333" s="2" t="str">
        <f t="shared" si="66"/>
        <v>0.00412283954167779-0.0440100901933222i</v>
      </c>
      <c r="T333" s="2">
        <f t="shared" si="67"/>
        <v>-27.091008134219656</v>
      </c>
      <c r="U333">
        <f t="shared" si="68"/>
        <v>-84.648183921403032</v>
      </c>
      <c r="W333" s="2" t="str">
        <f t="shared" si="69"/>
        <v>-0.40673037878646-0.0603004219977826i</v>
      </c>
      <c r="X333" s="2">
        <f t="shared" si="70"/>
        <v>-7.7194438531771636</v>
      </c>
    </row>
    <row r="334" spans="12:24" x14ac:dyDescent="0.25">
      <c r="L334">
        <f t="shared" si="64"/>
        <v>3.3199999999999732</v>
      </c>
      <c r="M334" s="1">
        <f t="shared" si="65"/>
        <v>2089.296130853912</v>
      </c>
      <c r="N334" s="1">
        <f t="shared" si="60"/>
        <v>1.7516658761079197E-2</v>
      </c>
      <c r="O334" s="2" t="str">
        <f t="shared" si="71"/>
        <v>0.993949464110936+0.109838348465296i</v>
      </c>
      <c r="P334" s="2" t="str">
        <f t="shared" si="61"/>
        <v>0.000122100114822388-5.41016189564002E-07i</v>
      </c>
      <c r="Q334" s="2" t="str">
        <f t="shared" si="62"/>
        <v>2.92435288429276-53.087213600529i</v>
      </c>
      <c r="R334" s="2" t="str">
        <f t="shared" si="63"/>
        <v>0.00219174034663411-0.0432786418752016i</v>
      </c>
      <c r="S334" s="2" t="str">
        <f t="shared" si="66"/>
        <v>0.00404426247216176-0.043009346368302i</v>
      </c>
      <c r="T334" s="2">
        <f t="shared" si="67"/>
        <v>-27.29051139011176</v>
      </c>
      <c r="U334">
        <f t="shared" si="68"/>
        <v>-84.628148683866613</v>
      </c>
      <c r="W334" s="2" t="str">
        <f t="shared" si="69"/>
        <v>-0.388362758654781-0.0582134142648631i</v>
      </c>
      <c r="X334" s="2">
        <f t="shared" si="70"/>
        <v>-8.1187497599816645</v>
      </c>
    </row>
    <row r="335" spans="12:24" x14ac:dyDescent="0.25">
      <c r="L335">
        <f t="shared" si="64"/>
        <v>3.329999999999973</v>
      </c>
      <c r="M335" s="1">
        <f t="shared" si="65"/>
        <v>2137.9620895021012</v>
      </c>
      <c r="N335" s="1">
        <f t="shared" si="60"/>
        <v>1.7924674158385615E-2</v>
      </c>
      <c r="O335" s="2" t="str">
        <f t="shared" si="71"/>
        <v>0.99366461260557+0.112386109708552i</v>
      </c>
      <c r="P335" s="2" t="str">
        <f t="shared" si="61"/>
        <v>0.000122100114822388-5.28675969586387E-07i</v>
      </c>
      <c r="Q335" s="2" t="str">
        <f t="shared" si="62"/>
        <v>2.92435288429267-51.8763295153151i</v>
      </c>
      <c r="R335" s="2" t="str">
        <f t="shared" si="63"/>
        <v>0.00220038650157541-0.0422914847968381i</v>
      </c>
      <c r="S335" s="2" t="str">
        <f t="shared" si="66"/>
        <v>0.00396921185851735-0.0420311361891515i</v>
      </c>
      <c r="T335" s="2">
        <f t="shared" si="67"/>
        <v>-27.490018799190761</v>
      </c>
      <c r="U335">
        <f t="shared" si="68"/>
        <v>-84.605269731452466</v>
      </c>
      <c r="W335" s="2" t="str">
        <f t="shared" si="69"/>
        <v>-0.370819422367577-0.0562213299221799i</v>
      </c>
      <c r="X335" s="2">
        <f t="shared" si="70"/>
        <v>-8.5180505172743786</v>
      </c>
    </row>
    <row r="336" spans="12:24" x14ac:dyDescent="0.25">
      <c r="L336">
        <f t="shared" si="64"/>
        <v>3.3399999999999728</v>
      </c>
      <c r="M336" s="1">
        <f t="shared" si="65"/>
        <v>2187.7616239494168</v>
      </c>
      <c r="N336" s="1">
        <f t="shared" si="60"/>
        <v>1.8342193455191912E-2</v>
      </c>
      <c r="O336" s="2" t="str">
        <f t="shared" si="71"/>
        <v>0.993366365534365+0.114992451165486i</v>
      </c>
      <c r="P336" s="2" t="str">
        <f t="shared" si="61"/>
        <v>0.000122100114822387-5.16616060103751E-07i</v>
      </c>
      <c r="Q336" s="2" t="str">
        <f t="shared" si="62"/>
        <v>2.92435288429266-50.6929508973881i</v>
      </c>
      <c r="R336" s="2" t="str">
        <f t="shared" si="63"/>
        <v>0.0022086435149311-0.0413267511833275i</v>
      </c>
      <c r="S336" s="2" t="str">
        <f t="shared" si="66"/>
        <v>0.0038975298710802-0.041074958994307i</v>
      </c>
      <c r="T336" s="2">
        <f t="shared" si="67"/>
        <v>-27.689529318915035</v>
      </c>
      <c r="U336">
        <f t="shared" si="68"/>
        <v>-84.579534633057847</v>
      </c>
      <c r="W336" s="2" t="str">
        <f t="shared" si="69"/>
        <v>-0.354063481499336-0.0543188489476411i</v>
      </c>
      <c r="X336" s="2">
        <f t="shared" si="70"/>
        <v>-8.9173446439054285</v>
      </c>
    </row>
    <row r="337" spans="12:24" x14ac:dyDescent="0.25">
      <c r="L337">
        <f t="shared" si="64"/>
        <v>3.3499999999999726</v>
      </c>
      <c r="M337" s="1">
        <f t="shared" si="65"/>
        <v>2238.7211385682003</v>
      </c>
      <c r="N337" s="1">
        <f t="shared" si="60"/>
        <v>1.8769438025755793E-2</v>
      </c>
      <c r="O337" s="2" t="str">
        <f t="shared" si="71"/>
        <v>0.99305409438666+0.117658682730558i</v>
      </c>
      <c r="P337" s="2" t="str">
        <f t="shared" si="61"/>
        <v>0.000122100114822388-5.04830066755864E-07i</v>
      </c>
      <c r="Q337" s="2" t="str">
        <f t="shared" si="62"/>
        <v>2.92435288429252-49.536450300213i</v>
      </c>
      <c r="R337" s="2" t="str">
        <f t="shared" si="63"/>
        <v>0.00221652890093363-0.0403839295172628i</v>
      </c>
      <c r="S337" s="2" t="str">
        <f t="shared" si="66"/>
        <v>0.00382906570590617-0.040140324608092i</v>
      </c>
      <c r="T337" s="2">
        <f t="shared" si="67"/>
        <v>-27.889041913088242</v>
      </c>
      <c r="U337">
        <f t="shared" si="68"/>
        <v>-84.55092946322695</v>
      </c>
      <c r="W337" s="2" t="str">
        <f t="shared" si="69"/>
        <v>-0.338059689420868-0.0525009821369866i</v>
      </c>
      <c r="X337" s="2">
        <f t="shared" si="70"/>
        <v>-9.3166306443815863</v>
      </c>
    </row>
    <row r="338" spans="12:24" x14ac:dyDescent="0.25">
      <c r="L338">
        <f t="shared" si="64"/>
        <v>3.3599999999999723</v>
      </c>
      <c r="M338" s="1">
        <f t="shared" si="65"/>
        <v>2290.8676527676284</v>
      </c>
      <c r="N338" s="1">
        <f t="shared" si="60"/>
        <v>1.9206634400803797E-2</v>
      </c>
      <c r="O338" s="2" t="str">
        <f t="shared" si="71"/>
        <v>0.992727141301139+0.120386140913597i</v>
      </c>
      <c r="P338" s="2" t="str">
        <f t="shared" si="61"/>
        <v>0.000122100114822388-4.93311740414912E-07i</v>
      </c>
      <c r="Q338" s="2" t="str">
        <f t="shared" si="62"/>
        <v>2.92435288429262-48.4062145280874i</v>
      </c>
      <c r="R338" s="2" t="str">
        <f t="shared" si="63"/>
        <v>0.00222405938554398-0.0394625198990364i</v>
      </c>
      <c r="S338" s="2" t="str">
        <f t="shared" si="66"/>
        <v>0.00376367527537705-0.0392267531600584i</v>
      </c>
      <c r="T338" s="2">
        <f t="shared" si="67"/>
        <v>-28.088555549678318</v>
      </c>
      <c r="U338">
        <f t="shared" si="68"/>
        <v>-84.519438793439647</v>
      </c>
      <c r="W338" s="2" t="str">
        <f t="shared" si="69"/>
        <v>-0.322774369023472-0.0507630496876288i</v>
      </c>
      <c r="X338" s="2">
        <f t="shared" si="70"/>
        <v>-9.7159070057076171</v>
      </c>
    </row>
    <row r="339" spans="12:24" x14ac:dyDescent="0.25">
      <c r="L339">
        <f t="shared" si="64"/>
        <v>3.3699999999999721</v>
      </c>
      <c r="M339" s="1">
        <f t="shared" si="65"/>
        <v>2344.2288153197737</v>
      </c>
      <c r="N339" s="1">
        <f t="shared" si="60"/>
        <v>1.9654014387640983E-2</v>
      </c>
      <c r="O339" s="2" t="str">
        <f t="shared" si="71"/>
        <v>0.992384817708591+0.123176189182349i</v>
      </c>
      <c r="P339" s="2" t="str">
        <f t="shared" si="61"/>
        <v>0.000122100114822388-4.82054973868046E-07i</v>
      </c>
      <c r="Q339" s="2" t="str">
        <f t="shared" si="62"/>
        <v>2.92435288429245-47.3016443109918i</v>
      </c>
      <c r="R339" s="2" t="str">
        <f t="shared" si="63"/>
        <v>0.00223125094192999-0.0385620337817688i</v>
      </c>
      <c r="S339" s="2" t="str">
        <f t="shared" si="66"/>
        <v>0.00370122091213577-0.0383337749045577i</v>
      </c>
      <c r="T339" s="2">
        <f t="shared" si="67"/>
        <v>-28.288069198644518</v>
      </c>
      <c r="U339">
        <f t="shared" si="68"/>
        <v>-84.485045682690014</v>
      </c>
      <c r="W339" s="2" t="str">
        <f t="shared" si="69"/>
        <v>-0.308175343554547-0.0491006611843425i</v>
      </c>
      <c r="X339" s="2">
        <f t="shared" si="70"/>
        <v>-10.115172194191796</v>
      </c>
    </row>
    <row r="340" spans="12:24" x14ac:dyDescent="0.25">
      <c r="L340">
        <f t="shared" si="64"/>
        <v>3.3799999999999719</v>
      </c>
      <c r="M340" s="1">
        <f t="shared" si="65"/>
        <v>2398.8329190193363</v>
      </c>
      <c r="N340" s="1">
        <f t="shared" si="60"/>
        <v>2.0111815193058116E-2</v>
      </c>
      <c r="O340" s="2" t="str">
        <f t="shared" si="71"/>
        <v>0.992026402913224+0.126030218293271i</v>
      </c>
      <c r="P340" s="2" t="str">
        <f t="shared" si="61"/>
        <v>0.000122100114822387-4.71053798594998E-07i</v>
      </c>
      <c r="Q340" s="2" t="str">
        <f t="shared" si="62"/>
        <v>2.92435288429256-46.2221539868374i</v>
      </c>
      <c r="R340" s="2" t="str">
        <f t="shared" si="63"/>
        <v>0.002238118824344-0.0376819937122638i</v>
      </c>
      <c r="S340" s="2" t="str">
        <f t="shared" si="66"/>
        <v>0.00364157108579984-0.0374609300408043i</v>
      </c>
      <c r="T340" s="2">
        <f t="shared" si="67"/>
        <v>-28.487581829764899</v>
      </c>
      <c r="U340">
        <f t="shared" si="68"/>
        <v>-84.447731667351377</v>
      </c>
      <c r="W340" s="2" t="str">
        <f t="shared" si="69"/>
        <v>-0.294231870437272-0.0475096968952464i</v>
      </c>
      <c r="X340" s="2">
        <f t="shared" si="70"/>
        <v>-10.514424652200606</v>
      </c>
    </row>
    <row r="341" spans="12:24" x14ac:dyDescent="0.25">
      <c r="L341">
        <f t="shared" si="64"/>
        <v>3.3899999999999717</v>
      </c>
      <c r="M341" s="1">
        <f t="shared" si="65"/>
        <v>2454.7089156848724</v>
      </c>
      <c r="N341" s="1">
        <f t="shared" si="60"/>
        <v>2.0580279549101969E-2</v>
      </c>
      <c r="O341" s="2" t="str">
        <f t="shared" si="71"/>
        <v>0.991651142609849+0.128949646608982i</v>
      </c>
      <c r="P341" s="2" t="str">
        <f t="shared" si="61"/>
        <v>0.000122100114822387-4.60302381565783E-07i</v>
      </c>
      <c r="Q341" s="2" t="str">
        <f t="shared" si="62"/>
        <v>2.92435288429268-45.1671711909141i</v>
      </c>
      <c r="R341" s="2" t="str">
        <f t="shared" si="63"/>
        <v>0.00224467760048951-0.0368219330778362i</v>
      </c>
      <c r="S341" s="2" t="str">
        <f t="shared" si="66"/>
        <v>0.00358460013194108-0.0366077685336357i</v>
      </c>
      <c r="T341" s="2">
        <f t="shared" si="67"/>
        <v>-28.687092410463897</v>
      </c>
      <c r="U341">
        <f t="shared" si="68"/>
        <v>-84.40747675028986</v>
      </c>
      <c r="W341" s="2" t="str">
        <f t="shared" si="69"/>
        <v>-0.280914577950917-0.0459862902924374i</v>
      </c>
      <c r="X341" s="2">
        <f t="shared" si="70"/>
        <v>-10.91366279486515</v>
      </c>
    </row>
    <row r="342" spans="12:24" x14ac:dyDescent="0.25">
      <c r="L342">
        <f t="shared" si="64"/>
        <v>3.3999999999999715</v>
      </c>
      <c r="M342" s="1">
        <f t="shared" si="65"/>
        <v>2511.8864315094161</v>
      </c>
      <c r="N342" s="1">
        <f t="shared" si="60"/>
        <v>2.1059655841774945E-2</v>
      </c>
      <c r="O342" s="2" t="str">
        <f t="shared" si="71"/>
        <v>0.991258247334199+0.131935920400519i</v>
      </c>
      <c r="P342" s="2" t="str">
        <f t="shared" si="61"/>
        <v>0.000122100114822388-4.49795022190084E-07i</v>
      </c>
      <c r="Q342" s="2" t="str">
        <f t="shared" si="62"/>
        <v>2.92435288429262-44.1361365523948i</v>
      </c>
      <c r="R342" s="2" t="str">
        <f t="shared" si="63"/>
        <v>0.00225094118240855-0.03598139585889i</v>
      </c>
      <c r="S342" s="2" t="str">
        <f t="shared" si="66"/>
        <v>0.00353018799278863-0.0357738499351927i</v>
      </c>
      <c r="T342" s="2">
        <f t="shared" si="67"/>
        <v>-28.886599903631648</v>
      </c>
      <c r="U342">
        <f t="shared" si="68"/>
        <v>-84.364259389271126</v>
      </c>
      <c r="W342" s="2" t="str">
        <f t="shared" si="69"/>
        <v>-0.268195404653632-0.0445268117169402i</v>
      </c>
      <c r="X342" s="2">
        <f t="shared" si="70"/>
        <v>-11.312885006725033</v>
      </c>
    </row>
    <row r="343" spans="12:24" x14ac:dyDescent="0.25">
      <c r="L343">
        <f t="shared" si="64"/>
        <v>3.4099999999999713</v>
      </c>
      <c r="M343" s="1">
        <f t="shared" si="65"/>
        <v>2570.3957827686954</v>
      </c>
      <c r="N343" s="1">
        <f t="shared" si="60"/>
        <v>2.1550198242732743E-2</v>
      </c>
      <c r="O343" s="2" t="str">
        <f t="shared" si="71"/>
        <v>0.99084689084351+0.134990514132476i</v>
      </c>
      <c r="P343" s="2" t="str">
        <f t="shared" si="61"/>
        <v>0.000122100114822388-4.39526149274787E-07i</v>
      </c>
      <c r="Q343" s="2" t="str">
        <f t="shared" si="62"/>
        <v>2.92435288429272-43.1285033977253i</v>
      </c>
      <c r="R343" s="2" t="str">
        <f t="shared" si="63"/>
        <v>0.00225692285599758-0.0351599363871108i</v>
      </c>
      <c r="S343" s="2" t="str">
        <f t="shared" si="66"/>
        <v>0.00347821996920663-0.0349587432076906i</v>
      </c>
      <c r="T343" s="2">
        <f t="shared" si="67"/>
        <v>-29.086103265433259</v>
      </c>
      <c r="U343">
        <f t="shared" si="68"/>
        <v>-84.318056484586293</v>
      </c>
      <c r="W343" s="2" t="str">
        <f t="shared" si="69"/>
        <v>-0.25604754143346-0.043127853113329i</v>
      </c>
      <c r="X343" s="2">
        <f t="shared" si="70"/>
        <v>-11.712089638306866</v>
      </c>
    </row>
    <row r="344" spans="12:24" x14ac:dyDescent="0.25">
      <c r="L344">
        <f t="shared" si="64"/>
        <v>3.4199999999999711</v>
      </c>
      <c r="M344" s="1">
        <f t="shared" si="65"/>
        <v>2630.2679918952094</v>
      </c>
      <c r="N344" s="1">
        <f t="shared" si="60"/>
        <v>2.2052166844049436E-2</v>
      </c>
      <c r="O344" s="2" t="str">
        <f t="shared" si="71"/>
        <v>0.990416208424391+0.138114930728918i</v>
      </c>
      <c r="P344" s="2" t="str">
        <f t="shared" si="61"/>
        <v>0.000122100114822388-4.29490318067869E-07i</v>
      </c>
      <c r="Q344" s="2" t="str">
        <f t="shared" si="62"/>
        <v>2.9243528842927-42.1437374607458i</v>
      </c>
      <c r="R344" s="2" t="str">
        <f t="shared" si="63"/>
        <v>0.0022626353091884-0.0343571191091475i</v>
      </c>
      <c r="S344" s="2" t="str">
        <f t="shared" si="66"/>
        <v>0.00342858648345127-0.0341620265474598i</v>
      </c>
      <c r="T344" s="2">
        <f t="shared" si="67"/>
        <v>-29.285601443100933</v>
      </c>
      <c r="U344">
        <f t="shared" si="68"/>
        <v>-84.268843365924894</v>
      </c>
      <c r="W344" s="2" t="str">
        <f t="shared" si="69"/>
        <v>-0.244445376077978-0.0417862137637501i</v>
      </c>
      <c r="X344" s="2">
        <f t="shared" si="70"/>
        <v>-12.111275002627286</v>
      </c>
    </row>
    <row r="345" spans="12:24" x14ac:dyDescent="0.25">
      <c r="L345">
        <f t="shared" si="64"/>
        <v>3.4299999999999708</v>
      </c>
      <c r="M345" s="1">
        <f t="shared" si="65"/>
        <v>2691.5348039267365</v>
      </c>
      <c r="N345" s="1">
        <f t="shared" si="60"/>
        <v>2.2565827796121759E-2</v>
      </c>
      <c r="O345" s="2" t="str">
        <f t="shared" si="71"/>
        <v>0.989965295124915+0.141310701817805i</v>
      </c>
      <c r="P345" s="2" t="str">
        <f t="shared" si="61"/>
        <v>0.000122100114822388-4.19682207382401E-07i</v>
      </c>
      <c r="Q345" s="2" t="str">
        <f t="shared" si="62"/>
        <v>2.9243528842927-41.1813165993879i</v>
      </c>
      <c r="R345" s="2" t="str">
        <f t="shared" si="63"/>
        <v>0.00226809065885843-0.0335725183556524i</v>
      </c>
      <c r="S345" s="2" t="str">
        <f t="shared" si="66"/>
        <v>0.0033811828522584-0.0333832872103972i</v>
      </c>
      <c r="T345" s="2">
        <f t="shared" si="67"/>
        <v>-29.48509337270723</v>
      </c>
      <c r="U345">
        <f t="shared" si="68"/>
        <v>-84.216593778477431</v>
      </c>
      <c r="W345" s="2" t="str">
        <f t="shared" si="69"/>
        <v>-0.233364440256926-0.0404988869558861i</v>
      </c>
      <c r="X345" s="2">
        <f t="shared" si="70"/>
        <v>-12.510439371616304</v>
      </c>
    </row>
    <row r="346" spans="12:24" x14ac:dyDescent="0.25">
      <c r="L346">
        <f t="shared" si="64"/>
        <v>3.4399999999999706</v>
      </c>
      <c r="M346" s="1">
        <f t="shared" si="65"/>
        <v>2754.228703337983</v>
      </c>
      <c r="N346" s="1">
        <f t="shared" si="60"/>
        <v>2.3091453448785649E-2</v>
      </c>
      <c r="O346" s="2" t="str">
        <f t="shared" si="71"/>
        <v>0.989493203907726+0.144579387951473i</v>
      </c>
      <c r="P346" s="2" t="str">
        <f t="shared" si="61"/>
        <v>0.000122100114822387-4.10096616752643E-07i</v>
      </c>
      <c r="Q346" s="2" t="str">
        <f t="shared" si="62"/>
        <v>2.92435288429248-40.2407305187987i</v>
      </c>
      <c r="R346" s="2" t="str">
        <f t="shared" si="63"/>
        <v>0.00227330047653787-0.0328057181155617i</v>
      </c>
      <c r="S346" s="2" t="str">
        <f t="shared" si="66"/>
        <v>0.00333590906983767-0.0326221213389718i</v>
      </c>
      <c r="T346" s="2">
        <f t="shared" si="67"/>
        <v>-29.684577976912433</v>
      </c>
      <c r="U346">
        <f t="shared" si="68"/>
        <v>-84.161279868238751</v>
      </c>
      <c r="W346" s="2" t="str">
        <f t="shared" si="69"/>
        <v>-0.222781358816447-0.0392630475236687i</v>
      </c>
      <c r="X346" s="2">
        <f t="shared" si="70"/>
        <v>-12.909580972450216</v>
      </c>
    </row>
    <row r="347" spans="12:24" x14ac:dyDescent="0.25">
      <c r="L347">
        <f t="shared" si="64"/>
        <v>3.4499999999999704</v>
      </c>
      <c r="M347" s="1">
        <f t="shared" si="65"/>
        <v>2818.3829312642633</v>
      </c>
      <c r="N347" s="1">
        <f t="shared" si="60"/>
        <v>2.3629322495719585E-2</v>
      </c>
      <c r="O347" s="2" t="str">
        <f t="shared" si="71"/>
        <v>0.988998943720871+0.147922578800537i</v>
      </c>
      <c r="P347" s="2" t="str">
        <f t="shared" si="61"/>
        <v>0.000122100114822388-4.00728463699401E-07i</v>
      </c>
      <c r="Q347" s="2" t="str">
        <f t="shared" si="62"/>
        <v>2.92435288429255-39.3214805007439i</v>
      </c>
      <c r="R347" s="2" t="str">
        <f t="shared" si="63"/>
        <v>0.00227827581294893-0.0320563118154963i</v>
      </c>
      <c r="S347" s="2" t="str">
        <f t="shared" si="66"/>
        <v>0.0032926696003358-0.0318781337909047i</v>
      </c>
      <c r="T347" s="2">
        <f t="shared" si="67"/>
        <v>-29.884054162681739</v>
      </c>
      <c r="U347">
        <f t="shared" si="68"/>
        <v>-84.102872166533345</v>
      </c>
      <c r="W347" s="2" t="str">
        <f t="shared" si="69"/>
        <v>-0.212673801287373-0.0380760402033632i</v>
      </c>
      <c r="X347" s="2">
        <f t="shared" si="70"/>
        <v>-13.308697983788582</v>
      </c>
    </row>
    <row r="348" spans="12:24" x14ac:dyDescent="0.25">
      <c r="L348">
        <f t="shared" si="64"/>
        <v>3.4599999999999702</v>
      </c>
      <c r="M348" s="1">
        <f t="shared" si="65"/>
        <v>2884.0315031264108</v>
      </c>
      <c r="N348" s="1">
        <f t="shared" si="60"/>
        <v>2.4179720122211829E-2</v>
      </c>
      <c r="O348" s="2" t="str">
        <f t="shared" si="71"/>
        <v>0.988481477482919+0.151341893318356i</v>
      </c>
      <c r="P348" s="2" t="str">
        <f t="shared" si="61"/>
        <v>0.000122100114822388-3.91572781035535E-07i</v>
      </c>
      <c r="Q348" s="2" t="str">
        <f t="shared" si="62"/>
        <v>2.9243528842925-38.4230791391474i</v>
      </c>
      <c r="R348" s="2" t="str">
        <f t="shared" si="63"/>
        <v>0.00228302722144443-0.0313239021041616i</v>
      </c>
      <c r="S348" s="2" t="str">
        <f t="shared" si="66"/>
        <v>0.00325137317938229-0.0311509379696285i</v>
      </c>
      <c r="T348" s="2">
        <f t="shared" si="67"/>
        <v>-30.083520818969451</v>
      </c>
      <c r="U348">
        <f t="shared" si="68"/>
        <v>-84.041339573725963</v>
      </c>
      <c r="W348" s="2" t="str">
        <f t="shared" si="69"/>
        <v>-0.203020435513873-0.0369353687515832i</v>
      </c>
      <c r="X348" s="2">
        <f t="shared" si="70"/>
        <v>-13.707788531906237</v>
      </c>
    </row>
    <row r="349" spans="12:24" x14ac:dyDescent="0.25">
      <c r="L349">
        <f t="shared" si="64"/>
        <v>3.46999999999997</v>
      </c>
      <c r="M349" s="1">
        <f t="shared" si="65"/>
        <v>2951.209226666183</v>
      </c>
      <c r="N349" s="1">
        <f t="shared" si="60"/>
        <v>2.4742938156369278E-2</v>
      </c>
      <c r="O349" s="2" t="str">
        <f t="shared" si="71"/>
        <v>0.987939719978849+0.154838979873008i</v>
      </c>
      <c r="P349" s="2" t="str">
        <f t="shared" si="61"/>
        <v>0.000122100114822388-3.82624714204832E-07i</v>
      </c>
      <c r="Q349" s="2" t="str">
        <f t="shared" si="62"/>
        <v>2.92435288429264-37.5450500816261i</v>
      </c>
      <c r="R349" s="2" t="str">
        <f t="shared" si="63"/>
        <v>0.00228756478040149-0.0306081006416394i</v>
      </c>
      <c r="S349" s="2" t="str">
        <f t="shared" si="66"/>
        <v>0.00321193262433832-0.0304401556566295i</v>
      </c>
      <c r="T349" s="2">
        <f t="shared" si="67"/>
        <v>-30.282976814361568</v>
      </c>
      <c r="U349">
        <f t="shared" si="68"/>
        <v>-83.97664934209368</v>
      </c>
      <c r="W349" s="2" t="str">
        <f t="shared" si="69"/>
        <v>-0.193800883312463-0.0358386857752765i</v>
      </c>
      <c r="X349" s="2">
        <f t="shared" si="70"/>
        <v>-14.106850686711807</v>
      </c>
    </row>
    <row r="350" spans="12:24" x14ac:dyDescent="0.25">
      <c r="L350">
        <f t="shared" si="64"/>
        <v>3.4799999999999698</v>
      </c>
      <c r="M350" s="1">
        <f t="shared" si="65"/>
        <v>3019.9517204018084</v>
      </c>
      <c r="N350" s="1">
        <f t="shared" si="60"/>
        <v>2.5319275223848761E-2</v>
      </c>
      <c r="O350" s="2" t="str">
        <f t="shared" si="71"/>
        <v>0.987372535663027+0.158415516343461i</v>
      </c>
      <c r="P350" s="2" t="str">
        <f t="shared" si="61"/>
        <v>0.000122100114822388-3.73879518743591E-07i</v>
      </c>
      <c r="Q350" s="2" t="str">
        <f t="shared" si="62"/>
        <v>2.9243528842927-36.6869277768824i</v>
      </c>
      <c r="R350" s="2" t="str">
        <f t="shared" si="63"/>
        <v>0.0022918981145886-0.0299085278934522i</v>
      </c>
      <c r="S350" s="2" t="str">
        <f t="shared" si="66"/>
        <v>0.00317426465284914-0.0297454168457548i</v>
      </c>
      <c r="T350" s="2">
        <f t="shared" si="67"/>
        <v>-30.48242099467511</v>
      </c>
      <c r="U350">
        <f t="shared" si="68"/>
        <v>-83.908767057900178</v>
      </c>
      <c r="W350" s="2" t="str">
        <f t="shared" si="69"/>
        <v>-0.184995678074968-0.03478378322669i</v>
      </c>
      <c r="X350" s="2">
        <f t="shared" si="70"/>
        <v>-14.50588245764502</v>
      </c>
    </row>
    <row r="351" spans="12:24" x14ac:dyDescent="0.25">
      <c r="L351">
        <f t="shared" si="64"/>
        <v>3.4899999999999696</v>
      </c>
      <c r="M351" s="1">
        <f t="shared" si="65"/>
        <v>3090.2954325133778</v>
      </c>
      <c r="N351" s="1">
        <f t="shared" si="60"/>
        <v>2.5909036906192159E-2</v>
      </c>
      <c r="O351" s="2" t="str">
        <f t="shared" si="71"/>
        <v>0.986778736365515+0.162073210176382i</v>
      </c>
      <c r="P351" s="2" t="str">
        <f t="shared" si="61"/>
        <v>0.000122100114822387-3.65332557738715E-07i</v>
      </c>
      <c r="Q351" s="2" t="str">
        <f t="shared" si="62"/>
        <v>2.92435288429265-35.8482572278214i</v>
      </c>
      <c r="R351" s="2" t="str">
        <f t="shared" si="63"/>
        <v>0.00229603641558845-0.0292248129292948i</v>
      </c>
      <c r="S351" s="2" t="str">
        <f t="shared" si="66"/>
        <v>0.00313828970938121-0.0290663595795569i</v>
      </c>
      <c r="T351" s="2">
        <f t="shared" si="67"/>
        <v>-30.681852180507818</v>
      </c>
      <c r="U351">
        <f t="shared" si="68"/>
        <v>-83.837656622592945</v>
      </c>
      <c r="W351" s="2" t="str">
        <f t="shared" si="69"/>
        <v>-0.176586224232437-0.0337685835198823i</v>
      </c>
      <c r="X351" s="2">
        <f t="shared" si="70"/>
        <v>-14.904881789443865</v>
      </c>
    </row>
    <row r="352" spans="12:24" x14ac:dyDescent="0.25">
      <c r="L352">
        <f t="shared" si="64"/>
        <v>3.4999999999999694</v>
      </c>
      <c r="M352" s="1">
        <f t="shared" si="65"/>
        <v>3162.2776601681612</v>
      </c>
      <c r="N352" s="1">
        <f t="shared" si="60"/>
        <v>2.6512535902849861E-2</v>
      </c>
      <c r="O352" s="2" t="str">
        <f t="shared" si="71"/>
        <v>0.9861570788978+0.165813798399766i</v>
      </c>
      <c r="P352" s="2" t="str">
        <f t="shared" si="61"/>
        <v>0.000122100114822388-3.56979299365452E-07i</v>
      </c>
      <c r="Q352" s="2" t="str">
        <f t="shared" si="62"/>
        <v>2.9243528842926-35.0285937502602i</v>
      </c>
      <c r="R352" s="2" t="str">
        <f t="shared" si="63"/>
        <v>0.002299988461295-0.0285565932263268i</v>
      </c>
      <c r="S352" s="2" t="str">
        <f t="shared" si="66"/>
        <v>0.00310393179937842-0.0284026297877473i</v>
      </c>
      <c r="T352" s="2">
        <f t="shared" si="67"/>
        <v>-30.881269164732394</v>
      </c>
      <c r="U352">
        <f t="shared" si="68"/>
        <v>-83.763280233156024</v>
      </c>
      <c r="W352" s="2" t="str">
        <f t="shared" si="69"/>
        <v>-0.168554758500418-0.0327911312277601i</v>
      </c>
      <c r="X352" s="2">
        <f t="shared" si="70"/>
        <v>-15.303846557772216</v>
      </c>
    </row>
    <row r="353" spans="12:24" x14ac:dyDescent="0.25">
      <c r="L353">
        <f t="shared" si="64"/>
        <v>3.5099999999999691</v>
      </c>
      <c r="M353" s="1">
        <f t="shared" si="65"/>
        <v>3235.9365692960532</v>
      </c>
      <c r="N353" s="1">
        <f t="shared" si="60"/>
        <v>2.7130092196978109E-2</v>
      </c>
      <c r="O353" s="2" t="str">
        <f t="shared" si="71"/>
        <v>0.985506262553929+0.169639047589244i</v>
      </c>
      <c r="P353" s="2" t="str">
        <f t="shared" si="61"/>
        <v>0.000122100114822388-3.48815314520547E-07i</v>
      </c>
      <c r="Q353" s="2" t="str">
        <f t="shared" si="62"/>
        <v>2.92435288429254-34.2275027371042i</v>
      </c>
      <c r="R353" s="2" t="str">
        <f t="shared" si="63"/>
        <v>0.00230376263452359-0.0279035144769183i</v>
      </c>
      <c r="S353" s="2" t="str">
        <f t="shared" si="66"/>
        <v>0.00307111833070769-0.0277538811278119i</v>
      </c>
      <c r="T353" s="2">
        <f t="shared" si="67"/>
        <v>-31.080670709931191</v>
      </c>
      <c r="U353">
        <f t="shared" si="68"/>
        <v>-83.685598361611127</v>
      </c>
      <c r="W353" s="2" t="str">
        <f t="shared" si="69"/>
        <v>-0.160884312829205-0.0318495853214648i</v>
      </c>
      <c r="X353" s="2">
        <f t="shared" si="70"/>
        <v>-15.702774564698089</v>
      </c>
    </row>
    <row r="354" spans="12:24" x14ac:dyDescent="0.25">
      <c r="L354">
        <f t="shared" si="64"/>
        <v>3.5199999999999689</v>
      </c>
      <c r="M354" s="1">
        <f t="shared" si="65"/>
        <v>3311.311214825676</v>
      </c>
      <c r="N354" s="1">
        <f t="shared" si="60"/>
        <v>2.7762033225098466E-2</v>
      </c>
      <c r="O354" s="2" t="str">
        <f t="shared" si="71"/>
        <v>0.984824926502911+0.173550753782681i</v>
      </c>
      <c r="P354" s="2" t="str">
        <f t="shared" si="61"/>
        <v>0.000122100114822387-3.40836274423824E-07i</v>
      </c>
      <c r="Q354" s="2" t="str">
        <f t="shared" si="62"/>
        <v>2.9243528842927-33.4445594278593i</v>
      </c>
      <c r="R354" s="2" t="str">
        <f t="shared" si="63"/>
        <v>0.00230736694080415-0.0272652304007491i</v>
      </c>
      <c r="S354" s="2" t="str">
        <f t="shared" si="66"/>
        <v>0.00303977996210963-0.0271197748278349i</v>
      </c>
      <c r="T354" s="2">
        <f t="shared" si="67"/>
        <v>-31.280055545765308</v>
      </c>
      <c r="U354">
        <f t="shared" si="68"/>
        <v>-83.604569733595156</v>
      </c>
      <c r="W354" s="2" t="str">
        <f t="shared" si="69"/>
        <v>-0.153558678985681-0.0309422119166229i</v>
      </c>
      <c r="X354" s="2">
        <f t="shared" si="70"/>
        <v>-16.101663534015177</v>
      </c>
    </row>
    <row r="355" spans="12:24" x14ac:dyDescent="0.25">
      <c r="L355">
        <f t="shared" si="64"/>
        <v>3.5299999999999687</v>
      </c>
      <c r="M355" s="1">
        <f t="shared" si="65"/>
        <v>3388.4415613917849</v>
      </c>
      <c r="N355" s="1">
        <f t="shared" si="60"/>
        <v>2.8408694050708724E-2</v>
      </c>
      <c r="O355" s="2" t="str">
        <f t="shared" si="71"/>
        <v>0.984111647068123+0.177550742338259i</v>
      </c>
      <c r="P355" s="2" t="str">
        <f t="shared" si="61"/>
        <v>0.000122100114822388-3.33037948363791E-07i</v>
      </c>
      <c r="Q355" s="2" t="str">
        <f t="shared" si="62"/>
        <v>2.92435288429266-32.6793486833647i</v>
      </c>
      <c r="R355" s="2" t="str">
        <f t="shared" si="63"/>
        <v>0.00231080902535167-0.0266414025611637i</v>
      </c>
      <c r="S355" s="2" t="str">
        <f t="shared" si="66"/>
        <v>0.00300985045831112-0.0264999795315818i</v>
      </c>
      <c r="T355" s="2">
        <f t="shared" si="67"/>
        <v>-31.479422366271091</v>
      </c>
      <c r="U355">
        <f t="shared" si="68"/>
        <v>-83.520151306085552</v>
      </c>
      <c r="W355" s="2" t="str">
        <f t="shared" si="69"/>
        <v>-0.146562374696598-0.0300673774928759i</v>
      </c>
      <c r="X355" s="2">
        <f t="shared" si="70"/>
        <v>-16.500511106392995</v>
      </c>
    </row>
    <row r="356" spans="12:24" x14ac:dyDescent="0.25">
      <c r="L356">
        <f t="shared" si="64"/>
        <v>3.5399999999999685</v>
      </c>
      <c r="M356" s="1">
        <f t="shared" si="65"/>
        <v>3467.36850452507</v>
      </c>
      <c r="N356" s="1">
        <f t="shared" si="60"/>
        <v>2.9070417541938186E-2</v>
      </c>
      <c r="O356" s="2" t="str">
        <f t="shared" si="71"/>
        <v>0.983364934889352+0.18164086773097i</v>
      </c>
      <c r="P356" s="2" t="str">
        <f t="shared" si="61"/>
        <v>0.000122100114822388-3.25416201433135E-07i</v>
      </c>
      <c r="Q356" s="2" t="str">
        <f t="shared" si="62"/>
        <v>2.92435288429254-31.9314647656221i</v>
      </c>
      <c r="R356" s="2" t="str">
        <f t="shared" si="63"/>
        <v>0.0023140961892883-0.0260317001856772i</v>
      </c>
      <c r="S356" s="2" t="str">
        <f t="shared" si="66"/>
        <v>0.00298126655154775-0.0258941711458603i</v>
      </c>
      <c r="T356" s="2">
        <f t="shared" si="67"/>
        <v>-31.678769827081418</v>
      </c>
      <c r="U356">
        <f t="shared" si="68"/>
        <v>-83.432298244183627</v>
      </c>
      <c r="W356" s="2" t="str">
        <f t="shared" si="69"/>
        <v>-0.139880611285745-0.0292235425557714i</v>
      </c>
      <c r="X356" s="2">
        <f t="shared" si="70"/>
        <v>-16.899314834350733</v>
      </c>
    </row>
    <row r="357" spans="12:24" x14ac:dyDescent="0.25">
      <c r="L357">
        <f t="shared" si="64"/>
        <v>3.5499999999999683</v>
      </c>
      <c r="M357" s="1">
        <f t="shared" si="65"/>
        <v>3548.1338923354956</v>
      </c>
      <c r="N357" s="1">
        <f t="shared" si="60"/>
        <v>2.9747554553340796E-2</v>
      </c>
      <c r="O357" s="2" t="str">
        <f t="shared" si="71"/>
        <v>0.98258323196297+0.185823013282007i</v>
      </c>
      <c r="P357" s="2" t="str">
        <f t="shared" si="61"/>
        <v>0.000122100114822388-3.17966992331494E-07i</v>
      </c>
      <c r="Q357" s="2" t="str">
        <f t="shared" si="62"/>
        <v>2.92435288429266-31.2005111226041i</v>
      </c>
      <c r="R357" s="2" t="str">
        <f t="shared" si="63"/>
        <v>0.00231723540513079-0.0254357999905455i</v>
      </c>
      <c r="S357" s="2" t="str">
        <f t="shared" si="66"/>
        <v>0.00295396780919989-0.0253020326902007i</v>
      </c>
      <c r="T357" s="2">
        <f t="shared" si="67"/>
        <v>-31.878096542562325</v>
      </c>
      <c r="U357">
        <f t="shared" si="68"/>
        <v>-83.340963896983112</v>
      </c>
      <c r="W357" s="2" t="str">
        <f t="shared" si="69"/>
        <v>-0.133499262740487-0.028409255711799i</v>
      </c>
      <c r="X357" s="2">
        <f t="shared" si="70"/>
        <v>-17.298072177039149</v>
      </c>
    </row>
    <row r="358" spans="12:24" x14ac:dyDescent="0.25">
      <c r="L358">
        <f t="shared" si="64"/>
        <v>3.5599999999999681</v>
      </c>
      <c r="M358" s="1">
        <f t="shared" si="65"/>
        <v>3630.7805477007482</v>
      </c>
      <c r="N358" s="1">
        <f t="shared" si="60"/>
        <v>3.0440464111923072E-2</v>
      </c>
      <c r="O358" s="2" t="str">
        <f t="shared" si="71"/>
        <v>0.98176490855563+0.190099090815171i</v>
      </c>
      <c r="P358" s="2" t="str">
        <f t="shared" si="61"/>
        <v>0.000122100114822388-3.10686371239641E-07i</v>
      </c>
      <c r="Q358" s="2" t="str">
        <f t="shared" si="62"/>
        <v>2.92435288429252-30.486100177929i</v>
      </c>
      <c r="R358" s="2" t="str">
        <f t="shared" si="63"/>
        <v>0.00232023333157533-0.0248533860093i</v>
      </c>
      <c r="S358" s="2" t="str">
        <f t="shared" si="66"/>
        <v>0.00292789650727558-0.0247232541488681i</v>
      </c>
      <c r="T358" s="2">
        <f t="shared" si="67"/>
        <v>-32.077401082861591</v>
      </c>
      <c r="U358">
        <f t="shared" si="68"/>
        <v>-83.246099772512252</v>
      </c>
      <c r="W358" s="2" t="str">
        <f t="shared" si="69"/>
        <v>-0.127404836145669-0.0276231481293737i</v>
      </c>
      <c r="X358" s="2">
        <f t="shared" si="70"/>
        <v>-17.696780494823415</v>
      </c>
    </row>
    <row r="359" spans="12:24" x14ac:dyDescent="0.25">
      <c r="L359">
        <f t="shared" si="64"/>
        <v>3.5699999999999679</v>
      </c>
      <c r="M359" s="1">
        <f t="shared" si="65"/>
        <v>3715.3522909714534</v>
      </c>
      <c r="N359" s="1">
        <f t="shared" si="60"/>
        <v>3.1149513607504665E-2</v>
      </c>
      <c r="O359" s="2" t="str">
        <f t="shared" si="71"/>
        <v>0.980908259986798+0.194471040233942i</v>
      </c>
      <c r="P359" s="2" t="str">
        <f t="shared" si="61"/>
        <v>0.000122100114822388-3.03570477707748E-07i</v>
      </c>
      <c r="Q359" s="2" t="str">
        <f t="shared" si="62"/>
        <v>2.92435288429253-29.7878531252921i</v>
      </c>
      <c r="R359" s="2" t="str">
        <f t="shared" si="63"/>
        <v>0.00232309632762659-0.0242841494251597i</v>
      </c>
      <c r="S359" s="2" t="str">
        <f t="shared" si="66"/>
        <v>0.00290299750950213-0.0241575323252287i</v>
      </c>
      <c r="T359" s="2">
        <f t="shared" si="67"/>
        <v>-32.276681970860437</v>
      </c>
      <c r="U359">
        <f t="shared" si="68"/>
        <v>-83.147655511700762</v>
      </c>
      <c r="W359" s="2" t="str">
        <f t="shared" si="69"/>
        <v>-0.121584443425578-0.026863928360482i</v>
      </c>
      <c r="X359" s="2">
        <f t="shared" si="70"/>
        <v>-18.095437043650012</v>
      </c>
    </row>
    <row r="360" spans="12:24" x14ac:dyDescent="0.25">
      <c r="L360">
        <f t="shared" si="64"/>
        <v>3.5799999999999677</v>
      </c>
      <c r="M360" s="1">
        <f t="shared" si="65"/>
        <v>3801.8939632053334</v>
      </c>
      <c r="N360" s="1">
        <f t="shared" si="60"/>
        <v>3.1875078987513517E-2</v>
      </c>
      <c r="O360" s="2" t="str">
        <f t="shared" si="71"/>
        <v>0.980011503275259+0.198940829012467i</v>
      </c>
      <c r="P360" s="2" t="str">
        <f t="shared" si="61"/>
        <v>0.000122100114822388-2.96615538623785E-07i</v>
      </c>
      <c r="Q360" s="2" t="str">
        <f t="shared" si="62"/>
        <v>2.92435288429265-29.1053997275375i</v>
      </c>
      <c r="R360" s="2" t="str">
        <f t="shared" si="63"/>
        <v>0.0023258304660816-0.0237277884072283i</v>
      </c>
      <c r="S360" s="2" t="str">
        <f t="shared" si="66"/>
        <v>0.00287921815176263-0.0236045706984758i</v>
      </c>
      <c r="T360" s="2">
        <f t="shared" si="67"/>
        <v>-32.475937679024241</v>
      </c>
      <c r="U360">
        <f t="shared" si="68"/>
        <v>-83.045578861399179</v>
      </c>
      <c r="W360" s="2" t="str">
        <f t="shared" si="69"/>
        <v>-0.116025774337011-0.0261303774991197i</v>
      </c>
      <c r="X360" s="2">
        <f t="shared" si="70"/>
        <v>-18.494038969191898</v>
      </c>
    </row>
    <row r="361" spans="12:24" x14ac:dyDescent="0.25">
      <c r="L361">
        <f t="shared" si="64"/>
        <v>3.5899999999999674</v>
      </c>
      <c r="M361" s="1">
        <f t="shared" si="65"/>
        <v>3890.4514499425204</v>
      </c>
      <c r="N361" s="1">
        <f t="shared" si="60"/>
        <v>3.2617544956318092E-2</v>
      </c>
      <c r="O361" s="2" t="str">
        <f t="shared" si="71"/>
        <v>0.979072773644716+0.203510451593139i</v>
      </c>
      <c r="P361" s="2" t="str">
        <f t="shared" si="61"/>
        <v>0.000122100114822388-2.8981786619582E-07i</v>
      </c>
      <c r="Q361" s="2" t="str">
        <f t="shared" si="62"/>
        <v>2.92435288429264-28.4383781202715i</v>
      </c>
      <c r="R361" s="2" t="str">
        <f t="shared" si="63"/>
        <v>0.00232844154641446-0.0231840079503915i</v>
      </c>
      <c r="S361" s="2" t="str">
        <f t="shared" si="66"/>
        <v>0.0028565081316622-0.0230640792827251i</v>
      </c>
      <c r="T361" s="2">
        <f t="shared" si="67"/>
        <v>-32.675166626143771</v>
      </c>
      <c r="U361">
        <f t="shared" si="68"/>
        <v>-82.939815646395431</v>
      </c>
      <c r="W361" s="2" t="str">
        <f t="shared" si="69"/>
        <v>-0.110717070659013-0.0254213446544768i</v>
      </c>
      <c r="X361" s="2">
        <f t="shared" si="70"/>
        <v>-18.892583300753675</v>
      </c>
    </row>
    <row r="362" spans="12:24" x14ac:dyDescent="0.25">
      <c r="L362">
        <f t="shared" si="64"/>
        <v>3.5999999999999672</v>
      </c>
      <c r="M362" s="1">
        <f t="shared" si="65"/>
        <v>3981.0717055346731</v>
      </c>
      <c r="N362" s="1">
        <f t="shared" si="60"/>
        <v>3.3377305179202697E-2</v>
      </c>
      <c r="O362" s="2" t="str">
        <f t="shared" si="71"/>
        <v>0.978090120883463+0.208181928682995i</v>
      </c>
      <c r="P362" s="2" t="str">
        <f t="shared" si="61"/>
        <v>0.000122100114822387-2.83173856000557E-07i</v>
      </c>
      <c r="Q362" s="2" t="str">
        <f t="shared" si="62"/>
        <v>2.92435288429254-27.7864346199074i</v>
      </c>
      <c r="R362" s="2" t="str">
        <f t="shared" si="63"/>
        <v>0.00233093510707713-0.0226525197188289i</v>
      </c>
      <c r="S362" s="2" t="str">
        <f t="shared" si="66"/>
        <v>0.00283481940298792-0.022535774488483i</v>
      </c>
      <c r="T362" s="2">
        <f t="shared" si="67"/>
        <v>-32.874367173959754</v>
      </c>
      <c r="U362">
        <f t="shared" si="68"/>
        <v>-82.830309740440441</v>
      </c>
      <c r="W362" s="2" t="str">
        <f t="shared" si="69"/>
        <v>-0.105647101527062-0.0247357427180896i</v>
      </c>
      <c r="X362" s="2">
        <f t="shared" si="70"/>
        <v>-19.291066944925898</v>
      </c>
    </row>
    <row r="363" spans="12:24" x14ac:dyDescent="0.25">
      <c r="L363">
        <f t="shared" si="64"/>
        <v>3.609999999999967</v>
      </c>
      <c r="M363" s="1">
        <f t="shared" si="65"/>
        <v>4073.8027780408202</v>
      </c>
      <c r="N363" s="1">
        <f t="shared" si="60"/>
        <v>3.4154762491094233E-2</v>
      </c>
      <c r="O363" s="2" t="str">
        <f t="shared" si="71"/>
        <v>0.977061505553046+0.212957306440551i</v>
      </c>
      <c r="P363" s="2" t="str">
        <f t="shared" si="61"/>
        <v>0.000122100114822388-2.76679985080616E-07i</v>
      </c>
      <c r="Q363" s="2" t="str">
        <f t="shared" si="62"/>
        <v>2.9243528842926-27.1492235360421i</v>
      </c>
      <c r="R363" s="2" t="str">
        <f t="shared" si="63"/>
        <v>0.00233331643724551-0.0221330418930567i</v>
      </c>
      <c r="S363" s="2" t="str">
        <f t="shared" si="66"/>
        <v>0.00281410607485182-0.0220193789864833i</v>
      </c>
      <c r="T363" s="2">
        <f t="shared" si="67"/>
        <v>-33.073537623664478</v>
      </c>
      <c r="U363">
        <f t="shared" si="68"/>
        <v>-82.717003036259172</v>
      </c>
      <c r="W363" s="2" t="str">
        <f t="shared" si="69"/>
        <v>-0.1008051398617-0.0240725444056314i</v>
      </c>
      <c r="X363" s="2">
        <f t="shared" si="70"/>
        <v>-19.689486678974525</v>
      </c>
    </row>
    <row r="364" spans="12:24" x14ac:dyDescent="0.25">
      <c r="L364">
        <f t="shared" si="64"/>
        <v>3.6199999999999668</v>
      </c>
      <c r="M364" s="1">
        <f t="shared" si="65"/>
        <v>4168.6938347030391</v>
      </c>
      <c r="N364" s="1">
        <f t="shared" si="60"/>
        <v>3.495032911015028E-2</v>
      </c>
      <c r="O364" s="2" t="str">
        <f t="shared" si="71"/>
        <v>0.97598479504075+0.217838655544109i</v>
      </c>
      <c r="P364" s="2" t="str">
        <f t="shared" si="61"/>
        <v>0.000122100114822388-2.7033281006768E-07i</v>
      </c>
      <c r="Q364" s="2" t="str">
        <f t="shared" si="62"/>
        <v>2.92435288429261-26.5264069880641i</v>
      </c>
      <c r="R364" s="2" t="str">
        <f t="shared" si="63"/>
        <v>0.00233559058803927-0.0216252990204185i</v>
      </c>
      <c r="S364" s="2" t="str">
        <f t="shared" si="66"/>
        <v>0.00279432431531493-0.0215146215738866i</v>
      </c>
      <c r="T364" s="2">
        <f t="shared" si="67"/>
        <v>-33.272676212272714</v>
      </c>
      <c r="U364">
        <f t="shared" si="68"/>
        <v>-82.599835414521408</v>
      </c>
      <c r="W364" s="2" t="str">
        <f t="shared" si="69"/>
        <v>-0.0961809398437282-0.0234307785552864i</v>
      </c>
      <c r="X364" s="2">
        <f t="shared" si="70"/>
        <v>-20.087839143951285</v>
      </c>
    </row>
    <row r="365" spans="12:24" x14ac:dyDescent="0.25">
      <c r="L365">
        <f t="shared" si="64"/>
        <v>3.6299999999999666</v>
      </c>
      <c r="M365" s="1">
        <f t="shared" si="65"/>
        <v>4265.7951880156043</v>
      </c>
      <c r="N365" s="1">
        <f t="shared" si="60"/>
        <v>3.5764426856322827E-2</v>
      </c>
      <c r="O365" s="2" t="str">
        <f t="shared" si="71"/>
        <v>0.974857759450715+0.222828070131958i</v>
      </c>
      <c r="P365" s="2" t="str">
        <f t="shared" si="61"/>
        <v>0.000122100114822388-2.64128965358475E-07i</v>
      </c>
      <c r="Q365" s="2" t="str">
        <f t="shared" si="62"/>
        <v>2.92435288429265-25.9176547258937i</v>
      </c>
      <c r="R365" s="2" t="str">
        <f t="shared" si="63"/>
        <v>0.00233776238323628-0.0211290218689477i</v>
      </c>
      <c r="S365" s="2" t="str">
        <f t="shared" si="66"/>
        <v>0.00277543225929372-0.0210212370428374i</v>
      </c>
      <c r="T365" s="2">
        <f t="shared" si="67"/>
        <v>-33.471781108853108</v>
      </c>
      <c r="U365">
        <f t="shared" si="68"/>
        <v>-82.478744711762019</v>
      </c>
      <c r="W365" s="2" t="str">
        <f t="shared" si="69"/>
        <v>-0.0917647153901249-0.022809526665824i</v>
      </c>
      <c r="X365" s="2">
        <f t="shared" si="70"/>
        <v>-20.486120837509731</v>
      </c>
    </row>
    <row r="366" spans="12:24" x14ac:dyDescent="0.25">
      <c r="L366">
        <f t="shared" si="64"/>
        <v>3.6399999999999664</v>
      </c>
      <c r="M366" s="1">
        <f t="shared" si="65"/>
        <v>4365.158322401322</v>
      </c>
      <c r="N366" s="1">
        <f t="shared" si="60"/>
        <v>3.6597487375012686E-2</v>
      </c>
      <c r="O366" s="2" t="str">
        <f t="shared" si="71"/>
        <v>0.973678067328409+0.227927666604152i</v>
      </c>
      <c r="P366" s="2" t="str">
        <f t="shared" si="61"/>
        <v>0.000122100114822388-2.58065161324064E-07i</v>
      </c>
      <c r="Q366" s="2" t="str">
        <f t="shared" si="62"/>
        <v>2.92435288429256-25.3226439547631i</v>
      </c>
      <c r="R366" s="2" t="str">
        <f t="shared" si="63"/>
        <v>0.00233983642950479-0.0206439472845211i</v>
      </c>
      <c r="S366" s="2" t="str">
        <f t="shared" si="66"/>
        <v>0.00275738992056131-0.0205389660513669i</v>
      </c>
      <c r="T366" s="2">
        <f t="shared" si="67"/>
        <v>-33.67085041061182</v>
      </c>
      <c r="U366">
        <f t="shared" si="68"/>
        <v>-82.353666687231652</v>
      </c>
      <c r="W366" s="2" t="str">
        <f t="shared" si="69"/>
        <v>-0.0875471195868139-0.0222079196585996i</v>
      </c>
      <c r="X366" s="2">
        <f t="shared" si="70"/>
        <v>-20.884328106409438</v>
      </c>
    </row>
    <row r="367" spans="12:24" x14ac:dyDescent="0.25">
      <c r="L367">
        <f t="shared" si="64"/>
        <v>3.6499999999999662</v>
      </c>
      <c r="M367" s="1">
        <f t="shared" si="65"/>
        <v>4466.8359215092851</v>
      </c>
      <c r="N367" s="1">
        <f t="shared" si="60"/>
        <v>3.7449952365933847E-2</v>
      </c>
      <c r="O367" s="2" t="str">
        <f t="shared" si="71"/>
        <v>0.972443281213192+0.233139582274911i</v>
      </c>
      <c r="P367" s="2" t="str">
        <f t="shared" si="61"/>
        <v>0.000122100114822387-2.52138182563918E-07i</v>
      </c>
      <c r="Q367" s="2" t="str">
        <f t="shared" si="62"/>
        <v>2.92435288429257-24.741059163938i</v>
      </c>
      <c r="R367" s="2" t="str">
        <f t="shared" si="63"/>
        <v>0.00234181712617533-0.020169818051226i</v>
      </c>
      <c r="S367" s="2" t="str">
        <f t="shared" si="66"/>
        <v>0.00274015910766337-0.0200675549966214i</v>
      </c>
      <c r="T367" s="2">
        <f t="shared" si="67"/>
        <v>-33.869882138822419</v>
      </c>
      <c r="U367">
        <f t="shared" si="68"/>
        <v>-82.224534988657695</v>
      </c>
      <c r="W367" s="2" t="str">
        <f t="shared" si="69"/>
        <v>-0.0835192250362144-0.0216251348487594i</v>
      </c>
      <c r="X367" s="2">
        <f t="shared" si="70"/>
        <v>-21.282457138696547</v>
      </c>
    </row>
    <row r="368" spans="12:24" x14ac:dyDescent="0.25">
      <c r="L368">
        <f t="shared" si="64"/>
        <v>3.6599999999999659</v>
      </c>
      <c r="M368" s="1">
        <f t="shared" si="65"/>
        <v>4570.8818961483958</v>
      </c>
      <c r="N368" s="1">
        <f t="shared" si="60"/>
        <v>3.8322273817308149E-2</v>
      </c>
      <c r="O368" s="2" t="str">
        <f t="shared" si="71"/>
        <v>0.971150853013668+0.23846597386383i</v>
      </c>
      <c r="P368" s="2" t="str">
        <f t="shared" si="61"/>
        <v>0.000122100114822388-2.46344886208509E-07i</v>
      </c>
      <c r="Q368" s="2" t="str">
        <f t="shared" si="62"/>
        <v>2.92435288429259-24.1725919592953i</v>
      </c>
      <c r="R368" s="2" t="str">
        <f t="shared" si="63"/>
        <v>0.00234370867457032-0.0197063827548728i</v>
      </c>
      <c r="S368" s="2" t="str">
        <f t="shared" si="66"/>
        <v>0.00272370334357487-0.0196067558904131i</v>
      </c>
      <c r="T368" s="2">
        <f t="shared" si="67"/>
        <v>-34.068874234587703</v>
      </c>
      <c r="U368">
        <f t="shared" si="68"/>
        <v>-82.091281116906231</v>
      </c>
      <c r="W368" s="2" t="str">
        <f t="shared" si="69"/>
        <v>-0.0796725050794349-0.021060393111885i</v>
      </c>
      <c r="X368" s="2">
        <f t="shared" si="70"/>
        <v>-21.680503955536416</v>
      </c>
    </row>
    <row r="369" spans="12:24" x14ac:dyDescent="0.25">
      <c r="L369">
        <f t="shared" si="64"/>
        <v>3.6699999999999657</v>
      </c>
      <c r="M369" s="1">
        <f t="shared" si="65"/>
        <v>4677.3514128716188</v>
      </c>
      <c r="N369" s="1">
        <f t="shared" si="60"/>
        <v>3.9214914245515653E-2</v>
      </c>
      <c r="O369" s="2" t="str">
        <f t="shared" si="71"/>
        <v>0.969798119200574+0.243909015813334i</v>
      </c>
      <c r="P369" s="2" t="str">
        <f t="shared" si="61"/>
        <v>0.000122100114822388-2.40682200250896E-07i</v>
      </c>
      <c r="Q369" s="2" t="str">
        <f t="shared" si="62"/>
        <v>2.92435288429261-23.6169408996624i</v>
      </c>
      <c r="R369" s="2" t="str">
        <f t="shared" si="63"/>
        <v>0.00234551508691588-0.0192533956495713i</v>
      </c>
      <c r="S369" s="2" t="str">
        <f t="shared" si="66"/>
        <v>0.00270798778893607-0.0191563262370577i</v>
      </c>
      <c r="T369" s="2">
        <f t="shared" si="67"/>
        <v>-34.267824554431108</v>
      </c>
      <c r="U369">
        <f t="shared" si="68"/>
        <v>-81.953834389510746</v>
      </c>
      <c r="W369" s="2" t="str">
        <f t="shared" si="69"/>
        <v>-0.0759988158545311-0.0205129562332424i</v>
      </c>
      <c r="X369" s="2">
        <f t="shared" si="70"/>
        <v>-22.078464402688205</v>
      </c>
    </row>
    <row r="370" spans="12:24" x14ac:dyDescent="0.25">
      <c r="L370">
        <f t="shared" si="64"/>
        <v>3.6799999999999655</v>
      </c>
      <c r="M370" s="1">
        <f t="shared" si="65"/>
        <v>4786.300923226011</v>
      </c>
      <c r="N370" s="1">
        <f t="shared" si="60"/>
        <v>4.0128346940326874E-2</v>
      </c>
      <c r="O370" s="2" t="str">
        <f t="shared" si="71"/>
        <v>0.968382295811967+0.249470898418921i</v>
      </c>
      <c r="P370" s="2" t="str">
        <f t="shared" si="61"/>
        <v>0.000122100114822388-2.35147121904409E-07i</v>
      </c>
      <c r="Q370" s="2" t="str">
        <f t="shared" si="62"/>
        <v>2.92435288429259-23.0738113368322i</v>
      </c>
      <c r="R370" s="2" t="str">
        <f t="shared" si="63"/>
        <v>0.00234724019485438-0.0188106165273058i</v>
      </c>
      <c r="S370" s="2" t="str">
        <f t="shared" si="66"/>
        <v>0.00269297916871138-0.0187160289134934i</v>
      </c>
      <c r="T370" s="2">
        <f t="shared" si="67"/>
        <v>-34.466730865701294</v>
      </c>
      <c r="U370">
        <f t="shared" si="68"/>
        <v>-81.812121903048734</v>
      </c>
      <c r="W370" s="2" t="str">
        <f t="shared" si="69"/>
        <v>-0.0724903791540606-0.0199821244276431i</v>
      </c>
      <c r="X370" s="2">
        <f t="shared" si="70"/>
        <v>-22.476334141596183</v>
      </c>
    </row>
    <row r="371" spans="12:24" x14ac:dyDescent="0.25">
      <c r="L371">
        <f t="shared" si="64"/>
        <v>3.6899999999999653</v>
      </c>
      <c r="M371" s="1">
        <f t="shared" si="65"/>
        <v>4897.7881936840722</v>
      </c>
      <c r="N371" s="1">
        <f t="shared" si="60"/>
        <v>4.1063056215847257E-2</v>
      </c>
      <c r="O371" s="2" t="str">
        <f t="shared" si="71"/>
        <v>0.966900473265563+0.255153825757776i</v>
      </c>
      <c r="P371" s="2" t="str">
        <f t="shared" si="61"/>
        <v>0.000122100114822388-2.29736716015716E-07i</v>
      </c>
      <c r="Q371" s="2" t="str">
        <f t="shared" si="62"/>
        <v>2.92435288429258-22.5429152591702i</v>
      </c>
      <c r="R371" s="2" t="str">
        <f t="shared" si="63"/>
        <v>0.00234888765757064-0.0183778105904379i</v>
      </c>
      <c r="S371" s="2" t="str">
        <f t="shared" si="66"/>
        <v>0.00267864570211358-0.0182856320516486i</v>
      </c>
      <c r="T371" s="2">
        <f t="shared" si="67"/>
        <v>-34.665590841784784</v>
      </c>
      <c r="U371">
        <f t="shared" si="68"/>
        <v>-81.666068494360829</v>
      </c>
      <c r="W371" s="2" t="str">
        <f t="shared" si="69"/>
        <v>-0.0691397660466559-0.0194672340186777i</v>
      </c>
      <c r="X371" s="2">
        <f t="shared" si="70"/>
        <v>-22.874108640081459</v>
      </c>
    </row>
    <row r="372" spans="12:24" x14ac:dyDescent="0.25">
      <c r="L372">
        <f t="shared" si="64"/>
        <v>3.6999999999999651</v>
      </c>
      <c r="M372" s="1">
        <f t="shared" si="65"/>
        <v>5011.8723362723231</v>
      </c>
      <c r="N372" s="1">
        <f t="shared" si="60"/>
        <v>4.2019537667307157E-2</v>
      </c>
      <c r="O372" s="2" t="str">
        <f t="shared" si="71"/>
        <v>0.965349610973169+0.260960013400429i</v>
      </c>
      <c r="P372" s="2" t="str">
        <f t="shared" si="61"/>
        <v>0.000122100114822388-2.24448113514584E-07i</v>
      </c>
      <c r="Q372" s="2" t="str">
        <f t="shared" si="62"/>
        <v>2.92435288429263-22.0239711387265i</v>
      </c>
      <c r="R372" s="2" t="str">
        <f t="shared" si="63"/>
        <v>0.00235046096955237-0.0179547483270664i</v>
      </c>
      <c r="S372" s="2" t="str">
        <f t="shared" si="66"/>
        <v>0.0026649570356537-0.0178649089230406i</v>
      </c>
      <c r="T372" s="2">
        <f t="shared" si="67"/>
        <v>-34.864402057112834</v>
      </c>
      <c r="U372">
        <f t="shared" si="68"/>
        <v>-81.515596700580829</v>
      </c>
      <c r="W372" s="2" t="str">
        <f t="shared" si="69"/>
        <v>-0.0659398812289005-0.0189676552668741i</v>
      </c>
      <c r="X372" s="2">
        <f t="shared" si="70"/>
        <v>-23.271783162612664</v>
      </c>
    </row>
    <row r="373" spans="12:24" x14ac:dyDescent="0.25">
      <c r="L373">
        <f t="shared" si="64"/>
        <v>3.7099999999999649</v>
      </c>
      <c r="M373" s="1">
        <f t="shared" si="65"/>
        <v>5128.6138399132387</v>
      </c>
      <c r="N373" s="1">
        <f t="shared" si="60"/>
        <v>4.2998298433832592E-2</v>
      </c>
      <c r="O373" s="2" t="str">
        <f t="shared" si="71"/>
        <v>0.963726531752304+0.266891685889005i</v>
      </c>
      <c r="P373" s="2" t="str">
        <f t="shared" si="61"/>
        <v>0.000122100114822388-2.19278509879273E-07i</v>
      </c>
      <c r="Q373" s="2" t="str">
        <f t="shared" si="62"/>
        <v>2.92435288429259-21.5167037817731i</v>
      </c>
      <c r="R373" s="2" t="str">
        <f t="shared" si="63"/>
        <v>0.00235196346800402-0.0175412053891801i</v>
      </c>
      <c r="S373" s="2" t="str">
        <f t="shared" si="66"/>
        <v>0.00265188417918-0.0174536378255753i</v>
      </c>
      <c r="T373" s="2">
        <f t="shared" si="67"/>
        <v>-35.063161981953435</v>
      </c>
      <c r="U373">
        <f t="shared" si="68"/>
        <v>-81.360626717948165</v>
      </c>
      <c r="W373" s="2" t="str">
        <f t="shared" si="69"/>
        <v>-0.0628839480752385-0.0184827903370074i</v>
      </c>
      <c r="X373" s="2">
        <f t="shared" si="70"/>
        <v>-23.669352760133762</v>
      </c>
    </row>
    <row r="374" spans="12:24" x14ac:dyDescent="0.25">
      <c r="L374">
        <f t="shared" si="64"/>
        <v>3.7199999999999647</v>
      </c>
      <c r="M374" s="1">
        <f t="shared" si="65"/>
        <v>5248.0746024973068</v>
      </c>
      <c r="N374" s="1">
        <f t="shared" si="60"/>
        <v>4.3999857467337422E-2</v>
      </c>
      <c r="O374" s="2" t="str">
        <f t="shared" si="71"/>
        <v>0.962027916030298+0.27295107396455i</v>
      </c>
      <c r="P374" s="2" t="str">
        <f t="shared" si="61"/>
        <v>0.000122100114822388-2.14225163644372E-07i</v>
      </c>
      <c r="Q374" s="2" t="str">
        <f t="shared" si="62"/>
        <v>2.92435288429257-21.0208441826867i</v>
      </c>
      <c r="R374" s="2" t="str">
        <f t="shared" si="63"/>
        <v>0.00235339833992615-0.017136962473537i</v>
      </c>
      <c r="S374" s="2" t="str">
        <f t="shared" si="66"/>
        <v>0.00263939944477125-0.017051601972524i</v>
      </c>
      <c r="T374" s="2">
        <f t="shared" si="67"/>
        <v>-35.261867976975594</v>
      </c>
      <c r="U374">
        <f t="shared" si="68"/>
        <v>-81.201076359389006</v>
      </c>
      <c r="W374" s="2" t="str">
        <f t="shared" si="69"/>
        <v>-0.0599654943550601-0.0180120713954207i</v>
      </c>
      <c r="X374" s="2">
        <f t="shared" si="70"/>
        <v>-24.066812259426321</v>
      </c>
    </row>
    <row r="375" spans="12:24" x14ac:dyDescent="0.25">
      <c r="L375">
        <f t="shared" si="64"/>
        <v>3.7299999999999645</v>
      </c>
      <c r="M375" s="1">
        <f t="shared" si="65"/>
        <v>5370.3179637020876</v>
      </c>
      <c r="N375" s="1">
        <f t="shared" si="60"/>
        <v>4.5024745807678304E-2</v>
      </c>
      <c r="O375" s="2" t="str">
        <f t="shared" si="71"/>
        <v>0.96025029583635+0.279140411524741i</v>
      </c>
      <c r="P375" s="2" t="str">
        <f t="shared" si="61"/>
        <v>0.000122100114822388-2.09285394964873E-07i</v>
      </c>
      <c r="Q375" s="2" t="str">
        <f t="shared" si="62"/>
        <v>2.92435288429258-20.536129381096i</v>
      </c>
      <c r="R375" s="2" t="str">
        <f t="shared" si="63"/>
        <v>0.00235476862887236-0.0167418052052067i</v>
      </c>
      <c r="S375" s="2" t="str">
        <f t="shared" si="66"/>
        <v>0.00262747638835455-0.0166585893836497i</v>
      </c>
      <c r="T375" s="2">
        <f t="shared" si="67"/>
        <v>-35.460517287574078</v>
      </c>
      <c r="U375">
        <f t="shared" si="68"/>
        <v>-81.036861010855134</v>
      </c>
      <c r="W375" s="2" t="str">
        <f t="shared" si="69"/>
        <v>-0.0571783385874415-0.0175549588288115i</v>
      </c>
      <c r="X375" s="2">
        <f t="shared" si="70"/>
        <v>-24.46415625198215</v>
      </c>
    </row>
    <row r="376" spans="12:24" x14ac:dyDescent="0.25">
      <c r="L376">
        <f t="shared" si="64"/>
        <v>3.7399999999999642</v>
      </c>
      <c r="M376" s="1">
        <f t="shared" si="65"/>
        <v>5495.4087385757957</v>
      </c>
      <c r="N376" s="1">
        <f t="shared" si="60"/>
        <v>4.6073506864219467E-2</v>
      </c>
      <c r="O376" s="2" t="str">
        <f t="shared" si="71"/>
        <v>0.958390048577356+0.28546193229202i</v>
      </c>
      <c r="P376" s="2" t="str">
        <f t="shared" si="61"/>
        <v>0.000122100114822388-2.04456584176339E-07i</v>
      </c>
      <c r="Q376" s="2" t="str">
        <f t="shared" si="62"/>
        <v>2.92435288429263-20.0623023222183i</v>
      </c>
      <c r="R376" s="2" t="str">
        <f t="shared" si="63"/>
        <v>0.00235607724140757-0.0163555240237106i</v>
      </c>
      <c r="S376" s="2" t="str">
        <f t="shared" si="66"/>
        <v>0.00261608975393606-0.0162743927784488i</v>
      </c>
      <c r="T376" s="2">
        <f t="shared" si="67"/>
        <v>-35.659107037943457</v>
      </c>
      <c r="U376">
        <f t="shared" si="68"/>
        <v>-80.86789358636473</v>
      </c>
      <c r="W376" s="2" t="str">
        <f t="shared" si="69"/>
        <v>-0.0545165770052757-0.0171109395765517i</v>
      </c>
      <c r="X376" s="2">
        <f t="shared" si="70"/>
        <v>-24.861379082363769</v>
      </c>
    </row>
    <row r="377" spans="12:24" x14ac:dyDescent="0.25">
      <c r="L377">
        <f t="shared" si="64"/>
        <v>3.749999999999964</v>
      </c>
      <c r="M377" s="1">
        <f t="shared" si="65"/>
        <v>5623.41325190303</v>
      </c>
      <c r="N377" s="1">
        <f t="shared" si="60"/>
        <v>4.7146696703955E-2</v>
      </c>
      <c r="O377" s="2" t="str">
        <f t="shared" si="71"/>
        <v>0.956443390593637+0.291917866170858i</v>
      </c>
      <c r="P377" s="2" t="str">
        <f t="shared" si="61"/>
        <v>0.000122100114822388-1.99736170398265E-07i</v>
      </c>
      <c r="Q377" s="2" t="str">
        <f t="shared" si="62"/>
        <v>2.92435288429258-19.5991117203119i</v>
      </c>
      <c r="R377" s="2" t="str">
        <f t="shared" si="63"/>
        <v>0.00235732695327367-0.0159779140717039i</v>
      </c>
      <c r="S377" s="2" t="str">
        <f t="shared" si="66"/>
        <v>0.00260521542032209-0.0158988094714877i</v>
      </c>
      <c r="T377" s="2">
        <f t="shared" si="67"/>
        <v>-35.857634224884265</v>
      </c>
      <c r="U377">
        <f t="shared" si="68"/>
        <v>-80.694084481747197</v>
      </c>
      <c r="W377" s="2" t="str">
        <f t="shared" si="69"/>
        <v>-0.0519745711018304-0.0166795255690787i</v>
      </c>
      <c r="X377" s="2">
        <f t="shared" si="70"/>
        <v>-25.258474836021165</v>
      </c>
    </row>
    <row r="378" spans="12:24" x14ac:dyDescent="0.25">
      <c r="L378">
        <f t="shared" si="64"/>
        <v>3.7599999999999638</v>
      </c>
      <c r="M378" s="1">
        <f t="shared" si="65"/>
        <v>5754.3993733710968</v>
      </c>
      <c r="N378" s="1">
        <f t="shared" si="60"/>
        <v>4.8244884346343275E-2</v>
      </c>
      <c r="O378" s="2" t="str">
        <f t="shared" si="71"/>
        <v>0.954406370491107+0.29851043527152i</v>
      </c>
      <c r="P378" s="2" t="str">
        <f t="shared" si="61"/>
        <v>0.000122100114822388-1.95121650193759E-07i</v>
      </c>
      <c r="Q378" s="2" t="str">
        <f t="shared" si="62"/>
        <v>2.92435288429262-19.1463119251657i</v>
      </c>
      <c r="R378" s="2" t="str">
        <f t="shared" si="63"/>
        <v>0.00235852041527493-0.0156087750861328i</v>
      </c>
      <c r="S378" s="2" t="str">
        <f t="shared" si="66"/>
        <v>0.00259483035021846-0.0155316412697921i</v>
      </c>
      <c r="T378" s="2">
        <f t="shared" si="67"/>
        <v>-36.056095711333015</v>
      </c>
      <c r="U378">
        <f t="shared" si="68"/>
        <v>-80.515341527067406</v>
      </c>
      <c r="W378" s="2" t="str">
        <f t="shared" si="69"/>
        <v>-0.0495469357338527-0.0162602522653981i</v>
      </c>
      <c r="X378" s="2">
        <f t="shared" si="70"/>
        <v>-25.655437326544877</v>
      </c>
    </row>
    <row r="379" spans="12:24" x14ac:dyDescent="0.25">
      <c r="L379">
        <f t="shared" si="64"/>
        <v>3.7699999999999636</v>
      </c>
      <c r="M379" s="1">
        <f t="shared" si="65"/>
        <v>5888.4365535554052</v>
      </c>
      <c r="N379" s="1">
        <f t="shared" si="60"/>
        <v>4.9368652065008518E-2</v>
      </c>
      <c r="O379" s="2" t="str">
        <f t="shared" si="71"/>
        <v>0.952274862246899+0.305241849576119i</v>
      </c>
      <c r="P379" s="2" t="str">
        <f t="shared" si="61"/>
        <v>0.000122100114822388-1.90610576219195E-07i</v>
      </c>
      <c r="Q379" s="2" t="str">
        <f t="shared" si="62"/>
        <v>2.9243528842926-18.7036627915595i</v>
      </c>
      <c r="R379" s="2" t="str">
        <f t="shared" si="63"/>
        <v>0.00235966015890278-0.0152479112918137i</v>
      </c>
      <c r="S379" s="2" t="str">
        <f t="shared" si="66"/>
        <v>0.00258491254161026-0.0151726943722687i</v>
      </c>
      <c r="T379" s="2">
        <f t="shared" si="67"/>
        <v>-36.254488219595501</v>
      </c>
      <c r="U379">
        <f t="shared" si="68"/>
        <v>-80.331569937682914</v>
      </c>
      <c r="W379" s="2" t="str">
        <f t="shared" si="69"/>
        <v>-0.0472285277565644-0.0158526772832366i</v>
      </c>
      <c r="X379" s="2">
        <f t="shared" si="70"/>
        <v>-26.052260082319357</v>
      </c>
    </row>
    <row r="380" spans="12:24" x14ac:dyDescent="0.25">
      <c r="L380">
        <f t="shared" si="64"/>
        <v>3.7799999999999634</v>
      </c>
      <c r="M380" s="1">
        <f t="shared" si="65"/>
        <v>6025.5958607430712</v>
      </c>
      <c r="N380" s="1">
        <f t="shared" si="60"/>
        <v>5.0518595696469909E-2</v>
      </c>
      <c r="O380" s="2" t="str">
        <f t="shared" si="71"/>
        <v>0.950044558086057+0.312114302221268i</v>
      </c>
      <c r="P380" s="2" t="str">
        <f t="shared" si="61"/>
        <v>0.000122100114822388-1.86200555940396E-07i</v>
      </c>
      <c r="Q380" s="2" t="str">
        <f t="shared" si="62"/>
        <v>2.92435288429263-18.2709295516207i</v>
      </c>
      <c r="R380" s="2" t="str">
        <f t="shared" si="63"/>
        <v>0.00236074860170375-0.0148951312973742i</v>
      </c>
      <c r="S380" s="2" t="str">
        <f t="shared" si="66"/>
        <v>0.00257544098131239-0.0148217792711199i</v>
      </c>
      <c r="T380" s="2">
        <f t="shared" si="67"/>
        <v>-36.45280832427224</v>
      </c>
      <c r="U380">
        <f t="shared" si="68"/>
        <v>-80.142672263933264</v>
      </c>
      <c r="W380" s="2" t="str">
        <f t="shared" si="69"/>
        <v>-0.0450144351669043-0.0154563791157563i</v>
      </c>
      <c r="X380" s="2">
        <f t="shared" si="70"/>
        <v>-26.448936332550748</v>
      </c>
    </row>
    <row r="381" spans="12:24" x14ac:dyDescent="0.25">
      <c r="L381">
        <f t="shared" si="64"/>
        <v>3.7899999999999632</v>
      </c>
      <c r="M381" s="1">
        <f t="shared" si="65"/>
        <v>6165.9500186143023</v>
      </c>
      <c r="N381" s="1">
        <f t="shared" si="60"/>
        <v>5.1695324956062307E-2</v>
      </c>
      <c r="O381" s="2" t="str">
        <f t="shared" si="71"/>
        <v>0.947710961127511+0.319129964369955i</v>
      </c>
      <c r="P381" s="2" t="str">
        <f t="shared" si="61"/>
        <v>0.000122100114822388-1.81889250342896E-07i</v>
      </c>
      <c r="Q381" s="2" t="str">
        <f t="shared" si="62"/>
        <v>2.9243528842926-17.8478826900085i</v>
      </c>
      <c r="R381" s="2" t="str">
        <f t="shared" si="63"/>
        <v>0.0023617880524092-0.0145502479934978i</v>
      </c>
      <c r="S381" s="2" t="str">
        <f t="shared" si="66"/>
        <v>0.00256639560060149-0.0144787106552198i</v>
      </c>
      <c r="T381" s="2">
        <f t="shared" si="67"/>
        <v>-36.651052444859296</v>
      </c>
      <c r="U381">
        <f t="shared" si="68"/>
        <v>-79.948548339408774</v>
      </c>
      <c r="W381" s="2" t="str">
        <f t="shared" si="69"/>
        <v>-0.0428999667324313-0.0150709559291852i</v>
      </c>
      <c r="X381" s="2">
        <f t="shared" si="70"/>
        <v>-26.845458992637358</v>
      </c>
    </row>
    <row r="382" spans="12:24" x14ac:dyDescent="0.25">
      <c r="L382">
        <f t="shared" si="64"/>
        <v>3.799999999999963</v>
      </c>
      <c r="M382" s="1">
        <f t="shared" si="65"/>
        <v>6309.5734448014009</v>
      </c>
      <c r="N382" s="1">
        <f t="shared" si="60"/>
        <v>5.2899463761214946E-2</v>
      </c>
      <c r="O382" s="2" t="str">
        <f t="shared" si="71"/>
        <v>0.94526937779836+0.326290979643478i</v>
      </c>
      <c r="P382" s="2" t="str">
        <f t="shared" si="61"/>
        <v>0.000122100114822388-1.77674372706597E-07i</v>
      </c>
      <c r="Q382" s="2" t="str">
        <f t="shared" si="62"/>
        <v>2.92435288429259-17.4342978218596i</v>
      </c>
      <c r="R382" s="2" t="str">
        <f t="shared" si="63"/>
        <v>0.00236278071583051-0.0142130784534216i</v>
      </c>
      <c r="S382" s="2" t="str">
        <f t="shared" si="66"/>
        <v>0.00255775723282997-0.0141433073154236i</v>
      </c>
      <c r="T382" s="2">
        <f t="shared" si="67"/>
        <v>-36.849216838005191</v>
      </c>
      <c r="U382">
        <f t="shared" si="68"/>
        <v>-79.749095227799899</v>
      </c>
      <c r="W382" s="2" t="str">
        <f t="shared" si="69"/>
        <v>-0.0408806420843207-0.0146960244360626i</v>
      </c>
      <c r="X382" s="2">
        <f t="shared" si="70"/>
        <v>-27.241820648846002</v>
      </c>
    </row>
    <row r="383" spans="12:24" x14ac:dyDescent="0.25">
      <c r="L383">
        <f t="shared" si="64"/>
        <v>3.8099999999999627</v>
      </c>
      <c r="M383" s="1">
        <f t="shared" si="65"/>
        <v>6456.5422903460103</v>
      </c>
      <c r="N383" s="1">
        <f t="shared" si="60"/>
        <v>5.413165056226095E-2</v>
      </c>
      <c r="O383" s="2" t="str">
        <f t="shared" si="71"/>
        <v>0.942714910016305+0.333599458082519i</v>
      </c>
      <c r="P383" s="2" t="str">
        <f t="shared" si="61"/>
        <v>0.000122100114822388-1.7355368737328E-07i</v>
      </c>
      <c r="Q383" s="2" t="str">
        <f t="shared" si="62"/>
        <v>2.92435288429262-17.0299555734264i</v>
      </c>
      <c r="R383" s="2" t="str">
        <f t="shared" si="63"/>
        <v>0.00236372869753752-0.0138834438356277i</v>
      </c>
      <c r="S383" s="2" t="str">
        <f t="shared" si="66"/>
        <v>0.00254950757294069-0.0138153920517697i</v>
      </c>
      <c r="T383" s="2">
        <f t="shared" si="67"/>
        <v>-37.047297589409894</v>
      </c>
      <c r="U383">
        <f t="shared" si="68"/>
        <v>-79.544207168268144</v>
      </c>
      <c r="W383" s="2" t="str">
        <f t="shared" si="69"/>
        <v>-0.0389521822537776-0.0143312188391716i</v>
      </c>
      <c r="X383" s="2">
        <f t="shared" si="70"/>
        <v>-27.638013542263696</v>
      </c>
    </row>
    <row r="384" spans="12:24" x14ac:dyDescent="0.25">
      <c r="L384">
        <f t="shared" si="64"/>
        <v>3.8199999999999625</v>
      </c>
      <c r="M384" s="1">
        <f t="shared" si="65"/>
        <v>6606.9344800753906</v>
      </c>
      <c r="N384" s="1">
        <f t="shared" si="60"/>
        <v>5.5392538680952071E-2</v>
      </c>
      <c r="O384" s="2" t="str">
        <f t="shared" si="71"/>
        <v>0.940042447141105+0.34105746960441i</v>
      </c>
      <c r="P384" s="2" t="str">
        <f t="shared" si="61"/>
        <v>0.000122100114822388-1.6952500856385E-07i</v>
      </c>
      <c r="Q384" s="2" t="str">
        <f t="shared" si="62"/>
        <v>2.92435288429262-16.634641465345i</v>
      </c>
      <c r="R384" s="2" t="str">
        <f t="shared" si="63"/>
        <v>0.00236463400832376-0.0135611692886791i</v>
      </c>
      <c r="S384" s="2" t="str">
        <f t="shared" si="66"/>
        <v>0.00254162913879201-0.0134947915825476i</v>
      </c>
      <c r="T384" s="2">
        <f t="shared" si="67"/>
        <v>-37.245290605343733</v>
      </c>
      <c r="U384">
        <f t="shared" si="68"/>
        <v>-79.333775519335717</v>
      </c>
      <c r="W384" s="2" t="str">
        <f t="shared" si="69"/>
        <v>-0.0371105006321613-0.0139761898415353i</v>
      </c>
      <c r="X384" s="2">
        <f t="shared" si="70"/>
        <v>-28.034029551983714</v>
      </c>
    </row>
    <row r="385" spans="12:24" x14ac:dyDescent="0.25">
      <c r="L385">
        <f t="shared" si="64"/>
        <v>3.8299999999999623</v>
      </c>
      <c r="M385" s="1">
        <f t="shared" si="65"/>
        <v>6760.8297539192345</v>
      </c>
      <c r="N385" s="1">
        <f t="shared" si="60"/>
        <v>5.668279665685886E-2</v>
      </c>
      <c r="O385" s="2" t="str">
        <f t="shared" si="71"/>
        <v>0.937246657697033+0.348667036921675i</v>
      </c>
      <c r="P385" s="2" t="str">
        <f t="shared" si="61"/>
        <v>0.000122100114822388-1.65586199219189E-07i</v>
      </c>
      <c r="Q385" s="2" t="str">
        <f t="shared" si="62"/>
        <v>2.9243528842926-16.2481457984661i</v>
      </c>
      <c r="R385" s="2" t="str">
        <f t="shared" si="63"/>
        <v>0.00236549856847132-0.0132460838581452i</v>
      </c>
      <c r="S385" s="2" t="str">
        <f t="shared" si="66"/>
        <v>0.00253410523421533-0.0131813364551921i</v>
      </c>
      <c r="T385" s="2">
        <f t="shared" si="67"/>
        <v>-37.443191603769968</v>
      </c>
      <c r="U385">
        <f t="shared" si="68"/>
        <v>-79.117688701249875</v>
      </c>
      <c r="W385" s="2" t="str">
        <f t="shared" si="69"/>
        <v>-0.0353516943359306-0.0136306037181698i</v>
      </c>
      <c r="X385" s="2">
        <f t="shared" si="70"/>
        <v>-28.429860177491058</v>
      </c>
    </row>
    <row r="386" spans="12:24" x14ac:dyDescent="0.25">
      <c r="L386">
        <f t="shared" si="64"/>
        <v>3.8399999999999621</v>
      </c>
      <c r="M386" s="1">
        <f t="shared" si="65"/>
        <v>6918.3097091887666</v>
      </c>
      <c r="N386" s="1">
        <f t="shared" ref="N386:N449" si="72">M386/(CEdsp)</f>
        <v>5.8003108601838618E-2</v>
      </c>
      <c r="O386" s="2" t="str">
        <f t="shared" si="71"/>
        <v>0.934321980869591+0.356430127884729i</v>
      </c>
      <c r="P386" s="2" t="str">
        <f t="shared" ref="P386:P449" si="73">IMDIV(IMSUB(IMPRODUCT(gg1_+gg2_,$O386),gg2_),IMSUB($O386,1))</f>
        <v>0.000122100114822388-1.61735169857897E-07i</v>
      </c>
      <c r="Q386" s="2" t="str">
        <f t="shared" ref="Q386:Q449" si="74">IMDIV(IMPRODUCT(gpi,$O386),IMSUB($O386,1))</f>
        <v>2.92435288429263-15.8702635421884i</v>
      </c>
      <c r="R386" s="2" t="str">
        <f t="shared" ref="R386:R449" si="75">IMPRODUCT($P386,$Q386,gpd)</f>
        <v>0.00236632421182446-0.0129380203955665i</v>
      </c>
      <c r="S386" s="2" t="str">
        <f t="shared" si="66"/>
        <v>0.00252691991372856-0.0128748609589737i</v>
      </c>
      <c r="T386" s="2">
        <f t="shared" si="67"/>
        <v>-37.640996105047684</v>
      </c>
      <c r="U386">
        <f t="shared" si="68"/>
        <v>-78.895832136791171</v>
      </c>
      <c r="W386" s="2" t="str">
        <f t="shared" si="69"/>
        <v>-0.0336720359583922-0.0132941414455742i</v>
      </c>
      <c r="X386" s="2">
        <f t="shared" si="70"/>
        <v>-28.825496520203025</v>
      </c>
    </row>
    <row r="387" spans="12:24" x14ac:dyDescent="0.25">
      <c r="L387">
        <f t="shared" ref="L387:L450" si="76">L386+Graph_Step_Size</f>
        <v>3.8499999999999619</v>
      </c>
      <c r="M387" s="1">
        <f t="shared" ref="M387:M450" si="77">10^L387</f>
        <v>7079.4578438407671</v>
      </c>
      <c r="N387" s="1">
        <f t="shared" si="72"/>
        <v>5.9354174562760986E-2</v>
      </c>
      <c r="O387" s="2" t="str">
        <f t="shared" si="71"/>
        <v>0.931262617781188+0.364348647209414i</v>
      </c>
      <c r="P387" s="2" t="str">
        <f t="shared" si="73"/>
        <v>0.000122100114822388-1.57969877454256E-07i</v>
      </c>
      <c r="Q387" s="2" t="str">
        <f t="shared" si="74"/>
        <v>2.92435288429264-15.5007942252323i</v>
      </c>
      <c r="R387" s="2" t="str">
        <f t="shared" si="75"/>
        <v>0.00236711268968017-0.0126368154694097i</v>
      </c>
      <c r="S387" s="2" t="str">
        <f t="shared" ref="S387:S450" si="78">IMDIV($R387,IMSUM(1,$R387))</f>
        <v>0.00252005794883063-0.0125752030394481i</v>
      </c>
      <c r="T387" s="2">
        <f t="shared" ref="T387:T450" si="79">20*LOG10(SQRT(IMPRODUCT(IMCONJUGATE(S387),S387)+0))</f>
        <v>-37.83869942219539</v>
      </c>
      <c r="U387">
        <f t="shared" ref="U387:U450" si="80">ATAN(IMAGINARY(S387)/IMREAL(S387))*180/PI()</f>
        <v>-78.668088190496249</v>
      </c>
      <c r="W387" s="2" t="str">
        <f t="shared" ref="W387:W450" si="81">IMPRODUCT($S387,IMDIV($O387,IMSUB($O387,1)))</f>
        <v>-0.0320679656910017-0.0129664978851903i</v>
      </c>
      <c r="X387" s="2">
        <f t="shared" ref="X387:X450" si="82">20*LOG10(SQRT(IMPRODUCT(IMCONJUGATE(W387),W387)+0))</f>
        <v>-29.22092926412498</v>
      </c>
    </row>
    <row r="388" spans="12:24" x14ac:dyDescent="0.25">
      <c r="L388">
        <f t="shared" si="76"/>
        <v>3.8599999999999617</v>
      </c>
      <c r="M388" s="1">
        <f t="shared" si="77"/>
        <v>7244.3596007492733</v>
      </c>
      <c r="N388" s="1">
        <f t="shared" si="72"/>
        <v>6.0736710892681907E-2</v>
      </c>
      <c r="O388" s="2" t="str">
        <f t="shared" si="71"/>
        <v>0.928062522552116+0.372424427547662i</v>
      </c>
      <c r="P388" s="2" t="str">
        <f t="shared" si="73"/>
        <v>0.000122100114822388-1.54288324369456E-07i</v>
      </c>
      <c r="Q388" s="2" t="str">
        <f t="shared" si="74"/>
        <v>2.9243528842926-15.139541828792i</v>
      </c>
      <c r="R388" s="2" t="str">
        <f t="shared" si="75"/>
        <v>0.00236786567450088-0.0123423092779613i</v>
      </c>
      <c r="S388" s="2" t="str">
        <f t="shared" si="78"/>
        <v>0.00251350479580428-0.0122822042146328i</v>
      </c>
      <c r="T388" s="2">
        <f t="shared" si="79"/>
        <v>-38.036296650691341</v>
      </c>
      <c r="U388">
        <f t="shared" si="80"/>
        <v>-78.434336106275254</v>
      </c>
      <c r="W388" s="2" t="str">
        <f t="shared" si="81"/>
        <v>-0.0305360837977506-0.0126473810173176i</v>
      </c>
      <c r="X388" s="2">
        <f t="shared" si="82"/>
        <v>-29.616148655573973</v>
      </c>
    </row>
    <row r="389" spans="12:24" x14ac:dyDescent="0.25">
      <c r="L389">
        <f t="shared" si="76"/>
        <v>3.8699999999999615</v>
      </c>
      <c r="M389" s="1">
        <f t="shared" si="77"/>
        <v>7413.1024130085189</v>
      </c>
      <c r="N389" s="1">
        <f t="shared" si="72"/>
        <v>6.2151450630663421E-2</v>
      </c>
      <c r="O389" s="2" t="str">
        <f t="shared" si="71"/>
        <v>0.924715393154977+0.380659219857128i</v>
      </c>
      <c r="P389" s="2" t="str">
        <f t="shared" si="73"/>
        <v>0.000122100114822388-1.50688557269539E-07i</v>
      </c>
      <c r="Q389" s="2" t="str">
        <f t="shared" si="74"/>
        <v>2.92435288429263-14.7863146820079i</v>
      </c>
      <c r="R389" s="2" t="str">
        <f t="shared" si="75"/>
        <v>0.00236858476346383-0.012054345564113i</v>
      </c>
      <c r="S389" s="2" t="str">
        <f t="shared" si="78"/>
        <v>0.00250724656496561-0.0119957094928728i</v>
      </c>
      <c r="T389" s="2">
        <f t="shared" si="79"/>
        <v>-38.233782657788112</v>
      </c>
      <c r="U389">
        <f t="shared" si="80"/>
        <v>-78.194451943362267</v>
      </c>
      <c r="W389" s="2" t="str">
        <f t="shared" si="81"/>
        <v>-0.0290731434268764-0.0123365112222148i</v>
      </c>
      <c r="X389" s="2">
        <f t="shared" si="82"/>
        <v>-30.011144481924465</v>
      </c>
    </row>
    <row r="390" spans="12:24" x14ac:dyDescent="0.25">
      <c r="L390">
        <f t="shared" si="76"/>
        <v>3.8799999999999613</v>
      </c>
      <c r="M390" s="1">
        <f t="shared" si="77"/>
        <v>7585.7757502911654</v>
      </c>
      <c r="N390" s="1">
        <f t="shared" si="72"/>
        <v>6.3599143890441134E-2</v>
      </c>
      <c r="O390" s="2" t="str">
        <f t="shared" si="71"/>
        <v>0.921214662072768+0.389054683023038i</v>
      </c>
      <c r="P390" s="2" t="str">
        <f t="shared" si="73"/>
        <v>0.000122100114822388-1.47168666085102E-07i</v>
      </c>
      <c r="Q390" s="2" t="str">
        <f t="shared" si="74"/>
        <v>2.92435288429261-14.4409253597008i</v>
      </c>
      <c r="R390" s="2" t="str">
        <f t="shared" si="75"/>
        <v>0.00236927148184828-0.0117727715319905i</v>
      </c>
      <c r="S390" s="2" t="str">
        <f t="shared" si="78"/>
        <v>0.00250126999129017-0.0117155672923637i</v>
      </c>
      <c r="T390" s="2">
        <f t="shared" si="79"/>
        <v>-38.43115207131487</v>
      </c>
      <c r="U390">
        <f t="shared" si="80"/>
        <v>-77.948308510592199</v>
      </c>
      <c r="W390" s="2" t="str">
        <f t="shared" si="81"/>
        <v>-0.0276760437448553-0.0120336206053077i</v>
      </c>
      <c r="X390" s="2">
        <f t="shared" si="82"/>
        <v>-30.405906049325509</v>
      </c>
    </row>
    <row r="391" spans="12:24" x14ac:dyDescent="0.25">
      <c r="L391">
        <f t="shared" si="76"/>
        <v>3.889999999999961</v>
      </c>
      <c r="M391" s="1">
        <f t="shared" si="77"/>
        <v>7762.4711662862292</v>
      </c>
      <c r="N391" s="1">
        <f t="shared" si="72"/>
        <v>6.5080558258143739E-2</v>
      </c>
      <c r="O391" s="2" t="str">
        <f t="shared" si="71"/>
        <v>0.917553486773125+0.397612372682843i</v>
      </c>
      <c r="P391" s="2" t="str">
        <f t="shared" si="73"/>
        <v>0.000122100114822388-1.43726783005602E-07i</v>
      </c>
      <c r="Q391" s="2" t="str">
        <f t="shared" si="74"/>
        <v>2.92435288429258-14.1031905823093i</v>
      </c>
      <c r="R391" s="2" t="str">
        <f t="shared" si="75"/>
        <v>0.00236992728626977-0.0114974377653793i</v>
      </c>
      <c r="S391" s="2" t="str">
        <f t="shared" si="78"/>
        <v>0.00249556240635591-0.0114416293622975i</v>
      </c>
      <c r="T391" s="2">
        <f t="shared" si="79"/>
        <v>-38.628399267941177</v>
      </c>
      <c r="U391">
        <f t="shared" si="80"/>
        <v>-77.695775298962275</v>
      </c>
      <c r="W391" s="2" t="str">
        <f t="shared" si="81"/>
        <v>-0.0263418233782919-0.0117384523636471i</v>
      </c>
      <c r="X391" s="2">
        <f t="shared" si="82"/>
        <v>-30.800422159335042</v>
      </c>
    </row>
    <row r="392" spans="12:24" x14ac:dyDescent="0.25">
      <c r="L392">
        <f t="shared" si="76"/>
        <v>3.8999999999999608</v>
      </c>
      <c r="M392" s="1">
        <f t="shared" si="77"/>
        <v>7943.2823472421096</v>
      </c>
      <c r="N392" s="1">
        <f t="shared" si="72"/>
        <v>6.6596479199277844E-2</v>
      </c>
      <c r="O392" s="2" t="str">
        <f t="shared" ref="O392:O455" si="83">IMEXP(2*PI()*N392&amp;"i")</f>
        <v>0.913724740013777+0.406333729201447i</v>
      </c>
      <c r="P392" s="2" t="str">
        <f t="shared" si="73"/>
        <v>0.000122100114822388-1.40361081457009E-07i</v>
      </c>
      <c r="Q392" s="2" t="str">
        <f t="shared" si="74"/>
        <v>2.92435288429259-13.7729311179749i</v>
      </c>
      <c r="R392" s="2" t="str">
        <f t="shared" si="75"/>
        <v>0.00237055356777197-0.0112281981479004i</v>
      </c>
      <c r="S392" s="2" t="str">
        <f t="shared" si="78"/>
        <v>0.00249011171154765-0.0111737507055922i</v>
      </c>
      <c r="T392" s="2">
        <f t="shared" si="79"/>
        <v>-38.825518360875819</v>
      </c>
      <c r="U392">
        <f t="shared" si="80"/>
        <v>-77.43671841242147</v>
      </c>
      <c r="W392" s="2" t="str">
        <f t="shared" si="81"/>
        <v>-0.0250676541499428-0.0114507601909463i</v>
      </c>
      <c r="X392" s="2">
        <f t="shared" si="82"/>
        <v>-31.194681084419717</v>
      </c>
    </row>
    <row r="393" spans="12:24" x14ac:dyDescent="0.25">
      <c r="L393">
        <f t="shared" si="76"/>
        <v>3.9099999999999606</v>
      </c>
      <c r="M393" s="1">
        <f t="shared" si="77"/>
        <v>8128.3051616402554</v>
      </c>
      <c r="N393" s="1">
        <f t="shared" si="72"/>
        <v>6.81477104751919E-2</v>
      </c>
      <c r="O393" s="2" t="str">
        <f t="shared" si="83"/>
        <v>0.909720999997111+0.415220064741885i</v>
      </c>
      <c r="P393" s="2" t="str">
        <f t="shared" si="73"/>
        <v>0.000122100114822388-1.37069775150405E-07i</v>
      </c>
      <c r="Q393" s="2" t="str">
        <f t="shared" si="74"/>
        <v>2.92435288429257-13.4499716867183i</v>
      </c>
      <c r="R393" s="2" t="str">
        <f t="shared" si="75"/>
        <v>0.00237115165477472-0.0109649097848918i</v>
      </c>
      <c r="S393" s="2" t="str">
        <f t="shared" si="78"/>
        <v>0.00248490635245919-0.0109117895031762i</v>
      </c>
      <c r="T393" s="2">
        <f t="shared" si="79"/>
        <v>-39.022503186969281</v>
      </c>
      <c r="U393">
        <f t="shared" si="80"/>
        <v>-77.171000496892958</v>
      </c>
      <c r="W393" s="2" t="str">
        <f t="shared" si="81"/>
        <v>-0.0238508350957588-0.0111703077186824i</v>
      </c>
      <c r="X393" s="2">
        <f t="shared" si="82"/>
        <v>-31.588670542257304</v>
      </c>
    </row>
    <row r="394" spans="12:24" x14ac:dyDescent="0.25">
      <c r="L394">
        <f t="shared" si="76"/>
        <v>3.9199999999999604</v>
      </c>
      <c r="M394" s="1">
        <f t="shared" si="77"/>
        <v>8317.6377110259546</v>
      </c>
      <c r="N394" s="1">
        <f t="shared" si="72"/>
        <v>6.9735074569241606E-2</v>
      </c>
      <c r="O394" s="2" t="str">
        <f t="shared" si="83"/>
        <v>0.905534540394926+0.424272549373337i</v>
      </c>
      <c r="P394" s="2" t="str">
        <f t="shared" si="73"/>
        <v>0.000122100114822388-1.33851117113346E-07i</v>
      </c>
      <c r="Q394" s="2" t="str">
        <f t="shared" si="74"/>
        <v>2.92435288429261-13.1341408666523i</v>
      </c>
      <c r="R394" s="2" t="str">
        <f t="shared" si="75"/>
        <v>0.00237172281589319-0.0107074329269493i</v>
      </c>
      <c r="S394" s="2" t="str">
        <f t="shared" si="78"/>
        <v>0.00247993529444787-0.0106556070397874i</v>
      </c>
      <c r="T394" s="2">
        <f t="shared" si="79"/>
        <v>-39.219347293190587</v>
      </c>
      <c r="U394">
        <f t="shared" si="80"/>
        <v>-76.898480667446862</v>
      </c>
      <c r="W394" s="2" t="str">
        <f t="shared" si="81"/>
        <v>-0.0226887867503688-0.0108968679909451i</v>
      </c>
      <c r="X394" s="2">
        <f t="shared" si="82"/>
        <v>-31.98237766878367</v>
      </c>
    </row>
    <row r="395" spans="12:24" x14ac:dyDescent="0.25">
      <c r="L395">
        <f t="shared" si="76"/>
        <v>3.9299999999999602</v>
      </c>
      <c r="M395" s="1">
        <f t="shared" si="77"/>
        <v>8511.3803820229914</v>
      </c>
      <c r="N395" s="1">
        <f t="shared" si="72"/>
        <v>7.1359413122880758E-2</v>
      </c>
      <c r="O395" s="2" t="str">
        <f t="shared" si="83"/>
        <v>0.901157320267953+0.433492196155227i</v>
      </c>
      <c r="P395" s="2" t="str">
        <f t="shared" si="73"/>
        <v>0.000122100114822388-1.30703398748477E-07i</v>
      </c>
      <c r="Q395" s="2" t="str">
        <f t="shared" si="74"/>
        <v>2.92435288429261-12.8252710021768i</v>
      </c>
      <c r="R395" s="2" t="str">
        <f t="shared" si="75"/>
        <v>0.00237226826262892-0.010455630895084i</v>
      </c>
      <c r="S395" s="2" t="str">
        <f t="shared" si="78"/>
        <v>0.00247518799928497-0.0104050676312554i</v>
      </c>
      <c r="T395" s="2">
        <f t="shared" si="79"/>
        <v>-39.4160439224448</v>
      </c>
      <c r="U395">
        <f t="shared" si="80"/>
        <v>-76.619014433612548</v>
      </c>
      <c r="W395" s="2" t="str">
        <f t="shared" si="81"/>
        <v>-0.0215790456890231-0.010630222970838i</v>
      </c>
      <c r="X395" s="2">
        <f t="shared" si="82"/>
        <v>-32.375788989916494</v>
      </c>
    </row>
    <row r="396" spans="12:24" x14ac:dyDescent="0.25">
      <c r="L396">
        <f t="shared" si="76"/>
        <v>3.93999999999996</v>
      </c>
      <c r="M396" s="1">
        <f t="shared" si="77"/>
        <v>8709.6358995600149</v>
      </c>
      <c r="N396" s="1">
        <f t="shared" si="72"/>
        <v>7.3021587381911168E-2</v>
      </c>
      <c r="O396" s="2" t="str">
        <f t="shared" si="83"/>
        <v>0.896580973908635+0.442879845133016i</v>
      </c>
      <c r="P396" s="2" t="str">
        <f t="shared" si="73"/>
        <v>0.000122100114822388-1.2762494893435E-07i</v>
      </c>
      <c r="Q396" s="2" t="str">
        <f t="shared" si="74"/>
        <v>2.92435288429261-12.5231981141034i</v>
      </c>
      <c r="R396" s="2" t="str">
        <f t="shared" si="75"/>
        <v>0.00237278915193828-0.0102093700074528i</v>
      </c>
      <c r="S396" s="2" t="str">
        <f t="shared" si="78"/>
        <v>0.00247065440285292-0.0101600385532311i</v>
      </c>
      <c r="T396" s="2">
        <f t="shared" si="79"/>
        <v>-39.612585998696794</v>
      </c>
      <c r="U396">
        <f t="shared" si="80"/>
        <v>-76.33245362279122</v>
      </c>
      <c r="W396" s="2" t="str">
        <f t="shared" si="81"/>
        <v>-0.0205192593145267-0.0103701630763939i</v>
      </c>
      <c r="X396" s="2">
        <f t="shared" si="82"/>
        <v>-32.768890391888455</v>
      </c>
    </row>
    <row r="397" spans="12:24" x14ac:dyDescent="0.25">
      <c r="L397">
        <f t="shared" si="76"/>
        <v>3.9499999999999598</v>
      </c>
      <c r="M397" s="1">
        <f t="shared" si="77"/>
        <v>8912.5093813366439</v>
      </c>
      <c r="N397" s="1">
        <f t="shared" si="72"/>
        <v>7.4722478653126423E-2</v>
      </c>
      <c r="O397" s="2" t="str">
        <f t="shared" si="83"/>
        <v>0.891796800639946+0.452436146177952i</v>
      </c>
      <c r="P397" s="2" t="str">
        <f t="shared" si="73"/>
        <v>0.000122100114822388-1.24614133111617E-07i</v>
      </c>
      <c r="Q397" s="2" t="str">
        <f t="shared" si="74"/>
        <v>2.92435288429262-12.2277618116546i</v>
      </c>
      <c r="R397" s="2" t="str">
        <f t="shared" si="75"/>
        <v>0.00237328658868782-0.00996851950761625i</v>
      </c>
      <c r="S397" s="2" t="str">
        <f t="shared" si="78"/>
        <v>0.00246632489384623-0.0099203899713263i</v>
      </c>
      <c r="T397" s="2">
        <f t="shared" si="79"/>
        <v>-39.808966111366637</v>
      </c>
      <c r="U397">
        <f t="shared" si="80"/>
        <v>-76.038646301706123</v>
      </c>
      <c r="W397" s="2" t="str">
        <f t="shared" si="81"/>
        <v>-0.0195071808782034-0.0101164867441048i</v>
      </c>
      <c r="X397" s="2">
        <f t="shared" si="82"/>
        <v>-33.161667090118151</v>
      </c>
    </row>
    <row r="398" spans="12:24" x14ac:dyDescent="0.25">
      <c r="L398">
        <f t="shared" si="76"/>
        <v>3.9599999999999596</v>
      </c>
      <c r="M398" s="1">
        <f t="shared" si="77"/>
        <v>9120.1083935582501</v>
      </c>
      <c r="N398" s="1">
        <f t="shared" si="72"/>
        <v>7.6462988771592369E-2</v>
      </c>
      <c r="O398" s="2" t="str">
        <f t="shared" si="83"/>
        <v>0.886795754607822+0.462161540599759i</v>
      </c>
      <c r="P398" s="2" t="str">
        <f t="shared" si="73"/>
        <v>0.000122100114822388-1.2166935242102E-07i</v>
      </c>
      <c r="Q398" s="2" t="str">
        <f t="shared" si="74"/>
        <v>2.9243528842926-11.9388052062879i</v>
      </c>
      <c r="R398" s="2" t="str">
        <f t="shared" si="75"/>
        <v>0.00237376162799635-0.00973295149428556i</v>
      </c>
      <c r="S398" s="2" t="str">
        <f t="shared" si="78"/>
        <v>0.00246219029342621-0.00968599487263228i</v>
      </c>
      <c r="T398" s="2">
        <f t="shared" si="79"/>
        <v>-40.005176498955571</v>
      </c>
      <c r="U398">
        <f t="shared" si="80"/>
        <v>-75.737436695879921</v>
      </c>
      <c r="W398" s="2" t="str">
        <f t="shared" si="81"/>
        <v>-0.0185406647244341-0.00986900001827522i</v>
      </c>
      <c r="X398" s="2">
        <f t="shared" si="82"/>
        <v>-33.554103596540479</v>
      </c>
    </row>
    <row r="399" spans="12:24" x14ac:dyDescent="0.25">
      <c r="L399">
        <f t="shared" si="76"/>
        <v>3.9699999999999593</v>
      </c>
      <c r="M399" s="1">
        <f t="shared" si="77"/>
        <v>9332.5430079690432</v>
      </c>
      <c r="N399" s="1">
        <f t="shared" si="72"/>
        <v>7.8244040578812457E-2</v>
      </c>
      <c r="O399" s="2" t="str">
        <f t="shared" si="83"/>
        <v>0.881568434610016+0.472056241457781i</v>
      </c>
      <c r="P399" s="2" t="str">
        <f t="shared" si="73"/>
        <v>0.000122100114822388-1.18789042826708E-07i</v>
      </c>
      <c r="Q399" s="2" t="str">
        <f t="shared" si="74"/>
        <v>2.92435288429261-11.6561748272908i</v>
      </c>
      <c r="R399" s="2" t="str">
        <f t="shared" si="75"/>
        <v>0.00237421527747438-0.00950254085251201i</v>
      </c>
      <c r="S399" s="2" t="str">
        <f t="shared" si="78"/>
        <v>0.00245824183579226-0.00945672899857872i</v>
      </c>
      <c r="T399" s="2">
        <f t="shared" si="79"/>
        <v>-40.201209031864238</v>
      </c>
      <c r="U399">
        <f t="shared" si="80"/>
        <v>-75.428665107063495</v>
      </c>
      <c r="W399" s="2" t="str">
        <f t="shared" si="81"/>
        <v>-0.0176176617487602-0.0096275161645451i</v>
      </c>
      <c r="X399" s="2">
        <f t="shared" si="82"/>
        <v>-33.946183685316534</v>
      </c>
    </row>
    <row r="400" spans="12:24" x14ac:dyDescent="0.25">
      <c r="L400">
        <f t="shared" si="76"/>
        <v>3.9799999999999591</v>
      </c>
      <c r="M400" s="1">
        <f t="shared" si="77"/>
        <v>9549.9258602134705</v>
      </c>
      <c r="N400" s="1">
        <f t="shared" si="72"/>
        <v>8.0066578412029729E-2</v>
      </c>
      <c r="O400" s="2" t="str">
        <f t="shared" si="83"/>
        <v>0.876105074009972+0.482120212492675i</v>
      </c>
      <c r="P400" s="2" t="str">
        <f t="shared" si="73"/>
        <v>0.000122100114822388-1.15971674283423E-07i</v>
      </c>
      <c r="Q400" s="2" t="str">
        <f t="shared" si="74"/>
        <v>2.9243528842926-11.3797205390977i</v>
      </c>
      <c r="R400" s="2" t="str">
        <f t="shared" si="75"/>
        <v>0.0023746484993603-0.00927716518628087i</v>
      </c>
      <c r="S400" s="2" t="str">
        <f t="shared" si="78"/>
        <v>0.00245447114962335-0.00923247077909988i</v>
      </c>
      <c r="T400" s="2">
        <f t="shared" si="79"/>
        <v>-40.397055194359233</v>
      </c>
      <c r="U400">
        <f t="shared" si="80"/>
        <v>-75.112167828604427</v>
      </c>
      <c r="W400" s="2" t="str">
        <f t="shared" si="81"/>
        <v>-0.0167362150600041-0.00939185530601364i</v>
      </c>
      <c r="X400" s="2">
        <f t="shared" si="82"/>
        <v>-34.337890356837562</v>
      </c>
    </row>
    <row r="401" spans="12:24" x14ac:dyDescent="0.25">
      <c r="L401">
        <f t="shared" si="76"/>
        <v>3.9899999999999589</v>
      </c>
      <c r="M401" s="1">
        <f t="shared" si="77"/>
        <v>9772.3722095571957</v>
      </c>
      <c r="N401" s="1">
        <f t="shared" si="72"/>
        <v>8.1931568604927521E-2</v>
      </c>
      <c r="O401" s="2" t="str">
        <f t="shared" si="83"/>
        <v>0.870395530790716+0.492353145597291i</v>
      </c>
      <c r="P401" s="2" t="str">
        <f t="shared" si="73"/>
        <v>0.000122100114822388-1.13215749913747E-07i</v>
      </c>
      <c r="Q401" s="2" t="str">
        <f t="shared" si="74"/>
        <v>2.9243528842926-11.1092954602744i</v>
      </c>
      <c r="R401" s="2" t="str">
        <f t="shared" si="75"/>
        <v>0.0023750622125613-0.00905670475246466i</v>
      </c>
      <c r="S401" s="2" t="str">
        <f t="shared" si="78"/>
        <v>0.00245087024035453-0.00901310126807139i</v>
      </c>
      <c r="T401" s="2">
        <f t="shared" si="79"/>
        <v>-40.592706065643405</v>
      </c>
      <c r="U401">
        <f t="shared" si="80"/>
        <v>-74.787777058688292</v>
      </c>
      <c r="W401" s="2" t="str">
        <f t="shared" si="81"/>
        <v>-0.0158944558372713-0.00916184408051701i</v>
      </c>
      <c r="X401" s="2">
        <f t="shared" si="82"/>
        <v>-34.729205799933354</v>
      </c>
    </row>
    <row r="402" spans="12:24" x14ac:dyDescent="0.25">
      <c r="L402">
        <f t="shared" si="76"/>
        <v>3.9999999999999587</v>
      </c>
      <c r="M402" s="1">
        <f t="shared" si="77"/>
        <v>9999.9999999990487</v>
      </c>
      <c r="N402" s="1">
        <f t="shared" si="72"/>
        <v>8.3839999999992018E-2</v>
      </c>
      <c r="O402" s="2" t="str">
        <f t="shared" si="83"/>
        <v>0.864429277810739+0.50275443674184i</v>
      </c>
      <c r="P402" s="2" t="str">
        <f t="shared" si="73"/>
        <v>0.000122100114822387-1.10519805189283E-07i</v>
      </c>
      <c r="Q402" s="2" t="str">
        <f t="shared" si="74"/>
        <v>2.9243528842926-10.8447558841238i</v>
      </c>
      <c r="R402" s="2" t="str">
        <f t="shared" si="75"/>
        <v>0.00237545729460292-0.00884104239609777i</v>
      </c>
      <c r="S402" s="2" t="str">
        <f t="shared" si="78"/>
        <v>0.00244743147325012-0.00879850407998286i</v>
      </c>
      <c r="T402" s="2">
        <f t="shared" si="79"/>
        <v>-40.78815229998159</v>
      </c>
      <c r="U402">
        <f t="shared" si="80"/>
        <v>-74.455320811412676</v>
      </c>
      <c r="W402" s="2" t="str">
        <f t="shared" si="81"/>
        <v>-0.0150905993731198-0.00893731531769663i</v>
      </c>
      <c r="X402" s="2">
        <f t="shared" si="82"/>
        <v>-35.120111352187593</v>
      </c>
    </row>
    <row r="403" spans="12:24" x14ac:dyDescent="0.25">
      <c r="L403">
        <f t="shared" si="76"/>
        <v>4.0099999999999589</v>
      </c>
      <c r="M403" s="1">
        <f t="shared" si="77"/>
        <v>10232.929922806587</v>
      </c>
      <c r="N403" s="1">
        <f t="shared" si="72"/>
        <v>8.5792884472810416E-2</v>
      </c>
      <c r="O403" s="2" t="str">
        <f t="shared" si="83"/>
        <v>0.858195393331528+0.513323160265096i</v>
      </c>
      <c r="P403" s="2" t="str">
        <f t="shared" si="73"/>
        <v>0.000122100114822388-1.07882407141696E-07i</v>
      </c>
      <c r="Q403" s="2" t="str">
        <f t="shared" si="74"/>
        <v>2.92435288429261-10.5859612008583i</v>
      </c>
      <c r="R403" s="2" t="str">
        <f t="shared" si="75"/>
        <v>0.00237583458349013-0.00863006348692896i</v>
      </c>
      <c r="S403" s="2" t="str">
        <f t="shared" si="78"/>
        <v>0.00244414755723713-0.00858856532781021i</v>
      </c>
      <c r="T403" s="2">
        <f t="shared" si="79"/>
        <v>-40.983384105831526</v>
      </c>
      <c r="U403">
        <f t="shared" si="80"/>
        <v>-74.114622825651594</v>
      </c>
      <c r="W403" s="2" t="str">
        <f t="shared" si="81"/>
        <v>-0.0143229412945587-0.00871810773458289i</v>
      </c>
      <c r="X403" s="2">
        <f t="shared" si="82"/>
        <v>-35.510587458262023</v>
      </c>
    </row>
    <row r="404" spans="12:24" x14ac:dyDescent="0.25">
      <c r="L404">
        <f t="shared" si="76"/>
        <v>4.0199999999999587</v>
      </c>
      <c r="M404" s="1">
        <f t="shared" si="77"/>
        <v>10471.285480508017</v>
      </c>
      <c r="N404" s="1">
        <f t="shared" si="72"/>
        <v>8.7791257468579215E-2</v>
      </c>
      <c r="O404" s="2" t="str">
        <f t="shared" si="83"/>
        <v>0.851682551894871+0.524058041439916i</v>
      </c>
      <c r="P404" s="2" t="str">
        <f t="shared" si="73"/>
        <v>0.000122100114822388-1.05302153591967E-07i</v>
      </c>
      <c r="Q404" s="2" t="str">
        <f t="shared" si="74"/>
        <v>2.9243528842926-10.3327738212922i</v>
      </c>
      <c r="R404" s="2" t="str">
        <f t="shared" si="75"/>
        <v>0.00237619487948395-0.00842365585721202i</v>
      </c>
      <c r="S404" s="2" t="str">
        <f t="shared" si="78"/>
        <v>0.00244101152946489-0.00838317356205238i</v>
      </c>
      <c r="T404" s="2">
        <f t="shared" si="79"/>
        <v>-41.17839122392617</v>
      </c>
      <c r="U404">
        <f t="shared" si="80"/>
        <v>-73.765502471663339</v>
      </c>
      <c r="W404" s="2" t="str">
        <f t="shared" si="81"/>
        <v>-0.0135898539539234-0.00850406564850539i</v>
      </c>
      <c r="X404" s="2">
        <f t="shared" si="82"/>
        <v>-35.900613626119053</v>
      </c>
    </row>
    <row r="405" spans="12:24" x14ac:dyDescent="0.25">
      <c r="L405">
        <f t="shared" si="76"/>
        <v>4.0299999999999585</v>
      </c>
      <c r="M405" s="1">
        <f t="shared" si="77"/>
        <v>10715.193052375043</v>
      </c>
      <c r="N405" s="1">
        <f t="shared" si="72"/>
        <v>8.9836178551112367E-2</v>
      </c>
      <c r="O405" s="2" t="str">
        <f t="shared" si="83"/>
        <v>0.844879015637221+0.534957427218168i</v>
      </c>
      <c r="P405" s="2" t="str">
        <f t="shared" si="73"/>
        <v>0.000122100114822388-1.0277767237677E-07i</v>
      </c>
      <c r="Q405" s="2" t="str">
        <f t="shared" si="74"/>
        <v>2.92435288429262-10.085059102001i</v>
      </c>
      <c r="R405" s="2" t="str">
        <f t="shared" si="75"/>
        <v>0.00237653894679981-0.00822170974069343i</v>
      </c>
      <c r="S405" s="2" t="str">
        <f t="shared" si="78"/>
        <v>0.00243801674056048-0.00818221971089537i</v>
      </c>
      <c r="T405" s="2">
        <f t="shared" si="79"/>
        <v>-41.37316290425079</v>
      </c>
      <c r="U405">
        <f t="shared" si="80"/>
        <v>-73.407774655377935</v>
      </c>
      <c r="W405" s="2" t="str">
        <f t="shared" si="81"/>
        <v>-0.0128897829820155-0.00829503870621768i</v>
      </c>
      <c r="X405" s="2">
        <f t="shared" si="82"/>
        <v>-36.2901683810328</v>
      </c>
    </row>
    <row r="406" spans="12:24" x14ac:dyDescent="0.25">
      <c r="L406">
        <f t="shared" si="76"/>
        <v>4.0399999999999583</v>
      </c>
      <c r="M406" s="1">
        <f t="shared" si="77"/>
        <v>10964.781961430805</v>
      </c>
      <c r="N406" s="1">
        <f t="shared" si="72"/>
        <v>9.1928731964635857E-2</v>
      </c>
      <c r="O406" s="2" t="str">
        <f t="shared" si="83"/>
        <v>0.837772626138537+0.546019255056943i</v>
      </c>
      <c r="P406" s="2" t="str">
        <f t="shared" si="73"/>
        <v>0.000122100114822388-1.00307620604627E-07i</v>
      </c>
      <c r="Q406" s="2" t="str">
        <f t="shared" si="74"/>
        <v>2.9243528842926-9.84268527189898i</v>
      </c>
      <c r="R406" s="2" t="str">
        <f t="shared" si="75"/>
        <v>0.00237686751522779-0.00802411771275543i</v>
      </c>
      <c r="S406" s="2" t="str">
        <f t="shared" si="78"/>
        <v>0.00243515684054589-0.00798559702146782i</v>
      </c>
      <c r="T406" s="2">
        <f t="shared" si="79"/>
        <v>-41.567687881854766</v>
      </c>
      <c r="U406">
        <f t="shared" si="80"/>
        <v>-73.041249720333198</v>
      </c>
      <c r="W406" s="2" t="str">
        <f t="shared" si="81"/>
        <v>-0.012221243996252-0.00809088162818966i</v>
      </c>
      <c r="X406" s="2">
        <f t="shared" si="82"/>
        <v>-36.679229217265821</v>
      </c>
    </row>
    <row r="407" spans="12:24" x14ac:dyDescent="0.25">
      <c r="L407">
        <f t="shared" si="76"/>
        <v>4.0499999999999581</v>
      </c>
      <c r="M407" s="1">
        <f t="shared" si="77"/>
        <v>11220.184543018562</v>
      </c>
      <c r="N407" s="1">
        <f t="shared" si="72"/>
        <v>9.4070027208667625E-2</v>
      </c>
      <c r="O407" s="2" t="str">
        <f t="shared" si="83"/>
        <v>0.830350796914014+0.557241019725094i</v>
      </c>
      <c r="P407" s="2" t="str">
        <f t="shared" si="73"/>
        <v>0.000122100114822388-9.78906839258818E-08i</v>
      </c>
      <c r="Q407" s="2" t="str">
        <f t="shared" si="74"/>
        <v>2.92435288429261-9.60552336018512i</v>
      </c>
      <c r="R407" s="2" t="str">
        <f t="shared" si="75"/>
        <v>0.00237718128168036-0.007830774631675i</v>
      </c>
      <c r="S407" s="2" t="str">
        <f t="shared" si="78"/>
        <v>0.00243242576538899-0.00779320100215127i</v>
      </c>
      <c r="T407" s="2">
        <f t="shared" si="79"/>
        <v>-41.761954351434071</v>
      </c>
      <c r="U407">
        <f t="shared" si="80"/>
        <v>-72.665733347197744</v>
      </c>
      <c r="W407" s="2" t="str">
        <f t="shared" si="81"/>
        <v>-0.0115828194568807-0.00789145396709501i</v>
      </c>
      <c r="X407" s="2">
        <f t="shared" si="82"/>
        <v>-37.067772547285678</v>
      </c>
    </row>
    <row r="408" spans="12:24" x14ac:dyDescent="0.25">
      <c r="L408">
        <f t="shared" si="76"/>
        <v>4.0599999999999579</v>
      </c>
      <c r="M408" s="1">
        <f t="shared" si="77"/>
        <v>11481.536214967729</v>
      </c>
      <c r="N408" s="1">
        <f t="shared" si="72"/>
        <v>9.6261199626289443E-2</v>
      </c>
      <c r="O408" s="2" t="str">
        <f t="shared" si="83"/>
        <v>0.822600506669108+0.568619737986404i</v>
      </c>
      <c r="P408" s="2" t="str">
        <f t="shared" si="73"/>
        <v>0.000122100114822388-9.55255758016659E-08i</v>
      </c>
      <c r="Q408" s="2" t="str">
        <f t="shared" si="74"/>
        <v>2.92435288429261-9.37344712560506i</v>
      </c>
      <c r="R408" s="2" t="str">
        <f t="shared" si="75"/>
        <v>0.00237748091167083-0.00764157758095549i</v>
      </c>
      <c r="S408" s="2" t="str">
        <f t="shared" si="78"/>
        <v>0.00242981772416006-0.0076049293659067i</v>
      </c>
      <c r="T408" s="2">
        <f t="shared" si="79"/>
        <v>-41.9559499406177</v>
      </c>
      <c r="U408">
        <f t="shared" si="80"/>
        <v>-72.28102645082447</v>
      </c>
      <c r="W408" s="2" t="str">
        <f t="shared" si="81"/>
        <v>-0.0109731556646351-0.00769661987957932i</v>
      </c>
      <c r="X408" s="2">
        <f t="shared" si="82"/>
        <v>-37.455773648386426</v>
      </c>
    </row>
    <row r="409" spans="12:24" x14ac:dyDescent="0.25">
      <c r="L409">
        <f t="shared" si="76"/>
        <v>4.0699999999999577</v>
      </c>
      <c r="M409" s="1">
        <f t="shared" si="77"/>
        <v>11748.97554939415</v>
      </c>
      <c r="N409" s="1">
        <f t="shared" si="72"/>
        <v>9.8503411006120548E-2</v>
      </c>
      <c r="O409" s="2" t="str">
        <f t="shared" si="83"/>
        <v>0.814508293451366+0.580151911053427i</v>
      </c>
      <c r="P409" s="2" t="str">
        <f t="shared" si="73"/>
        <v>0.000122100114822388-9.3211036809922E-08i</v>
      </c>
      <c r="Q409" s="2" t="str">
        <f t="shared" si="74"/>
        <v>2.9243528842926-9.14633298697984i</v>
      </c>
      <c r="R409" s="2" t="str">
        <f t="shared" si="75"/>
        <v>0.00237776704072399-0.00745642581269133i</v>
      </c>
      <c r="S409" s="2" t="str">
        <f t="shared" si="78"/>
        <v>0.0024273271867653-0.00742068197458126i</v>
      </c>
      <c r="T409" s="2">
        <f t="shared" si="79"/>
        <v>-42.149661681885043</v>
      </c>
      <c r="U409">
        <f t="shared" si="80"/>
        <v>-71.886925074794718</v>
      </c>
      <c r="W409" s="2" t="str">
        <f t="shared" si="81"/>
        <v>-0.0103909598935016-0.00750624791045166i</v>
      </c>
      <c r="X409" s="2">
        <f t="shared" si="82"/>
        <v>-37.843206606570135</v>
      </c>
    </row>
    <row r="410" spans="12:24" x14ac:dyDescent="0.25">
      <c r="L410">
        <f t="shared" si="76"/>
        <v>4.0799999999999574</v>
      </c>
      <c r="M410" s="1">
        <f t="shared" si="77"/>
        <v>12022.644346172956</v>
      </c>
      <c r="N410" s="1">
        <f t="shared" si="72"/>
        <v>0.10079785019831405</v>
      </c>
      <c r="O410" s="2" t="str">
        <f t="shared" si="83"/>
        <v>0.80606024984676+0.591833484704083i</v>
      </c>
      <c r="P410" s="2" t="str">
        <f t="shared" si="73"/>
        <v>0.000122100114822388-9.09458339357388E-08i</v>
      </c>
      <c r="Q410" s="2" t="str">
        <f t="shared" si="74"/>
        <v>2.92435288429259-8.92405995494894i</v>
      </c>
      <c r="R410" s="2" t="str">
        <f t="shared" si="75"/>
        <v>0.00237804027572474-0.0072752206919222i</v>
      </c>
      <c r="S410" s="2" t="str">
        <f t="shared" si="78"/>
        <v>0.00242494887223387-0.00724036078415461i</v>
      </c>
      <c r="T410" s="2">
        <f t="shared" si="79"/>
        <v>-42.343075983039462</v>
      </c>
      <c r="U410">
        <f t="shared" si="80"/>
        <v>-71.483220283376653</v>
      </c>
      <c r="W410" s="2" t="str">
        <f t="shared" si="81"/>
        <v>-0.00983499765254769-0.00732021078850048i</v>
      </c>
      <c r="X410" s="2">
        <f t="shared" si="82"/>
        <v>-38.230044257538751</v>
      </c>
    </row>
    <row r="411" spans="12:24" x14ac:dyDescent="0.25">
      <c r="L411">
        <f t="shared" si="76"/>
        <v>4.0899999999999572</v>
      </c>
      <c r="M411" s="1">
        <f t="shared" si="77"/>
        <v>12302.687708122614</v>
      </c>
      <c r="N411" s="1">
        <f t="shared" si="72"/>
        <v>0.10314573374489999</v>
      </c>
      <c r="O411" s="2" t="str">
        <f t="shared" si="83"/>
        <v>0.797242019383708+0.603659806951719i</v>
      </c>
      <c r="P411" s="2" t="str">
        <f t="shared" si="73"/>
        <v>0.000122100114822388-8.87287598968552E-08i</v>
      </c>
      <c r="Q411" s="2" t="str">
        <f t="shared" si="74"/>
        <v>2.9243528842926-8.70650956487644i</v>
      </c>
      <c r="R411" s="2" t="str">
        <f t="shared" si="75"/>
        <v>0.00237830119620447-0.00709786564193584i</v>
      </c>
      <c r="S411" s="2" t="str">
        <f t="shared" si="78"/>
        <v>0.00242267773753114-0.00706386979088766i</v>
      </c>
      <c r="T411" s="2">
        <f t="shared" si="79"/>
        <v>-42.536178596155871</v>
      </c>
      <c r="U411">
        <f t="shared" si="80"/>
        <v>-71.069698050863209</v>
      </c>
      <c r="W411" s="2" t="str">
        <f t="shared" si="81"/>
        <v>-0.0093040900710428-0.00713838523317904i</v>
      </c>
      <c r="X411" s="2">
        <f t="shared" si="82"/>
        <v>-38.616258124631656</v>
      </c>
    </row>
    <row r="412" spans="12:24" x14ac:dyDescent="0.25">
      <c r="L412">
        <f t="shared" si="76"/>
        <v>4.099999999999957</v>
      </c>
      <c r="M412" s="1">
        <f t="shared" si="77"/>
        <v>12589.254117940442</v>
      </c>
      <c r="N412" s="1">
        <f t="shared" si="72"/>
        <v>0.10554830652481266</v>
      </c>
      <c r="O412" s="2" t="str">
        <f t="shared" si="83"/>
        <v>0.78803879432468+0.615625583158549i</v>
      </c>
      <c r="P412" s="2" t="str">
        <f t="shared" si="73"/>
        <v>0.000122100114822388-8.65586324674726E-08i</v>
      </c>
      <c r="Q412" s="2" t="str">
        <f t="shared" si="74"/>
        <v>2.9243528842926-8.4935658108669i</v>
      </c>
      <c r="R412" s="2" t="str">
        <f t="shared" si="75"/>
        <v>0.00237855035557019-0.00692426609047534i</v>
      </c>
      <c r="S412" s="2" t="str">
        <f t="shared" si="78"/>
        <v>0.0024205089668764-0.00689111497833232i</v>
      </c>
      <c r="T412" s="2">
        <f t="shared" si="79"/>
        <v>-42.728954584917254</v>
      </c>
      <c r="U412">
        <f t="shared" si="80"/>
        <v>-70.646139148216307</v>
      </c>
      <c r="W412" s="2" t="str">
        <f t="shared" si="81"/>
        <v>-0.00879711140135215-0.00696065177145747i</v>
      </c>
      <c r="X412" s="2">
        <f t="shared" si="82"/>
        <v>-39.001818353539576</v>
      </c>
    </row>
    <row r="413" spans="12:24" x14ac:dyDescent="0.25">
      <c r="L413">
        <f t="shared" si="76"/>
        <v>4.1099999999999568</v>
      </c>
      <c r="M413" s="1">
        <f t="shared" si="77"/>
        <v>12882.495516930079</v>
      </c>
      <c r="N413" s="1">
        <f t="shared" si="72"/>
        <v>0.10800684241394178</v>
      </c>
      <c r="O413" s="2" t="str">
        <f t="shared" si="83"/>
        <v>0.778435315043469+0.627724828482333i</v>
      </c>
      <c r="P413" s="2" t="str">
        <f t="shared" si="73"/>
        <v>0.000122100114822388-8.44342938174727E-08i</v>
      </c>
      <c r="Q413" s="2" t="str">
        <f t="shared" si="74"/>
        <v>2.9243528842926-8.28511508083763i</v>
      </c>
      <c r="R413" s="2" t="str">
        <f t="shared" si="75"/>
        <v>0.00237878828227802-0.00675432941680763i</v>
      </c>
      <c r="S413" s="2" t="str">
        <f t="shared" si="78"/>
        <v>0.00241843796154177-0.00672200426516186i</v>
      </c>
      <c r="T413" s="2">
        <f t="shared" si="79"/>
        <v>-42.92138829024821</v>
      </c>
      <c r="U413">
        <f t="shared" si="80"/>
        <v>-70.212319026963925</v>
      </c>
      <c r="W413" s="2" t="str">
        <f t="shared" si="81"/>
        <v>-0.00831298663433895-0.00678689456417897i</v>
      </c>
      <c r="X413" s="2">
        <f t="shared" si="82"/>
        <v>-39.386693643610386</v>
      </c>
    </row>
    <row r="414" spans="12:24" x14ac:dyDescent="0.25">
      <c r="L414">
        <f t="shared" si="76"/>
        <v>4.1199999999999566</v>
      </c>
      <c r="M414" s="1">
        <f t="shared" si="77"/>
        <v>13182.567385562756</v>
      </c>
      <c r="N414" s="1">
        <f t="shared" si="72"/>
        <v>0.11052264496055814</v>
      </c>
      <c r="O414" s="2" t="str">
        <f t="shared" si="83"/>
        <v>0.768415871205793+0.639950817546975i</v>
      </c>
      <c r="P414" s="2" t="str">
        <f t="shared" si="73"/>
        <v>0.000122100114822388-8.23546098608078E-08i</v>
      </c>
      <c r="Q414" s="2" t="str">
        <f t="shared" si="74"/>
        <v>2.9243528842926-8.08104609259269i</v>
      </c>
      <c r="R414" s="2" t="str">
        <f t="shared" si="75"/>
        <v>0.00237901548095369-0.00658796489960872i</v>
      </c>
      <c r="S414" s="2" t="str">
        <f t="shared" si="78"/>
        <v>0.00241646033011089-0.00655644745378007i</v>
      </c>
      <c r="T414" s="2">
        <f t="shared" si="79"/>
        <v>-43.113463294147955</v>
      </c>
      <c r="U414">
        <f t="shared" si="80"/>
        <v>-69.768007700288877</v>
      </c>
      <c r="W414" s="2" t="str">
        <f t="shared" si="81"/>
        <v>-0.00785068922224607-0.00661700124129927i</v>
      </c>
      <c r="X414" s="2">
        <f t="shared" si="82"/>
        <v>-39.770851175552274</v>
      </c>
    </row>
    <row r="415" spans="12:24" x14ac:dyDescent="0.25">
      <c r="L415">
        <f t="shared" si="76"/>
        <v>4.1299999999999564</v>
      </c>
      <c r="M415" s="1">
        <f t="shared" si="77"/>
        <v>13489.62882591519</v>
      </c>
      <c r="N415" s="1">
        <f t="shared" si="72"/>
        <v>0.11309704807647294</v>
      </c>
      <c r="O415" s="2" t="str">
        <f t="shared" si="83"/>
        <v>0.757964304992098+0.652296031229569i</v>
      </c>
      <c r="P415" s="2" t="str">
        <f t="shared" si="73"/>
        <v>0.000122100114822388-8.03184696136968E-08i</v>
      </c>
      <c r="Q415" s="2" t="str">
        <f t="shared" si="74"/>
        <v>2.92435288429261-7.88124983084221i</v>
      </c>
      <c r="R415" s="2" t="str">
        <f t="shared" si="75"/>
        <v>0.00237923243346248-0.0064250836656195i</v>
      </c>
      <c r="S415" s="2" t="str">
        <f t="shared" si="78"/>
        <v>0.00241457187917674-0.00639435617966538i</v>
      </c>
      <c r="T415" s="2">
        <f t="shared" si="79"/>
        <v>-43.305162381619944</v>
      </c>
      <c r="U415">
        <f t="shared" si="80"/>
        <v>-69.312969621246481</v>
      </c>
      <c r="W415" s="2" t="str">
        <f t="shared" si="81"/>
        <v>-0.00740923890425296-0.00645086274542468i</v>
      </c>
      <c r="X415" s="2">
        <f t="shared" si="82"/>
        <v>-40.15425653532823</v>
      </c>
    </row>
    <row r="416" spans="12:24" x14ac:dyDescent="0.25">
      <c r="L416">
        <f t="shared" si="76"/>
        <v>4.1399999999999562</v>
      </c>
      <c r="M416" s="1">
        <f t="shared" si="77"/>
        <v>13803.84264602747</v>
      </c>
      <c r="N416" s="1">
        <f t="shared" si="72"/>
        <v>0.1157314167442943</v>
      </c>
      <c r="O416" s="2" t="str">
        <f t="shared" si="83"/>
        <v>0.747064016624262+0.664752100459431i</v>
      </c>
      <c r="P416" s="2" t="str">
        <f t="shared" si="73"/>
        <v>0.000122100114822388-7.83247845615977E-08i</v>
      </c>
      <c r="Q416" s="2" t="str">
        <f t="shared" si="74"/>
        <v>2.92435288429261-7.68561948511028i</v>
      </c>
      <c r="R416" s="2" t="str">
        <f t="shared" si="75"/>
        <v>0.0023794395999308-0.00626559863902602i</v>
      </c>
      <c r="S416" s="2" t="str">
        <f t="shared" si="78"/>
        <v>0.00241276860445936-0.00623564386140674i</v>
      </c>
      <c r="T416" s="2">
        <f t="shared" si="79"/>
        <v>-43.496467500585666</v>
      </c>
      <c r="U416">
        <f t="shared" si="80"/>
        <v>-68.846963558047776</v>
      </c>
      <c r="W416" s="2" t="str">
        <f t="shared" si="81"/>
        <v>-0.00698769963012531-0.00628837318310137i</v>
      </c>
      <c r="X416" s="2">
        <f t="shared" si="82"/>
        <v>-40.536873634017596</v>
      </c>
    </row>
    <row r="417" spans="12:24" x14ac:dyDescent="0.25">
      <c r="L417">
        <f t="shared" si="76"/>
        <v>4.1499999999999559</v>
      </c>
      <c r="M417" s="1">
        <f t="shared" si="77"/>
        <v>14125.375446226129</v>
      </c>
      <c r="N417" s="1">
        <f t="shared" si="72"/>
        <v>0.11842714774115987</v>
      </c>
      <c r="O417" s="2" t="str">
        <f t="shared" si="83"/>
        <v>0.735697972482446+0.677309746929142i</v>
      </c>
      <c r="P417" s="2" t="str">
        <f t="shared" si="73"/>
        <v>0.000122100114822388-7.63724880354043E-08i</v>
      </c>
      <c r="Q417" s="2" t="str">
        <f t="shared" si="74"/>
        <v>2.92435288429261-7.49405038847149i</v>
      </c>
      <c r="R417" s="2" t="str">
        <f t="shared" si="75"/>
        <v>0.00237963741972168-0.00610942449151523i</v>
      </c>
      <c r="S417" s="2" t="str">
        <f t="shared" si="78"/>
        <v>0.00241104668232423-0.00608022565138368i</v>
      </c>
      <c r="T417" s="2">
        <f t="shared" si="79"/>
        <v>-43.687359719666887</v>
      </c>
      <c r="U417">
        <f t="shared" si="80"/>
        <v>-68.369742466342942</v>
      </c>
      <c r="W417" s="2" t="str">
        <f t="shared" si="81"/>
        <v>-0.00658517757757611-0.00612942968333667i</v>
      </c>
      <c r="X417" s="2">
        <f t="shared" si="82"/>
        <v>-40.918664623412973</v>
      </c>
    </row>
    <row r="418" spans="12:24" x14ac:dyDescent="0.25">
      <c r="L418">
        <f t="shared" si="76"/>
        <v>4.1599999999999557</v>
      </c>
      <c r="M418" s="1">
        <f t="shared" si="77"/>
        <v>14454.397707457802</v>
      </c>
      <c r="N418" s="1">
        <f t="shared" si="72"/>
        <v>0.1211856703793262</v>
      </c>
      <c r="O418" s="2" t="str">
        <f t="shared" si="83"/>
        <v>0.723848716124733+0.689958720623615i</v>
      </c>
      <c r="P418" s="2" t="str">
        <f t="shared" si="73"/>
        <v>0.000122100114822388-7.4460534594199E-08i</v>
      </c>
      <c r="Q418" s="2" t="str">
        <f t="shared" si="74"/>
        <v>2.9243528842926-7.30643995705577i</v>
      </c>
      <c r="R418" s="2" t="str">
        <f t="shared" si="75"/>
        <v>0.00237982631236608-0.00595647759295712i</v>
      </c>
      <c r="S418" s="2" t="str">
        <f t="shared" si="78"/>
        <v>0.00240940246168374-0.00592801838704398i</v>
      </c>
      <c r="T418" s="2">
        <f t="shared" si="79"/>
        <v>-43.877819183708894</v>
      </c>
      <c r="U418">
        <f t="shared" si="80"/>
        <v>-67.881053358439203</v>
      </c>
      <c r="W418" s="2" t="str">
        <f t="shared" si="81"/>
        <v>-0.00620081925916165-0.00597393226286679i</v>
      </c>
      <c r="X418" s="2">
        <f t="shared" si="82"/>
        <v>-41.299589807097121</v>
      </c>
    </row>
    <row r="419" spans="12:24" x14ac:dyDescent="0.25">
      <c r="L419">
        <f t="shared" si="76"/>
        <v>4.1699999999999555</v>
      </c>
      <c r="M419" s="1">
        <f t="shared" si="77"/>
        <v>14791.083881680566</v>
      </c>
      <c r="N419" s="1">
        <f t="shared" si="72"/>
        <v>0.12400844726400986</v>
      </c>
      <c r="O419" s="2" t="str">
        <f t="shared" si="83"/>
        <v>0.711498382550446+0.702687734081149i</v>
      </c>
      <c r="P419" s="2" t="str">
        <f t="shared" si="73"/>
        <v>0.000122100114822388-7.25878994166789E-08i</v>
      </c>
      <c r="Q419" s="2" t="str">
        <f t="shared" si="74"/>
        <v>2.9243528842926-7.12268763025757i</v>
      </c>
      <c r="R419" s="2" t="str">
        <f t="shared" si="75"/>
        <v>0.00238000667845215-0.00580667596266106i</v>
      </c>
      <c r="S419" s="2" t="str">
        <f t="shared" si="78"/>
        <v>0.00240783245626476-0.00577894054272909i</v>
      </c>
      <c r="T419" s="2">
        <f t="shared" si="79"/>
        <v>-44.06782506691038</v>
      </c>
      <c r="U419">
        <f t="shared" si="80"/>
        <v>-67.380637169383633</v>
      </c>
      <c r="W419" s="2" t="str">
        <f t="shared" si="81"/>
        <v>-0.00583380971472134-0.00582178369771054i</v>
      </c>
      <c r="X419" s="2">
        <f t="shared" si="82"/>
        <v>-41.679607546732782</v>
      </c>
    </row>
    <row r="420" spans="12:24" x14ac:dyDescent="0.25">
      <c r="L420">
        <f t="shared" si="76"/>
        <v>4.1799999999999553</v>
      </c>
      <c r="M420" s="1">
        <f t="shared" si="77"/>
        <v>15135.612484360536</v>
      </c>
      <c r="N420" s="1">
        <f t="shared" si="72"/>
        <v>0.12689697506887873</v>
      </c>
      <c r="O420" s="2" t="str">
        <f t="shared" si="83"/>
        <v>0.698628716078296+0.715484393310429i</v>
      </c>
      <c r="P420" s="2" t="str">
        <f t="shared" si="73"/>
        <v>0.000122100114822388-7.07535776976817E-08i</v>
      </c>
      <c r="Q420" s="2" t="str">
        <f t="shared" si="74"/>
        <v>2.9243528842926-6.94269481158423i</v>
      </c>
      <c r="R420" s="2" t="str">
        <f t="shared" si="75"/>
        <v>0.00238017890047413-0.00565993922115323i</v>
      </c>
      <c r="S420" s="2" t="str">
        <f t="shared" si="78"/>
        <v>0.00240633333722555-0.00563291218199491i</v>
      </c>
      <c r="T420" s="2">
        <f t="shared" si="79"/>
        <v>-44.257355523417374</v>
      </c>
      <c r="U420">
        <f t="shared" si="80"/>
        <v>-66.868228619843237</v>
      </c>
      <c r="W420" s="2" t="str">
        <f t="shared" si="81"/>
        <v>-0.00548337078555388-0.00567288940057378i</v>
      </c>
      <c r="X420" s="2">
        <f t="shared" si="82"/>
        <v>-42.058674163277772</v>
      </c>
    </row>
    <row r="421" spans="12:24" x14ac:dyDescent="0.25">
      <c r="L421">
        <f t="shared" si="76"/>
        <v>4.1899999999999551</v>
      </c>
      <c r="M421" s="1">
        <f t="shared" si="77"/>
        <v>15488.166189123231</v>
      </c>
      <c r="N421" s="1">
        <f t="shared" si="72"/>
        <v>0.12985278532960917</v>
      </c>
      <c r="O421" s="2" t="str">
        <f t="shared" si="83"/>
        <v>0.685221092242732+0.728335125299939i</v>
      </c>
      <c r="P421" s="2" t="str">
        <f t="shared" si="73"/>
        <v>0.000122100114822388-6.89565840517938E-08i</v>
      </c>
      <c r="Q421" s="2" t="str">
        <f t="shared" si="74"/>
        <v>2.9243528842926-6.76636481007457i</v>
      </c>
      <c r="R421" s="2" t="str">
        <f t="shared" si="75"/>
        <v>0.0023803433436429-0.00551618854241891i</v>
      </c>
      <c r="S421" s="2" t="str">
        <f t="shared" si="78"/>
        <v>0.00240490192610714-0.00548985491037502i</v>
      </c>
      <c r="T421" s="2">
        <f t="shared" si="79"/>
        <v>-44.446387635225136</v>
      </c>
      <c r="U421">
        <f t="shared" si="80"/>
        <v>-66.343556075709728</v>
      </c>
      <c r="W421" s="2" t="str">
        <f t="shared" si="81"/>
        <v>-0.00514875946669628-0.00552715730369434i</v>
      </c>
      <c r="X421" s="2">
        <f t="shared" si="82"/>
        <v>-42.43674383281656</v>
      </c>
    </row>
    <row r="422" spans="12:24" x14ac:dyDescent="0.25">
      <c r="L422">
        <f t="shared" si="76"/>
        <v>4.1999999999999549</v>
      </c>
      <c r="M422" s="1">
        <f t="shared" si="77"/>
        <v>15848.931924609513</v>
      </c>
      <c r="N422" s="1">
        <f t="shared" si="72"/>
        <v>0.13287744525592615</v>
      </c>
      <c r="O422" s="2" t="str">
        <f t="shared" si="83"/>
        <v>0.671256544146215+0.741225102071483i</v>
      </c>
      <c r="P422" s="2" t="str">
        <f t="shared" si="73"/>
        <v>0.000122100114822388-6.71959519206803E-08i</v>
      </c>
      <c r="Q422" s="2" t="str">
        <f t="shared" si="74"/>
        <v>2.9243528842926-6.59360278221601i</v>
      </c>
      <c r="R422" s="2" t="str">
        <f t="shared" si="75"/>
        <v>0.00238050035665976-0.00537534660655114i</v>
      </c>
      <c r="S422" s="2" t="str">
        <f t="shared" si="78"/>
        <v>0.00240353518810381-0.00534969182852821i</v>
      </c>
      <c r="T422" s="2">
        <f t="shared" si="79"/>
        <v>-44.634897357225597</v>
      </c>
      <c r="U422">
        <f t="shared" si="80"/>
        <v>-65.806341404355791</v>
      </c>
      <c r="W422" s="2" t="str">
        <f t="shared" si="81"/>
        <v>-0.00482926633383784-0.00538449774673591i</v>
      </c>
      <c r="X422" s="2">
        <f t="shared" si="82"/>
        <v>-42.813768476679961</v>
      </c>
    </row>
    <row r="423" spans="12:24" x14ac:dyDescent="0.25">
      <c r="L423">
        <f t="shared" si="76"/>
        <v>4.2099999999999547</v>
      </c>
      <c r="M423" s="1">
        <f t="shared" si="77"/>
        <v>16218.10097358761</v>
      </c>
      <c r="N423" s="1">
        <f t="shared" si="72"/>
        <v>0.13597255856255852</v>
      </c>
      <c r="O423" s="2" t="str">
        <f t="shared" si="83"/>
        <v>0.656715793741573+0.754138161247908i</v>
      </c>
      <c r="P423" s="2" t="str">
        <f t="shared" si="73"/>
        <v>0.000122100114822388-6.54707329863348E-08i</v>
      </c>
      <c r="Q423" s="2" t="str">
        <f t="shared" si="74"/>
        <v>2.9243528842926-6.42431567428483i</v>
      </c>
      <c r="R423" s="2" t="str">
        <f t="shared" si="75"/>
        <v>0.00238065027245504-0.00523733755274446i</v>
      </c>
      <c r="S423" s="2" t="str">
        <f t="shared" si="78"/>
        <v>0.00240223022563873-0.00521234748571137i</v>
      </c>
      <c r="T423" s="2">
        <f t="shared" si="79"/>
        <v>-44.822859459221974</v>
      </c>
      <c r="U423">
        <f t="shared" si="80"/>
        <v>-65.256299827470585</v>
      </c>
      <c r="W423" s="2" t="str">
        <f t="shared" si="81"/>
        <v>-0.00452421404156121-0.00524482336936012i</v>
      </c>
      <c r="X423" s="2">
        <f t="shared" si="82"/>
        <v>-43.189697645499464</v>
      </c>
    </row>
    <row r="424" spans="12:24" x14ac:dyDescent="0.25">
      <c r="L424">
        <f t="shared" si="76"/>
        <v>4.2199999999999545</v>
      </c>
      <c r="M424" s="1">
        <f t="shared" si="77"/>
        <v>16595.869074373877</v>
      </c>
      <c r="N424" s="1">
        <f t="shared" si="72"/>
        <v>0.13913976631955058</v>
      </c>
      <c r="O424" s="2" t="str">
        <f t="shared" si="83"/>
        <v>0.64157928855714+0.76705672312712i</v>
      </c>
      <c r="P424" s="2" t="str">
        <f t="shared" si="73"/>
        <v>0.000122100114822388-6.37799965862529E-08i</v>
      </c>
      <c r="Q424" s="2" t="str">
        <f t="shared" si="74"/>
        <v>2.9243528842926-6.25841216503034i</v>
      </c>
      <c r="R424" s="2" t="str">
        <f t="shared" si="75"/>
        <v>0.0023807934088932-0.00510208693256889i</v>
      </c>
      <c r="S424" s="2" t="str">
        <f t="shared" si="78"/>
        <v>0.00240098427223128-0.0050777478335142i</v>
      </c>
      <c r="T424" s="2">
        <f t="shared" si="79"/>
        <v>-45.010247464721964</v>
      </c>
      <c r="U424">
        <f t="shared" si="80"/>
        <v>-64.693139770396471</v>
      </c>
      <c r="W424" s="2" t="str">
        <f t="shared" si="81"/>
        <v>-0.00423295588975573-0.00510804900812328i</v>
      </c>
      <c r="X424" s="2">
        <f t="shared" si="82"/>
        <v>-43.564478396816654</v>
      </c>
    </row>
    <row r="425" spans="12:24" x14ac:dyDescent="0.25">
      <c r="L425">
        <f t="shared" si="76"/>
        <v>4.2299999999999542</v>
      </c>
      <c r="M425" s="1">
        <f t="shared" si="77"/>
        <v>16982.43652461567</v>
      </c>
      <c r="N425" s="1">
        <f t="shared" si="72"/>
        <v>0.14238074782237778</v>
      </c>
      <c r="O425" s="2" t="str">
        <f t="shared" si="83"/>
        <v>0.625827244418067+0.779961704280466i</v>
      </c>
      <c r="P425" s="2" t="str">
        <f t="shared" si="73"/>
        <v>0.000122100114822388-6.21228291323905E-08i</v>
      </c>
      <c r="Q425" s="2" t="str">
        <f t="shared" si="74"/>
        <v>2.9243528842926-6.09580260861859i</v>
      </c>
      <c r="R425" s="2" t="str">
        <f t="shared" si="75"/>
        <v>0.00238093006944586-0.00496952166345559i</v>
      </c>
      <c r="S425" s="2" t="str">
        <f t="shared" si="78"/>
        <v>0.00239979468664294-0.00494582017978832i</v>
      </c>
      <c r="T425" s="2">
        <f t="shared" si="79"/>
        <v>-45.197033586306617</v>
      </c>
      <c r="U425">
        <f t="shared" si="80"/>
        <v>-64.116562707889969</v>
      </c>
      <c r="W425" s="2" t="str">
        <f t="shared" si="81"/>
        <v>-0.00395487445519302-0.00497409159735879i</v>
      </c>
      <c r="X425" s="2">
        <f t="shared" si="82"/>
        <v>-43.938055165842904</v>
      </c>
    </row>
    <row r="426" spans="12:24" x14ac:dyDescent="0.25">
      <c r="L426">
        <f t="shared" si="76"/>
        <v>4.239999999999954</v>
      </c>
      <c r="M426" s="1">
        <f t="shared" si="77"/>
        <v>17378.008287491939</v>
      </c>
      <c r="N426" s="1">
        <f t="shared" si="72"/>
        <v>0.14569722148233241</v>
      </c>
      <c r="O426" s="2" t="str">
        <f t="shared" si="83"/>
        <v>0.609439694759946+0.792832427724109i</v>
      </c>
      <c r="P426" s="2" t="str">
        <f t="shared" si="73"/>
        <v>0.000122100114822388-6.04983335311888E-08i</v>
      </c>
      <c r="Q426" s="2" t="str">
        <f t="shared" si="74"/>
        <v>2.92435288429261-5.93639897774723i</v>
      </c>
      <c r="R426" s="2" t="str">
        <f t="shared" si="75"/>
        <v>0.00238106054383415-0.00483956998232197i</v>
      </c>
      <c r="S426" s="2" t="str">
        <f t="shared" si="78"/>
        <v>0.00239865894729013-0.00481649314270112i</v>
      </c>
      <c r="T426" s="2">
        <f t="shared" si="79"/>
        <v>-45.383188657353941</v>
      </c>
      <c r="U426">
        <f t="shared" si="80"/>
        <v>-63.526263006227708</v>
      </c>
      <c r="W426" s="2" t="str">
        <f t="shared" si="81"/>
        <v>-0.00368938028539858-0.00484287007372275i</v>
      </c>
      <c r="X426" s="2">
        <f t="shared" si="82"/>
        <v>-44.310369628928598</v>
      </c>
    </row>
    <row r="427" spans="12:24" x14ac:dyDescent="0.25">
      <c r="L427">
        <f t="shared" si="76"/>
        <v>4.2499999999999538</v>
      </c>
      <c r="M427" s="1">
        <f t="shared" si="77"/>
        <v>17782.794100387368</v>
      </c>
      <c r="N427" s="1">
        <f t="shared" si="72"/>
        <v>0.1490909457376477</v>
      </c>
      <c r="O427" s="2" t="str">
        <f t="shared" si="83"/>
        <v>0.592396547175593+0.805646529747653i</v>
      </c>
      <c r="P427" s="2" t="str">
        <f t="shared" si="73"/>
        <v>0.000122100114822388-5.89056286047192E-08i</v>
      </c>
      <c r="Q427" s="2" t="str">
        <f t="shared" si="74"/>
        <v>2.9243528842926-5.7801148068361i</v>
      </c>
      <c r="R427" s="2" t="str">
        <f t="shared" si="75"/>
        <v>0.00238118510864172-0.0047121613992586i</v>
      </c>
      <c r="S427" s="2" t="str">
        <f t="shared" si="78"/>
        <v>0.00239757464691119-0.00468969660483611i</v>
      </c>
      <c r="T427" s="2">
        <f t="shared" si="79"/>
        <v>-45.568682059885987</v>
      </c>
      <c r="U427">
        <f t="shared" si="80"/>
        <v>-62.921927761576804</v>
      </c>
      <c r="W427" s="2" t="str">
        <f t="shared" si="81"/>
        <v>-0.0034359106520829-0.00471430528408778i</v>
      </c>
      <c r="X427" s="2">
        <f t="shared" si="82"/>
        <v>-44.68136055927684</v>
      </c>
    </row>
    <row r="428" spans="12:24" x14ac:dyDescent="0.25">
      <c r="L428">
        <f t="shared" si="76"/>
        <v>4.2599999999999536</v>
      </c>
      <c r="M428" s="1">
        <f t="shared" si="77"/>
        <v>18197.008586097898</v>
      </c>
      <c r="N428" s="1">
        <f t="shared" si="72"/>
        <v>0.15256371998584478</v>
      </c>
      <c r="O428" s="2" t="str">
        <f t="shared" si="83"/>
        <v>0.574677647882516+0.818379863525624i</v>
      </c>
      <c r="P428" s="2" t="str">
        <f t="shared" si="73"/>
        <v>0.000122100114822388-5.73438485115535E-08i</v>
      </c>
      <c r="Q428" s="2" t="str">
        <f t="shared" si="74"/>
        <v>2.9243528842926-5.62686513519299i</v>
      </c>
      <c r="R428" s="2" t="str">
        <f t="shared" si="75"/>
        <v>0.00238130402789979-0.00458722665119587i</v>
      </c>
      <c r="S428" s="2" t="str">
        <f t="shared" si="78"/>
        <v>0.00239653948747765-0.0045653616672612i</v>
      </c>
      <c r="T428" s="2">
        <f t="shared" si="79"/>
        <v>-45.753481648282055</v>
      </c>
      <c r="U428">
        <f t="shared" si="80"/>
        <v>-62.303236634545534</v>
      </c>
      <c r="W428" s="2" t="str">
        <f t="shared" si="81"/>
        <v>-0.00319392836153065-0.0045883198964866i</v>
      </c>
      <c r="X428" s="2">
        <f t="shared" si="82"/>
        <v>-45.050963674389841</v>
      </c>
    </row>
    <row r="429" spans="12:24" x14ac:dyDescent="0.25">
      <c r="L429">
        <f t="shared" si="76"/>
        <v>4.2699999999999534</v>
      </c>
      <c r="M429" s="1">
        <f t="shared" si="77"/>
        <v>18620.871366626692</v>
      </c>
      <c r="N429" s="1">
        <f t="shared" si="72"/>
        <v>0.15611738553779819</v>
      </c>
      <c r="O429" s="2" t="str">
        <f t="shared" si="83"/>
        <v>0.55626285484688+0.831006399685104i</v>
      </c>
      <c r="P429" s="2" t="str">
        <f t="shared" si="73"/>
        <v>0.000122100114822388-5.58121421661749E-08i</v>
      </c>
      <c r="Q429" s="2" t="str">
        <f t="shared" si="74"/>
        <v>2.9243528842926-5.47656645004594i</v>
      </c>
      <c r="R429" s="2" t="str">
        <f t="shared" si="75"/>
        <v>0.00238141755364535-0.00446469765546181i</v>
      </c>
      <c r="S429" s="2" t="str">
        <f t="shared" si="78"/>
        <v>0.00239555127533816-0.0044434206034759i</v>
      </c>
      <c r="T429" s="2">
        <f t="shared" si="79"/>
        <v>-45.937553668588251</v>
      </c>
      <c r="U429">
        <f t="shared" si="80"/>
        <v>-61.669861680830977</v>
      </c>
      <c r="W429" s="2" t="str">
        <f t="shared" si="81"/>
        <v>-0.00296292061946638-0.00446483831381015i</v>
      </c>
      <c r="X429" s="2">
        <f t="shared" si="82"/>
        <v>-45.419111474706206</v>
      </c>
    </row>
    <row r="430" spans="12:24" x14ac:dyDescent="0.25">
      <c r="L430">
        <f t="shared" si="76"/>
        <v>4.2799999999999532</v>
      </c>
      <c r="M430" s="1">
        <f t="shared" si="77"/>
        <v>19054.607179630439</v>
      </c>
      <c r="N430" s="1">
        <f t="shared" si="72"/>
        <v>0.1597538265940216</v>
      </c>
      <c r="O430" s="2" t="str">
        <f t="shared" si="83"/>
        <v>0.537132120349626+0.843498124057615i</v>
      </c>
      <c r="P430" s="2" t="str">
        <f t="shared" si="73"/>
        <v>0.000122100114822388-5.43096726556014E-08i</v>
      </c>
      <c r="Q430" s="2" t="str">
        <f t="shared" si="74"/>
        <v>2.9243528842926-5.32913662932604i</v>
      </c>
      <c r="R430" s="2" t="str">
        <f t="shared" si="75"/>
        <v>0.00238152592645369-0.00434450746313651i</v>
      </c>
      <c r="S430" s="2" t="str">
        <f t="shared" si="78"/>
        <v>0.00239460791658553-0.00432380681314515i</v>
      </c>
      <c r="T430" s="2">
        <f t="shared" si="79"/>
        <v>-46.120862673127185</v>
      </c>
      <c r="U430">
        <f t="shared" si="80"/>
        <v>-61.021467177877717</v>
      </c>
      <c r="W430" s="2" t="str">
        <f t="shared" si="81"/>
        <v>-0.00274239794803773-0.0043437865899759i</v>
      </c>
      <c r="X430" s="2">
        <f t="shared" si="82"/>
        <v>-45.785733072838084</v>
      </c>
    </row>
    <row r="431" spans="12:24" x14ac:dyDescent="0.25">
      <c r="L431">
        <f t="shared" si="76"/>
        <v>4.289999999999953</v>
      </c>
      <c r="M431" s="1">
        <f t="shared" si="77"/>
        <v>19498.445997578372</v>
      </c>
      <c r="N431" s="1">
        <f t="shared" si="72"/>
        <v>0.16347497124369706</v>
      </c>
      <c r="O431" s="2" t="str">
        <f t="shared" si="83"/>
        <v>0.51726558383136+0.855824932906025i</v>
      </c>
      <c r="P431" s="2" t="str">
        <f t="shared" si="73"/>
        <v>0.000122100114822388-5.283561665312E-08i</v>
      </c>
      <c r="Q431" s="2" t="str">
        <f t="shared" si="74"/>
        <v>2.9243528842926-5.18449488407502i</v>
      </c>
      <c r="R431" s="2" t="str">
        <f t="shared" si="75"/>
        <v>0.00238162937594642-0.00422659021210074i</v>
      </c>
      <c r="S431" s="2" t="str">
        <f t="shared" si="78"/>
        <v>0.0023937074126369-0.00420645477551788i</v>
      </c>
      <c r="T431" s="2">
        <f t="shared" si="79"/>
        <v>-46.303371430091069</v>
      </c>
      <c r="U431">
        <f t="shared" si="80"/>
        <v>-60.357709447458674</v>
      </c>
      <c r="W431" s="2" t="str">
        <f t="shared" si="81"/>
        <v>-0.00253189315267097-0.00422509234828515i</v>
      </c>
      <c r="X431" s="2">
        <f t="shared" si="82"/>
        <v>-46.15075401277376</v>
      </c>
    </row>
    <row r="432" spans="12:24" x14ac:dyDescent="0.25">
      <c r="L432">
        <f t="shared" si="76"/>
        <v>4.2999999999999527</v>
      </c>
      <c r="M432" s="1">
        <f t="shared" si="77"/>
        <v>19952.623149686631</v>
      </c>
      <c r="N432" s="1">
        <f t="shared" si="72"/>
        <v>0.1672827924869727</v>
      </c>
      <c r="O432" s="2" t="str">
        <f t="shared" si="83"/>
        <v>0.496643675904425+0.867954525988626i</v>
      </c>
      <c r="P432" s="2" t="str">
        <f t="shared" si="73"/>
        <v>0.000122100114822388-5.13891638252892E-08i</v>
      </c>
      <c r="Q432" s="2" t="str">
        <f t="shared" si="74"/>
        <v>2.9243528842926-5.04256170034274i</v>
      </c>
      <c r="R432" s="2" t="str">
        <f t="shared" si="75"/>
        <v>0.00238172812127606-0.00411088107966861i</v>
      </c>
      <c r="S432" s="2" t="str">
        <f t="shared" si="78"/>
        <v>0.00239284785601864-0.00409130000242242i</v>
      </c>
      <c r="T432" s="2">
        <f t="shared" si="79"/>
        <v>-46.485040827771968</v>
      </c>
      <c r="U432">
        <f t="shared" si="80"/>
        <v>-59.678236674087941</v>
      </c>
      <c r="W432" s="2" t="str">
        <f t="shared" si="81"/>
        <v>-0.00233096033666673-0.00410868470169429i</v>
      </c>
      <c r="X432" s="2">
        <f t="shared" si="82"/>
        <v>-46.514096078355038</v>
      </c>
    </row>
    <row r="433" spans="12:24" x14ac:dyDescent="0.25">
      <c r="L433">
        <f t="shared" si="76"/>
        <v>4.3099999999999525</v>
      </c>
      <c r="M433" s="1">
        <f t="shared" si="77"/>
        <v>20417.379446693074</v>
      </c>
      <c r="N433" s="1">
        <f t="shared" si="72"/>
        <v>0.17117930928107472</v>
      </c>
      <c r="O433" s="2" t="str">
        <f t="shared" si="83"/>
        <v>0.475247234472625+0.87985229790353i</v>
      </c>
      <c r="P433" s="2" t="str">
        <f t="shared" si="73"/>
        <v>0.000122100114822387-4.99695162334505E-08i</v>
      </c>
      <c r="Q433" s="2" t="str">
        <f t="shared" si="74"/>
        <v>2.9243528842926-4.9032587804274i</v>
      </c>
      <c r="R433" s="2" t="str">
        <f t="shared" si="75"/>
        <v>0.002381822371588-0.0039973162346844i</v>
      </c>
      <c r="S433" s="2" t="str">
        <f t="shared" si="78"/>
        <v>0.00239202742634618-0.00397827899071874i</v>
      </c>
      <c r="T433" s="2">
        <f t="shared" si="79"/>
        <v>-46.665829773060139</v>
      </c>
      <c r="U433">
        <f t="shared" si="80"/>
        <v>-58.982688719176913</v>
      </c>
      <c r="W433" s="2" t="str">
        <f t="shared" si="81"/>
        <v>-0.0021391739615097-0.00399449417472328i</v>
      </c>
      <c r="X433" s="2">
        <f t="shared" si="82"/>
        <v>-46.87567709028842</v>
      </c>
    </row>
    <row r="434" spans="12:24" x14ac:dyDescent="0.25">
      <c r="L434">
        <f t="shared" si="76"/>
        <v>4.3199999999999523</v>
      </c>
      <c r="M434" s="1">
        <f t="shared" si="77"/>
        <v>20892.961308538121</v>
      </c>
      <c r="N434" s="1">
        <f t="shared" si="72"/>
        <v>0.1751665876107836</v>
      </c>
      <c r="O434" s="2" t="str">
        <f t="shared" si="83"/>
        <v>0.453057633950804+0.891481228248189i</v>
      </c>
      <c r="P434" s="2" t="str">
        <f t="shared" si="73"/>
        <v>0.000122100114822388-4.85758877279542E-08i</v>
      </c>
      <c r="Q434" s="2" t="str">
        <f t="shared" si="74"/>
        <v>2.92435288429261-4.766508983299i</v>
      </c>
      <c r="R434" s="2" t="str">
        <f t="shared" si="75"/>
        <v>0.00238191232646108-0.00388583278895377i</v>
      </c>
      <c r="S434" s="2" t="str">
        <f t="shared" si="78"/>
        <v>0.00239124438649164-0.00386732917408012i</v>
      </c>
      <c r="T434" s="2">
        <f t="shared" si="79"/>
        <v>-46.845695083803811</v>
      </c>
      <c r="U434">
        <f t="shared" si="80"/>
        <v>-58.270696930837218</v>
      </c>
      <c r="W434" s="2" t="str">
        <f t="shared" si="81"/>
        <v>-0.0019561279509722-0.00388245262672851i</v>
      </c>
      <c r="X434" s="2">
        <f t="shared" si="82"/>
        <v>-47.235410690879775</v>
      </c>
    </row>
    <row r="435" spans="12:24" x14ac:dyDescent="0.25">
      <c r="L435">
        <f t="shared" si="76"/>
        <v>4.3299999999999521</v>
      </c>
      <c r="M435" s="1">
        <f t="shared" si="77"/>
        <v>21379.620895019994</v>
      </c>
      <c r="N435" s="1">
        <f t="shared" si="72"/>
        <v>0.17924674158384762</v>
      </c>
      <c r="O435" s="2" t="str">
        <f t="shared" si="83"/>
        <v>0.430056928627285+0.902801771232016i</v>
      </c>
      <c r="P435" s="2" t="str">
        <f t="shared" si="73"/>
        <v>0.000122100114822388-4.72075033279356E-08i</v>
      </c>
      <c r="Q435" s="2" t="str">
        <f t="shared" si="74"/>
        <v>2.9243528842926-4.63223626403261i</v>
      </c>
      <c r="R435" s="2" t="str">
        <f t="shared" si="75"/>
        <v>0.00238199817632734-0.00377636874786721i</v>
      </c>
      <c r="S435" s="2" t="str">
        <f t="shared" si="78"/>
        <v>0.00239049707893077-0.00375838887396275i</v>
      </c>
      <c r="T435" s="2">
        <f t="shared" si="79"/>
        <v>-47.024591374594813</v>
      </c>
      <c r="U435">
        <f t="shared" si="80"/>
        <v>-57.541883949236528</v>
      </c>
      <c r="W435" s="2" t="str">
        <f t="shared" si="81"/>
        <v>-0.00178143483719186-0.00377249317626225i</v>
      </c>
      <c r="X435" s="2">
        <f t="shared" si="82"/>
        <v>-47.593206115618912</v>
      </c>
    </row>
    <row r="436" spans="12:24" x14ac:dyDescent="0.25">
      <c r="L436">
        <f t="shared" si="76"/>
        <v>4.3399999999999519</v>
      </c>
      <c r="M436" s="1">
        <f t="shared" si="77"/>
        <v>21877.616239493142</v>
      </c>
      <c r="N436" s="1">
        <f t="shared" si="72"/>
        <v>0.1834219345519105</v>
      </c>
      <c r="O436" s="2" t="str">
        <f t="shared" si="83"/>
        <v>0.406228011260912+0.913771745496108i</v>
      </c>
      <c r="P436" s="2" t="str">
        <f t="shared" si="73"/>
        <v>0.000122100114822387-4.58635985940465E-08i</v>
      </c>
      <c r="Q436" s="2" t="str">
        <f t="shared" si="74"/>
        <v>2.9243528842926-4.50036561206128i</v>
      </c>
      <c r="R436" s="2" t="str">
        <f t="shared" si="75"/>
        <v>0.00238208010287218-0.00366886296006181i</v>
      </c>
      <c r="S436" s="2" t="str">
        <f t="shared" si="78"/>
        <v>0.00238978392226237-0.0036513972496109i</v>
      </c>
      <c r="T436" s="2">
        <f t="shared" si="79"/>
        <v>-47.202470935501637</v>
      </c>
      <c r="U436">
        <f t="shared" si="80"/>
        <v>-56.795863507412648</v>
      </c>
      <c r="W436" s="2" t="str">
        <f t="shared" si="81"/>
        <v>-0.00161472494700387-0.00366455012623909i</v>
      </c>
      <c r="X436" s="2">
        <f t="shared" si="82"/>
        <v>-47.948967950659764</v>
      </c>
    </row>
    <row r="437" spans="12:24" x14ac:dyDescent="0.25">
      <c r="L437">
        <f t="shared" si="76"/>
        <v>4.3499999999999517</v>
      </c>
      <c r="M437" s="1">
        <f t="shared" si="77"/>
        <v>22387.211385680916</v>
      </c>
      <c r="N437" s="1">
        <f t="shared" si="72"/>
        <v>0.18769438025754878</v>
      </c>
      <c r="O437" s="2" t="str">
        <f t="shared" si="83"/>
        <v>0.381554788050197+0.924346225023919i</v>
      </c>
      <c r="P437" s="2" t="str">
        <f t="shared" si="73"/>
        <v>0.000122100114822388-4.45434189863173E-08i</v>
      </c>
      <c r="Q437" s="2" t="str">
        <f t="shared" si="74"/>
        <v>2.9243528842926-4.37082298804033i</v>
      </c>
      <c r="R437" s="2" t="str">
        <f t="shared" si="75"/>
        <v>0.00238215827941536-0.00356325506595077i</v>
      </c>
      <c r="S437" s="2" t="str">
        <f t="shared" si="78"/>
        <v>0.00238910340789258-0.00354629424692794i</v>
      </c>
      <c r="T437" s="2">
        <f t="shared" si="79"/>
        <v>-47.379283603235542</v>
      </c>
      <c r="U437">
        <f t="shared" si="80"/>
        <v>-56.032240227445357</v>
      </c>
      <c r="W437" s="2" t="str">
        <f t="shared" si="81"/>
        <v>-0.00145564562690308-0.00355855888962098i</v>
      </c>
      <c r="X437" s="2">
        <f t="shared" si="82"/>
        <v>-48.302595875164478</v>
      </c>
    </row>
    <row r="438" spans="12:24" x14ac:dyDescent="0.25">
      <c r="L438">
        <f t="shared" si="76"/>
        <v>4.3599999999999515</v>
      </c>
      <c r="M438" s="1">
        <f t="shared" si="77"/>
        <v>22908.67652767519</v>
      </c>
      <c r="N438" s="1">
        <f t="shared" si="72"/>
        <v>0.1920663440080288</v>
      </c>
      <c r="O438" s="2" t="str">
        <f t="shared" si="83"/>
        <v>0.356022371153792+0.934477432171602i</v>
      </c>
      <c r="P438" s="2" t="str">
        <f t="shared" si="73"/>
        <v>0.000122100114822388-4.32462192008713E-08i</v>
      </c>
      <c r="Q438" s="2" t="str">
        <f t="shared" si="74"/>
        <v>2.9243528842926-4.24353525909515i</v>
      </c>
      <c r="R438" s="2" t="str">
        <f t="shared" si="75"/>
        <v>0.00238223287127374-0.0034594854449347i</v>
      </c>
      <c r="S438" s="2" t="str">
        <f t="shared" si="78"/>
        <v>0.00238845409687824-0.00344302054602945i</v>
      </c>
      <c r="T438" s="2">
        <f t="shared" si="79"/>
        <v>-47.554976624182629</v>
      </c>
      <c r="U438">
        <f t="shared" si="80"/>
        <v>-55.250609411885826</v>
      </c>
      <c r="W438" s="2" t="str">
        <f t="shared" si="81"/>
        <v>-0.00130386050510852-0.00345445591532643i</v>
      </c>
      <c r="X438" s="2">
        <f t="shared" si="82"/>
        <v>-48.653984387380191</v>
      </c>
    </row>
    <row r="439" spans="12:24" x14ac:dyDescent="0.25">
      <c r="L439">
        <f t="shared" si="76"/>
        <v>4.3699999999999513</v>
      </c>
      <c r="M439" s="1">
        <f t="shared" si="77"/>
        <v>23442.28815319662</v>
      </c>
      <c r="N439" s="1">
        <f t="shared" si="72"/>
        <v>0.19654014387640045</v>
      </c>
      <c r="O439" s="2" t="str">
        <f t="shared" si="83"/>
        <v>0.329617289977152+0.944114634008031i</v>
      </c>
      <c r="P439" s="2" t="str">
        <f t="shared" si="73"/>
        <v>0.000122100114822388-4.19712624938953E-08i</v>
      </c>
      <c r="Q439" s="2" t="str">
        <f t="shared" si="74"/>
        <v>2.9243528842926-4.11843013220037i</v>
      </c>
      <c r="R439" s="2" t="str">
        <f t="shared" si="75"/>
        <v>0.00238230403610664-0.00335749516109021i</v>
      </c>
      <c r="S439" s="2" t="str">
        <f t="shared" si="78"/>
        <v>0.00238783461692255-0.0033415175072741i</v>
      </c>
      <c r="T439" s="2">
        <f t="shared" si="79"/>
        <v>-47.729494508689285</v>
      </c>
      <c r="U439">
        <f t="shared" si="80"/>
        <v>-54.450556830344475</v>
      </c>
      <c r="W439" s="2" t="str">
        <f t="shared" si="81"/>
        <v>-0.00115904878929503-0.00335217861405581i</v>
      </c>
      <c r="X439" s="2">
        <f t="shared" si="82"/>
        <v>-49.003022513220451</v>
      </c>
    </row>
    <row r="440" spans="12:24" x14ac:dyDescent="0.25">
      <c r="L440">
        <f t="shared" si="76"/>
        <v>4.379999999999951</v>
      </c>
      <c r="M440" s="1">
        <f t="shared" si="77"/>
        <v>23988.329190192238</v>
      </c>
      <c r="N440" s="1">
        <f t="shared" si="72"/>
        <v>0.20111815193057173</v>
      </c>
      <c r="O440" s="2" t="str">
        <f t="shared" si="83"/>
        <v>0.302327722468633+0.953204043333288i</v>
      </c>
      <c r="P440" s="2" t="str">
        <f t="shared" si="73"/>
        <v>0.000122100114822387-4.07178199785549E-08i</v>
      </c>
      <c r="Q440" s="2" t="str">
        <f t="shared" si="74"/>
        <v>2.9243528842926-3.99543608541296i</v>
      </c>
      <c r="R440" s="2" t="str">
        <f t="shared" si="75"/>
        <v>0.00238237192424416-0.00325722590710845i</v>
      </c>
      <c r="S440" s="2" t="str">
        <f t="shared" si="78"/>
        <v>0.00238724365951794-0.00324172711554796i</v>
      </c>
      <c r="T440" s="2">
        <f t="shared" si="79"/>
        <v>-47.9027788759267</v>
      </c>
      <c r="U440">
        <f t="shared" si="80"/>
        <v>-53.631658501131191</v>
      </c>
      <c r="W440" s="2" t="str">
        <f t="shared" si="81"/>
        <v>-0.00102090459865035-0.00325166528371181i</v>
      </c>
      <c r="X440" s="2">
        <f t="shared" si="82"/>
        <v>-49.349593496006356</v>
      </c>
    </row>
    <row r="441" spans="12:24" x14ac:dyDescent="0.25">
      <c r="L441">
        <f t="shared" si="76"/>
        <v>4.3899999999999508</v>
      </c>
      <c r="M441" s="1">
        <f t="shared" si="77"/>
        <v>24547.089156847531</v>
      </c>
      <c r="N441" s="1">
        <f t="shared" si="72"/>
        <v>0.20580279549100969</v>
      </c>
      <c r="O441" s="2" t="str">
        <f t="shared" si="83"/>
        <v>0.274143747687205+0.961688725942035i</v>
      </c>
      <c r="P441" s="2" t="str">
        <f t="shared" si="73"/>
        <v>0.000122100114822387-3.94851699020448E-08i</v>
      </c>
      <c r="Q441" s="2" t="str">
        <f t="shared" si="74"/>
        <v>2.92435288429261-3.87448229665224i</v>
      </c>
      <c r="R441" s="2" t="str">
        <f t="shared" si="75"/>
        <v>0.00238243667899933-0.00315861994623406i</v>
      </c>
      <c r="S441" s="2" t="str">
        <f t="shared" si="78"/>
        <v>0.00238667997722994-0.00314359192255261i</v>
      </c>
      <c r="T441" s="2">
        <f t="shared" si="79"/>
        <v>-48.074768288602378</v>
      </c>
      <c r="U441">
        <f t="shared" si="80"/>
        <v>-52.793480467847345</v>
      </c>
      <c r="W441" s="2" t="str">
        <f t="shared" si="81"/>
        <v>-0.000889136329008947-0.00315285503407501i</v>
      </c>
      <c r="X441" s="2">
        <f t="shared" si="82"/>
        <v>-49.693574465898848</v>
      </c>
    </row>
    <row r="442" spans="12:24" x14ac:dyDescent="0.25">
      <c r="L442">
        <f t="shared" si="76"/>
        <v>4.3999999999999506</v>
      </c>
      <c r="M442" s="1">
        <f t="shared" si="77"/>
        <v>25118.86431509296</v>
      </c>
      <c r="N442" s="1">
        <f t="shared" si="72"/>
        <v>0.21059655841773936</v>
      </c>
      <c r="O442" s="2" t="str">
        <f t="shared" si="83"/>
        <v>0.245057620910663+0.96950851591598i</v>
      </c>
      <c r="P442" s="2" t="str">
        <f t="shared" si="73"/>
        <v>0.000122100114822388-3.82725968885952E-08i</v>
      </c>
      <c r="Q442" s="2" t="str">
        <f t="shared" si="74"/>
        <v>2.9243528842926-3.75549856968571i</v>
      </c>
      <c r="R442" s="2" t="str">
        <f t="shared" si="75"/>
        <v>0.00238249843696443-0.00306162005192602i</v>
      </c>
      <c r="S442" s="2" t="str">
        <f t="shared" si="78"/>
        <v>0.00238614238111803-0.0030470549868218i</v>
      </c>
      <c r="T442" s="2">
        <f t="shared" si="79"/>
        <v>-48.245398076710799</v>
      </c>
      <c r="U442">
        <f t="shared" si="80"/>
        <v>-51.935578570819452</v>
      </c>
      <c r="W442" s="2" t="str">
        <f t="shared" si="81"/>
        <v>-0.000763466049906596-0.00305568771037509i</v>
      </c>
      <c r="X442" s="2">
        <f t="shared" si="82"/>
        <v>-50.034836087410532</v>
      </c>
    </row>
    <row r="443" spans="12:24" x14ac:dyDescent="0.25">
      <c r="L443">
        <f t="shared" si="76"/>
        <v>4.4099999999999504</v>
      </c>
      <c r="M443" s="1">
        <f t="shared" si="77"/>
        <v>25703.957827685728</v>
      </c>
      <c r="N443" s="1">
        <f t="shared" si="72"/>
        <v>0.21550198242731713</v>
      </c>
      <c r="O443" s="2" t="str">
        <f t="shared" si="83"/>
        <v>0.215064072545765+0.97659994096868i</v>
      </c>
      <c r="P443" s="2" t="str">
        <f t="shared" si="73"/>
        <v>0.000122100114822387-3.70793911533258E-08i</v>
      </c>
      <c r="Q443" s="2" t="str">
        <f t="shared" si="74"/>
        <v>2.9243528842926-3.63841525694243i</v>
      </c>
      <c r="R443" s="2" t="str">
        <f t="shared" si="75"/>
        <v>0.00238255732829232-0.00296616944493222i</v>
      </c>
      <c r="S443" s="2" t="str">
        <f t="shared" si="78"/>
        <v>0.00238562973828825-0.00295205981115896i</v>
      </c>
      <c r="T443" s="2">
        <f t="shared" si="79"/>
        <v>-48.414600149442457</v>
      </c>
      <c r="U443">
        <f t="shared" si="80"/>
        <v>-51.05749821326927</v>
      </c>
      <c r="W443" s="2" t="str">
        <f t="shared" si="81"/>
        <v>-0.000643628932494667-0.00296010381537084i</v>
      </c>
      <c r="X443" s="2">
        <f t="shared" si="82"/>
        <v>-50.373242183232406</v>
      </c>
    </row>
    <row r="444" spans="12:24" x14ac:dyDescent="0.25">
      <c r="L444">
        <f t="shared" si="76"/>
        <v>4.4199999999999502</v>
      </c>
      <c r="M444" s="1">
        <f t="shared" si="77"/>
        <v>26302.679918950838</v>
      </c>
      <c r="N444" s="1">
        <f t="shared" si="72"/>
        <v>0.22052166844048382</v>
      </c>
      <c r="O444" s="2" t="str">
        <f t="shared" si="83"/>
        <v>0.184160632076189+0.982896160127457i</v>
      </c>
      <c r="P444" s="2" t="str">
        <f t="shared" si="73"/>
        <v>0.000122100114822388-3.59048476812189E-08i</v>
      </c>
      <c r="Q444" s="2" t="str">
        <f t="shared" si="74"/>
        <v>2.9243528842926-3.52316317873162i</v>
      </c>
      <c r="R444" s="2" t="str">
        <f t="shared" si="75"/>
        <v>0.00238261347696298-0.00287221172743379i</v>
      </c>
      <c r="S444" s="2" t="str">
        <f t="shared" si="78"/>
        <v>0.00238514096957393-0.00285855027715448i</v>
      </c>
      <c r="T444" s="2">
        <f t="shared" si="79"/>
        <v>-48.582302794278036</v>
      </c>
      <c r="U444">
        <f t="shared" si="80"/>
        <v>-50.158774122114544</v>
      </c>
      <c r="W444" s="2" t="str">
        <f t="shared" si="81"/>
        <v>-0.000529372707349357-0.00286604442952412i</v>
      </c>
      <c r="X444" s="2">
        <f t="shared" si="82"/>
        <v>-50.708649332431939</v>
      </c>
    </row>
    <row r="445" spans="12:24" x14ac:dyDescent="0.25">
      <c r="L445">
        <f t="shared" si="76"/>
        <v>4.42999999999995</v>
      </c>
      <c r="M445" s="1">
        <f t="shared" si="77"/>
        <v>26915.348039266104</v>
      </c>
      <c r="N445" s="1">
        <f t="shared" si="72"/>
        <v>0.22565827796120702</v>
      </c>
      <c r="O445" s="2" t="str">
        <f t="shared" si="83"/>
        <v>0.152347978237681+0.988326916322171i</v>
      </c>
      <c r="P445" s="2" t="str">
        <f t="shared" si="73"/>
        <v>0.000122100114822388-3.47482653593853E-08i</v>
      </c>
      <c r="Q445" s="2" t="str">
        <f t="shared" si="74"/>
        <v>2.9243528842926-3.40967353839589i</v>
      </c>
      <c r="R445" s="2" t="str">
        <f t="shared" si="75"/>
        <v>0.00238266700103568-0.00277969081387455i</v>
      </c>
      <c r="S445" s="2" t="str">
        <f t="shared" si="78"/>
        <v>0.00238467504734025-0.00276647057639965i</v>
      </c>
      <c r="T445" s="2">
        <f t="shared" si="79"/>
        <v>-48.748430462202862</v>
      </c>
      <c r="U445">
        <f t="shared" si="80"/>
        <v>-49.238930103288808</v>
      </c>
      <c r="W445" s="2" t="str">
        <f t="shared" si="81"/>
        <v>-0.000420457151310163-0.00277345112881577i</v>
      </c>
      <c r="X445" s="2">
        <f t="shared" si="82"/>
        <v>-51.040906440889309</v>
      </c>
    </row>
    <row r="446" spans="12:24" x14ac:dyDescent="0.25">
      <c r="L446">
        <f t="shared" si="76"/>
        <v>4.4399999999999498</v>
      </c>
      <c r="M446" s="1">
        <f t="shared" si="77"/>
        <v>27542.287033378489</v>
      </c>
      <c r="N446" s="1">
        <f t="shared" si="72"/>
        <v>0.23091453448784524</v>
      </c>
      <c r="O446" s="2" t="str">
        <f t="shared" si="83"/>
        <v>0.119630316537417+0.992818506760001i</v>
      </c>
      <c r="P446" s="2" t="str">
        <f t="shared" si="73"/>
        <v>0.000122100114822388-3.36089460677094E-08i</v>
      </c>
      <c r="Q446" s="2" t="str">
        <f t="shared" si="74"/>
        <v>2.9243528842926-3.29787783287074i</v>
      </c>
      <c r="R446" s="2" t="str">
        <f t="shared" si="75"/>
        <v>0.00238271801288745-0.0026885508580461i</v>
      </c>
      <c r="S446" s="2" t="str">
        <f t="shared" si="78"/>
        <v>0.00238423099341018-0.00267576513797048i</v>
      </c>
      <c r="T446" s="2">
        <f t="shared" si="79"/>
        <v>-48.912903537861155</v>
      </c>
      <c r="U446">
        <f t="shared" si="80"/>
        <v>-48.297478791469061</v>
      </c>
      <c r="W446" s="2" t="str">
        <f t="shared" si="81"/>
        <v>-0.000316653602585019-0.0026822658997119i</v>
      </c>
      <c r="X446" s="2">
        <f t="shared" si="82"/>
        <v>-51.369854281614778</v>
      </c>
    </row>
    <row r="447" spans="12:24" x14ac:dyDescent="0.25">
      <c r="L447">
        <f t="shared" si="76"/>
        <v>4.4499999999999496</v>
      </c>
      <c r="M447" s="1">
        <f t="shared" si="77"/>
        <v>28183.829312641286</v>
      </c>
      <c r="N447" s="1">
        <f t="shared" si="72"/>
        <v>0.23629322495718455</v>
      </c>
      <c r="O447" s="2" t="str">
        <f t="shared" si="83"/>
        <v>0.0860157851330668+0.9962937742995i</v>
      </c>
      <c r="P447" s="2" t="str">
        <f t="shared" si="73"/>
        <v>0.000122100114822388-3.24861937123197E-08i</v>
      </c>
      <c r="Q447" s="2" t="str">
        <f t="shared" si="74"/>
        <v>2.9243528842926-3.18770775805978i</v>
      </c>
      <c r="R447" s="2" t="str">
        <f t="shared" si="75"/>
        <v>0.00238276661943782-0.00259873617594606i</v>
      </c>
      <c r="S447" s="2" t="str">
        <f t="shared" si="78"/>
        <v>0.00238380787710809-0.00258637855170109i</v>
      </c>
      <c r="T447" s="2">
        <f t="shared" si="79"/>
        <v>-49.07563809335258</v>
      </c>
      <c r="U447">
        <f t="shared" si="80"/>
        <v>-47.333921394106895</v>
      </c>
      <c r="W447" s="2" t="str">
        <f t="shared" si="81"/>
        <v>-0.000217744503468944-0.00259243105073977i</v>
      </c>
      <c r="X447" s="2">
        <f t="shared" si="82"/>
        <v>-51.695325002348369</v>
      </c>
    </row>
    <row r="448" spans="12:24" x14ac:dyDescent="0.25">
      <c r="L448">
        <f t="shared" si="76"/>
        <v>4.4599999999999493</v>
      </c>
      <c r="M448" s="1">
        <f t="shared" si="77"/>
        <v>28840.315031262729</v>
      </c>
      <c r="N448" s="1">
        <f t="shared" si="72"/>
        <v>0.24179720122210671</v>
      </c>
      <c r="O448" s="2" t="str">
        <f t="shared" si="83"/>
        <v>0.0515168899495019+0.998672123396829i</v>
      </c>
      <c r="P448" s="2" t="str">
        <f t="shared" si="73"/>
        <v>0.000122100114822388-3.13793132062975E-08i</v>
      </c>
      <c r="Q448" s="2" t="str">
        <f t="shared" si="74"/>
        <v>2.9243528842926-3.07909510835954i</v>
      </c>
      <c r="R448" s="2" t="str">
        <f t="shared" si="75"/>
        <v>0.00238281292236025-0.00251019116386718i</v>
      </c>
      <c r="S448" s="2" t="str">
        <f t="shared" si="78"/>
        <v>0.00238340481341944-0.00249825548670753i</v>
      </c>
      <c r="T448" s="2">
        <f t="shared" si="79"/>
        <v>-49.236545624230885</v>
      </c>
      <c r="U448">
        <f t="shared" si="80"/>
        <v>-46.347747429649779</v>
      </c>
      <c r="W448" s="2" t="str">
        <f t="shared" si="81"/>
        <v>-0.000123522970137081-0.00250388912007722i</v>
      </c>
      <c r="X448" s="2">
        <f t="shared" si="82"/>
        <v>-52.017141597564745</v>
      </c>
    </row>
    <row r="449" spans="12:24" x14ac:dyDescent="0.25">
      <c r="L449">
        <f t="shared" si="76"/>
        <v>4.4699999999999491</v>
      </c>
      <c r="M449" s="1">
        <f t="shared" si="77"/>
        <v>29512.092266660449</v>
      </c>
      <c r="N449" s="1">
        <f t="shared" si="72"/>
        <v>0.24742938156368119</v>
      </c>
      <c r="O449" s="2" t="str">
        <f t="shared" si="83"/>
        <v>0.0161509697333088+0.999869564581638i</v>
      </c>
      <c r="P449" s="2" t="str">
        <f t="shared" si="73"/>
        <v>0.000122100114822388-3.02876093716091E-08i</v>
      </c>
      <c r="Q449" s="2" t="str">
        <f t="shared" si="74"/>
        <v>2.9243528842926-2.97197166958441i</v>
      </c>
      <c r="R449" s="2" t="str">
        <f t="shared" si="75"/>
        <v>0.00238285701828063-0.00242286021110565i</v>
      </c>
      <c r="S449" s="2" t="str">
        <f t="shared" si="78"/>
        <v>0.00238302096126457-0.00241134060455335i</v>
      </c>
      <c r="T449" s="2">
        <f t="shared" si="79"/>
        <v>-49.395532766112623</v>
      </c>
      <c r="U449">
        <f t="shared" si="80"/>
        <v>-45.338434459838993</v>
      </c>
      <c r="W449" s="2" t="str">
        <f t="shared" si="81"/>
        <v>-0.0000337923890972439-0.00241658277849401i</v>
      </c>
      <c r="X449" s="2">
        <f t="shared" si="82"/>
        <v>-52.335117341697035</v>
      </c>
    </row>
    <row r="450" spans="12:24" x14ac:dyDescent="0.25">
      <c r="L450">
        <f t="shared" si="76"/>
        <v>4.4799999999999489</v>
      </c>
      <c r="M450" s="1">
        <f t="shared" si="77"/>
        <v>30199.517204016618</v>
      </c>
      <c r="N450" s="1">
        <f t="shared" ref="N450:N513" si="84">M450/(CEdsp)</f>
        <v>0.25319275223847532</v>
      </c>
      <c r="O450" s="2" t="str">
        <f t="shared" si="83"/>
        <v>-0.0200593084803762+0.999798791829281i</v>
      </c>
      <c r="P450" s="2" t="str">
        <f t="shared" ref="P450:P513" si="85">IMDIV(IMSUB(IMPRODUCT(gg1_+gg2_,$O450),gg2_),IMSUB($O450,1))</f>
        <v>0.000122100114822388-2.92103857781035E-08i</v>
      </c>
      <c r="Q450" s="2" t="str">
        <f t="shared" ref="Q450:Q513" si="86">IMDIV(IMPRODUCT(gpi,$O450),IMSUB($O450,1))</f>
        <v>2.92435288429259-2.86626910444439i</v>
      </c>
      <c r="R450" s="2" t="str">
        <f t="shared" ref="R450:R513" si="87">IMPRODUCT($P450,$Q450,gpd)</f>
        <v>0.00238289899896254-0.0023366876065985i</v>
      </c>
      <c r="S450" s="2" t="str">
        <f t="shared" si="78"/>
        <v>0.00238265552188511-0.0023255784663702i</v>
      </c>
      <c r="T450" s="2">
        <f t="shared" si="79"/>
        <v>-49.552500990126745</v>
      </c>
      <c r="U450">
        <f t="shared" si="80"/>
        <v>-44.305447815982767</v>
      </c>
      <c r="W450" s="2" t="str">
        <f t="shared" si="81"/>
        <v>0.0000516339599786985-0.00233045472690767i</v>
      </c>
      <c r="X450" s="2">
        <f t="shared" si="82"/>
        <v>-52.649055180042133</v>
      </c>
    </row>
    <row r="451" spans="12:24" x14ac:dyDescent="0.25">
      <c r="L451">
        <f t="shared" ref="L451:L514" si="88">L450+Graph_Step_Size</f>
        <v>4.4899999999999487</v>
      </c>
      <c r="M451" s="1">
        <f t="shared" ref="M451:M514" si="89">10^L451</f>
        <v>30902.954325132276</v>
      </c>
      <c r="N451" s="1">
        <f t="shared" si="84"/>
        <v>0.25909036906190896</v>
      </c>
      <c r="O451" s="2" t="str">
        <f t="shared" si="83"/>
        <v>-0.0570854232939545+0.998369297628563i</v>
      </c>
      <c r="P451" s="2" t="str">
        <f t="shared" si="85"/>
        <v>0.000122100114822388-2.8146943486337E-08i</v>
      </c>
      <c r="Q451" s="2" t="str">
        <f t="shared" si="86"/>
        <v>2.92435288429262-2.76191882961704i</v>
      </c>
      <c r="R451" s="2" t="str">
        <f t="shared" si="87"/>
        <v>0.0023829389514799-0.00225161743870807i</v>
      </c>
      <c r="S451" s="2" t="str">
        <f t="shared" ref="S451:S514" si="90">IMDIV($R451,IMSUM(1,$R451))</f>
        <v>0.0023823077373429-0.00224091343315554i</v>
      </c>
      <c r="T451" s="2">
        <f t="shared" ref="T451:T514" si="91">20*LOG10(SQRT(IMPRODUCT(IMCONJUGATE(S451),S451)+0))</f>
        <v>-49.707346275236475</v>
      </c>
      <c r="U451">
        <f t="shared" ref="U451:U514" si="92">ATAN(IMAGINARY(S451)/IMREAL(S451))*180/PI()</f>
        <v>-43.248240319092943</v>
      </c>
      <c r="W451" s="2" t="str">
        <f t="shared" ref="W451:W514" si="93">IMPRODUCT($S451,IMDIV($O451,IMSUB($O451,1)))</f>
        <v>0.000132933255178153-0.00224544758772932i</v>
      </c>
      <c r="X451" s="2">
        <f t="shared" ref="X451:X514" si="94">20*LOG10(SQRT(IMPRODUCT(IMCONJUGATE(W451),W451)+0))</f>
        <v>-52.958747073409995</v>
      </c>
    </row>
    <row r="452" spans="12:24" x14ac:dyDescent="0.25">
      <c r="L452">
        <f t="shared" si="88"/>
        <v>4.4999999999999485</v>
      </c>
      <c r="M452" s="1">
        <f t="shared" si="89"/>
        <v>31622.776601680074</v>
      </c>
      <c r="N452" s="1">
        <f t="shared" si="84"/>
        <v>0.26512535902848572</v>
      </c>
      <c r="O452" s="2" t="str">
        <f t="shared" si="83"/>
        <v>-0.094892442414631+0.995487530998046i</v>
      </c>
      <c r="P452" s="2" t="str">
        <f t="shared" si="85"/>
        <v>0.000122100114822387-2.70965797025331E-08i</v>
      </c>
      <c r="Q452" s="2" t="str">
        <f t="shared" si="86"/>
        <v>2.9243528842926-2.65885188332409i</v>
      </c>
      <c r="R452" s="2" t="str">
        <f t="shared" si="87"/>
        <v>0.00238297695837627-0.00216759348726565i</v>
      </c>
      <c r="S452" s="2" t="str">
        <f t="shared" si="90"/>
        <v>0.00238197688913093-0.00215728955836382i</v>
      </c>
      <c r="T452" s="2">
        <f t="shared" si="91"/>
        <v>-49.859958755242715</v>
      </c>
      <c r="U452">
        <f t="shared" si="92"/>
        <v>-42.166251993781053</v>
      </c>
      <c r="W452" s="2" t="str">
        <f t="shared" si="93"/>
        <v>0.000210273456996761-0.00216150378907056i</v>
      </c>
      <c r="X452" s="2">
        <f t="shared" si="94"/>
        <v>-53.263973292135994</v>
      </c>
    </row>
    <row r="453" spans="12:24" x14ac:dyDescent="0.25">
      <c r="L453">
        <f t="shared" si="88"/>
        <v>4.5099999999999483</v>
      </c>
      <c r="M453" s="1">
        <f t="shared" si="89"/>
        <v>32359.365692959018</v>
      </c>
      <c r="N453" s="1">
        <f t="shared" si="84"/>
        <v>0.2713009219697684</v>
      </c>
      <c r="O453" s="2" t="str">
        <f t="shared" si="83"/>
        <v>-0.13343843622446+0.991057104176127i</v>
      </c>
      <c r="P453" s="2" t="str">
        <f t="shared" si="85"/>
        <v>0.000122100114822388-2.60585863148116E-08i</v>
      </c>
      <c r="Q453" s="2" t="str">
        <f t="shared" si="86"/>
        <v>2.9243528842926-2.55699878217487i</v>
      </c>
      <c r="R453" s="2" t="str">
        <f t="shared" si="87"/>
        <v>0.0023830130978119-0.00208455910686504i</v>
      </c>
      <c r="S453" s="2" t="str">
        <f t="shared" si="90"/>
        <v>0.00238166229689836-0.00207465047178692i</v>
      </c>
      <c r="T453" s="2">
        <f t="shared" si="91"/>
        <v>-50.0102223380174</v>
      </c>
      <c r="U453">
        <f t="shared" si="92"/>
        <v>-41.058909775805283</v>
      </c>
      <c r="W453" s="2" t="str">
        <f t="shared" si="93"/>
        <v>0.000283813606501449-0.00207856544076601i</v>
      </c>
      <c r="X453" s="2">
        <f t="shared" si="94"/>
        <v>-53.564501654552899</v>
      </c>
    </row>
    <row r="454" spans="12:24" x14ac:dyDescent="0.25">
      <c r="L454">
        <f t="shared" si="88"/>
        <v>4.5199999999999481</v>
      </c>
      <c r="M454" s="1">
        <f t="shared" si="89"/>
        <v>33113.112148255212</v>
      </c>
      <c r="N454" s="1">
        <f t="shared" si="84"/>
        <v>0.27762033225097171</v>
      </c>
      <c r="O454" s="2" t="str">
        <f t="shared" si="83"/>
        <v>-0.172673862509562+0.9849790541966i</v>
      </c>
      <c r="P454" s="2" t="str">
        <f t="shared" si="85"/>
        <v>0.000122100114822388-2.5032248314493E-08i</v>
      </c>
      <c r="Q454" s="2" t="str">
        <f t="shared" si="86"/>
        <v>2.9243528842926-2.45628936586291i</v>
      </c>
      <c r="R454" s="2" t="str">
        <f t="shared" si="87"/>
        <v>0.00238304744369651-0.00200245710025337i</v>
      </c>
      <c r="S454" s="2" t="str">
        <f t="shared" si="90"/>
        <v>0.00238136331728942-0.0019929392535767i</v>
      </c>
      <c r="T454" s="2">
        <f t="shared" si="91"/>
        <v>-50.158014294232515</v>
      </c>
      <c r="U454">
        <f t="shared" si="92"/>
        <v>-39.925627213181116</v>
      </c>
      <c r="W454" s="2" t="str">
        <f t="shared" si="93"/>
        <v>0.00035370409658907-0.0019965742010229i</v>
      </c>
      <c r="X454" s="2">
        <f t="shared" si="94"/>
        <v>-53.860086704451859</v>
      </c>
    </row>
    <row r="455" spans="12:24" x14ac:dyDescent="0.25">
      <c r="L455">
        <f t="shared" si="88"/>
        <v>4.5299999999999478</v>
      </c>
      <c r="M455" s="1">
        <f t="shared" si="89"/>
        <v>33884.415613916201</v>
      </c>
      <c r="N455" s="1">
        <f t="shared" si="84"/>
        <v>0.28408694050707339</v>
      </c>
      <c r="O455" s="2" t="str">
        <f t="shared" si="83"/>
        <v>-0.212540923990086+0.977152166056772i</v>
      </c>
      <c r="P455" s="2" t="str">
        <f t="shared" si="85"/>
        <v>0.000122100114822387-2.40168420699056E-08i</v>
      </c>
      <c r="Q455" s="2" t="str">
        <f t="shared" si="86"/>
        <v>2.9243528842926-2.3566526281007i</v>
      </c>
      <c r="R455" s="2" t="str">
        <f t="shared" si="87"/>
        <v>0.00238308006580949-0.00192122958050308i</v>
      </c>
      <c r="S455" s="2" t="str">
        <f t="shared" si="90"/>
        <v>0.00238107934290153-0.00191209829710028i</v>
      </c>
      <c r="T455" s="2">
        <f t="shared" si="91"/>
        <v>-50.303204812504774</v>
      </c>
      <c r="U455">
        <f t="shared" si="92"/>
        <v>-38.765804160748324</v>
      </c>
      <c r="W455" s="2" t="str">
        <f t="shared" si="93"/>
        <v>0.000420086915688648-0.00191547113235128i</v>
      </c>
      <c r="X455" s="2">
        <f t="shared" si="94"/>
        <v>-54.150468821377416</v>
      </c>
    </row>
    <row r="456" spans="12:24" x14ac:dyDescent="0.25">
      <c r="L456">
        <f t="shared" si="88"/>
        <v>4.5399999999999476</v>
      </c>
      <c r="M456" s="1">
        <f t="shared" si="89"/>
        <v>34673.685045249011</v>
      </c>
      <c r="N456" s="1">
        <f t="shared" si="84"/>
        <v>0.29070417541936772</v>
      </c>
      <c r="O456" s="2" t="str">
        <f t="shared" ref="O456:O519" si="95">IMEXP(2*PI()*N456&amp;"i")</f>
        <v>-0.252972900979959+0.967473364682348i</v>
      </c>
      <c r="P456" s="2" t="str">
        <f t="shared" si="85"/>
        <v>0.000122100114822388-2.30116334463929E-08i</v>
      </c>
      <c r="Q456" s="2" t="str">
        <f t="shared" si="86"/>
        <v>2.9243528842926-2.25801653193962i</v>
      </c>
      <c r="R456" s="2" t="str">
        <f t="shared" si="87"/>
        <v>0.00238311102990559-0.00184081782045395i</v>
      </c>
      <c r="S456" s="2" t="str">
        <f t="shared" si="90"/>
        <v>0.00238080980136426-0.00183206915912382i</v>
      </c>
      <c r="T456" s="2">
        <f t="shared" si="91"/>
        <v>-50.445656517510614</v>
      </c>
      <c r="U456">
        <f t="shared" si="92"/>
        <v>-37.578826468113846</v>
      </c>
      <c r="W456" s="2" t="str">
        <f t="shared" si="93"/>
        <v>0.000483095862983863-0.00183519654523296i</v>
      </c>
      <c r="X456" s="2">
        <f t="shared" si="94"/>
        <v>-54.435373256860188</v>
      </c>
    </row>
    <row r="457" spans="12:24" x14ac:dyDescent="0.25">
      <c r="L457">
        <f t="shared" si="88"/>
        <v>4.5499999999999474</v>
      </c>
      <c r="M457" s="1">
        <f t="shared" si="89"/>
        <v>35481.338923353294</v>
      </c>
      <c r="N457" s="1">
        <f t="shared" si="84"/>
        <v>0.297475545533394</v>
      </c>
      <c r="O457" s="2" t="str">
        <f t="shared" si="95"/>
        <v>-0.293893462305889+0.955838183383494i</v>
      </c>
      <c r="P457" s="2" t="str">
        <f t="shared" si="85"/>
        <v>0.000122100114822388-2.20158757439779E-08i</v>
      </c>
      <c r="Q457" s="2" t="str">
        <f t="shared" si="86"/>
        <v>2.9243528842926-2.1603078073469i</v>
      </c>
      <c r="R457" s="2" t="str">
        <f t="shared" si="87"/>
        <v>0.00238314039780596-0.0017611620876903i</v>
      </c>
      <c r="S457" s="2" t="str">
        <f t="shared" si="90"/>
        <v>0.00238055415454581-0.00175279239559869i</v>
      </c>
      <c r="T457" s="2">
        <f t="shared" si="91"/>
        <v>-50.585223947177163</v>
      </c>
      <c r="U457">
        <f t="shared" si="92"/>
        <v>-36.364065660890368</v>
      </c>
      <c r="W457" s="2" t="str">
        <f t="shared" si="93"/>
        <v>0.00054285673391956-0.00175568982776792i</v>
      </c>
      <c r="X457" s="2">
        <f t="shared" si="94"/>
        <v>-54.714509088801648</v>
      </c>
    </row>
    <row r="458" spans="12:24" x14ac:dyDescent="0.25">
      <c r="L458">
        <f t="shared" si="88"/>
        <v>4.5599999999999472</v>
      </c>
      <c r="M458" s="1">
        <f t="shared" si="89"/>
        <v>36307.805477005779</v>
      </c>
      <c r="N458" s="1">
        <f t="shared" si="84"/>
        <v>0.30440464111921645</v>
      </c>
      <c r="O458" s="2" t="str">
        <f t="shared" si="95"/>
        <v>-0.33521595854221+0.942141316968228i</v>
      </c>
      <c r="P458" s="2" t="str">
        <f t="shared" si="85"/>
        <v>0.000122100114822388-2.10288074247805E-08i</v>
      </c>
      <c r="Q458" s="2" t="str">
        <f t="shared" si="86"/>
        <v>2.9243528842926-2.0634517285843i</v>
      </c>
      <c r="R458" s="2" t="str">
        <f t="shared" si="87"/>
        <v>0.00238316822747416-0.00168220146305202i</v>
      </c>
      <c r="S458" s="2" t="str">
        <f t="shared" si="90"/>
        <v>0.0023803118978935-0.00167420738105813i</v>
      </c>
      <c r="T458" s="2">
        <f t="shared" si="91"/>
        <v>-50.72175298455933</v>
      </c>
      <c r="U458">
        <f t="shared" si="92"/>
        <v>-35.120878615151646</v>
      </c>
      <c r="W458" s="2" t="str">
        <f t="shared" si="93"/>
        <v>0.000599487474391452-0.00167688925927144i</v>
      </c>
      <c r="X458" s="2">
        <f t="shared" si="94"/>
        <v>-54.987568085231317</v>
      </c>
    </row>
    <row r="459" spans="12:24" x14ac:dyDescent="0.25">
      <c r="L459">
        <f t="shared" si="88"/>
        <v>4.569999999999947</v>
      </c>
      <c r="M459" s="1">
        <f t="shared" si="89"/>
        <v>37153.52290971273</v>
      </c>
      <c r="N459" s="1">
        <f t="shared" si="84"/>
        <v>0.31149513607503154</v>
      </c>
      <c r="O459" s="2" t="str">
        <f t="shared" si="95"/>
        <v>-0.376842702682372+0.926277268119566i</v>
      </c>
      <c r="P459" s="2" t="str">
        <f t="shared" si="85"/>
        <v>0.000122100114822388-2.00496496156056E-08i</v>
      </c>
      <c r="Q459" s="2" t="str">
        <f t="shared" si="86"/>
        <v>2.92435288429261-1.96737186855325i</v>
      </c>
      <c r="R459" s="2" t="str">
        <f t="shared" si="87"/>
        <v>0.00238319457307543-0.00160387364036777i</v>
      </c>
      <c r="S459" s="2" t="str">
        <f t="shared" si="90"/>
        <v>0.00238008255991668-0.00159625210932381i</v>
      </c>
      <c r="T459" s="2">
        <f t="shared" si="91"/>
        <v>-50.855080239431999</v>
      </c>
      <c r="U459">
        <f t="shared" si="92"/>
        <v>-33.848607225059617</v>
      </c>
      <c r="W459" s="2" t="str">
        <f t="shared" si="93"/>
        <v>0.000653098301586887-0.00159873180548718i</v>
      </c>
      <c r="X459" s="2">
        <f t="shared" si="94"/>
        <v>-55.254223467492594</v>
      </c>
    </row>
    <row r="460" spans="12:24" x14ac:dyDescent="0.25">
      <c r="L460">
        <f t="shared" si="88"/>
        <v>4.5799999999999468</v>
      </c>
      <c r="M460" s="1">
        <f t="shared" si="89"/>
        <v>38018.939632051486</v>
      </c>
      <c r="N460" s="1">
        <f t="shared" si="84"/>
        <v>0.31875078987511962</v>
      </c>
      <c r="O460" s="2" t="str">
        <f t="shared" si="95"/>
        <v>-0.41866424458486+0.908141096034195i</v>
      </c>
      <c r="P460" s="2" t="str">
        <f t="shared" si="85"/>
        <v>0.000122100114822388-1.90776033307381E-08i</v>
      </c>
      <c r="Q460" s="2" t="str">
        <f t="shared" si="86"/>
        <v>2.9243528842926-1.87198982681726i</v>
      </c>
      <c r="R460" s="2" t="str">
        <f t="shared" si="87"/>
        <v>0.00238321948501849-0.00152611470472878i</v>
      </c>
      <c r="S460" s="2" t="str">
        <f t="shared" si="90"/>
        <v>0.00237986570182351-0.00151886297285397i</v>
      </c>
      <c r="T460" s="2">
        <f t="shared" si="91"/>
        <v>-50.985032373956216</v>
      </c>
      <c r="U460">
        <f t="shared" si="92"/>
        <v>-32.546578063601636</v>
      </c>
      <c r="W460" s="2" t="str">
        <f t="shared" si="93"/>
        <v>0.000703791788937999-0.00152115289271387i</v>
      </c>
      <c r="X460" s="2">
        <f t="shared" si="94"/>
        <v>-55.514128561577145</v>
      </c>
    </row>
    <row r="461" spans="12:24" x14ac:dyDescent="0.25">
      <c r="L461">
        <f t="shared" si="88"/>
        <v>4.5899999999999466</v>
      </c>
      <c r="M461" s="1">
        <f t="shared" si="89"/>
        <v>38904.514499423312</v>
      </c>
      <c r="N461" s="1">
        <f t="shared" si="84"/>
        <v>0.32617544956316502</v>
      </c>
      <c r="O461" s="2" t="str">
        <f t="shared" si="95"/>
        <v>-0.46055864691085+0.887629276644054i</v>
      </c>
      <c r="P461" s="2" t="str">
        <f t="shared" si="85"/>
        <v>0.000122100114822388-1.81118463945851E-08i</v>
      </c>
      <c r="Q461" s="2" t="str">
        <f t="shared" si="86"/>
        <v>2.9243528842926-1.77722492748012i</v>
      </c>
      <c r="R461" s="2" t="str">
        <f t="shared" si="87"/>
        <v>0.00238324300997819-0.00144885888618811i</v>
      </c>
      <c r="S461" s="2" t="str">
        <f t="shared" si="90"/>
        <v>0.00237966091732438-0.00144197451763221i</v>
      </c>
      <c r="T461" s="2">
        <f t="shared" si="91"/>
        <v>-51.111425366002685</v>
      </c>
      <c r="U461">
        <f t="shared" si="92"/>
        <v>-31.214102036427423</v>
      </c>
      <c r="W461" s="2" t="str">
        <f t="shared" si="93"/>
        <v>0.00075166291204153-0.00144408615771013i</v>
      </c>
      <c r="X461" s="2">
        <f t="shared" si="94"/>
        <v>-55.76691532477205</v>
      </c>
    </row>
    <row r="462" spans="12:24" x14ac:dyDescent="0.25">
      <c r="L462">
        <f t="shared" si="88"/>
        <v>4.5999999999999464</v>
      </c>
      <c r="M462" s="1">
        <f t="shared" si="89"/>
        <v>39810.717055344867</v>
      </c>
      <c r="N462" s="1">
        <f t="shared" si="84"/>
        <v>0.33377305179201133</v>
      </c>
      <c r="O462" s="2" t="str">
        <f t="shared" si="95"/>
        <v>-0.502390771828668+0.864640683973056i</v>
      </c>
      <c r="P462" s="2" t="str">
        <f t="shared" si="85"/>
        <v>0.000122100114822388-1.7151530012269E-08i</v>
      </c>
      <c r="Q462" s="2" t="str">
        <f t="shared" si="86"/>
        <v>2.9243528842926-1.68299388246089i</v>
      </c>
      <c r="R462" s="2" t="str">
        <f t="shared" si="87"/>
        <v>0.00238326519089692-0.00137203828525018i</v>
      </c>
      <c r="S462" s="2" t="str">
        <f t="shared" si="90"/>
        <v>0.00237946783261903-0.00136551916997999i</v>
      </c>
      <c r="T462" s="2">
        <f t="shared" si="91"/>
        <v>-51.234063702809863</v>
      </c>
      <c r="U462">
        <f t="shared" si="92"/>
        <v>-29.850474028775739</v>
      </c>
      <c r="W462" s="2" t="str">
        <f t="shared" si="93"/>
        <v>0.00079679905167615-0.00136746316972495i</v>
      </c>
      <c r="X462" s="2">
        <f t="shared" si="94"/>
        <v>-56.012192732976501</v>
      </c>
    </row>
    <row r="463" spans="12:24" x14ac:dyDescent="0.25">
      <c r="L463">
        <f t="shared" si="88"/>
        <v>4.6099999999999461</v>
      </c>
      <c r="M463" s="1">
        <f t="shared" si="89"/>
        <v>40738.027780406293</v>
      </c>
      <c r="N463" s="1">
        <f t="shared" si="84"/>
        <v>0.34154762491092633</v>
      </c>
      <c r="O463" s="2" t="str">
        <f t="shared" si="95"/>
        <v>-0.544011589504351+0.839077702292791i</v>
      </c>
      <c r="P463" s="2" t="str">
        <f t="shared" si="85"/>
        <v>0.000122100114822388-1.61957749293502E-08i</v>
      </c>
      <c r="Q463" s="2" t="str">
        <f t="shared" si="86"/>
        <v>2.9243528842926-1.58921041495111i</v>
      </c>
      <c r="R463" s="2" t="str">
        <f t="shared" si="87"/>
        <v>0.00238328606696273-0.00129558256589915i</v>
      </c>
      <c r="S463" s="2" t="str">
        <f t="shared" si="90"/>
        <v>0.00237928610658747-0.00128942693106101i</v>
      </c>
      <c r="T463" s="2">
        <f t="shared" si="91"/>
        <v>-51.352739496601778</v>
      </c>
      <c r="U463">
        <f t="shared" si="92"/>
        <v>-28.454972545508916</v>
      </c>
      <c r="W463" s="2" t="str">
        <f t="shared" si="93"/>
        <v>0.000839279949174669-0.00129121312038525i</v>
      </c>
      <c r="X463" s="2">
        <f t="shared" si="94"/>
        <v>-56.249545011936284</v>
      </c>
    </row>
    <row r="464" spans="12:24" x14ac:dyDescent="0.25">
      <c r="L464">
        <f t="shared" si="88"/>
        <v>4.6199999999999459</v>
      </c>
      <c r="M464" s="1">
        <f t="shared" si="89"/>
        <v>41686.938347028365</v>
      </c>
      <c r="N464" s="1">
        <f t="shared" si="84"/>
        <v>0.34950329110148581</v>
      </c>
      <c r="O464" s="2" t="str">
        <f t="shared" si="95"/>
        <v>-0.58525752134172+0.810847478699259i</v>
      </c>
      <c r="P464" s="2" t="str">
        <f t="shared" si="85"/>
        <v>0.000122100114822388-1.52436671279236E-08i</v>
      </c>
      <c r="Q464" s="2" t="str">
        <f t="shared" si="86"/>
        <v>2.9243528842926-1.49578483693213i</v>
      </c>
      <c r="R464" s="2" t="str">
        <f t="shared" si="87"/>
        <v>0.00238330567356116-0.00121941861117565i</v>
      </c>
      <c r="S464" s="2" t="str">
        <f t="shared" si="90"/>
        <v>0.00237911543120949-0.00121362503411133i</v>
      </c>
      <c r="T464" s="2">
        <f t="shared" si="91"/>
        <v>-51.467231512553482</v>
      </c>
      <c r="U464">
        <f t="shared" si="92"/>
        <v>-27.026859344321721</v>
      </c>
      <c r="W464" s="2" t="str">
        <f t="shared" si="93"/>
        <v>0.000879177608351701-0.0012152624764345i</v>
      </c>
      <c r="X464" s="2">
        <f t="shared" si="94"/>
        <v>-56.478529693173314</v>
      </c>
    </row>
    <row r="465" spans="12:24" x14ac:dyDescent="0.25">
      <c r="L465">
        <f t="shared" si="88"/>
        <v>4.6299999999999457</v>
      </c>
      <c r="M465" s="1">
        <f t="shared" si="89"/>
        <v>42657.951880153967</v>
      </c>
      <c r="N465" s="1">
        <f t="shared" si="84"/>
        <v>0.35764426856321085</v>
      </c>
      <c r="O465" s="2" t="str">
        <f t="shared" si="95"/>
        <v>-0.625949833084554+0.779863325500962i</v>
      </c>
      <c r="P465" s="2" t="str">
        <f t="shared" si="85"/>
        <v>0.000122100114822388-1.42942529785678E-08i</v>
      </c>
      <c r="Q465" s="2" t="str">
        <f t="shared" si="86"/>
        <v>2.92435288429261-1.40262357354304i</v>
      </c>
      <c r="R465" s="2" t="str">
        <f t="shared" si="87"/>
        <v>0.0023833240421973-0.00114347013542409i</v>
      </c>
      <c r="S465" s="2" t="str">
        <f t="shared" si="90"/>
        <v>0.00237895553224317-0.00113803755854526i</v>
      </c>
      <c r="T465" s="2">
        <f t="shared" si="91"/>
        <v>-51.577304098042688</v>
      </c>
      <c r="U465">
        <f t="shared" si="92"/>
        <v>-25.565379062215886</v>
      </c>
      <c r="W465" s="2" t="str">
        <f t="shared" si="93"/>
        <v>0.000916556136901201-0.00113953458942973i</v>
      </c>
      <c r="X465" s="2">
        <f t="shared" si="94"/>
        <v>-56.698675472486471</v>
      </c>
    </row>
    <row r="466" spans="12:24" x14ac:dyDescent="0.25">
      <c r="L466">
        <f t="shared" si="88"/>
        <v>4.6399999999999455</v>
      </c>
      <c r="M466" s="1">
        <f t="shared" si="89"/>
        <v>43651.58322401117</v>
      </c>
      <c r="N466" s="1">
        <f t="shared" si="84"/>
        <v>0.36597487375010962</v>
      </c>
      <c r="O466" s="2" t="str">
        <f t="shared" si="95"/>
        <v>-0.665894095254926+0.746046281342266i</v>
      </c>
      <c r="P466" s="2" t="str">
        <f t="shared" si="85"/>
        <v>0.000122100114822387-1.33465337660325E-08i</v>
      </c>
      <c r="Q466" s="2" t="str">
        <f t="shared" si="86"/>
        <v>2.92435288429259-1.30962862577718i</v>
      </c>
      <c r="R466" s="2" t="str">
        <f t="shared" si="87"/>
        <v>0.00238334120038382-0.00106765724626311i</v>
      </c>
      <c r="S466" s="2" t="str">
        <f t="shared" si="90"/>
        <v>0.0023788061701993-0.00106258499402288i</v>
      </c>
      <c r="T466" s="2">
        <f t="shared" si="91"/>
        <v>-51.682706000416552</v>
      </c>
      <c r="U466">
        <f t="shared" si="92"/>
        <v>-24.069758835389298</v>
      </c>
      <c r="W466" s="2" t="str">
        <f t="shared" si="93"/>
        <v>0.000951471518603653-0.0010639492554351i</v>
      </c>
      <c r="X466" s="2">
        <f t="shared" si="94"/>
        <v>-56.909479845481187</v>
      </c>
    </row>
    <row r="467" spans="12:24" x14ac:dyDescent="0.25">
      <c r="L467">
        <f t="shared" si="88"/>
        <v>4.6499999999999453</v>
      </c>
      <c r="M467" s="1">
        <f t="shared" si="89"/>
        <v>44668.359215090757</v>
      </c>
      <c r="N467" s="1">
        <f t="shared" si="84"/>
        <v>0.37449952365932088</v>
      </c>
      <c r="O467" s="2" t="str">
        <f t="shared" si="95"/>
        <v>-0.70487973097515+0.709326839235906i</v>
      </c>
      <c r="P467" s="2" t="str">
        <f t="shared" si="85"/>
        <v>0.000122100114822388-1.2399459479125E-08i</v>
      </c>
      <c r="Q467" s="2" t="str">
        <f t="shared" si="86"/>
        <v>2.9243528842926-1.21669696139751i</v>
      </c>
      <c r="R467" s="2" t="str">
        <f t="shared" si="87"/>
        <v>0.00238335717149001-0.00099189594803755i</v>
      </c>
      <c r="S467" s="2" t="str">
        <f t="shared" si="90"/>
        <v>0.00237866714165725-0.000987183746276743i</v>
      </c>
      <c r="T467" s="2">
        <f t="shared" si="91"/>
        <v>-51.783169058477824</v>
      </c>
      <c r="U467">
        <f t="shared" si="92"/>
        <v>-22.539207912749465</v>
      </c>
      <c r="W467" s="2" t="str">
        <f t="shared" si="93"/>
        <v>0.000983971305746435-0.000988422216455602i</v>
      </c>
      <c r="X467" s="2">
        <f t="shared" si="94"/>
        <v>-57.11040649053696</v>
      </c>
    </row>
    <row r="468" spans="12:24" x14ac:dyDescent="0.25">
      <c r="L468">
        <f t="shared" si="88"/>
        <v>4.6599999999999451</v>
      </c>
      <c r="M468" s="1">
        <f t="shared" si="89"/>
        <v>45708.818961481731</v>
      </c>
      <c r="N468" s="1">
        <f t="shared" si="84"/>
        <v>0.38322273817306285</v>
      </c>
      <c r="O468" s="2" t="str">
        <f t="shared" si="95"/>
        <v>-0.742679674002117+0.669646848588202i</v>
      </c>
      <c r="P468" s="2" t="str">
        <f t="shared" si="85"/>
        <v>0.000122100114822387-1.14519217533394E-08i</v>
      </c>
      <c r="Q468" s="2" t="str">
        <f t="shared" si="86"/>
        <v>2.9243528842926-1.1237198220308i</v>
      </c>
      <c r="R468" s="2" t="str">
        <f t="shared" si="87"/>
        <v>0.0023833719745447-0.00091609757693614i</v>
      </c>
      <c r="S468" s="2" t="str">
        <f t="shared" si="90"/>
        <v>0.00237853828097742-0.00091174557492909i</v>
      </c>
      <c r="T468" s="2">
        <f t="shared" si="91"/>
        <v>-51.878406750494634</v>
      </c>
      <c r="U468">
        <f t="shared" si="92"/>
        <v>-20.972917263339422</v>
      </c>
      <c r="W468" s="2" t="str">
        <f t="shared" si="93"/>
        <v>0.00101409421876504-0.000912864593780003i</v>
      </c>
      <c r="X468" s="2">
        <f t="shared" si="94"/>
        <v>-57.300882364820104</v>
      </c>
    </row>
    <row r="469" spans="12:24" x14ac:dyDescent="0.25">
      <c r="L469">
        <f t="shared" si="88"/>
        <v>4.6699999999999449</v>
      </c>
      <c r="M469" s="1">
        <f t="shared" si="89"/>
        <v>46773.514128713912</v>
      </c>
      <c r="N469" s="1">
        <f t="shared" si="84"/>
        <v>0.39214914245513743</v>
      </c>
      <c r="O469" s="2" t="str">
        <f t="shared" si="95"/>
        <v>-0.779050162781301+0.626961596806717i</v>
      </c>
      <c r="P469" s="2" t="str">
        <f t="shared" si="85"/>
        <v>0.000122100114822388-1.05027458042513E-08i</v>
      </c>
      <c r="Q469" s="2" t="str">
        <f t="shared" si="86"/>
        <v>2.92435288429261-1.03058193204404i</v>
      </c>
      <c r="R469" s="2" t="str">
        <f t="shared" si="87"/>
        <v>0.00238338562398651-0.000840168156038666i</v>
      </c>
      <c r="S469" s="2" t="str">
        <f t="shared" si="90"/>
        <v>0.00237841946247938-0.000836176951618988i</v>
      </c>
      <c r="T469" s="2">
        <f t="shared" si="91"/>
        <v>-51.968112578669718</v>
      </c>
      <c r="U469">
        <f t="shared" si="92"/>
        <v>-19.370059178045963</v>
      </c>
      <c r="W469" s="2" t="str">
        <f t="shared" si="93"/>
        <v>0.00104186963713565-0.000837182241479653i</v>
      </c>
      <c r="X469" s="2">
        <f t="shared" si="94"/>
        <v>-57.480294473214414</v>
      </c>
    </row>
    <row r="470" spans="12:24" x14ac:dyDescent="0.25">
      <c r="L470">
        <f t="shared" si="88"/>
        <v>4.6799999999999446</v>
      </c>
      <c r="M470" s="1">
        <f t="shared" si="89"/>
        <v>47863.009232257784</v>
      </c>
      <c r="N470" s="1">
        <f t="shared" si="84"/>
        <v>0.40128346940324927</v>
      </c>
      <c r="O470" s="2" t="str">
        <f t="shared" si="95"/>
        <v>-0.813730699482694+0.581242074113192i</v>
      </c>
      <c r="P470" s="2" t="str">
        <f t="shared" si="85"/>
        <v>0.000122100114822388-9.55068119134054E-09i</v>
      </c>
      <c r="Q470" s="2" t="str">
        <f t="shared" si="86"/>
        <v>2.92435288429261-0.937160591916937i</v>
      </c>
      <c r="R470" s="2" t="str">
        <f t="shared" si="87"/>
        <v>0.00238339812935014-0.000764007656199922i</v>
      </c>
      <c r="S470" s="2" t="str">
        <f t="shared" si="90"/>
        <v>0.002378310603169-0.000760378324414272i</v>
      </c>
      <c r="T470" s="2">
        <f t="shared" si="91"/>
        <v>-52.051958266580264</v>
      </c>
      <c r="U470">
        <f t="shared" si="92"/>
        <v>-17.729786866094994</v>
      </c>
      <c r="W470" s="2" t="str">
        <f t="shared" si="93"/>
        <v>0.00106731696182455-0.000761275005950538i</v>
      </c>
      <c r="X470" s="2">
        <f t="shared" si="94"/>
        <v>-57.647986263189964</v>
      </c>
    </row>
    <row r="471" spans="12:24" x14ac:dyDescent="0.25">
      <c r="L471">
        <f t="shared" si="88"/>
        <v>4.6899999999999444</v>
      </c>
      <c r="M471" s="1">
        <f t="shared" si="89"/>
        <v>48977.881936838421</v>
      </c>
      <c r="N471" s="1">
        <f t="shared" si="84"/>
        <v>0.41063056215845328</v>
      </c>
      <c r="O471" s="2" t="str">
        <f t="shared" si="95"/>
        <v>-0.846444206283006+0.532477422666851i</v>
      </c>
      <c r="P471" s="2" t="str">
        <f t="shared" si="85"/>
        <v>0.000122100114822388-8.59439118743047E-09i</v>
      </c>
      <c r="Q471" s="2" t="str">
        <f t="shared" si="86"/>
        <v>2.92435288429259-0.843324635262674i</v>
      </c>
      <c r="R471" s="2" t="str">
        <f t="shared" si="87"/>
        <v>0.00238340949487825-0.000687509145774879i</v>
      </c>
      <c r="S471" s="2" t="str">
        <f t="shared" si="90"/>
        <v>0.00237821166611954-0.00068424327159351i</v>
      </c>
      <c r="T471" s="2">
        <f t="shared" si="91"/>
        <v>-52.129591741970664</v>
      </c>
      <c r="U471">
        <f t="shared" si="92"/>
        <v>-16.051234046964908</v>
      </c>
      <c r="W471" s="2" t="str">
        <f t="shared" si="93"/>
        <v>0.00109044482491897-0.000685035874478461i</v>
      </c>
      <c r="X471" s="2">
        <f t="shared" si="94"/>
        <v>-57.803253590375917</v>
      </c>
    </row>
    <row r="472" spans="12:24" x14ac:dyDescent="0.25">
      <c r="L472">
        <f t="shared" si="88"/>
        <v>4.6999999999999442</v>
      </c>
      <c r="M472" s="1">
        <f t="shared" si="89"/>
        <v>50118.723362720884</v>
      </c>
      <c r="N472" s="1">
        <f t="shared" si="84"/>
        <v>0.4201953766730519</v>
      </c>
      <c r="O472" s="2" t="str">
        <f t="shared" si="95"/>
        <v>-0.876897414563553+0.480677567951487i</v>
      </c>
      <c r="P472" s="2" t="str">
        <f t="shared" si="85"/>
        <v>0.000122100114822388-7.63244050178199E-09i</v>
      </c>
      <c r="Q472" s="2" t="str">
        <f t="shared" si="86"/>
        <v>2.92435288429261-0.74893322423834i</v>
      </c>
      <c r="R472" s="2" t="str">
        <f t="shared" si="87"/>
        <v>0.00238341971904304-0.000610557808593068i</v>
      </c>
      <c r="S472" s="2" t="str">
        <f t="shared" si="90"/>
        <v>0.00237812266463626-0.000607657524304532i</v>
      </c>
      <c r="T472" s="2">
        <f t="shared" si="91"/>
        <v>-52.200634872301769</v>
      </c>
      <c r="U472">
        <f t="shared" si="92"/>
        <v>-14.333514538534869</v>
      </c>
      <c r="W472" s="2" t="str">
        <f t="shared" si="93"/>
        <v>0.00111125011614198-0.000608349992204013i</v>
      </c>
      <c r="X472" s="2">
        <f t="shared" si="94"/>
        <v>-57.945340189643595</v>
      </c>
    </row>
    <row r="473" spans="12:24" x14ac:dyDescent="0.25">
      <c r="L473">
        <f t="shared" si="88"/>
        <v>4.709999999999944</v>
      </c>
      <c r="M473" s="1">
        <f t="shared" si="89"/>
        <v>51286.138399129894</v>
      </c>
      <c r="N473" s="1">
        <f t="shared" si="84"/>
        <v>0.42998298433830501</v>
      </c>
      <c r="O473" s="2" t="str">
        <f t="shared" si="95"/>
        <v>-0.904781526142724+0.425876026504009i</v>
      </c>
      <c r="P473" s="2" t="str">
        <f t="shared" si="85"/>
        <v>0.000122100114822388-6.66328104553182E-09i</v>
      </c>
      <c r="Q473" s="2" t="str">
        <f t="shared" si="86"/>
        <v>2.92435288429261-0.653834452594722i</v>
      </c>
      <c r="R473" s="2" t="str">
        <f t="shared" si="87"/>
        <v>0.00238342879395913-0.000533029805113625i</v>
      </c>
      <c r="S473" s="2" t="str">
        <f t="shared" si="90"/>
        <v>0.00237804366736565-0.000530497833150393i</v>
      </c>
      <c r="T473" s="2">
        <f t="shared" si="91"/>
        <v>-52.264680914416772</v>
      </c>
      <c r="U473">
        <f t="shared" si="92"/>
        <v>-12.575721842512779</v>
      </c>
      <c r="W473" s="2" t="str">
        <f t="shared" si="93"/>
        <v>0.00112971678841903-0.000531093522376677i</v>
      </c>
      <c r="X473" s="2">
        <f t="shared" si="94"/>
        <v>-58.073432574418021</v>
      </c>
    </row>
    <row r="474" spans="12:24" x14ac:dyDescent="0.25">
      <c r="L474">
        <f t="shared" si="88"/>
        <v>4.7199999999999438</v>
      </c>
      <c r="M474" s="1">
        <f t="shared" si="89"/>
        <v>52480.746024970511</v>
      </c>
      <c r="N474" s="1">
        <f t="shared" si="84"/>
        <v>0.43999857467335274</v>
      </c>
      <c r="O474" s="2" t="str">
        <f t="shared" si="95"/>
        <v>-0.92977318907787+0.368132879368261i</v>
      </c>
      <c r="P474" s="2" t="str">
        <f t="shared" si="85"/>
        <v>0.000122100114822388-5.68523535019277E-09i</v>
      </c>
      <c r="Q474" s="2" t="str">
        <f t="shared" si="86"/>
        <v>2.9243528842926-0.557863718739889i</v>
      </c>
      <c r="R474" s="2" t="str">
        <f t="shared" si="87"/>
        <v>0.00238343670466483-0.000454790946087085i</v>
      </c>
      <c r="S474" s="2" t="str">
        <f t="shared" si="90"/>
        <v>0.00237797480455361-0.000452630648175435i</v>
      </c>
      <c r="T474" s="2">
        <f t="shared" si="91"/>
        <v>-52.321291632304046</v>
      </c>
      <c r="U474">
        <f t="shared" si="92"/>
        <v>-10.776928728462174</v>
      </c>
      <c r="W474" s="2" t="str">
        <f t="shared" si="93"/>
        <v>0.00114581439501714-0.000453132319167799i</v>
      </c>
      <c r="X474" s="2">
        <f t="shared" si="94"/>
        <v>-58.186654272180533</v>
      </c>
    </row>
    <row r="475" spans="12:24" x14ac:dyDescent="0.25">
      <c r="L475">
        <f t="shared" si="88"/>
        <v>4.7299999999999436</v>
      </c>
      <c r="M475" s="1">
        <f t="shared" si="89"/>
        <v>53703.179637018366</v>
      </c>
      <c r="N475" s="1">
        <f t="shared" si="84"/>
        <v>0.45024745807676197</v>
      </c>
      <c r="O475" s="2" t="str">
        <f t="shared" si="95"/>
        <v>-0.951535833854908+0.307537895047171i</v>
      </c>
      <c r="P475" s="2" t="str">
        <f t="shared" si="85"/>
        <v>0.000122100114822388-4.69647717228307E-09i</v>
      </c>
      <c r="Q475" s="2" t="str">
        <f t="shared" si="86"/>
        <v>2.9243528842926-0.460841822532138i</v>
      </c>
      <c r="R475" s="2" t="str">
        <f t="shared" si="87"/>
        <v>0.0023834434282419-0.000375695140991254i</v>
      </c>
      <c r="S475" s="2" t="str">
        <f t="shared" si="90"/>
        <v>0.00237791627570774-0.000373910574698771i</v>
      </c>
      <c r="T475" s="2">
        <f t="shared" si="91"/>
        <v>-52.369994027904873</v>
      </c>
      <c r="U475">
        <f t="shared" si="92"/>
        <v>-8.9361868181065756</v>
      </c>
      <c r="W475" s="2" t="str">
        <f t="shared" si="93"/>
        <v>0.00115949629834166-0.000374320375231225i</v>
      </c>
      <c r="X475" s="2">
        <f t="shared" si="94"/>
        <v>-58.284059286054614</v>
      </c>
    </row>
    <row r="476" spans="12:24" x14ac:dyDescent="0.25">
      <c r="L476">
        <f t="shared" si="88"/>
        <v>4.7399999999999434</v>
      </c>
      <c r="M476" s="1">
        <f t="shared" si="89"/>
        <v>54954.087385755382</v>
      </c>
      <c r="N476" s="1">
        <f t="shared" si="84"/>
        <v>0.46073506864217312</v>
      </c>
      <c r="O476" s="2" t="str">
        <f t="shared" si="95"/>
        <v>-0.969721418809177+0.244213779100847i</v>
      </c>
      <c r="P476" s="2" t="str">
        <f t="shared" si="85"/>
        <v>0.000122100114822388-3.69500869858042E-09i</v>
      </c>
      <c r="Q476" s="2" t="str">
        <f t="shared" si="86"/>
        <v>2.9243528842926-0.362572728548244i</v>
      </c>
      <c r="R476" s="2" t="str">
        <f t="shared" si="87"/>
        <v>0.0023834489327365-0.000295582574565521i</v>
      </c>
      <c r="S476" s="2" t="str">
        <f t="shared" si="90"/>
        <v>0.00237786835898979-0.0002941785585426i</v>
      </c>
      <c r="T476" s="2">
        <f t="shared" si="91"/>
        <v>-52.410276618761969</v>
      </c>
      <c r="U476">
        <f t="shared" si="92"/>
        <v>-7.0525261720466004</v>
      </c>
      <c r="W476" s="2" t="str">
        <f t="shared" si="93"/>
        <v>0.00117069747433799-0.000294497997227035i</v>
      </c>
      <c r="X476" s="2">
        <f t="shared" si="94"/>
        <v>-58.36462465006754</v>
      </c>
    </row>
    <row r="477" spans="12:24" x14ac:dyDescent="0.25">
      <c r="L477">
        <f t="shared" si="88"/>
        <v>4.7499999999999432</v>
      </c>
      <c r="M477" s="1">
        <f t="shared" si="89"/>
        <v>56234.13251902756</v>
      </c>
      <c r="N477" s="1">
        <f t="shared" si="84"/>
        <v>0.47146696703952706</v>
      </c>
      <c r="O477" s="2" t="str">
        <f t="shared" si="95"/>
        <v>-0.983972636234394+0.178319519800656i</v>
      </c>
      <c r="P477" s="2" t="str">
        <f t="shared" si="85"/>
        <v>0.000122100114822388-2.67863362631214E-09i</v>
      </c>
      <c r="Q477" s="2" t="str">
        <f t="shared" si="86"/>
        <v>2.92435288429261-0.262840924582748i</v>
      </c>
      <c r="R477" s="2" t="str">
        <f t="shared" si="87"/>
        <v>0.00238345317583383-0.000214277553362685i</v>
      </c>
      <c r="S477" s="2" t="str">
        <f t="shared" si="90"/>
        <v>0.00237783142275361-0.000213259742851732i</v>
      </c>
      <c r="T477" s="2">
        <f t="shared" si="91"/>
        <v>-52.441585182488247</v>
      </c>
      <c r="U477">
        <f t="shared" si="92"/>
        <v>-5.1249548815947712</v>
      </c>
      <c r="W477" s="2" t="str">
        <f t="shared" si="93"/>
        <v>0.0011793318153483-0.000213489651074117i</v>
      </c>
      <c r="X477" s="2">
        <f t="shared" si="94"/>
        <v>-58.42724191804372</v>
      </c>
    </row>
    <row r="478" spans="12:24" x14ac:dyDescent="0.25">
      <c r="L478">
        <f t="shared" si="88"/>
        <v>4.7599999999999429</v>
      </c>
      <c r="M478" s="1">
        <f t="shared" si="89"/>
        <v>57543.993733708172</v>
      </c>
      <c r="N478" s="1">
        <f t="shared" si="84"/>
        <v>0.48244884346340927</v>
      </c>
      <c r="O478" s="2" t="str">
        <f t="shared" si="95"/>
        <v>-0.993925632649837+0.110053790310106i</v>
      </c>
      <c r="P478" s="2" t="str">
        <f t="shared" si="85"/>
        <v>0.000122100114822388-1.64492520939367E-09i</v>
      </c>
      <c r="Q478" s="2" t="str">
        <f t="shared" si="86"/>
        <v>2.9243528842926-0.161408286172131i</v>
      </c>
      <c r="R478" s="2" t="str">
        <f t="shared" si="87"/>
        <v>0.00238345610322477-0.000131585949594161i</v>
      </c>
      <c r="S478" s="2" t="str">
        <f t="shared" si="90"/>
        <v>0.00237780593976293-0.000130960924127731i</v>
      </c>
      <c r="T478" s="2">
        <f t="shared" si="91"/>
        <v>-52.463317870791926</v>
      </c>
      <c r="U478">
        <f t="shared" si="92"/>
        <v>-3.1524586691882606</v>
      </c>
      <c r="W478" s="2" t="str">
        <f t="shared" si="93"/>
        <v>0.0011852888064827-0.000131101403990627i</v>
      </c>
      <c r="X478" s="2">
        <f t="shared" si="94"/>
        <v>-58.47070739160084</v>
      </c>
    </row>
    <row r="479" spans="12:24" x14ac:dyDescent="0.25">
      <c r="L479">
        <f t="shared" si="88"/>
        <v>4.7699999999999427</v>
      </c>
      <c r="M479" s="1">
        <f t="shared" si="89"/>
        <v>58884.365535551195</v>
      </c>
      <c r="N479" s="1">
        <f t="shared" si="84"/>
        <v>0.49368652065006119</v>
      </c>
      <c r="O479" s="2" t="str">
        <f t="shared" si="95"/>
        <v>-0.999213297884392+0.0396583576437141i</v>
      </c>
      <c r="P479" s="2" t="str">
        <f t="shared" si="85"/>
        <v>0.000122100114822388-5.91188124397644E-10i</v>
      </c>
      <c r="Q479" s="2" t="str">
        <f t="shared" si="86"/>
        <v>2.9243528842926-0.0580103347073722i</v>
      </c>
      <c r="R479" s="2" t="str">
        <f t="shared" si="87"/>
        <v>0.00238345764658525-0.0000472921506062226i</v>
      </c>
      <c r="S479" s="2" t="str">
        <f t="shared" si="90"/>
        <v>0.00237779250478179-0.0000470675162534558i</v>
      </c>
      <c r="T479" s="2">
        <f t="shared" si="91"/>
        <v>-52.474819574141584</v>
      </c>
      <c r="U479">
        <f t="shared" si="92"/>
        <v>-1.1340005017972057</v>
      </c>
      <c r="W479" s="2" t="str">
        <f t="shared" si="93"/>
        <v>0.00118842941366114-0.0000471178713519071i</v>
      </c>
      <c r="X479" s="2">
        <f t="shared" si="94"/>
        <v>-58.493710849413347</v>
      </c>
    </row>
    <row r="480" spans="12:24" x14ac:dyDescent="0.25">
      <c r="L480">
        <f t="shared" si="88"/>
        <v>4.7799999999999425</v>
      </c>
      <c r="M480" s="1">
        <f t="shared" si="89"/>
        <v>60255.958607427885</v>
      </c>
      <c r="N480" s="1">
        <f t="shared" si="84"/>
        <v>0.50518595696467539</v>
      </c>
      <c r="O480" s="2" t="str">
        <f t="shared" si="95"/>
        <v>-0.999469177733405-0.0325785629043389i</v>
      </c>
      <c r="P480" s="2" t="str">
        <f t="shared" si="85"/>
        <v>0.000122100114822388+4.85587297575967E-10i</v>
      </c>
      <c r="Q480" s="2" t="str">
        <f t="shared" si="86"/>
        <v>2.9243528842926+0.0476482535746867i</v>
      </c>
      <c r="R480" s="2" t="str">
        <f t="shared" si="87"/>
        <v>0.00238345772106424+0.0000388446023548146i</v>
      </c>
      <c r="S480" s="2" t="str">
        <f t="shared" si="90"/>
        <v>0.00237779185644088+0.0000386600932778487i</v>
      </c>
      <c r="T480" s="2">
        <f t="shared" si="91"/>
        <v>-52.475375390784237</v>
      </c>
      <c r="U480">
        <f t="shared" si="92"/>
        <v>0.93147977699172269</v>
      </c>
      <c r="W480" s="2" t="str">
        <f t="shared" si="93"/>
        <v>0.00118858097205738+0.0000387014484167447i</v>
      </c>
      <c r="X480" s="2">
        <f t="shared" si="94"/>
        <v>-58.494822485165365</v>
      </c>
    </row>
    <row r="481" spans="12:24" x14ac:dyDescent="0.25">
      <c r="L481">
        <f t="shared" si="88"/>
        <v>4.7899999999999423</v>
      </c>
      <c r="M481" s="1">
        <f t="shared" si="89"/>
        <v>61659.50018614014</v>
      </c>
      <c r="N481" s="1">
        <f t="shared" si="84"/>
        <v>0.51695324956059896</v>
      </c>
      <c r="O481" s="2" t="str">
        <f t="shared" si="95"/>
        <v>-0.994332063639257-0.106319082101455i</v>
      </c>
      <c r="P481" s="2" t="str">
        <f t="shared" si="85"/>
        <v>0.000122100114822388+1.58878033330966E-09i</v>
      </c>
      <c r="Q481" s="2" t="str">
        <f t="shared" si="86"/>
        <v>2.9243528842926+0.155899070203673i</v>
      </c>
      <c r="R481" s="2" t="str">
        <f t="shared" si="87"/>
        <v>0.00238345622214395+0.000127094634854869i</v>
      </c>
      <c r="S481" s="2" t="str">
        <f t="shared" si="90"/>
        <v>0.00237780490456933+0.000126490942983668i</v>
      </c>
      <c r="T481" s="2">
        <f t="shared" si="91"/>
        <v>-52.46420301896773</v>
      </c>
      <c r="U481">
        <f t="shared" si="92"/>
        <v>3.0450657888797559</v>
      </c>
      <c r="W481" s="2" t="str">
        <f t="shared" si="93"/>
        <v>0.00118553079688249+0.000126626600311683i</v>
      </c>
      <c r="X481" s="2">
        <f t="shared" si="94"/>
        <v>-58.472477691890894</v>
      </c>
    </row>
    <row r="482" spans="12:24" x14ac:dyDescent="0.25">
      <c r="L482">
        <f t="shared" si="88"/>
        <v>4.7999999999999421</v>
      </c>
      <c r="M482" s="1">
        <f t="shared" si="89"/>
        <v>63095.734448010939</v>
      </c>
      <c r="N482" s="1">
        <f t="shared" si="84"/>
        <v>0.52899463761212373</v>
      </c>
      <c r="O482" s="2" t="str">
        <f t="shared" si="95"/>
        <v>-0.983451309780573-0.181172628426246i</v>
      </c>
      <c r="P482" s="2" t="str">
        <f t="shared" si="85"/>
        <v>0.000122100114822388+2.72220702043189E-09i</v>
      </c>
      <c r="Q482" s="2" t="str">
        <f t="shared" si="86"/>
        <v>2.92435288429261+0.267116563880652i</v>
      </c>
      <c r="R482" s="2" t="str">
        <f t="shared" si="87"/>
        <v>0.00238345302169074+0.000217763211196489i</v>
      </c>
      <c r="S482" s="2" t="str">
        <f t="shared" si="90"/>
        <v>0.00237783276457191+0.00021672884368063i</v>
      </c>
      <c r="T482" s="2">
        <f t="shared" si="91"/>
        <v>-52.440443846478431</v>
      </c>
      <c r="U482">
        <f t="shared" si="92"/>
        <v>5.2078649272150548</v>
      </c>
      <c r="W482" s="2" t="str">
        <f t="shared" si="93"/>
        <v>0.00117901814730742+0.000216962553236643i</v>
      </c>
      <c r="X482" s="2">
        <f t="shared" si="94"/>
        <v>-58.424959240919101</v>
      </c>
    </row>
    <row r="483" spans="12:24" x14ac:dyDescent="0.25">
      <c r="L483">
        <f t="shared" si="88"/>
        <v>4.8099999999999419</v>
      </c>
      <c r="M483" s="1">
        <f t="shared" si="89"/>
        <v>64565.422903456965</v>
      </c>
      <c r="N483" s="1">
        <f t="shared" si="84"/>
        <v>0.54131650562258316</v>
      </c>
      <c r="O483" s="2" t="str">
        <f t="shared" si="95"/>
        <v>-0.96649292271948-0.256693261175976i</v>
      </c>
      <c r="P483" s="2" t="str">
        <f t="shared" si="85"/>
        <v>0.000122100114822388+3.8902023169681E-09i</v>
      </c>
      <c r="Q483" s="2" t="str">
        <f t="shared" si="86"/>
        <v>2.9243528842926+0.381726102355021i</v>
      </c>
      <c r="R483" s="2" t="str">
        <f t="shared" si="87"/>
        <v>0.00238344796295346+0.000311197106756321i</v>
      </c>
      <c r="S483" s="2" t="str">
        <f t="shared" si="90"/>
        <v>0.00237787680096769+0.000309718919447991i</v>
      </c>
      <c r="T483" s="2">
        <f t="shared" si="91"/>
        <v>-52.403152453722583</v>
      </c>
      <c r="U483">
        <f t="shared" si="92"/>
        <v>7.4210086153342729</v>
      </c>
      <c r="W483" s="2" t="str">
        <f t="shared" si="93"/>
        <v>0.00116872404868972+0.000310055785035705i</v>
      </c>
      <c r="X483" s="2">
        <f t="shared" si="94"/>
        <v>-58.350376287871399</v>
      </c>
    </row>
    <row r="484" spans="12:24" x14ac:dyDescent="0.25">
      <c r="L484">
        <f t="shared" si="88"/>
        <v>4.8199999999999417</v>
      </c>
      <c r="M484" s="1">
        <f t="shared" si="89"/>
        <v>66069.344800750812</v>
      </c>
      <c r="N484" s="1">
        <f t="shared" si="84"/>
        <v>0.55392538680949477</v>
      </c>
      <c r="O484" s="2" t="str">
        <f t="shared" si="95"/>
        <v>-0.94314646089346-0.332377425984591i</v>
      </c>
      <c r="P484" s="2" t="str">
        <f t="shared" si="85"/>
        <v>0.000122100114822387+5.0977213519361E-09i</v>
      </c>
      <c r="Q484" s="2" t="str">
        <f t="shared" si="86"/>
        <v>2.9243528842926+0.500213907656178i</v>
      </c>
      <c r="R484" s="2" t="str">
        <f t="shared" si="87"/>
        <v>0.00238344085418021+0.000407792707550034i</v>
      </c>
      <c r="S484" s="2" t="str">
        <f t="shared" si="90"/>
        <v>0.00237793868295645+0.000405855668514884i</v>
      </c>
      <c r="T484" s="2">
        <f t="shared" si="91"/>
        <v>-52.351284171015415</v>
      </c>
      <c r="U484">
        <f t="shared" si="92"/>
        <v>9.6856525004372767</v>
      </c>
      <c r="W484" s="2" t="str">
        <f t="shared" si="93"/>
        <v>0.00115425830318618+0.00040630240084231i</v>
      </c>
      <c r="X484" s="2">
        <f t="shared" si="94"/>
        <v>-58.246639487027522</v>
      </c>
    </row>
    <row r="485" spans="12:24" x14ac:dyDescent="0.25">
      <c r="L485">
        <f t="shared" si="88"/>
        <v>4.8299999999999415</v>
      </c>
      <c r="M485" s="1">
        <f t="shared" si="89"/>
        <v>67608.297539189167</v>
      </c>
      <c r="N485" s="1">
        <f t="shared" si="84"/>
        <v>0.56682796656856194</v>
      </c>
      <c r="O485" s="2" t="str">
        <f t="shared" si="95"/>
        <v>-0.913132770242064-0.407662291498802i</v>
      </c>
      <c r="P485" s="2" t="str">
        <f t="shared" si="85"/>
        <v>0.000122100114822388+6.35046517709834E-09i</v>
      </c>
      <c r="Q485" s="2" t="str">
        <f t="shared" si="86"/>
        <v>2.92435288429261+0.623139395501033i</v>
      </c>
      <c r="R485" s="2" t="str">
        <f t="shared" si="87"/>
        <v>0.00238343146040277+0.000508006069769502i</v>
      </c>
      <c r="S485" s="2" t="str">
        <f t="shared" si="90"/>
        <v>0.00237802045593462+0.000505592974741694i</v>
      </c>
      <c r="T485" s="2">
        <f t="shared" si="91"/>
        <v>-52.283680231188953</v>
      </c>
      <c r="U485">
        <f t="shared" si="92"/>
        <v>12.002976561121089</v>
      </c>
      <c r="W485" s="2" t="str">
        <f t="shared" si="93"/>
        <v>0.00113514277196665+0.000506158220381848i</v>
      </c>
      <c r="X485" s="2">
        <f t="shared" si="94"/>
        <v>-58.111431296270055</v>
      </c>
    </row>
    <row r="486" spans="12:24" x14ac:dyDescent="0.25">
      <c r="L486">
        <f t="shared" si="88"/>
        <v>4.8399999999999412</v>
      </c>
      <c r="M486" s="1">
        <f t="shared" si="89"/>
        <v>69183.097091884309</v>
      </c>
      <c r="N486" s="1">
        <f t="shared" si="84"/>
        <v>0.58003108601835807</v>
      </c>
      <c r="O486" s="2" t="str">
        <f t="shared" si="95"/>
        <v>-0.876212567580214-0.481924824443076i</v>
      </c>
      <c r="P486" s="2" t="str">
        <f t="shared" si="85"/>
        <v>0.000122100114822388+7.65503825784585E-09i</v>
      </c>
      <c r="Q486" s="2" t="str">
        <f t="shared" si="86"/>
        <v>2.92435288429261+0.751150629051557i</v>
      </c>
      <c r="R486" s="2" t="str">
        <f t="shared" si="87"/>
        <v>0.00238341949276496+0.000612365518252228i</v>
      </c>
      <c r="S486" s="2" t="str">
        <f t="shared" si="90"/>
        <v>0.00237812463438995+0.000609456645878243i</v>
      </c>
      <c r="T486" s="2">
        <f t="shared" si="91"/>
        <v>-52.199049926141051</v>
      </c>
      <c r="U486">
        <f t="shared" si="92"/>
        <v>14.374185099211452</v>
      </c>
      <c r="W486" s="2" t="str">
        <f t="shared" si="93"/>
        <v>0.00111078965978246+0.00061015141751157i</v>
      </c>
      <c r="X486" s="2">
        <f t="shared" si="94"/>
        <v>-57.942170289828283</v>
      </c>
    </row>
    <row r="487" spans="12:24" x14ac:dyDescent="0.25">
      <c r="L487">
        <f t="shared" si="88"/>
        <v>4.849999999999941</v>
      </c>
      <c r="M487" s="1">
        <f t="shared" si="89"/>
        <v>70794.57843840422</v>
      </c>
      <c r="N487" s="1">
        <f t="shared" si="84"/>
        <v>0.593541745627581</v>
      </c>
      <c r="O487" s="2" t="str">
        <f t="shared" si="95"/>
        <v>-0.832195864386267-0.554481779049947i</v>
      </c>
      <c r="P487" s="2" t="str">
        <f t="shared" si="85"/>
        <v>0.000122100114822388+9.01914749320137E-09i</v>
      </c>
      <c r="Q487" s="2" t="str">
        <f t="shared" si="86"/>
        <v>2.9243528842926+0.885003847771243i</v>
      </c>
      <c r="R487" s="2" t="str">
        <f t="shared" si="87"/>
        <v>0.00238340459452089+0.000721487567120782i</v>
      </c>
      <c r="S487" s="2" t="str">
        <f t="shared" si="90"/>
        <v>0.00237825432378728+0.000718060258076477i</v>
      </c>
      <c r="T487" s="2">
        <f t="shared" si="91"/>
        <v>-52.095948997710153</v>
      </c>
      <c r="U487">
        <f t="shared" si="92"/>
        <v>16.800506576049443</v>
      </c>
      <c r="W487" s="2" t="str">
        <f t="shared" si="93"/>
        <v>0.00108047302258941+0.000718898501770464i</v>
      </c>
      <c r="X487" s="2">
        <f t="shared" si="94"/>
        <v>-57.735967939564183</v>
      </c>
    </row>
    <row r="488" spans="12:24" x14ac:dyDescent="0.25">
      <c r="L488">
        <f t="shared" si="88"/>
        <v>4.8599999999999408</v>
      </c>
      <c r="M488" s="1">
        <f t="shared" si="89"/>
        <v>72443.596007489206</v>
      </c>
      <c r="N488" s="1">
        <f t="shared" si="84"/>
        <v>0.60736710892678947</v>
      </c>
      <c r="O488" s="2" t="str">
        <f t="shared" si="95"/>
        <v>-0.780952199860574-0.624590795267534i</v>
      </c>
      <c r="P488" s="2" t="str">
        <f t="shared" si="85"/>
        <v>0.000122100114822388+1.04518561712354E-08i</v>
      </c>
      <c r="Q488" s="2" t="str">
        <f t="shared" si="86"/>
        <v>2.92435288429261+1.0255883868114i</v>
      </c>
      <c r="R488" s="2" t="str">
        <f t="shared" si="87"/>
        <v>0.00238338632246017+0.000836097234979645i</v>
      </c>
      <c r="S488" s="2" t="str">
        <f t="shared" si="90"/>
        <v>0.00237841338226+0.000832125373892392i</v>
      </c>
      <c r="T488" s="2">
        <f t="shared" si="91"/>
        <v>-51.972753250696471</v>
      </c>
      <c r="U488">
        <f t="shared" si="92"/>
        <v>19.283193238578651</v>
      </c>
      <c r="W488" s="2" t="str">
        <f t="shared" si="93"/>
        <v>0.00104329097001114+0.000833124724326262i</v>
      </c>
      <c r="X488" s="2">
        <f t="shared" si="94"/>
        <v>-57.489575840400093</v>
      </c>
    </row>
    <row r="489" spans="12:24" x14ac:dyDescent="0.25">
      <c r="L489">
        <f t="shared" si="88"/>
        <v>4.8699999999999406</v>
      </c>
      <c r="M489" s="1">
        <f t="shared" si="89"/>
        <v>74131.024130081714</v>
      </c>
      <c r="N489" s="1">
        <f t="shared" si="84"/>
        <v>0.6215145063066051</v>
      </c>
      <c r="O489" s="2" t="str">
        <f t="shared" si="95"/>
        <v>-0.722421622825339-0.691452817533057i</v>
      </c>
      <c r="P489" s="2" t="str">
        <f t="shared" si="85"/>
        <v>0.000122100114822388+1.19639114551609E-08i</v>
      </c>
      <c r="Q489" s="2" t="str">
        <f t="shared" si="86"/>
        <v>2.9243528842926+1.17395881154128i</v>
      </c>
      <c r="R489" s="2" t="str">
        <f t="shared" si="87"/>
        <v>0.00238336412196884+0.000957054242161731i</v>
      </c>
      <c r="S489" s="2" t="str">
        <f t="shared" si="90"/>
        <v>0.00237860663770104+0.0009525076141153i</v>
      </c>
      <c r="T489" s="2">
        <f t="shared" si="91"/>
        <v>-51.82762604154837</v>
      </c>
      <c r="U489">
        <f t="shared" si="92"/>
        <v>21.823520459288442</v>
      </c>
      <c r="W489" s="2" t="str">
        <f t="shared" si="93"/>
        <v>0.000998114917365705+0.00095369041132629i</v>
      </c>
      <c r="X489" s="2">
        <f t="shared" si="94"/>
        <v>-57.199320686864908</v>
      </c>
    </row>
    <row r="490" spans="12:24" x14ac:dyDescent="0.25">
      <c r="L490">
        <f t="shared" si="88"/>
        <v>4.8799999999999404</v>
      </c>
      <c r="M490" s="1">
        <f t="shared" si="89"/>
        <v>75857.757502908105</v>
      </c>
      <c r="N490" s="1">
        <f t="shared" si="84"/>
        <v>0.63599143890438159</v>
      </c>
      <c r="O490" s="2" t="str">
        <f t="shared" si="95"/>
        <v>-0.656626326701497-0.754216061273226i</v>
      </c>
      <c r="P490" s="2" t="str">
        <f t="shared" si="85"/>
        <v>0.000122100114822387+1.3568171557994E-08i</v>
      </c>
      <c r="Q490" s="2" t="str">
        <f t="shared" si="86"/>
        <v>2.9243528842926+1.33137683412029i</v>
      </c>
      <c r="R490" s="2" t="str">
        <f t="shared" si="87"/>
        <v>0.00238333729310193+0.00108538718265404i</v>
      </c>
      <c r="S490" s="2" t="str">
        <f t="shared" si="90"/>
        <v>0.00237884018309839+0.00108023066597835i</v>
      </c>
      <c r="T490" s="2">
        <f t="shared" si="91"/>
        <v>-51.658477829190815</v>
      </c>
      <c r="U490">
        <f t="shared" si="92"/>
        <v>24.422785683038711</v>
      </c>
      <c r="W490" s="2" t="str">
        <f t="shared" si="93"/>
        <v>0.000943520547086759+0.00108162534172702i</v>
      </c>
      <c r="X490" s="2">
        <f t="shared" si="94"/>
        <v>-56.861023373627845</v>
      </c>
    </row>
    <row r="491" spans="12:24" x14ac:dyDescent="0.25">
      <c r="L491">
        <f t="shared" si="88"/>
        <v>4.8899999999999402</v>
      </c>
      <c r="M491" s="1">
        <f t="shared" si="89"/>
        <v>77624.711662858521</v>
      </c>
      <c r="N491" s="1">
        <f t="shared" si="84"/>
        <v>0.65080558258140586</v>
      </c>
      <c r="O491" s="2" t="str">
        <f t="shared" si="95"/>
        <v>-0.583682799899675-0.81198176648326i</v>
      </c>
      <c r="P491" s="2" t="str">
        <f t="shared" si="85"/>
        <v>0.000122100114822388+1.52801699803001E-08i</v>
      </c>
      <c r="Q491" s="2" t="str">
        <f t="shared" si="86"/>
        <v>2.92435288429261+1.49936667933677i</v>
      </c>
      <c r="R491" s="2" t="str">
        <f t="shared" si="87"/>
        <v>0.0023833049437555+0.00122233866035831i</v>
      </c>
      <c r="S491" s="2" t="str">
        <f t="shared" si="90"/>
        <v>0.00237912178416644+0.00121653120299349i</v>
      </c>
      <c r="T491" s="2">
        <f t="shared" si="91"/>
        <v>-51.46291531224584</v>
      </c>
      <c r="U491">
        <f t="shared" si="92"/>
        <v>27.082306827792607</v>
      </c>
      <c r="W491" s="2" t="str">
        <f t="shared" si="93"/>
        <v>0.00087769251943586+0.001218174198442i</v>
      </c>
      <c r="X491" s="2">
        <f t="shared" si="94"/>
        <v>-56.469897268388195</v>
      </c>
    </row>
    <row r="492" spans="12:24" x14ac:dyDescent="0.25">
      <c r="L492">
        <f t="shared" si="88"/>
        <v>4.89999999999994</v>
      </c>
      <c r="M492" s="1">
        <f t="shared" si="89"/>
        <v>79432.823472417236</v>
      </c>
      <c r="N492" s="1">
        <f t="shared" si="84"/>
        <v>0.66596479199274605</v>
      </c>
      <c r="O492" s="2" t="str">
        <f t="shared" si="95"/>
        <v>-0.503814305096487-0.863811985318648i</v>
      </c>
      <c r="P492" s="2" t="str">
        <f t="shared" si="85"/>
        <v>0.000122100114822388+1.71188711140866E-08i</v>
      </c>
      <c r="Q492" s="2" t="str">
        <f t="shared" si="86"/>
        <v>2.9243528842926+1.67978922809291i</v>
      </c>
      <c r="R492" s="2" t="str">
        <f t="shared" si="87"/>
        <v>0.00238326592399489+0.00136942573357682i</v>
      </c>
      <c r="S492" s="2" t="str">
        <f t="shared" si="90"/>
        <v>0.0023794614510065+0.00136291903933016i</v>
      </c>
      <c r="T492" s="2">
        <f t="shared" si="91"/>
        <v>-51.23817672254102</v>
      </c>
      <c r="U492">
        <f t="shared" si="92"/>
        <v>29.803419916827831</v>
      </c>
      <c r="W492" s="2" t="str">
        <f t="shared" si="93"/>
        <v>0.000798290839207968+0.00136485750072473i</v>
      </c>
      <c r="X492" s="2">
        <f t="shared" si="94"/>
        <v>-56.020418796717692</v>
      </c>
    </row>
    <row r="493" spans="12:24" x14ac:dyDescent="0.25">
      <c r="L493">
        <f t="shared" si="88"/>
        <v>4.9099999999999397</v>
      </c>
      <c r="M493" s="1">
        <f t="shared" si="89"/>
        <v>81283.051616398749</v>
      </c>
      <c r="N493" s="1">
        <f t="shared" si="84"/>
        <v>0.68147710475188705</v>
      </c>
      <c r="O493" s="2" t="str">
        <f t="shared" si="95"/>
        <v>-0.417363444801108-0.908739651904632i</v>
      </c>
      <c r="P493" s="2" t="str">
        <f t="shared" si="85"/>
        <v>0.000122100114822387+1.91076975862084E-08i</v>
      </c>
      <c r="Q493" s="2" t="str">
        <f t="shared" si="86"/>
        <v>2.92435288429259+1.87494282561469i</v>
      </c>
      <c r="R493" s="2" t="str">
        <f t="shared" si="87"/>
        <v>0.00238321873231984+0.00152852209755924i</v>
      </c>
      <c r="S493" s="2" t="str">
        <f t="shared" si="90"/>
        <v>0.00237987225405493+0.0015212589174807i</v>
      </c>
      <c r="T493" s="2">
        <f t="shared" si="91"/>
        <v>-50.981048444779198</v>
      </c>
      <c r="U493">
        <f t="shared" si="92"/>
        <v>32.587475613014824</v>
      </c>
      <c r="W493" s="2" t="str">
        <f t="shared" si="93"/>
        <v>0.000702260116968441+0.00152355455450887i</v>
      </c>
      <c r="X493" s="2">
        <f t="shared" si="94"/>
        <v>-55.506160678295082</v>
      </c>
    </row>
    <row r="494" spans="12:24" x14ac:dyDescent="0.25">
      <c r="L494">
        <f t="shared" si="88"/>
        <v>4.9199999999999395</v>
      </c>
      <c r="M494" s="1">
        <f t="shared" si="89"/>
        <v>83176.377110255649</v>
      </c>
      <c r="N494" s="1">
        <f t="shared" si="84"/>
        <v>0.69735074569238331</v>
      </c>
      <c r="O494" s="2" t="str">
        <f t="shared" si="95"/>
        <v>-0.324804507360756-0.945781175535936i</v>
      </c>
      <c r="P494" s="2" t="str">
        <f t="shared" si="85"/>
        <v>0.000122100114822388+2.12759507874064E-08i</v>
      </c>
      <c r="Q494" s="2" t="str">
        <f t="shared" si="86"/>
        <v>2.9243528842926+2.0877026710138i</v>
      </c>
      <c r="R494" s="2" t="str">
        <f t="shared" si="87"/>
        <v>0.00238316137922633+0.00170197171998132i</v>
      </c>
      <c r="S494" s="2" t="str">
        <f t="shared" si="90"/>
        <v>0.00238037151175037+0.00169388359701595i</v>
      </c>
      <c r="T494" s="2">
        <f t="shared" si="91"/>
        <v>-50.687756037691543</v>
      </c>
      <c r="U494">
        <f t="shared" si="92"/>
        <v>35.435834157262548</v>
      </c>
      <c r="W494" s="2" t="str">
        <f t="shared" si="93"/>
        <v>0.000585551936052838+0.00169661831835939i</v>
      </c>
      <c r="X494" s="2">
        <f t="shared" si="94"/>
        <v>-54.919573964694841</v>
      </c>
    </row>
    <row r="495" spans="12:24" x14ac:dyDescent="0.25">
      <c r="L495">
        <f t="shared" si="88"/>
        <v>4.9299999999999393</v>
      </c>
      <c r="M495" s="1">
        <f t="shared" si="89"/>
        <v>85113.803820225774</v>
      </c>
      <c r="N495" s="1">
        <f t="shared" si="84"/>
        <v>0.71359413122877291</v>
      </c>
      <c r="O495" s="2" t="str">
        <f t="shared" si="95"/>
        <v>-0.226755217448552-0.973951780818671i</v>
      </c>
      <c r="P495" s="2" t="str">
        <f t="shared" si="85"/>
        <v>0.000122100114822388+2.36608123196279E-08i</v>
      </c>
      <c r="Q495" s="2" t="str">
        <f t="shared" si="86"/>
        <v>2.92435288429261+2.32171720885177i</v>
      </c>
      <c r="R495" s="2" t="str">
        <f t="shared" si="87"/>
        <v>0.00238309118421403+0.00189274894654458i</v>
      </c>
      <c r="S495" s="2" t="str">
        <f t="shared" si="90"/>
        <v>0.00238098255753487+0.00188375318869985i</v>
      </c>
      <c r="T495" s="2">
        <f t="shared" si="91"/>
        <v>-50.353819529372366</v>
      </c>
      <c r="U495">
        <f t="shared" si="92"/>
        <v>38.349857941288938</v>
      </c>
      <c r="W495" s="2" t="str">
        <f t="shared" si="93"/>
        <v>0.000442711792419333+0.00188703752337061i</v>
      </c>
      <c r="X495" s="2">
        <f t="shared" si="94"/>
        <v>-54.251698623332786</v>
      </c>
    </row>
    <row r="496" spans="12:24" x14ac:dyDescent="0.25">
      <c r="L496">
        <f t="shared" si="88"/>
        <v>4.9399999999999391</v>
      </c>
      <c r="M496" s="1">
        <f t="shared" si="89"/>
        <v>87096.358995595903</v>
      </c>
      <c r="N496" s="1">
        <f t="shared" si="84"/>
        <v>0.73021587381907604</v>
      </c>
      <c r="O496" s="2" t="str">
        <f t="shared" si="95"/>
        <v>-0.123987438901226-0.992283787529916i</v>
      </c>
      <c r="P496" s="2" t="str">
        <f t="shared" si="85"/>
        <v>0.000122100114822388+2.63102240406591E-08i</v>
      </c>
      <c r="Q496" s="2" t="str">
        <f t="shared" si="86"/>
        <v>2.92435288429259+2.58169073396104i</v>
      </c>
      <c r="R496" s="2" t="str">
        <f t="shared" si="87"/>
        <v>0.00238300446624264+0.00210468889078241i</v>
      </c>
      <c r="S496" s="2" t="str">
        <f t="shared" si="90"/>
        <v>0.00238173743435311+0.00209468443210649i</v>
      </c>
      <c r="T496" s="2">
        <f t="shared" si="91"/>
        <v>-49.973857842092535</v>
      </c>
      <c r="U496">
        <f t="shared" si="92"/>
        <v>41.33090049365962</v>
      </c>
      <c r="W496" s="2" t="str">
        <f t="shared" si="93"/>
        <v>0.000266249219647968+0.00209867044289358i</v>
      </c>
      <c r="X496" s="2">
        <f t="shared" si="94"/>
        <v>-53.491772376842448</v>
      </c>
    </row>
    <row r="497" spans="12:24" x14ac:dyDescent="0.25">
      <c r="L497">
        <f t="shared" si="88"/>
        <v>4.9499999999999389</v>
      </c>
      <c r="M497" s="1">
        <f t="shared" si="89"/>
        <v>89125.093813362109</v>
      </c>
      <c r="N497" s="1">
        <f t="shared" si="84"/>
        <v>0.74722478653122792</v>
      </c>
      <c r="O497" s="2" t="str">
        <f t="shared" si="95"/>
        <v>-0.0174362968602957-0.999847976220285i</v>
      </c>
      <c r="P497" s="2" t="str">
        <f t="shared" si="85"/>
        <v>0.000122100114822388+2.92871325881892E-08i</v>
      </c>
      <c r="Q497" s="2" t="str">
        <f t="shared" si="86"/>
        <v>2.92435288429259+2.87379988519851i</v>
      </c>
      <c r="R497" s="2" t="str">
        <f t="shared" si="87"/>
        <v>0.00238289605834139+0.00234282697503005i</v>
      </c>
      <c r="S497" s="2" t="str">
        <f t="shared" si="90"/>
        <v>0.00238268111982776+0.00233168859387001i</v>
      </c>
      <c r="T497" s="2">
        <f t="shared" si="91"/>
        <v>-49.541319123745609</v>
      </c>
      <c r="U497">
        <f t="shared" si="92"/>
        <v>44.380289885991608</v>
      </c>
      <c r="W497" s="2" t="str">
        <f t="shared" si="93"/>
        <v>0.0000456500980387145+0.00233659027041248i</v>
      </c>
      <c r="X497" s="2">
        <f t="shared" si="94"/>
        <v>-52.626691349892326</v>
      </c>
    </row>
    <row r="498" spans="12:24" x14ac:dyDescent="0.25">
      <c r="L498">
        <f t="shared" si="88"/>
        <v>4.9599999999999387</v>
      </c>
      <c r="M498" s="1">
        <f t="shared" si="89"/>
        <v>91201.083935578223</v>
      </c>
      <c r="N498" s="1">
        <f t="shared" si="84"/>
        <v>0.7646298877158878</v>
      </c>
      <c r="O498" s="2" t="str">
        <f t="shared" si="95"/>
        <v>0.0917928974573176-0.995778119852204i</v>
      </c>
      <c r="P498" s="2" t="str">
        <f t="shared" si="85"/>
        <v>0.000122100114822388+3.26759177189402E-08i</v>
      </c>
      <c r="Q498" s="2" t="str">
        <f t="shared" si="86"/>
        <v>2.9243528842926+3.20632442617173i</v>
      </c>
      <c r="R498" s="2" t="str">
        <f t="shared" si="87"/>
        <v>0.00238275852179278+0.0026139131659872i</v>
      </c>
      <c r="S498" s="2" t="str">
        <f t="shared" si="90"/>
        <v>0.00238387836651026+0.00260148320865415i</v>
      </c>
      <c r="T498" s="2">
        <f t="shared" si="91"/>
        <v>-49.048100348521537</v>
      </c>
      <c r="U498">
        <f t="shared" si="92"/>
        <v>47.499303197968459</v>
      </c>
      <c r="W498" s="2" t="str">
        <f t="shared" si="93"/>
        <v>-0.000234222344819335+0.00260760977961112i</v>
      </c>
      <c r="X498" s="2">
        <f t="shared" si="94"/>
        <v>-51.64024924450861</v>
      </c>
    </row>
    <row r="499" spans="12:24" x14ac:dyDescent="0.25">
      <c r="L499">
        <f t="shared" si="88"/>
        <v>4.9699999999999385</v>
      </c>
      <c r="M499" s="1">
        <f t="shared" si="89"/>
        <v>93325.430079686048</v>
      </c>
      <c r="N499" s="1">
        <f t="shared" si="84"/>
        <v>0.78244040578808782</v>
      </c>
      <c r="O499" s="2" t="str">
        <f t="shared" si="95"/>
        <v>0.202420619513836-0.979298673947655i</v>
      </c>
      <c r="P499" s="2" t="str">
        <f t="shared" si="85"/>
        <v>0.000122100114822388+3.6592438958531E-08i</v>
      </c>
      <c r="Q499" s="2" t="str">
        <f t="shared" si="86"/>
        <v>2.9243528842926+3.59063307278218i</v>
      </c>
      <c r="R499" s="2" t="str">
        <f t="shared" si="87"/>
        <v>0.00238258082619423+0.00292721565745628i</v>
      </c>
      <c r="S499" s="2" t="str">
        <f t="shared" si="90"/>
        <v>0.00238542519138951+0.00291329185018301i</v>
      </c>
      <c r="T499" s="2">
        <f t="shared" si="91"/>
        <v>-48.483996472090723</v>
      </c>
      <c r="U499">
        <f t="shared" si="92"/>
        <v>50.689126155884779</v>
      </c>
      <c r="W499" s="2" t="str">
        <f t="shared" si="93"/>
        <v>-0.000595813358905335+0.00292110437517402i</v>
      </c>
      <c r="X499" s="2">
        <f t="shared" si="94"/>
        <v>-50.512035606731018</v>
      </c>
    </row>
    <row r="500" spans="12:24" x14ac:dyDescent="0.25">
      <c r="L500">
        <f t="shared" si="88"/>
        <v>4.9799999999999383</v>
      </c>
      <c r="M500" s="1">
        <f t="shared" si="89"/>
        <v>95499.258602130067</v>
      </c>
      <c r="N500" s="1">
        <f t="shared" si="84"/>
        <v>0.80066578412025846</v>
      </c>
      <c r="O500" s="2" t="str">
        <f t="shared" si="95"/>
        <v>0.312992781366372-0.949755504755062i</v>
      </c>
      <c r="P500" s="2" t="str">
        <f t="shared" si="85"/>
        <v>0.000122100114822388+4.12003236275564E-08i</v>
      </c>
      <c r="Q500" s="2" t="str">
        <f t="shared" si="86"/>
        <v>2.9243528842926+4.04278175595765i</v>
      </c>
      <c r="R500" s="2" t="str">
        <f t="shared" si="87"/>
        <v>0.00238234603484308+0.00329582383268927i</v>
      </c>
      <c r="S500" s="2" t="str">
        <f t="shared" si="90"/>
        <v>0.0023874690234582+0.00328014072513172i</v>
      </c>
      <c r="T500" s="2">
        <f t="shared" si="91"/>
        <v>-47.835878073618126</v>
      </c>
      <c r="U500">
        <f t="shared" si="92"/>
        <v>53.950787182843428</v>
      </c>
      <c r="W500" s="2" t="str">
        <f t="shared" si="93"/>
        <v>-0.00107358643160911+0.00329035276569069i</v>
      </c>
      <c r="X500" s="2">
        <f t="shared" si="94"/>
        <v>-49.215791033987067</v>
      </c>
    </row>
    <row r="501" spans="12:24" x14ac:dyDescent="0.25">
      <c r="L501">
        <f t="shared" si="88"/>
        <v>4.989999999999938</v>
      </c>
      <c r="M501" s="1">
        <f t="shared" si="89"/>
        <v>97723.722095567209</v>
      </c>
      <c r="N501" s="1">
        <f t="shared" si="84"/>
        <v>0.81931568604923544</v>
      </c>
      <c r="O501" s="2" t="str">
        <f t="shared" si="95"/>
        <v>0.421884908866413-0.906649394016661i</v>
      </c>
      <c r="P501" s="2" t="str">
        <f t="shared" si="85"/>
        <v>0.000122100114822388+4.67385438428824E-08i</v>
      </c>
      <c r="Q501" s="2" t="str">
        <f t="shared" si="86"/>
        <v>2.92435288429261+4.58621961456824i</v>
      </c>
      <c r="R501" s="2" t="str">
        <f t="shared" si="87"/>
        <v>0.00238202703359023+0.00373885428897225i</v>
      </c>
      <c r="S501" s="2" t="str">
        <f t="shared" si="90"/>
        <v>0.00239024588145651+0.00372105385702579i</v>
      </c>
      <c r="T501" s="2">
        <f t="shared" si="91"/>
        <v>-47.086418698113519</v>
      </c>
      <c r="U501">
        <f t="shared" si="92"/>
        <v>57.285045151267632</v>
      </c>
      <c r="W501" s="2" t="str">
        <f t="shared" si="93"/>
        <v>-0.00172271407504705+0.00373482065757298i</v>
      </c>
      <c r="X501" s="2">
        <f t="shared" si="94"/>
        <v>-47.716861718345314</v>
      </c>
    </row>
    <row r="502" spans="12:24" x14ac:dyDescent="0.25">
      <c r="L502">
        <f t="shared" si="88"/>
        <v>4.9999999999999378</v>
      </c>
      <c r="M502" s="1">
        <f t="shared" si="89"/>
        <v>99999.999999985812</v>
      </c>
      <c r="N502" s="1">
        <f t="shared" si="84"/>
        <v>0.83839999999988102</v>
      </c>
      <c r="O502" s="2" t="str">
        <f t="shared" si="95"/>
        <v>0.527311751474649-0.849671887705329i</v>
      </c>
      <c r="P502" s="2" t="str">
        <f t="shared" si="85"/>
        <v>0.000122100114822388+5.35706051509183E-08i</v>
      </c>
      <c r="Q502" s="2" t="str">
        <f t="shared" si="86"/>
        <v>2.9243528842926+5.25661563041833i</v>
      </c>
      <c r="R502" s="2" t="str">
        <f t="shared" si="87"/>
        <v>0.00238157815013275+0.00428538568733987i</v>
      </c>
      <c r="S502" s="2" t="str">
        <f t="shared" si="90"/>
        <v>0.0023941533216946+0.00426496846126344i</v>
      </c>
      <c r="T502" s="2">
        <f t="shared" si="91"/>
        <v>-46.212038555205346</v>
      </c>
      <c r="U502">
        <f t="shared" si="92"/>
        <v>60.692188485891116</v>
      </c>
      <c r="W502" s="2" t="str">
        <f t="shared" si="93"/>
        <v>-0.00263613033635506+0.00428426691049153i</v>
      </c>
      <c r="X502" s="2">
        <f t="shared" si="94"/>
        <v>-45.968086566521542</v>
      </c>
    </row>
    <row r="503" spans="12:24" x14ac:dyDescent="0.25">
      <c r="L503">
        <f t="shared" si="88"/>
        <v>5.0099999999999376</v>
      </c>
      <c r="M503" s="1">
        <f t="shared" si="89"/>
        <v>102329.29922806089</v>
      </c>
      <c r="N503" s="1">
        <f t="shared" si="84"/>
        <v>0.85792884472806241</v>
      </c>
      <c r="O503" s="2" t="str">
        <f t="shared" si="95"/>
        <v>0.627343262274934-0.778742853115355i</v>
      </c>
      <c r="P503" s="2" t="str">
        <f t="shared" si="85"/>
        <v>0.000122100114822388+6.22780785001873E-08i</v>
      </c>
      <c r="Q503" s="2" t="str">
        <f t="shared" si="86"/>
        <v>2.9243528842926+6.1110364528288i</v>
      </c>
      <c r="R503" s="2" t="str">
        <f t="shared" si="87"/>
        <v>0.00238091741932458+0.00498194085149054i</v>
      </c>
      <c r="S503" s="2" t="str">
        <f t="shared" si="90"/>
        <v>0.00239990480193138+0.00495817965141793i</v>
      </c>
      <c r="T503" s="2">
        <f t="shared" si="91"/>
        <v>-45.179402160229067</v>
      </c>
      <c r="U503">
        <f t="shared" si="92"/>
        <v>64.171652355103873</v>
      </c>
      <c r="W503" s="2" t="str">
        <f t="shared" si="93"/>
        <v>-0.00398061536707546+0.00498663701789216i</v>
      </c>
      <c r="X503" s="2">
        <f t="shared" si="94"/>
        <v>-43.902791894747175</v>
      </c>
    </row>
    <row r="504" spans="12:24" x14ac:dyDescent="0.25">
      <c r="L504">
        <f t="shared" si="88"/>
        <v>5.0199999999999374</v>
      </c>
      <c r="M504" s="1">
        <f t="shared" si="89"/>
        <v>104712.85480507489</v>
      </c>
      <c r="N504" s="1">
        <f t="shared" si="84"/>
        <v>0.8779125746857479</v>
      </c>
      <c r="O504" s="2" t="str">
        <f t="shared" si="95"/>
        <v>0.719927885917838-0.694048873695414i</v>
      </c>
      <c r="P504" s="2" t="str">
        <f t="shared" si="85"/>
        <v>0.000122100114822388+7.38533657821918E-08i</v>
      </c>
      <c r="Q504" s="2" t="str">
        <f t="shared" si="86"/>
        <v>2.9243528842926+7.24686151737262i</v>
      </c>
      <c r="R504" s="2" t="str">
        <f t="shared" si="87"/>
        <v>0.00237988529614751+0.00590790706571241i</v>
      </c>
      <c r="S504" s="2" t="str">
        <f t="shared" si="90"/>
        <v>0.00240888903494753+0.00587968260298944i</v>
      </c>
      <c r="T504" s="2">
        <f t="shared" si="91"/>
        <v>-43.93904525970045</v>
      </c>
      <c r="U504">
        <f t="shared" si="92"/>
        <v>67.721228756592183</v>
      </c>
      <c r="W504" s="2" t="str">
        <f t="shared" si="93"/>
        <v>-0.00608079896644948+0.0059245845827771i</v>
      </c>
      <c r="X504" s="2">
        <f t="shared" si="94"/>
        <v>-41.422043912461234</v>
      </c>
    </row>
    <row r="505" spans="12:24" x14ac:dyDescent="0.25">
      <c r="L505">
        <f t="shared" si="88"/>
        <v>5.0299999999999372</v>
      </c>
      <c r="M505" s="1">
        <f t="shared" si="89"/>
        <v>107151.93052374522</v>
      </c>
      <c r="N505" s="1">
        <f t="shared" si="84"/>
        <v>0.89836178551107992</v>
      </c>
      <c r="O505" s="2" t="str">
        <f t="shared" si="95"/>
        <v>0.802924049664849-0.596081345514016i</v>
      </c>
      <c r="P505" s="2" t="str">
        <f t="shared" si="85"/>
        <v>0.000122100114822388+9.01409248468875E-08i</v>
      </c>
      <c r="Q505" s="2" t="str">
        <f t="shared" si="86"/>
        <v>2.92435288429261+8.84507825060587i</v>
      </c>
      <c r="R505" s="2" t="str">
        <f t="shared" si="87"/>
        <v>0.00237813574746236+0.0072108319123061i</v>
      </c>
      <c r="S505" s="2" t="str">
        <f t="shared" si="90"/>
        <v>0.00242411785696256+0.00717628582405175i</v>
      </c>
      <c r="T505" s="2">
        <f t="shared" si="91"/>
        <v>-42.412740798309486</v>
      </c>
      <c r="U505">
        <f t="shared" si="92"/>
        <v>71.335257305855038</v>
      </c>
      <c r="W505" s="2" t="str">
        <f t="shared" si="93"/>
        <v>-0.00964073691626607+0.00725416971896364i</v>
      </c>
      <c r="X505" s="2">
        <f t="shared" si="94"/>
        <v>-38.36937704979843</v>
      </c>
    </row>
    <row r="506" spans="12:24" x14ac:dyDescent="0.25">
      <c r="L506">
        <f t="shared" si="88"/>
        <v>5.039999999999937</v>
      </c>
      <c r="M506" s="1">
        <f t="shared" si="89"/>
        <v>109647.8196143027</v>
      </c>
      <c r="N506" s="1">
        <f t="shared" si="84"/>
        <v>0.91928731964631383</v>
      </c>
      <c r="O506" s="2" t="str">
        <f t="shared" si="95"/>
        <v>0.874140655495777-0.48567284709917i</v>
      </c>
      <c r="P506" s="2" t="str">
        <f t="shared" si="85"/>
        <v>0.000122100114822388+1.15002813825549E-07i</v>
      </c>
      <c r="Q506" s="2" t="str">
        <f t="shared" si="86"/>
        <v>2.92435288429262+11.2846511066121i</v>
      </c>
      <c r="R506" s="2" t="str">
        <f t="shared" si="87"/>
        <v>0.00237479507660201+0.00919966110115817i</v>
      </c>
      <c r="S506" s="2" t="str">
        <f t="shared" si="90"/>
        <v>0.00245319536177436+0.00915535045403213i</v>
      </c>
      <c r="T506" s="2">
        <f t="shared" si="91"/>
        <v>-40.46536978988938</v>
      </c>
      <c r="U506">
        <f t="shared" si="92"/>
        <v>74.999844676915444</v>
      </c>
      <c r="W506" s="2" t="str">
        <f t="shared" si="93"/>
        <v>-0.0164379831204662+0.00931093671243344i</v>
      </c>
      <c r="X506" s="2">
        <f t="shared" si="94"/>
        <v>-34.474524401945317</v>
      </c>
    </row>
    <row r="507" spans="12:24" x14ac:dyDescent="0.25">
      <c r="L507">
        <f t="shared" si="88"/>
        <v>5.0499999999999368</v>
      </c>
      <c r="M507" s="1">
        <f t="shared" si="89"/>
        <v>112201.84543018017</v>
      </c>
      <c r="N507" s="1">
        <f t="shared" si="84"/>
        <v>0.94070027208663054</v>
      </c>
      <c r="O507" s="2" t="str">
        <f t="shared" si="95"/>
        <v>0.931387206370009-0.36403004245566i</v>
      </c>
      <c r="P507" s="2" t="str">
        <f t="shared" si="85"/>
        <v>0.000122100114822388+1.58118334935778E-07i</v>
      </c>
      <c r="Q507" s="2" t="str">
        <f t="shared" si="86"/>
        <v>2.9243528842926+15.5153616155785i</v>
      </c>
      <c r="R507" s="2" t="str">
        <f t="shared" si="87"/>
        <v>0.0023670819533729+0.0126486913398329i</v>
      </c>
      <c r="S507" s="2" t="str">
        <f t="shared" si="90"/>
        <v>0.00252032544230091+0.0125870180180401i</v>
      </c>
      <c r="T507" s="2">
        <f t="shared" si="91"/>
        <v>-37.830821578375719</v>
      </c>
      <c r="U507">
        <f t="shared" si="92"/>
        <v>78.677279506731978</v>
      </c>
      <c r="W507" s="2" t="str">
        <f t="shared" si="93"/>
        <v>-0.0321304956464931+0.0129793916937461i</v>
      </c>
      <c r="X507" s="2">
        <f t="shared" si="94"/>
        <v>-29.205172558681852</v>
      </c>
    </row>
    <row r="508" spans="12:24" x14ac:dyDescent="0.25">
      <c r="L508">
        <f t="shared" si="88"/>
        <v>5.0599999999999365</v>
      </c>
      <c r="M508" s="1">
        <f t="shared" si="89"/>
        <v>114815.36214967171</v>
      </c>
      <c r="N508" s="1">
        <f t="shared" si="84"/>
        <v>0.96261199626284755</v>
      </c>
      <c r="O508" s="2" t="str">
        <f t="shared" si="95"/>
        <v>0.972533953565207-0.232761055941124i</v>
      </c>
      <c r="P508" s="2" t="str">
        <f t="shared" si="85"/>
        <v>0.000122100114822387+2.52559830370124E-07i</v>
      </c>
      <c r="Q508" s="2" t="str">
        <f t="shared" si="86"/>
        <v>2.92435288429258+24.7824333548847i</v>
      </c>
      <c r="R508" s="2" t="str">
        <f t="shared" si="87"/>
        <v>0.00234167773902489+0.0202035478078173i</v>
      </c>
      <c r="S508" s="2" t="str">
        <f t="shared" si="90"/>
        <v>0.00274137170503183+0.02010109209363i</v>
      </c>
      <c r="T508" s="2">
        <f t="shared" si="91"/>
        <v>-33.855573209888647</v>
      </c>
      <c r="U508">
        <f t="shared" si="92"/>
        <v>82.233956163896224</v>
      </c>
      <c r="W508" s="2" t="str">
        <f t="shared" si="93"/>
        <v>-0.0838026832450526+0.021666425571107i</v>
      </c>
      <c r="X508" s="2">
        <f t="shared" si="94"/>
        <v>-21.253834666040241</v>
      </c>
    </row>
    <row r="509" spans="12:24" x14ac:dyDescent="0.25">
      <c r="L509">
        <f t="shared" si="88"/>
        <v>5.0699999999999363</v>
      </c>
      <c r="M509" s="1">
        <f t="shared" si="89"/>
        <v>117489.75549393578</v>
      </c>
      <c r="N509" s="1">
        <f t="shared" si="84"/>
        <v>0.9850341100611576</v>
      </c>
      <c r="O509" s="2" t="str">
        <f t="shared" si="95"/>
        <v>0.995582111016547-0.0938949424827367i</v>
      </c>
      <c r="P509" s="2" t="str">
        <f t="shared" si="85"/>
        <v>0.000122100114822388+6.33399199686507E-07i</v>
      </c>
      <c r="Q509" s="2" t="str">
        <f t="shared" si="86"/>
        <v>2.9243528842928+62.1522964697157i</v>
      </c>
      <c r="R509" s="2" t="str">
        <f t="shared" si="87"/>
        <v>0.00212067544777103+0.0506688296145075i</v>
      </c>
      <c r="S509" s="2" t="str">
        <f t="shared" si="90"/>
        <v>0.00466074849539957+0.0503259499367016i</v>
      </c>
      <c r="T509" s="2">
        <f t="shared" si="91"/>
        <v>-25.92707045747462</v>
      </c>
      <c r="U509">
        <f t="shared" si="92"/>
        <v>84.708859610267908</v>
      </c>
      <c r="W509" s="2" t="str">
        <f t="shared" si="93"/>
        <v>-0.532467149229462+0.0746912353593568i</v>
      </c>
      <c r="X509" s="2">
        <f t="shared" si="94"/>
        <v>-5.3895183975550012</v>
      </c>
    </row>
    <row r="510" spans="12:24" x14ac:dyDescent="0.25">
      <c r="L510">
        <f t="shared" si="88"/>
        <v>5.0799999999999361</v>
      </c>
      <c r="M510" s="1">
        <f t="shared" si="89"/>
        <v>120226.44346172371</v>
      </c>
      <c r="N510" s="1">
        <f t="shared" si="84"/>
        <v>1.0079785019830916</v>
      </c>
      <c r="O510" s="2" t="str">
        <f t="shared" si="95"/>
        <v>0.99874373429748+0.0501094123047195i</v>
      </c>
      <c r="P510" s="2" t="str">
        <f t="shared" si="85"/>
        <v>0.000122100114822388-1.18874284092356E-06i</v>
      </c>
      <c r="Q510" s="2" t="str">
        <f t="shared" si="86"/>
        <v>2.9243528842922-116.645391265227i</v>
      </c>
      <c r="R510" s="2" t="str">
        <f t="shared" si="87"/>
        <v>0.00145787112560301-0.0950935973575041i</v>
      </c>
      <c r="S510" s="2" t="str">
        <f t="shared" si="90"/>
        <v>0.010378653230723-0.0939696582346458i</v>
      </c>
      <c r="T510" s="2">
        <f t="shared" si="91"/>
        <v>-20.487590125868344</v>
      </c>
      <c r="U510">
        <f t="shared" si="92"/>
        <v>-83.697405918457235</v>
      </c>
      <c r="W510" s="2" t="str">
        <f t="shared" si="93"/>
        <v>-1.86892231201669-0.253974565788007i</v>
      </c>
      <c r="X510" s="2">
        <f t="shared" si="94"/>
        <v>5.5112948854672723</v>
      </c>
    </row>
    <row r="511" spans="12:24" x14ac:dyDescent="0.25">
      <c r="L511">
        <f t="shared" si="88"/>
        <v>5.0899999999999359</v>
      </c>
      <c r="M511" s="1">
        <f t="shared" si="89"/>
        <v>123026.87708122015</v>
      </c>
      <c r="N511" s="1">
        <f t="shared" si="84"/>
        <v>1.0314573374489497</v>
      </c>
      <c r="O511" s="2" t="str">
        <f t="shared" si="95"/>
        <v>0.980530296324352+0.19636786394438i</v>
      </c>
      <c r="P511" s="2" t="str">
        <f t="shared" si="85"/>
        <v>0.000122100114822388-3.0058076308356E-07i</v>
      </c>
      <c r="Q511" s="2" t="str">
        <f t="shared" si="86"/>
        <v>2.92435288429261-29.4944873776571i</v>
      </c>
      <c r="R511" s="2" t="str">
        <f t="shared" si="87"/>
        <v>0.00232427941469581-0.0240449869174816i</v>
      </c>
      <c r="S511" s="2" t="str">
        <f t="shared" si="90"/>
        <v>0.00289270808231169-0.0239198354084435i</v>
      </c>
      <c r="T511" s="2">
        <f t="shared" si="91"/>
        <v>-32.361781107859422</v>
      </c>
      <c r="U511">
        <f t="shared" si="92"/>
        <v>-83.104509220516036</v>
      </c>
      <c r="W511" s="2" t="str">
        <f t="shared" si="93"/>
        <v>-0.119179184572771-0.0265475795557133i</v>
      </c>
      <c r="X511" s="2">
        <f t="shared" si="94"/>
        <v>-18.265674481594672</v>
      </c>
    </row>
    <row r="512" spans="12:24" x14ac:dyDescent="0.25">
      <c r="L512">
        <f t="shared" si="88"/>
        <v>5.0999999999999357</v>
      </c>
      <c r="M512" s="1">
        <f t="shared" si="89"/>
        <v>125892.54117939829</v>
      </c>
      <c r="N512" s="1">
        <f t="shared" si="84"/>
        <v>1.0554830652480753</v>
      </c>
      <c r="O512" s="2" t="str">
        <f t="shared" si="95"/>
        <v>0.939848303236127+0.341592106033164i</v>
      </c>
      <c r="P512" s="2" t="str">
        <f t="shared" si="85"/>
        <v>0.000122100114822388-1.69242741548356E-07i</v>
      </c>
      <c r="Q512" s="2" t="str">
        <f t="shared" si="86"/>
        <v>2.9243528842926-16.6069440144144i</v>
      </c>
      <c r="R512" s="2" t="str">
        <f t="shared" si="87"/>
        <v>0.00236469664136374-0.0135385893117246i</v>
      </c>
      <c r="S512" s="2" t="str">
        <f t="shared" si="90"/>
        <v>0.0025410840730253-0.0134723286477487i</v>
      </c>
      <c r="T512" s="2">
        <f t="shared" si="91"/>
        <v>-37.259328365968862</v>
      </c>
      <c r="U512">
        <f t="shared" si="92"/>
        <v>-79.318638780936837</v>
      </c>
      <c r="W512" s="2" t="str">
        <f t="shared" si="93"/>
        <v>-0.036983084739976-0.0139513744244261i</v>
      </c>
      <c r="X512" s="2">
        <f t="shared" si="94"/>
        <v>-28.06210714722992</v>
      </c>
    </row>
    <row r="513" spans="12:24" x14ac:dyDescent="0.25">
      <c r="L513">
        <f t="shared" si="88"/>
        <v>5.1099999999999355</v>
      </c>
      <c r="M513" s="1">
        <f t="shared" si="89"/>
        <v>128824.95516929429</v>
      </c>
      <c r="N513" s="1">
        <f t="shared" si="84"/>
        <v>1.0800684241393632</v>
      </c>
      <c r="O513" s="2" t="str">
        <f t="shared" si="95"/>
        <v>0.876099482780358+0.482130372691857i</v>
      </c>
      <c r="P513" s="2" t="str">
        <f t="shared" si="85"/>
        <v>0.000122100114822388-1.15968884734077E-07i</v>
      </c>
      <c r="Q513" s="2" t="str">
        <f t="shared" si="86"/>
        <v>2.9243528842926-11.3794468144721i</v>
      </c>
      <c r="R513" s="2" t="str">
        <f t="shared" si="87"/>
        <v>0.00237464892315169-0.00927694203593563i</v>
      </c>
      <c r="S513" s="2" t="str">
        <f t="shared" si="90"/>
        <v>0.00245446746100569-0.00923224873405621i</v>
      </c>
      <c r="T513" s="2">
        <f t="shared" si="91"/>
        <v>-40.397251167800519</v>
      </c>
      <c r="U513">
        <f t="shared" si="92"/>
        <v>-75.111847043097939</v>
      </c>
      <c r="W513" s="2" t="str">
        <f t="shared" si="93"/>
        <v>-0.016735352797864-0.00939162223535786i</v>
      </c>
      <c r="X513" s="2">
        <f t="shared" si="94"/>
        <v>-34.338282317754441</v>
      </c>
    </row>
    <row r="514" spans="12:24" x14ac:dyDescent="0.25">
      <c r="L514">
        <f t="shared" si="88"/>
        <v>5.1199999999999353</v>
      </c>
      <c r="M514" s="1">
        <f t="shared" si="89"/>
        <v>131825.67385562113</v>
      </c>
      <c r="N514" s="1">
        <f t="shared" ref="N514:N577" si="96">M514/(CEdsp)</f>
        <v>1.1052264496055275</v>
      </c>
      <c r="O514" s="2" t="str">
        <f t="shared" si="95"/>
        <v>0.789282153486071+0.614030685054412i</v>
      </c>
      <c r="P514" s="2" t="str">
        <f t="shared" ref="P514:P577" si="97">IMDIV(IMSUB(IMPRODUCT(gg1_+gg2_,$O514),gg2_),IMSUB($O514,1))</f>
        <v>0.000122100114822388-8.68438090776698E-08i</v>
      </c>
      <c r="Q514" s="2" t="str">
        <f t="shared" ref="Q514:Q577" si="98">IMDIV(IMPRODUCT(gpi,$O514),IMSUB($O514,1))</f>
        <v>2.92435288429261-8.52154876575362i</v>
      </c>
      <c r="R514" s="2" t="str">
        <f t="shared" ref="R514:R577" si="99">IMPRODUCT($P514,$Q514,gpd)</f>
        <v>0.00237851796561028-0.00694707882071703i</v>
      </c>
      <c r="S514" s="2" t="str">
        <f t="shared" si="90"/>
        <v>0.00242079090093229-0.00691381675814958i</v>
      </c>
      <c r="T514" s="2">
        <f t="shared" si="91"/>
        <v>-42.703405038135571</v>
      </c>
      <c r="U514">
        <f t="shared" si="92"/>
        <v>-70.702903291441316</v>
      </c>
      <c r="W514" s="2" t="str">
        <f t="shared" si="93"/>
        <v>-0.00886301719725336-0.00698399429007921i</v>
      </c>
      <c r="X514" s="2">
        <f t="shared" si="94"/>
        <v>-38.950718187320312</v>
      </c>
    </row>
    <row r="515" spans="12:24" x14ac:dyDescent="0.25">
      <c r="L515">
        <f t="shared" ref="L515:L578" si="100">L514+Graph_Step_Size</f>
        <v>5.1299999999999351</v>
      </c>
      <c r="M515" s="1">
        <f t="shared" ref="M515:M578" si="101">10^L515</f>
        <v>134896.28825914534</v>
      </c>
      <c r="N515" s="1">
        <f t="shared" si="96"/>
        <v>1.1309704807646745</v>
      </c>
      <c r="O515" s="2" t="str">
        <f t="shared" si="95"/>
        <v>0.680089367433645+0.733129219376573i</v>
      </c>
      <c r="P515" s="2" t="str">
        <f t="shared" si="97"/>
        <v>0.000122100114822388-6.82970527501166E-08i</v>
      </c>
      <c r="Q515" s="2" t="str">
        <f t="shared" si="98"/>
        <v>2.9243528842926-6.7016483011029i</v>
      </c>
      <c r="R515" s="2" t="str">
        <f t="shared" si="99"/>
        <v>0.00238040263625358-0.00546342927280883i</v>
      </c>
      <c r="S515" s="2" t="str">
        <f t="shared" ref="S515:S578" si="102">IMDIV($R515,IMSUM(1,$R515))</f>
        <v>0.00240438580708942-0.00543734999873605i</v>
      </c>
      <c r="T515" s="2">
        <f t="shared" ref="T515:T578" si="103">20*LOG10(SQRT(IMPRODUCT(IMCONJUGATE(S515),S515)+0))</f>
        <v>-44.516616176236077</v>
      </c>
      <c r="U515">
        <f t="shared" ref="U515:U578" si="104">ATAN(IMAGINARY(S515)/IMREAL(S515))*180/PI()</f>
        <v>-66.145077043891476</v>
      </c>
      <c r="W515" s="2" t="str">
        <f t="shared" ref="W515:W578" si="105">IMPRODUCT($S515,IMDIV($O515,IMSUB($O515,1)))</f>
        <v>-0.00502810980329602-0.00547370298279392i</v>
      </c>
      <c r="X515" s="2">
        <f t="shared" ref="X515:X578" si="106">20*LOG10(SQRT(IMPRODUCT(IMCONJUGATE(W515),W515)+0))</f>
        <v>-42.577202878454663</v>
      </c>
    </row>
    <row r="516" spans="12:24" x14ac:dyDescent="0.25">
      <c r="L516">
        <f t="shared" si="100"/>
        <v>5.1399999999999348</v>
      </c>
      <c r="M516" s="1">
        <f t="shared" si="101"/>
        <v>138038.42646026798</v>
      </c>
      <c r="N516" s="1">
        <f t="shared" si="96"/>
        <v>1.1573141674428866</v>
      </c>
      <c r="O516" s="2" t="str">
        <f t="shared" si="95"/>
        <v>0.549998349244055+0.835165741532071i</v>
      </c>
      <c r="P516" s="2" t="str">
        <f t="shared" si="97"/>
        <v>0.000122100114822388-5.5310638604444E-08i</v>
      </c>
      <c r="Q516" s="2" t="str">
        <f t="shared" si="98"/>
        <v>2.9243528842926-5.42735641304626i</v>
      </c>
      <c r="R516" s="2" t="str">
        <f t="shared" si="99"/>
        <v>0.00238145405579343-0.00442457983002835i</v>
      </c>
      <c r="S516" s="2" t="str">
        <f t="shared" si="102"/>
        <v>0.00239523353325354-0.00440349520652967i</v>
      </c>
      <c r="T516" s="2">
        <f t="shared" si="103"/>
        <v>-45.998435679395428</v>
      </c>
      <c r="U516">
        <f t="shared" si="104"/>
        <v>-61.456498691509026</v>
      </c>
      <c r="W516" s="2" t="str">
        <f t="shared" si="105"/>
        <v>-0.00288864417632343-0.0044244249940941i</v>
      </c>
      <c r="X516" s="2">
        <f t="shared" si="106"/>
        <v>-45.540876705186086</v>
      </c>
    </row>
    <row r="517" spans="12:24" x14ac:dyDescent="0.25">
      <c r="L517">
        <f t="shared" si="100"/>
        <v>5.1499999999999346</v>
      </c>
      <c r="M517" s="1">
        <f t="shared" si="101"/>
        <v>141253.75446225444</v>
      </c>
      <c r="N517" s="1">
        <f t="shared" si="96"/>
        <v>1.1842714774115413</v>
      </c>
      <c r="O517" s="2" t="str">
        <f t="shared" si="95"/>
        <v>0.401344684214056+0.915927095599382i</v>
      </c>
      <c r="P517" s="2" t="str">
        <f t="shared" si="97"/>
        <v>0.000122100114822387-4.55967797609127E-08i</v>
      </c>
      <c r="Q517" s="2" t="str">
        <f t="shared" si="98"/>
        <v>2.9243528842926-4.4741840140538i</v>
      </c>
      <c r="R517" s="2" t="str">
        <f t="shared" si="99"/>
        <v>0.00238209608706736-0.00364751876195767i</v>
      </c>
      <c r="S517" s="2" t="str">
        <f t="shared" si="102"/>
        <v>0.0023896447824523-0.00363015510949747i</v>
      </c>
      <c r="T517" s="2">
        <f t="shared" si="103"/>
        <v>-47.238041779557669</v>
      </c>
      <c r="U517">
        <f t="shared" si="104"/>
        <v>-56.644040600645901</v>
      </c>
      <c r="W517" s="2" t="str">
        <f t="shared" si="105"/>
        <v>-0.00158219915885573-0.00364312480279853i</v>
      </c>
      <c r="X517" s="2">
        <f t="shared" si="106"/>
        <v>-48.020110168133371</v>
      </c>
    </row>
    <row r="518" spans="12:24" x14ac:dyDescent="0.25">
      <c r="L518">
        <f t="shared" si="100"/>
        <v>5.1599999999999344</v>
      </c>
      <c r="M518" s="1">
        <f t="shared" si="101"/>
        <v>144543.97707457098</v>
      </c>
      <c r="N518" s="1">
        <f t="shared" si="96"/>
        <v>1.2118567037932031</v>
      </c>
      <c r="O518" s="2" t="str">
        <f t="shared" si="95"/>
        <v>0.237373716111541+0.971418405682844i</v>
      </c>
      <c r="P518" s="2" t="str">
        <f t="shared" si="97"/>
        <v>0.000122100114822388-3.79616138484505E-08i</v>
      </c>
      <c r="Q518" s="2" t="str">
        <f t="shared" si="98"/>
        <v>2.9243528842926-3.72498335885973i</v>
      </c>
      <c r="R518" s="2" t="str">
        <f t="shared" si="99"/>
        <v>0.00238251396540747-0.00303674293384969i</v>
      </c>
      <c r="S518" s="2" t="str">
        <f t="shared" si="102"/>
        <v>0.0023860072076954-0.00302229657951331i</v>
      </c>
      <c r="T518" s="2">
        <f t="shared" si="103"/>
        <v>-48.289377199779835</v>
      </c>
      <c r="U518">
        <f t="shared" si="104"/>
        <v>-51.710028429264533</v>
      </c>
      <c r="W518" s="2" t="str">
        <f t="shared" si="105"/>
        <v>-0.000731867454753877-0.00303077288611153i</v>
      </c>
      <c r="X518" s="2">
        <f t="shared" si="106"/>
        <v>-50.122794847818355</v>
      </c>
    </row>
    <row r="519" spans="12:24" x14ac:dyDescent="0.25">
      <c r="L519">
        <f t="shared" si="100"/>
        <v>5.1699999999999342</v>
      </c>
      <c r="M519" s="1">
        <f t="shared" si="101"/>
        <v>147910.83881679847</v>
      </c>
      <c r="N519" s="1">
        <f t="shared" si="96"/>
        <v>1.2400844726400384</v>
      </c>
      <c r="O519" s="2" t="str">
        <f t="shared" si="95"/>
        <v>0.062260800787478+0.998059914376538i</v>
      </c>
      <c r="P519" s="2" t="str">
        <f t="shared" si="97"/>
        <v>0.000122100114822388-3.17193771523487E-08i</v>
      </c>
      <c r="Q519" s="2" t="str">
        <f t="shared" si="98"/>
        <v>2.9243528842926-3.11246388308695i</v>
      </c>
      <c r="R519" s="2" t="str">
        <f t="shared" si="99"/>
        <v>0.00238279886763904-0.00253739461180303i</v>
      </c>
      <c r="S519" s="2" t="str">
        <f t="shared" si="102"/>
        <v>0.00238352715881082-0.00252532931101048i</v>
      </c>
      <c r="T519" s="2">
        <f t="shared" si="103"/>
        <v>-49.187070779907238</v>
      </c>
      <c r="U519">
        <f t="shared" si="104"/>
        <v>-46.654643220449493</v>
      </c>
      <c r="W519" s="2" t="str">
        <f t="shared" si="105"/>
        <v>-0.000152122843406095-0.00253108924201852i</v>
      </c>
      <c r="X519" s="2">
        <f t="shared" si="106"/>
        <v>-51.918191443453232</v>
      </c>
    </row>
    <row r="520" spans="12:24" x14ac:dyDescent="0.25">
      <c r="L520">
        <f t="shared" si="100"/>
        <v>5.179999999999934</v>
      </c>
      <c r="M520" s="1">
        <f t="shared" si="101"/>
        <v>151356.12484359799</v>
      </c>
      <c r="N520" s="1">
        <f t="shared" si="96"/>
        <v>1.2689697506887256</v>
      </c>
      <c r="O520" s="2" t="str">
        <f t="shared" ref="O520:O583" si="107">IMEXP(2*PI()*N520&amp;"i")</f>
        <v>-0.118908448663353+0.992905222484238i</v>
      </c>
      <c r="P520" s="2" t="str">
        <f t="shared" si="97"/>
        <v>0.000122100114822388-2.64462044023752E-08i</v>
      </c>
      <c r="Q520" s="2" t="str">
        <f t="shared" si="98"/>
        <v>2.92435288429261-2.5950338069836i</v>
      </c>
      <c r="R520" s="2" t="str">
        <f t="shared" si="99"/>
        <v>0.00238299976737861-0.00211556665285904i</v>
      </c>
      <c r="S520" s="2" t="str">
        <f t="shared" si="102"/>
        <v>0.00238177833776697-0.00210551041121302i</v>
      </c>
      <c r="T520" s="2">
        <f t="shared" si="103"/>
        <v>-49.954188950951909</v>
      </c>
      <c r="U520">
        <f t="shared" si="104"/>
        <v>-41.476930125379276</v>
      </c>
      <c r="W520" s="2" t="str">
        <f t="shared" si="105"/>
        <v>0.000256687498592349-0.00210953520990165i</v>
      </c>
      <c r="X520" s="2">
        <f t="shared" si="106"/>
        <v>-53.452434438943996</v>
      </c>
    </row>
    <row r="521" spans="12:24" x14ac:dyDescent="0.25">
      <c r="L521">
        <f t="shared" si="100"/>
        <v>5.1899999999999338</v>
      </c>
      <c r="M521" s="1">
        <f t="shared" si="101"/>
        <v>154881.66189122476</v>
      </c>
      <c r="N521" s="1">
        <f t="shared" si="96"/>
        <v>1.2985278532960285</v>
      </c>
      <c r="O521" s="2" t="str">
        <f t="shared" si="107"/>
        <v>-0.300206845888009+0.953874126749423i</v>
      </c>
      <c r="P521" s="2" t="str">
        <f t="shared" si="97"/>
        <v>0.000122100114822388-2.18639552103364E-08i</v>
      </c>
      <c r="Q521" s="2" t="str">
        <f t="shared" si="98"/>
        <v>2.9243528842926-2.14540060501421i</v>
      </c>
      <c r="R521" s="2" t="str">
        <f t="shared" si="99"/>
        <v>0.00238314476419796-0.00174900919008349i</v>
      </c>
      <c r="S521" s="2" t="str">
        <f t="shared" si="102"/>
        <v>0.00238051614520588-0.00174069731178375i</v>
      </c>
      <c r="T521" s="2">
        <f t="shared" si="103"/>
        <v>-50.606363101283847</v>
      </c>
      <c r="U521">
        <f t="shared" si="104"/>
        <v>-36.175273627122706</v>
      </c>
      <c r="W521" s="2" t="str">
        <f t="shared" si="105"/>
        <v>0.000551741926705102-0.00174356077841009i</v>
      </c>
      <c r="X521" s="2">
        <f t="shared" si="106"/>
        <v>-54.756787541621541</v>
      </c>
    </row>
    <row r="522" spans="12:24" x14ac:dyDescent="0.25">
      <c r="L522">
        <f t="shared" si="100"/>
        <v>5.1999999999999336</v>
      </c>
      <c r="M522" s="1">
        <f t="shared" si="101"/>
        <v>158489.31924608714</v>
      </c>
      <c r="N522" s="1">
        <f t="shared" si="96"/>
        <v>1.3287744525591945</v>
      </c>
      <c r="O522" s="2" t="str">
        <f t="shared" si="107"/>
        <v>-0.474991597156036+0.879990330987311i</v>
      </c>
      <c r="P522" s="2" t="str">
        <f t="shared" si="97"/>
        <v>0.000122100114822387-1.77802745406682E-08i</v>
      </c>
      <c r="Q522" s="2" t="str">
        <f t="shared" si="98"/>
        <v>2.9243528842926-1.7446894392715i</v>
      </c>
      <c r="R522" s="2" t="str">
        <f t="shared" si="99"/>
        <v>0.00238325080501337-0.00142233476395764i</v>
      </c>
      <c r="S522" s="2" t="str">
        <f t="shared" si="102"/>
        <v>0.00237959306161796-0.00141557651215987i</v>
      </c>
      <c r="T522" s="2">
        <f t="shared" si="103"/>
        <v>-51.154130567711263</v>
      </c>
      <c r="U522">
        <f t="shared" si="104"/>
        <v>-30.747642010766548</v>
      </c>
      <c r="W522" s="2" t="str">
        <f t="shared" si="105"/>
        <v>0.000767525093508834-0.00141762921041005i</v>
      </c>
      <c r="X522" s="2">
        <f t="shared" si="106"/>
        <v>-55.852325986346074</v>
      </c>
    </row>
    <row r="523" spans="12:24" x14ac:dyDescent="0.25">
      <c r="L523">
        <f t="shared" si="100"/>
        <v>5.2099999999999334</v>
      </c>
      <c r="M523" s="1">
        <f t="shared" si="101"/>
        <v>162181.00973586823</v>
      </c>
      <c r="N523" s="1">
        <f t="shared" si="96"/>
        <v>1.3597255856255193</v>
      </c>
      <c r="O523" s="2" t="str">
        <f t="shared" si="107"/>
        <v>-0.636094526790218+0.771611141046789i</v>
      </c>
      <c r="P523" s="2" t="str">
        <f t="shared" si="97"/>
        <v>0.000122100114822387-1.40553028001101E-08i</v>
      </c>
      <c r="Q523" s="2" t="str">
        <f t="shared" si="98"/>
        <v>2.9243528842926-1.37917658724728i</v>
      </c>
      <c r="R523" s="2" t="str">
        <f t="shared" si="99"/>
        <v>0.00238332847925335-0.0011243552929955i</v>
      </c>
      <c r="S523" s="2" t="str">
        <f t="shared" si="102"/>
        <v>0.00237891690766596-0.00111901356827284i</v>
      </c>
      <c r="T523" s="2">
        <f t="shared" si="103"/>
        <v>-51.604316451323541</v>
      </c>
      <c r="U523">
        <f t="shared" si="104"/>
        <v>-25.191722457716313</v>
      </c>
      <c r="W523" s="2" t="str">
        <f t="shared" si="105"/>
        <v>0.000925585150022165-0.00112047644680647i</v>
      </c>
      <c r="X523" s="2">
        <f t="shared" si="106"/>
        <v>-56.7527003259951</v>
      </c>
    </row>
    <row r="524" spans="12:24" x14ac:dyDescent="0.25">
      <c r="L524">
        <f t="shared" si="100"/>
        <v>5.2199999999999331</v>
      </c>
      <c r="M524" s="1">
        <f t="shared" si="101"/>
        <v>165958.69074373069</v>
      </c>
      <c r="N524" s="1">
        <f t="shared" si="96"/>
        <v>1.3913976631954381</v>
      </c>
      <c r="O524" s="2" t="str">
        <f t="shared" si="107"/>
        <v>-0.776081175419058+0.630633022573487i</v>
      </c>
      <c r="P524" s="2" t="str">
        <f t="shared" si="97"/>
        <v>0.000122100114822387-1.0581908590312E-08i</v>
      </c>
      <c r="Q524" s="2" t="str">
        <f t="shared" si="98"/>
        <v>2.9243528842926-1.03834978041351i</v>
      </c>
      <c r="R524" s="2" t="str">
        <f t="shared" si="99"/>
        <v>0.00238338453071289-0.000846500790677444i</v>
      </c>
      <c r="S524" s="2" t="str">
        <f t="shared" si="102"/>
        <v>0.00237842897943546-0.000842479496067414i</v>
      </c>
      <c r="T524" s="2">
        <f t="shared" si="103"/>
        <v>-51.96085878931968</v>
      </c>
      <c r="U524">
        <f t="shared" si="104"/>
        <v>-19.505000621804598</v>
      </c>
      <c r="W524" s="2" t="str">
        <f t="shared" si="105"/>
        <v>0.00103964492093498-0.000843494056292972i</v>
      </c>
      <c r="X524" s="2">
        <f t="shared" si="106"/>
        <v>-57.465786858307119</v>
      </c>
    </row>
    <row r="525" spans="12:24" x14ac:dyDescent="0.25">
      <c r="L525">
        <f t="shared" si="100"/>
        <v>5.2299999999999329</v>
      </c>
      <c r="M525" s="1">
        <f t="shared" si="101"/>
        <v>169824.36524614846</v>
      </c>
      <c r="N525" s="1">
        <f t="shared" si="96"/>
        <v>1.4238074782237087</v>
      </c>
      <c r="O525" s="2" t="str">
        <f t="shared" si="107"/>
        <v>-0.887579868388377+0.460653858370547i</v>
      </c>
      <c r="P525" s="2" t="str">
        <f t="shared" si="97"/>
        <v>0.000122100114822387-7.27309875800252E-09i</v>
      </c>
      <c r="Q525" s="2" t="str">
        <f t="shared" si="98"/>
        <v>2.9243528842926-0.713672815623212i</v>
      </c>
      <c r="R525" s="2" t="str">
        <f t="shared" si="99"/>
        <v>0.00238342322734253-0.000581812231394185i</v>
      </c>
      <c r="S525" s="2" t="str">
        <f t="shared" si="102"/>
        <v>0.00237809212484149-0.000579048510638557i</v>
      </c>
      <c r="T525" s="2">
        <f t="shared" si="103"/>
        <v>-52.225282763544243</v>
      </c>
      <c r="U525">
        <f t="shared" si="104"/>
        <v>-13.684810721048478</v>
      </c>
      <c r="W525" s="2" t="str">
        <f t="shared" si="105"/>
        <v>0.00111838920305375-0.000579704642177337i</v>
      </c>
      <c r="X525" s="2">
        <f t="shared" si="106"/>
        <v>-57.994636088316867</v>
      </c>
    </row>
    <row r="526" spans="12:24" x14ac:dyDescent="0.25">
      <c r="L526">
        <f t="shared" si="100"/>
        <v>5.2399999999999327</v>
      </c>
      <c r="M526" s="1">
        <f t="shared" si="101"/>
        <v>173780.08287491094</v>
      </c>
      <c r="N526" s="1">
        <f t="shared" si="96"/>
        <v>1.4569722148232533</v>
      </c>
      <c r="O526" s="2" t="str">
        <f t="shared" si="107"/>
        <v>-0.963677068011107+0.267070231567497i</v>
      </c>
      <c r="P526" s="2" t="str">
        <f t="shared" si="97"/>
        <v>0.000122100114822388-4.05326989401816E-09i</v>
      </c>
      <c r="Q526" s="2" t="str">
        <f t="shared" si="98"/>
        <v>2.9243528842926-0.39772710834992i</v>
      </c>
      <c r="R526" s="2" t="str">
        <f t="shared" si="99"/>
        <v>0.00238344711451705-0.000324241713190314i</v>
      </c>
      <c r="S526" s="2" t="str">
        <f t="shared" si="102"/>
        <v>0.00237788418662105-0.000322701561841454i</v>
      </c>
      <c r="T526" s="2">
        <f t="shared" si="103"/>
        <v>-52.396929288555718</v>
      </c>
      <c r="U526">
        <f t="shared" si="104"/>
        <v>-7.7283698312661437</v>
      </c>
      <c r="W526" s="2" t="str">
        <f t="shared" si="105"/>
        <v>0.00116699755307727-0.000323053051295761i</v>
      </c>
      <c r="X526" s="2">
        <f t="shared" si="106"/>
        <v>-58.337929929438928</v>
      </c>
    </row>
    <row r="527" spans="12:24" x14ac:dyDescent="0.25">
      <c r="L527">
        <f t="shared" si="100"/>
        <v>5.2499999999999325</v>
      </c>
      <c r="M527" s="1">
        <f t="shared" si="101"/>
        <v>177827.94100386472</v>
      </c>
      <c r="N527" s="1">
        <f t="shared" si="96"/>
        <v>1.4909094573764017</v>
      </c>
      <c r="O527" s="2" t="str">
        <f t="shared" si="107"/>
        <v>-0.998369235375159+0.0570865120358638i</v>
      </c>
      <c r="P527" s="2" t="str">
        <f t="shared" si="97"/>
        <v>0.000122100114822388-8.51349493160668E-10i</v>
      </c>
      <c r="Q527" s="2" t="str">
        <f t="shared" si="98"/>
        <v>2.9243528842926-0.0835386690162602i</v>
      </c>
      <c r="R527" s="2" t="str">
        <f t="shared" si="99"/>
        <v>0.00238345740076863-0.000068103784204822i</v>
      </c>
      <c r="S527" s="2" t="str">
        <f t="shared" si="102"/>
        <v>0.00237779464462005-0.0000677802959434686i</v>
      </c>
      <c r="T527" s="2">
        <f t="shared" si="103"/>
        <v>-52.472985615416093</v>
      </c>
      <c r="U527">
        <f t="shared" si="104"/>
        <v>-1.6328043889736319</v>
      </c>
      <c r="W527" s="2" t="str">
        <f t="shared" si="105"/>
        <v>0.00118792919774834-0.0000678528412008042i</v>
      </c>
      <c r="X527" s="2">
        <f t="shared" si="106"/>
        <v>-58.490042923821406</v>
      </c>
    </row>
    <row r="528" spans="12:24" x14ac:dyDescent="0.25">
      <c r="L528">
        <f t="shared" si="100"/>
        <v>5.2599999999999323</v>
      </c>
      <c r="M528" s="1">
        <f t="shared" si="101"/>
        <v>181970.08586097014</v>
      </c>
      <c r="N528" s="1">
        <f t="shared" si="96"/>
        <v>1.5256371998583735</v>
      </c>
      <c r="O528" s="2" t="str">
        <f t="shared" si="107"/>
        <v>-0.987054118335365-0.160387553997169i</v>
      </c>
      <c r="P528" s="2" t="str">
        <f t="shared" si="97"/>
        <v>0.000122100114822387+2.40553165972518E-09i</v>
      </c>
      <c r="Q528" s="2" t="str">
        <f t="shared" si="98"/>
        <v>2.92435288429259+0.236042794108286i</v>
      </c>
      <c r="R528" s="2" t="str">
        <f t="shared" si="99"/>
        <v>0.00238345408529837+0.000192430735399015i</v>
      </c>
      <c r="S528" s="2" t="str">
        <f t="shared" si="102"/>
        <v>0.00237782350584824+0.00019151669781732i</v>
      </c>
      <c r="T528" s="2">
        <f t="shared" si="103"/>
        <v>-52.448325328267025</v>
      </c>
      <c r="U528">
        <f t="shared" si="104"/>
        <v>4.6048255235234334</v>
      </c>
      <c r="W528" s="2" t="str">
        <f t="shared" si="105"/>
        <v>0.00118118249823772+0.000191722845401454i</v>
      </c>
      <c r="X528" s="2">
        <f t="shared" si="106"/>
        <v>-58.440722239720948</v>
      </c>
    </row>
    <row r="529" spans="12:24" x14ac:dyDescent="0.25">
      <c r="L529">
        <f t="shared" si="100"/>
        <v>5.2699999999999321</v>
      </c>
      <c r="M529" s="1">
        <f t="shared" si="101"/>
        <v>186208.71366625786</v>
      </c>
      <c r="N529" s="1">
        <f t="shared" si="96"/>
        <v>1.5611738553779058</v>
      </c>
      <c r="O529" s="2" t="str">
        <f t="shared" si="107"/>
        <v>-0.927036099917486-0.374972091561194i</v>
      </c>
      <c r="P529" s="2" t="str">
        <f t="shared" si="97"/>
        <v>0.000122100114822387+5.79908137671489E-09i</v>
      </c>
      <c r="Q529" s="2" t="str">
        <f t="shared" si="98"/>
        <v>2.9243528842926+0.569034860080284i</v>
      </c>
      <c r="R529" s="2" t="str">
        <f t="shared" si="99"/>
        <v>0.00238343584828911+0.000463898069867327i</v>
      </c>
      <c r="S529" s="2" t="str">
        <f t="shared" si="102"/>
        <v>0.00237798225931736+0.000461694509242763i</v>
      </c>
      <c r="T529" s="2">
        <f t="shared" si="103"/>
        <v>-52.315127482821708</v>
      </c>
      <c r="U529">
        <f t="shared" si="104"/>
        <v>10.98749900126667</v>
      </c>
      <c r="W529" s="2" t="str">
        <f t="shared" si="105"/>
        <v>0.00114407174392416+0.000462206952945098i</v>
      </c>
      <c r="X529" s="2">
        <f t="shared" si="106"/>
        <v>-58.174325944854189</v>
      </c>
    </row>
    <row r="530" spans="12:24" x14ac:dyDescent="0.25">
      <c r="L530">
        <f t="shared" si="100"/>
        <v>5.2799999999999319</v>
      </c>
      <c r="M530" s="1">
        <f t="shared" si="101"/>
        <v>190546.07179629515</v>
      </c>
      <c r="N530" s="1">
        <f t="shared" si="96"/>
        <v>1.5975382659401385</v>
      </c>
      <c r="O530" s="2" t="str">
        <f t="shared" si="107"/>
        <v>-0.818011444120118-0.57520194478854i</v>
      </c>
      <c r="P530" s="2" t="str">
        <f t="shared" si="97"/>
        <v>0.000122100114822388+9.42917815626998E-09i</v>
      </c>
      <c r="Q530" s="2" t="str">
        <f t="shared" si="98"/>
        <v>2.9243528842926+0.925238106577035i</v>
      </c>
      <c r="R530" s="2" t="str">
        <f t="shared" si="99"/>
        <v>0.00238339963985252+0.000754288009258751i</v>
      </c>
      <c r="S530" s="2" t="str">
        <f t="shared" si="102"/>
        <v>0.00237829745422977+0.000750704858317627i</v>
      </c>
      <c r="T530" s="2">
        <f t="shared" si="103"/>
        <v>-52.062196303742823</v>
      </c>
      <c r="U530">
        <f t="shared" si="104"/>
        <v>17.518197782654287</v>
      </c>
      <c r="W530" s="2" t="str">
        <f t="shared" si="105"/>
        <v>0.00107039070282877+0.00075158804785721i</v>
      </c>
      <c r="X530" s="2">
        <f t="shared" si="106"/>
        <v>-57.668462387540117</v>
      </c>
    </row>
    <row r="531" spans="12:24" x14ac:dyDescent="0.25">
      <c r="L531">
        <f t="shared" si="100"/>
        <v>5.2899999999999316</v>
      </c>
      <c r="M531" s="1">
        <f t="shared" si="101"/>
        <v>194984.45997577391</v>
      </c>
      <c r="N531" s="1">
        <f t="shared" si="96"/>
        <v>1.6347497124368884</v>
      </c>
      <c r="O531" s="2" t="str">
        <f t="shared" si="107"/>
        <v>-0.662490674121611-0.749070161401383i</v>
      </c>
      <c r="P531" s="2" t="str">
        <f t="shared" si="97"/>
        <v>0.000122100114822388+1.3428063560538E-08i</v>
      </c>
      <c r="Q531" s="2" t="str">
        <f t="shared" si="98"/>
        <v>2.92435288429261+1.31762873688843i</v>
      </c>
      <c r="R531" s="2" t="str">
        <f t="shared" si="99"/>
        <v>0.00238333977056639+0.00107417923000012i</v>
      </c>
      <c r="S531" s="2" t="str">
        <f t="shared" si="102"/>
        <v>0.00237881861676432+0.00106907598114643i</v>
      </c>
      <c r="T531" s="2">
        <f t="shared" si="103"/>
        <v>-51.673824337057617</v>
      </c>
      <c r="U531">
        <f t="shared" si="104"/>
        <v>24.199849813795002</v>
      </c>
      <c r="W531" s="2" t="str">
        <f t="shared" si="105"/>
        <v>0.000948561967036677+0.00107045138634181i</v>
      </c>
      <c r="X531" s="2">
        <f t="shared" si="106"/>
        <v>-56.891716471410462</v>
      </c>
    </row>
    <row r="532" spans="12:24" x14ac:dyDescent="0.25">
      <c r="L532">
        <f t="shared" si="100"/>
        <v>5.2999999999999314</v>
      </c>
      <c r="M532" s="1">
        <f t="shared" si="101"/>
        <v>199526.23149685661</v>
      </c>
      <c r="N532" s="1">
        <f t="shared" si="96"/>
        <v>1.6728279248696458</v>
      </c>
      <c r="O532" s="2" t="str">
        <f t="shared" si="107"/>
        <v>-0.466107900349714-0.884727882024513i</v>
      </c>
      <c r="P532" s="2" t="str">
        <f t="shared" si="97"/>
        <v>0.000122100114822388+1.7984314495949E-08i</v>
      </c>
      <c r="Q532" s="2" t="str">
        <f t="shared" si="98"/>
        <v>2.92435288429261+1.76471085995466i</v>
      </c>
      <c r="R532" s="2" t="str">
        <f t="shared" si="99"/>
        <v>0.00238324602521301+0.0014386569597711i</v>
      </c>
      <c r="S532" s="2" t="str">
        <f t="shared" si="102"/>
        <v>0.00237963466973535+0.00143182109984675i</v>
      </c>
      <c r="T532" s="2">
        <f t="shared" si="103"/>
        <v>-51.127894604187034</v>
      </c>
      <c r="U532">
        <f t="shared" si="104"/>
        <v>31.035232726283436</v>
      </c>
      <c r="W532" s="2" t="str">
        <f t="shared" si="105"/>
        <v>0.000757798638016218+0.0014339099348407i</v>
      </c>
      <c r="X532" s="2">
        <f t="shared" si="106"/>
        <v>-55.7998539009997</v>
      </c>
    </row>
    <row r="533" spans="12:24" x14ac:dyDescent="0.25">
      <c r="L533">
        <f t="shared" si="100"/>
        <v>5.3099999999999312</v>
      </c>
      <c r="M533" s="1">
        <f t="shared" si="101"/>
        <v>204173.79446692081</v>
      </c>
      <c r="N533" s="1">
        <f t="shared" si="96"/>
        <v>1.7117930928106639</v>
      </c>
      <c r="O533" s="2" t="str">
        <f t="shared" si="107"/>
        <v>-0.23776195325263-0.971323454666618i</v>
      </c>
      <c r="P533" s="2" t="str">
        <f t="shared" si="97"/>
        <v>0.000122100114822388+2.33871259836706E-08i</v>
      </c>
      <c r="Q533" s="2" t="str">
        <f t="shared" si="98"/>
        <v>2.9243528842926+2.29486173716283i</v>
      </c>
      <c r="R533" s="2" t="str">
        <f t="shared" si="99"/>
        <v>0.00238309961824151+0.00187085538192163i</v>
      </c>
      <c r="S533" s="2" t="str">
        <f t="shared" si="102"/>
        <v>0.00238090913957614+0.00186196380002298i</v>
      </c>
      <c r="T533" s="2">
        <f t="shared" si="103"/>
        <v>-50.392611403439602</v>
      </c>
      <c r="U533">
        <f t="shared" si="104"/>
        <v>38.026794021125006</v>
      </c>
      <c r="W533" s="2" t="str">
        <f t="shared" si="105"/>
        <v>0.00045987422437113+0.00186518127680733i</v>
      </c>
      <c r="X533" s="2">
        <f t="shared" si="106"/>
        <v>-54.329282650785949</v>
      </c>
    </row>
    <row r="534" spans="12:24" x14ac:dyDescent="0.25">
      <c r="L534">
        <f t="shared" si="100"/>
        <v>5.319999999999931</v>
      </c>
      <c r="M534" s="1">
        <f t="shared" si="101"/>
        <v>208929.61308537106</v>
      </c>
      <c r="N534" s="1">
        <f t="shared" si="96"/>
        <v>1.751665876107751</v>
      </c>
      <c r="O534" s="2" t="str">
        <f t="shared" si="107"/>
        <v>0.0104668171603301-0.999945221368917i</v>
      </c>
      <c r="P534" s="2" t="str">
        <f t="shared" si="97"/>
        <v>0.000122100114822388+3.0115907555503E-08i</v>
      </c>
      <c r="Q534" s="2" t="str">
        <f t="shared" si="98"/>
        <v>2.9243528842926+2.95512342886089i</v>
      </c>
      <c r="R534" s="2" t="str">
        <f t="shared" si="99"/>
        <v>0.00238286381154341+0.0024091249078745i</v>
      </c>
      <c r="S534" s="2" t="str">
        <f t="shared" si="102"/>
        <v>0.0023829618263254+0.00239767073236405i</v>
      </c>
      <c r="T534" s="2">
        <f t="shared" si="103"/>
        <v>-49.420551545637352</v>
      </c>
      <c r="U534">
        <f t="shared" si="104"/>
        <v>45.176285369689261</v>
      </c>
      <c r="W534" s="2" t="str">
        <f t="shared" si="105"/>
        <v>-0.0000199688051596861+0.00240285324666412i</v>
      </c>
      <c r="X534" s="2">
        <f t="shared" si="106"/>
        <v>-52.385155125725824</v>
      </c>
    </row>
    <row r="535" spans="12:24" x14ac:dyDescent="0.25">
      <c r="L535">
        <f t="shared" si="100"/>
        <v>5.3299999999999308</v>
      </c>
      <c r="M535" s="1">
        <f t="shared" si="101"/>
        <v>213796.20895018952</v>
      </c>
      <c r="N535" s="1">
        <f t="shared" si="96"/>
        <v>1.7924674158383889</v>
      </c>
      <c r="O535" s="2" t="str">
        <f t="shared" si="107"/>
        <v>0.263675568353223-0.96461142158571i</v>
      </c>
      <c r="P535" s="2" t="str">
        <f t="shared" si="97"/>
        <v>0.000122100114822388+3.9042111506122E-08i</v>
      </c>
      <c r="Q535" s="2" t="str">
        <f t="shared" si="98"/>
        <v>2.9243528842926+3.8310071915269i</v>
      </c>
      <c r="R535" s="2" t="str">
        <f t="shared" si="99"/>
        <v>0.00238245946787157+0.00312317744741762i</v>
      </c>
      <c r="S535" s="2" t="str">
        <f t="shared" si="102"/>
        <v>0.00238648160272948+0.00310831859882238i</v>
      </c>
      <c r="T535" s="2">
        <f t="shared" si="103"/>
        <v>-48.136953421664622</v>
      </c>
      <c r="U535">
        <f t="shared" si="104"/>
        <v>52.483936464153494</v>
      </c>
      <c r="W535" s="2" t="str">
        <f t="shared" si="105"/>
        <v>-0.00084276363736186+0.00311734755750591i</v>
      </c>
      <c r="X535" s="2">
        <f t="shared" si="106"/>
        <v>-49.81794548674312</v>
      </c>
    </row>
    <row r="536" spans="12:24" x14ac:dyDescent="0.25">
      <c r="L536">
        <f t="shared" si="100"/>
        <v>5.3399999999999306</v>
      </c>
      <c r="M536" s="1">
        <f t="shared" si="101"/>
        <v>218776.16239492039</v>
      </c>
      <c r="N536" s="1">
        <f t="shared" si="96"/>
        <v>1.8342193455190126</v>
      </c>
      <c r="O536" s="2" t="str">
        <f t="shared" si="107"/>
        <v>0.504813372321987-0.863228509216941i</v>
      </c>
      <c r="P536" s="2" t="str">
        <f t="shared" si="97"/>
        <v>0.000122100114822388+5.19525627066309E-08i</v>
      </c>
      <c r="Q536" s="2" t="str">
        <f t="shared" si="98"/>
        <v>2.9243528842926+5.09784521558932i</v>
      </c>
      <c r="R536" s="2" t="str">
        <f t="shared" si="99"/>
        <v>0.00238168998546446+0.00415595022712778i</v>
      </c>
      <c r="S536" s="2" t="str">
        <f t="shared" si="102"/>
        <v>0.0023931798201177+0.00413615325612237i</v>
      </c>
      <c r="T536" s="2">
        <f t="shared" si="103"/>
        <v>-46.413975878970781</v>
      </c>
      <c r="U536">
        <f t="shared" si="104"/>
        <v>59.94630978991708</v>
      </c>
      <c r="W536" s="2" t="str">
        <f t="shared" si="105"/>
        <v>-0.00240856136989144+0.00415401850627317i</v>
      </c>
      <c r="X536" s="2">
        <f t="shared" si="106"/>
        <v>-46.371964917781632</v>
      </c>
    </row>
    <row r="537" spans="12:24" x14ac:dyDescent="0.25">
      <c r="L537">
        <f t="shared" si="100"/>
        <v>5.3499999999999304</v>
      </c>
      <c r="M537" s="1">
        <f t="shared" si="101"/>
        <v>223872.11385679827</v>
      </c>
      <c r="N537" s="1">
        <f t="shared" si="96"/>
        <v>1.8769438025753966</v>
      </c>
      <c r="O537" s="2" t="str">
        <f t="shared" si="107"/>
        <v>0.715689917001512-0.698418171801371i</v>
      </c>
      <c r="P537" s="2" t="str">
        <f t="shared" si="97"/>
        <v>0.000122100114822388+7.32105006544513E-08i</v>
      </c>
      <c r="Q537" s="2" t="str">
        <f t="shared" si="98"/>
        <v>2.9243528842926+7.18378037672539i</v>
      </c>
      <c r="R537" s="2" t="str">
        <f t="shared" si="99"/>
        <v>0.002379947221309+0.00585648100828747i</v>
      </c>
      <c r="S537" s="2" t="str">
        <f t="shared" si="102"/>
        <v>0.00240835000435226+0.00582850501790392i</v>
      </c>
      <c r="T537" s="2">
        <f t="shared" si="103"/>
        <v>-44.004267134065522</v>
      </c>
      <c r="U537">
        <f t="shared" si="104"/>
        <v>67.549487530625441</v>
      </c>
      <c r="W537" s="2" t="str">
        <f t="shared" si="105"/>
        <v>-0.00595479343117561+0.00587235267437325i</v>
      </c>
      <c r="X537" s="2">
        <f t="shared" si="106"/>
        <v>-41.552489711983753</v>
      </c>
    </row>
    <row r="538" spans="12:24" x14ac:dyDescent="0.25">
      <c r="L538">
        <f t="shared" si="100"/>
        <v>5.3599999999999302</v>
      </c>
      <c r="M538" s="1">
        <f t="shared" si="101"/>
        <v>229086.76527674074</v>
      </c>
      <c r="N538" s="1">
        <f t="shared" si="96"/>
        <v>1.9206634400801943</v>
      </c>
      <c r="O538" s="2" t="str">
        <f t="shared" si="107"/>
        <v>0.87830725901571-0.478096599820905i</v>
      </c>
      <c r="P538" s="2" t="str">
        <f t="shared" si="97"/>
        <v>0.000122100114822388+1.17084954163858E-07i</v>
      </c>
      <c r="Q538" s="2" t="str">
        <f t="shared" si="98"/>
        <v>2.92435288429261+11.4889611274122i</v>
      </c>
      <c r="R538" s="2" t="str">
        <f t="shared" si="99"/>
        <v>0.00237447855485795+0.00936622211692852i</v>
      </c>
      <c r="S538" s="2" t="str">
        <f t="shared" si="102"/>
        <v>0.00245595031928239+0.00932108642091552i</v>
      </c>
      <c r="T538" s="2">
        <f t="shared" si="103"/>
        <v>-40.31917234819926</v>
      </c>
      <c r="U538">
        <f t="shared" si="104"/>
        <v>75.239003417380999</v>
      </c>
      <c r="W538" s="2" t="str">
        <f t="shared" si="105"/>
        <v>-0.0170819901202591+0.00948491271467312i</v>
      </c>
      <c r="X538" s="2">
        <f t="shared" si="106"/>
        <v>-34.182119036647535</v>
      </c>
    </row>
    <row r="539" spans="12:24" x14ac:dyDescent="0.25">
      <c r="L539">
        <f t="shared" si="100"/>
        <v>5.3699999999999299</v>
      </c>
      <c r="M539" s="1">
        <f t="shared" si="101"/>
        <v>234422.88153195477</v>
      </c>
      <c r="N539" s="1">
        <f t="shared" si="96"/>
        <v>1.9654014387639087</v>
      </c>
      <c r="O539" s="2" t="str">
        <f t="shared" si="107"/>
        <v>0.976463882715252-0.215680981434745i</v>
      </c>
      <c r="P539" s="2" t="str">
        <f t="shared" si="97"/>
        <v>0.000122100114822388+2.73103420747023E-07i</v>
      </c>
      <c r="Q539" s="2" t="str">
        <f t="shared" si="98"/>
        <v>2.92435288429261+26.798273160989i</v>
      </c>
      <c r="R539" s="2" t="str">
        <f t="shared" si="99"/>
        <v>0.0023346043871421+0.0218469342869543i</v>
      </c>
      <c r="S539" s="2" t="str">
        <f t="shared" si="102"/>
        <v>0.00280290289343886+0.0217349569258353i</v>
      </c>
      <c r="T539" s="2">
        <f t="shared" si="103"/>
        <v>-33.185194082011769</v>
      </c>
      <c r="U539">
        <f t="shared" si="104"/>
        <v>82.651789292854914</v>
      </c>
      <c r="W539" s="2" t="str">
        <f t="shared" si="105"/>
        <v>-0.0981862754602132+0.023710141498824i</v>
      </c>
      <c r="X539" s="2">
        <f t="shared" si="106"/>
        <v>-19.912842234223064</v>
      </c>
    </row>
    <row r="540" spans="12:24" x14ac:dyDescent="0.25">
      <c r="L540">
        <f t="shared" si="100"/>
        <v>5.3799999999999297</v>
      </c>
      <c r="M540" s="1">
        <f t="shared" si="101"/>
        <v>239883.2919019103</v>
      </c>
      <c r="N540" s="1">
        <f t="shared" si="96"/>
        <v>2.011181519305616</v>
      </c>
      <c r="O540" s="2" t="str">
        <f t="shared" si="107"/>
        <v>0.997533093237446+0.0701977770027887i</v>
      </c>
      <c r="P540" s="2" t="str">
        <f t="shared" si="97"/>
        <v>0.000122100114822388-8.48048581689531E-07i</v>
      </c>
      <c r="Q540" s="2" t="str">
        <f t="shared" si="98"/>
        <v>2.92435288429282-83.2147670779772i</v>
      </c>
      <c r="R540" s="2" t="str">
        <f t="shared" si="99"/>
        <v>0.00191239078553872-0.0678397274755479i</v>
      </c>
      <c r="S540" s="2" t="str">
        <f t="shared" si="102"/>
        <v>0.0064637826461594-0.0672725747702611i</v>
      </c>
      <c r="T540" s="2">
        <f t="shared" si="103"/>
        <v>-23.403328729578586</v>
      </c>
      <c r="U540">
        <f t="shared" si="104"/>
        <v>-84.511670596232349</v>
      </c>
      <c r="W540" s="2" t="str">
        <f t="shared" si="105"/>
        <v>-0.953915187319796-0.125602303222674i</v>
      </c>
      <c r="X540" s="2">
        <f t="shared" si="106"/>
        <v>-0.33515604137754457</v>
      </c>
    </row>
    <row r="541" spans="12:24" x14ac:dyDescent="0.25">
      <c r="L541">
        <f t="shared" si="100"/>
        <v>5.3899999999999295</v>
      </c>
      <c r="M541" s="1">
        <f t="shared" si="101"/>
        <v>245470.89156846335</v>
      </c>
      <c r="N541" s="1">
        <f t="shared" si="96"/>
        <v>2.0580279549099969</v>
      </c>
      <c r="O541" s="2" t="str">
        <f t="shared" si="107"/>
        <v>0.934266325766245+0.356575984243528i</v>
      </c>
      <c r="P541" s="2" t="str">
        <f t="shared" si="97"/>
        <v>0.000122100114822388-1.61664360953029E-07i</v>
      </c>
      <c r="Q541" s="2" t="str">
        <f t="shared" si="98"/>
        <v>2.92435288429261-15.8633154185768i</v>
      </c>
      <c r="R541" s="2" t="str">
        <f t="shared" si="99"/>
        <v>0.00236633921104038-0.0129323560305886i</v>
      </c>
      <c r="S541" s="2" t="str">
        <f t="shared" si="102"/>
        <v>0.00252678937932608-0.0128692257372431i</v>
      </c>
      <c r="T541" s="2">
        <f t="shared" si="103"/>
        <v>-37.644674231644849</v>
      </c>
      <c r="U541">
        <f t="shared" si="104"/>
        <v>-78.891650309322301</v>
      </c>
      <c r="W541" s="2" t="str">
        <f t="shared" si="105"/>
        <v>-0.0336415219090288-0.0132879678682621i</v>
      </c>
      <c r="X541" s="2">
        <f t="shared" si="106"/>
        <v>-28.83285327007933</v>
      </c>
    </row>
    <row r="542" spans="12:24" x14ac:dyDescent="0.25">
      <c r="L542">
        <f t="shared" si="100"/>
        <v>5.3999999999999293</v>
      </c>
      <c r="M542" s="1">
        <f t="shared" si="101"/>
        <v>251188.6431509174</v>
      </c>
      <c r="N542" s="1">
        <f t="shared" si="96"/>
        <v>2.1059655841772913</v>
      </c>
      <c r="O542" s="2" t="str">
        <f t="shared" si="107"/>
        <v>0.786422020327499+0.617689570855794i</v>
      </c>
      <c r="P542" s="2" t="str">
        <f t="shared" si="97"/>
        <v>0.000122100114822388-8.61913936744972E-08i</v>
      </c>
      <c r="Q542" s="2" t="str">
        <f t="shared" si="98"/>
        <v>2.9243528842926-8.45753050431244i</v>
      </c>
      <c r="R542" s="2" t="str">
        <f t="shared" si="99"/>
        <v>0.00237859190910495-0.00689488878808066i</v>
      </c>
      <c r="S542" s="2" t="str">
        <f t="shared" si="102"/>
        <v>0.00242014726951057-0.00686188052830071i</v>
      </c>
      <c r="T542" s="2">
        <f t="shared" si="103"/>
        <v>-42.761954136942499</v>
      </c>
      <c r="U542">
        <f t="shared" si="104"/>
        <v>-70.572535981076982</v>
      </c>
      <c r="W542" s="2" t="str">
        <f t="shared" si="105"/>
        <v>-0.00871255988132414-0.00693059816569074i</v>
      </c>
      <c r="X542" s="2">
        <f t="shared" si="106"/>
        <v>-39.067818833715691</v>
      </c>
    </row>
    <row r="543" spans="12:24" x14ac:dyDescent="0.25">
      <c r="L543">
        <f t="shared" si="100"/>
        <v>5.4099999999999291</v>
      </c>
      <c r="M543" s="1">
        <f t="shared" si="101"/>
        <v>257039.57827684478</v>
      </c>
      <c r="N543" s="1">
        <f t="shared" si="96"/>
        <v>2.1550198242730665</v>
      </c>
      <c r="O543" s="2" t="str">
        <f t="shared" si="107"/>
        <v>0.561980352681985+0.827150580728462i</v>
      </c>
      <c r="P543" s="2" t="str">
        <f t="shared" si="97"/>
        <v>0.000122100114822388-5.62783163289698E-08i</v>
      </c>
      <c r="Q543" s="2" t="str">
        <f t="shared" si="98"/>
        <v>2.92435288429261-5.52230978977388i</v>
      </c>
      <c r="R543" s="2" t="str">
        <f t="shared" si="99"/>
        <v>0.00238138332748781-0.00450198930224437i</v>
      </c>
      <c r="S543" s="2" t="str">
        <f t="shared" si="102"/>
        <v>0.00239584920533313-0.00448053334734055i</v>
      </c>
      <c r="T543" s="2">
        <f t="shared" si="103"/>
        <v>-45.88123286427151</v>
      </c>
      <c r="U543">
        <f t="shared" si="104"/>
        <v>-61.865509917869375</v>
      </c>
      <c r="W543" s="2" t="str">
        <f t="shared" si="105"/>
        <v>-0.00303256572227456-0.00450241184645328i</v>
      </c>
      <c r="X543" s="2">
        <f t="shared" si="106"/>
        <v>-45.306468732583092</v>
      </c>
    </row>
    <row r="544" spans="12:24" x14ac:dyDescent="0.25">
      <c r="L544">
        <f t="shared" si="100"/>
        <v>5.4199999999999289</v>
      </c>
      <c r="M544" s="1">
        <f t="shared" si="101"/>
        <v>263026.79918949562</v>
      </c>
      <c r="N544" s="1">
        <f t="shared" si="96"/>
        <v>2.2052166844047312</v>
      </c>
      <c r="O544" s="2" t="str">
        <f t="shared" si="107"/>
        <v>0.277683438493675+0.960672633099501i</v>
      </c>
      <c r="P544" s="2" t="str">
        <f t="shared" si="97"/>
        <v>0.000122100114822388-3.96367424566364E-08i</v>
      </c>
      <c r="Q544" s="2" t="str">
        <f t="shared" si="98"/>
        <v>2.9243528842926-3.88935535356806i</v>
      </c>
      <c r="R544" s="2" t="str">
        <f t="shared" si="99"/>
        <v>0.00238242882377404-0.00317074500724582i</v>
      </c>
      <c r="S544" s="2" t="str">
        <f t="shared" si="102"/>
        <v>0.00238674835604285-0.00315565910360592i</v>
      </c>
      <c r="T544" s="2">
        <f t="shared" si="103"/>
        <v>-48.053538054273631</v>
      </c>
      <c r="U544">
        <f t="shared" si="104"/>
        <v>-52.898358531010167</v>
      </c>
      <c r="W544" s="2" t="str">
        <f t="shared" si="105"/>
        <v>-0.000905120790655108-0.00316500334092666i</v>
      </c>
      <c r="X544" s="2">
        <f t="shared" si="106"/>
        <v>-49.651113737092899</v>
      </c>
    </row>
    <row r="545" spans="12:24" x14ac:dyDescent="0.25">
      <c r="L545">
        <f t="shared" si="100"/>
        <v>5.4299999999999287</v>
      </c>
      <c r="M545" s="1">
        <f t="shared" si="101"/>
        <v>269153.4803926475</v>
      </c>
      <c r="N545" s="1">
        <f t="shared" si="96"/>
        <v>2.2565827796119566</v>
      </c>
      <c r="O545" s="2" t="str">
        <f t="shared" si="107"/>
        <v>-0.0413490323640659+0.999144763046154i</v>
      </c>
      <c r="P545" s="2" t="str">
        <f t="shared" si="97"/>
        <v>0.000122100114822387-2.85944802511727E-08i</v>
      </c>
      <c r="Q545" s="2" t="str">
        <f t="shared" si="98"/>
        <v>2.92435288429259-2.80583337462435i</v>
      </c>
      <c r="R545" s="2" t="str">
        <f t="shared" si="99"/>
        <v>0.00238292231849291-0.00228741818501931i</v>
      </c>
      <c r="S545" s="2" t="str">
        <f t="shared" si="102"/>
        <v>0.00238245252663683-0.00227654369300985i</v>
      </c>
      <c r="T545" s="2">
        <f t="shared" si="103"/>
        <v>-49.642209162691842</v>
      </c>
      <c r="U545">
        <f t="shared" si="104"/>
        <v>-43.697770080795962</v>
      </c>
      <c r="W545" s="2" t="str">
        <f t="shared" si="105"/>
        <v>0.0000990868182215235-0.00228121954761876i</v>
      </c>
      <c r="X545" s="2">
        <f t="shared" si="106"/>
        <v>-52.828472297468963</v>
      </c>
    </row>
    <row r="546" spans="12:24" x14ac:dyDescent="0.25">
      <c r="L546">
        <f t="shared" si="100"/>
        <v>5.4399999999999284</v>
      </c>
      <c r="M546" s="1">
        <f t="shared" si="101"/>
        <v>275422.87033377151</v>
      </c>
      <c r="N546" s="1">
        <f t="shared" si="96"/>
        <v>2.3091453448783401</v>
      </c>
      <c r="O546" s="2" t="str">
        <f t="shared" si="107"/>
        <v>-0.363126409707102+0.931739883536832i</v>
      </c>
      <c r="P546" s="2" t="str">
        <f t="shared" si="97"/>
        <v>0.000122100114822388-2.03708270875392E-08i</v>
      </c>
      <c r="Q546" s="2" t="str">
        <f t="shared" si="98"/>
        <v>2.92435288429261-1.99888740796744i</v>
      </c>
      <c r="R546" s="2" t="str">
        <f t="shared" si="99"/>
        <v>0.00238318606976946-0.00162956626296564i</v>
      </c>
      <c r="S546" s="2" t="str">
        <f t="shared" si="102"/>
        <v>0.00238015658104955-0.00162182253522699i</v>
      </c>
      <c r="T546" s="2">
        <f t="shared" si="103"/>
        <v>-50.811598570206264</v>
      </c>
      <c r="U546">
        <f t="shared" si="104"/>
        <v>-34.270251777880254</v>
      </c>
      <c r="W546" s="2" t="str">
        <f t="shared" si="105"/>
        <v>0.000635794869218861-0.00162436730508513i</v>
      </c>
      <c r="X546" s="2">
        <f t="shared" si="106"/>
        <v>-55.167259847427843</v>
      </c>
    </row>
    <row r="547" spans="12:24" x14ac:dyDescent="0.25">
      <c r="L547">
        <f t="shared" si="100"/>
        <v>5.4499999999999282</v>
      </c>
      <c r="M547" s="1">
        <f t="shared" si="101"/>
        <v>281838.29312639916</v>
      </c>
      <c r="N547" s="1">
        <f t="shared" si="96"/>
        <v>2.3629322495717306</v>
      </c>
      <c r="O547" s="2" t="str">
        <f t="shared" si="107"/>
        <v>-0.651510840308272+0.758639324686513i</v>
      </c>
      <c r="P547" s="2" t="str">
        <f t="shared" si="97"/>
        <v>0.000122100114822388-1.36900183628769E-08i</v>
      </c>
      <c r="Q547" s="2" t="str">
        <f t="shared" si="98"/>
        <v>2.9243528842926-1.34333305185613i</v>
      </c>
      <c r="R547" s="2" t="str">
        <f t="shared" si="99"/>
        <v>0.00238333511763516-0.00109513432948049i</v>
      </c>
      <c r="S547" s="2" t="str">
        <f t="shared" si="102"/>
        <v>0.00237885912054167-0.00108993148720331i</v>
      </c>
      <c r="T547" s="2">
        <f t="shared" si="103"/>
        <v>-51.645046600349389</v>
      </c>
      <c r="U547">
        <f t="shared" si="104"/>
        <v>-24.616021792257328</v>
      </c>
      <c r="W547" s="2" t="str">
        <f t="shared" si="105"/>
        <v>0.000939093665638699-0.00109134304633714i</v>
      </c>
      <c r="X547" s="2">
        <f t="shared" si="106"/>
        <v>-56.834160843897557</v>
      </c>
    </row>
    <row r="548" spans="12:24" x14ac:dyDescent="0.25">
      <c r="L548">
        <f t="shared" si="100"/>
        <v>5.459999999999928</v>
      </c>
      <c r="M548" s="1">
        <f t="shared" si="101"/>
        <v>288403.15031261329</v>
      </c>
      <c r="N548" s="1">
        <f t="shared" si="96"/>
        <v>2.4179720122209498</v>
      </c>
      <c r="O548" s="2" t="str">
        <f t="shared" si="107"/>
        <v>-0.87009709392855+0.492880357832499i</v>
      </c>
      <c r="P548" s="2" t="str">
        <f t="shared" si="97"/>
        <v>0.000122100114822388-7.85466132765619E-09i</v>
      </c>
      <c r="Q548" s="2" t="str">
        <f t="shared" si="98"/>
        <v>2.9243528842926-0.770738642778572i</v>
      </c>
      <c r="R548" s="2" t="str">
        <f t="shared" si="99"/>
        <v>0.00238341746482348-0.000628334384833117i</v>
      </c>
      <c r="S548" s="2" t="str">
        <f t="shared" si="102"/>
        <v>0.00237814228764702-0.000625349646991504i</v>
      </c>
      <c r="T548" s="2">
        <f t="shared" si="103"/>
        <v>-52.184871139656323</v>
      </c>
      <c r="U548">
        <f t="shared" si="104"/>
        <v>-14.732808316893188</v>
      </c>
      <c r="W548" s="2" t="str">
        <f t="shared" si="105"/>
        <v>0.00110666297400701-0.000626064867659107i</v>
      </c>
      <c r="X548" s="2">
        <f t="shared" si="106"/>
        <v>-57.913812649697121</v>
      </c>
    </row>
    <row r="549" spans="12:24" x14ac:dyDescent="0.25">
      <c r="L549">
        <f t="shared" si="100"/>
        <v>5.4699999999999278</v>
      </c>
      <c r="M549" s="1">
        <f t="shared" si="101"/>
        <v>295120.92266659014</v>
      </c>
      <c r="N549" s="1">
        <f t="shared" si="96"/>
        <v>2.4742938156366918</v>
      </c>
      <c r="O549" s="2" t="str">
        <f t="shared" si="107"/>
        <v>-0.986984506846666+0.160815370051009i</v>
      </c>
      <c r="P549" s="2" t="str">
        <f t="shared" si="97"/>
        <v>0.000122100114822387-2.41203264881516E-09i</v>
      </c>
      <c r="Q549" s="2" t="str">
        <f t="shared" si="98"/>
        <v>2.9243528842926-0.236680703662649i</v>
      </c>
      <c r="R549" s="2" t="str">
        <f t="shared" si="99"/>
        <v>0.00238345406478448-0.000192950782643532i</v>
      </c>
      <c r="S549" s="2" t="str">
        <f t="shared" si="102"/>
        <v>0.00237782368442214-0.000192034274829714i</v>
      </c>
      <c r="T549" s="2">
        <f t="shared" si="103"/>
        <v>-52.448173182033457</v>
      </c>
      <c r="U549">
        <f t="shared" si="104"/>
        <v>-4.6172160593545293</v>
      </c>
      <c r="W549" s="2" t="str">
        <f t="shared" si="105"/>
        <v>0.00118114075419734-0.000192240986772709i</v>
      </c>
      <c r="X549" s="2">
        <f t="shared" si="106"/>
        <v>-58.440417946574513</v>
      </c>
    </row>
    <row r="550" spans="12:24" x14ac:dyDescent="0.25">
      <c r="L550">
        <f t="shared" si="100"/>
        <v>5.4799999999999276</v>
      </c>
      <c r="M550" s="1">
        <f t="shared" si="101"/>
        <v>301995.17204015149</v>
      </c>
      <c r="N550" s="1">
        <f t="shared" si="96"/>
        <v>2.5319275223846298</v>
      </c>
      <c r="O550" s="2" t="str">
        <f t="shared" si="107"/>
        <v>-0.979945896765326-0.199263743347355i</v>
      </c>
      <c r="P550" s="2" t="str">
        <f t="shared" si="97"/>
        <v>0.000122100114822388+2.99933565316027E-09i</v>
      </c>
      <c r="Q550" s="2" t="str">
        <f t="shared" si="98"/>
        <v>2.92435288429259+0.2943098109624i</v>
      </c>
      <c r="R550" s="2" t="str">
        <f t="shared" si="99"/>
        <v>0.00238345198312056+0.000239932142697222i</v>
      </c>
      <c r="S550" s="2" t="str">
        <f t="shared" si="102"/>
        <v>0.00237784180534345+0.000238792471627815i</v>
      </c>
      <c r="T550" s="2">
        <f t="shared" si="103"/>
        <v>-52.432761673681874</v>
      </c>
      <c r="U550">
        <f t="shared" si="104"/>
        <v>5.7346470636298905</v>
      </c>
      <c r="W550" s="2" t="str">
        <f t="shared" si="105"/>
        <v>0.00117690474559959+0.000239050429394311i</v>
      </c>
      <c r="X550" s="2">
        <f t="shared" si="106"/>
        <v>-58.409594860930426</v>
      </c>
    </row>
    <row r="551" spans="12:24" x14ac:dyDescent="0.25">
      <c r="L551">
        <f t="shared" si="100"/>
        <v>5.4899999999999274</v>
      </c>
      <c r="M551" s="1">
        <f t="shared" si="101"/>
        <v>309029.54325130774</v>
      </c>
      <c r="N551" s="1">
        <f t="shared" si="96"/>
        <v>2.5909036906189642</v>
      </c>
      <c r="O551" s="2" t="str">
        <f t="shared" si="107"/>
        <v>-0.841271876843251-0.540612272550886i</v>
      </c>
      <c r="P551" s="2" t="str">
        <f t="shared" si="97"/>
        <v>0.000122100114822388+8.750202203084E-09i</v>
      </c>
      <c r="Q551" s="2" t="str">
        <f t="shared" si="98"/>
        <v>2.9243528842926+0.85861359118165i</v>
      </c>
      <c r="R551" s="2" t="str">
        <f t="shared" si="99"/>
        <v>0.0023834077247547+0.000699973262894344i</v>
      </c>
      <c r="S551" s="2" t="str">
        <f t="shared" si="102"/>
        <v>0.00237822707506605+0.000696648170896758i</v>
      </c>
      <c r="T551" s="2">
        <f t="shared" si="103"/>
        <v>-52.117409107801549</v>
      </c>
      <c r="U551">
        <f t="shared" si="104"/>
        <v>16.326760218609596</v>
      </c>
      <c r="W551" s="2" t="str">
        <f t="shared" si="105"/>
        <v>0.00108684277687746+0.000697457410044027i</v>
      </c>
      <c r="X551" s="2">
        <f t="shared" si="106"/>
        <v>-57.778888263414572</v>
      </c>
    </row>
    <row r="552" spans="12:24" x14ac:dyDescent="0.25">
      <c r="L552">
        <f t="shared" si="100"/>
        <v>5.4999999999999272</v>
      </c>
      <c r="M552" s="1">
        <f t="shared" si="101"/>
        <v>316227.76601678535</v>
      </c>
      <c r="N552" s="1">
        <f t="shared" si="96"/>
        <v>2.6512535902847283</v>
      </c>
      <c r="O552" s="2" t="str">
        <f t="shared" si="107"/>
        <v>-0.581394830447342-0.81362156505903i</v>
      </c>
      <c r="P552" s="2" t="str">
        <f t="shared" si="97"/>
        <v>0.000122100114822388+1.53331803774313E-08i</v>
      </c>
      <c r="Q552" s="2" t="str">
        <f t="shared" si="98"/>
        <v>2.92435288429261+1.50456832455306i</v>
      </c>
      <c r="R552" s="2" t="str">
        <f t="shared" si="99"/>
        <v>0.00238330388080457+0.00122657923214969i</v>
      </c>
      <c r="S552" s="2" t="str">
        <f t="shared" si="102"/>
        <v>0.00237913103715226+0.0012207516173618i</v>
      </c>
      <c r="T552" s="2">
        <f t="shared" si="103"/>
        <v>-51.456636495571821</v>
      </c>
      <c r="U552">
        <f t="shared" si="104"/>
        <v>27.162730700756594</v>
      </c>
      <c r="W552" s="2" t="str">
        <f t="shared" si="105"/>
        <v>0.000875529509875732+0.00122240269806335i</v>
      </c>
      <c r="X552" s="2">
        <f t="shared" si="106"/>
        <v>-56.457339599837297</v>
      </c>
    </row>
    <row r="553" spans="12:24" x14ac:dyDescent="0.25">
      <c r="L553">
        <f t="shared" si="100"/>
        <v>5.509999999999927</v>
      </c>
      <c r="M553" s="1">
        <f t="shared" si="101"/>
        <v>323593.65692957444</v>
      </c>
      <c r="N553" s="1">
        <f t="shared" si="96"/>
        <v>2.7130092196975522</v>
      </c>
      <c r="O553" s="2" t="str">
        <f t="shared" si="107"/>
        <v>-0.230333055600064-0.973111855594175i</v>
      </c>
      <c r="P553" s="2" t="str">
        <f t="shared" si="97"/>
        <v>0.000122100114822388+2.35716606224678E-08i</v>
      </c>
      <c r="Q553" s="2" t="str">
        <f t="shared" si="98"/>
        <v>2.92435288429261+2.31296919861933i</v>
      </c>
      <c r="R553" s="2" t="str">
        <f t="shared" si="99"/>
        <v>0.00238309394232413+0.00188561724803767i</v>
      </c>
      <c r="S553" s="2" t="str">
        <f t="shared" si="102"/>
        <v>0.00238095854826951+0.0018766554253562i</v>
      </c>
      <c r="T553" s="2">
        <f t="shared" si="103"/>
        <v>-50.366467225099633</v>
      </c>
      <c r="U553">
        <f t="shared" si="104"/>
        <v>38.244939674635859</v>
      </c>
      <c r="W553" s="2" t="str">
        <f t="shared" si="105"/>
        <v>0.000448324280018728+0.00187991787009663i</v>
      </c>
      <c r="X553" s="2">
        <f t="shared" si="106"/>
        <v>-54.276994106130573</v>
      </c>
    </row>
    <row r="554" spans="12:24" x14ac:dyDescent="0.25">
      <c r="L554">
        <f t="shared" si="100"/>
        <v>5.5199999999999267</v>
      </c>
      <c r="M554" s="1">
        <f t="shared" si="101"/>
        <v>331131.12148253538</v>
      </c>
      <c r="N554" s="1">
        <f t="shared" si="96"/>
        <v>2.7762033225095766</v>
      </c>
      <c r="O554" s="2" t="str">
        <f t="shared" si="107"/>
        <v>0.163897536262246-0.986477368015691i</v>
      </c>
      <c r="P554" s="2" t="str">
        <f t="shared" si="97"/>
        <v>0.000122100114822387+3.51623369439597E-08i</v>
      </c>
      <c r="Q554" s="2" t="str">
        <f t="shared" si="98"/>
        <v>2.9243528842926+3.4503043126433i</v>
      </c>
      <c r="R554" s="2" t="str">
        <f t="shared" si="99"/>
        <v>0.00238264804009967+0.00281281450993057i</v>
      </c>
      <c r="S554" s="2" t="str">
        <f t="shared" si="102"/>
        <v>0.00238484010062429+0.00279943632561705i</v>
      </c>
      <c r="T554" s="2">
        <f t="shared" si="103"/>
        <v>-48.688850099779827</v>
      </c>
      <c r="U554">
        <f t="shared" si="104"/>
        <v>49.572319167021497</v>
      </c>
      <c r="W554" s="2" t="str">
        <f t="shared" si="105"/>
        <v>-0.000459040564979381+0.00280659763490396i</v>
      </c>
      <c r="X554" s="2">
        <f t="shared" si="106"/>
        <v>-50.92174508809574</v>
      </c>
    </row>
    <row r="555" spans="12:24" x14ac:dyDescent="0.25">
      <c r="L555">
        <f t="shared" si="100"/>
        <v>5.5299999999999265</v>
      </c>
      <c r="M555" s="1">
        <f t="shared" si="101"/>
        <v>338844.15613914555</v>
      </c>
      <c r="N555" s="1">
        <f t="shared" si="96"/>
        <v>2.8408694050705963</v>
      </c>
      <c r="O555" s="2" t="str">
        <f t="shared" si="107"/>
        <v>0.540431031156303-0.841388317344219i</v>
      </c>
      <c r="P555" s="2" t="str">
        <f t="shared" si="97"/>
        <v>0.000122100114822387+5.45627045919039E-08i</v>
      </c>
      <c r="Q555" s="2" t="str">
        <f t="shared" si="98"/>
        <v>2.9243528842926+5.3539653881037i</v>
      </c>
      <c r="R555" s="2" t="str">
        <f t="shared" si="99"/>
        <v>0.00238150788239024+0.0043647487771265i</v>
      </c>
      <c r="S555" s="2" t="str">
        <f t="shared" si="102"/>
        <v>0.00239476498584621+0.00434395107585516i</v>
      </c>
      <c r="T555" s="2">
        <f t="shared" si="103"/>
        <v>-46.089799792049163</v>
      </c>
      <c r="U555">
        <f t="shared" si="104"/>
        <v>61.132610644219028</v>
      </c>
      <c r="W555" s="2" t="str">
        <f t="shared" si="105"/>
        <v>-0.00277911497984518+0.00436416802532036i</v>
      </c>
      <c r="X555" s="2">
        <f t="shared" si="106"/>
        <v>-45.723606713104559</v>
      </c>
    </row>
    <row r="556" spans="12:24" x14ac:dyDescent="0.25">
      <c r="L556">
        <f t="shared" si="100"/>
        <v>5.5399999999999263</v>
      </c>
      <c r="M556" s="1">
        <f t="shared" si="101"/>
        <v>346736.85045247327</v>
      </c>
      <c r="N556" s="1">
        <f t="shared" si="96"/>
        <v>2.9070417541935356</v>
      </c>
      <c r="O556" s="2" t="str">
        <f t="shared" si="107"/>
        <v>0.834223128835383-0.551427031724147i</v>
      </c>
      <c r="P556" s="2" t="str">
        <f t="shared" si="97"/>
        <v>0.000122100114822388+9.91320807142122E-08i</v>
      </c>
      <c r="Q556" s="2" t="str">
        <f t="shared" si="98"/>
        <v>2.92435288429261+9.72733542001849i</v>
      </c>
      <c r="R556" s="2" t="str">
        <f t="shared" si="99"/>
        <v>0.00237702107953552+0.00793008028657862i</v>
      </c>
      <c r="S556" s="2" t="str">
        <f t="shared" si="102"/>
        <v>0.00243382019301394+0.00789202039819824i</v>
      </c>
      <c r="T556" s="2">
        <f t="shared" si="103"/>
        <v>-41.66168080357842</v>
      </c>
      <c r="U556">
        <f t="shared" si="104"/>
        <v>72.860760504781823</v>
      </c>
      <c r="W556" s="2" t="str">
        <f t="shared" si="105"/>
        <v>-0.011908785158543+0.00799384339608135i</v>
      </c>
      <c r="X556" s="2">
        <f t="shared" si="106"/>
        <v>-36.867220146229513</v>
      </c>
    </row>
    <row r="557" spans="12:24" x14ac:dyDescent="0.25">
      <c r="L557">
        <f t="shared" si="100"/>
        <v>5.5499999999999261</v>
      </c>
      <c r="M557" s="1">
        <f t="shared" si="101"/>
        <v>354813.38923351566</v>
      </c>
      <c r="N557" s="1">
        <f t="shared" si="96"/>
        <v>2.9747554553337952</v>
      </c>
      <c r="O557" s="2" t="str">
        <f t="shared" si="107"/>
        <v>0.987446810178421-0.157951882130165i</v>
      </c>
      <c r="P557" s="2" t="str">
        <f t="shared" si="97"/>
        <v>0.000122100114822388+3.74990976785114E-07i</v>
      </c>
      <c r="Q557" s="2" t="str">
        <f t="shared" si="98"/>
        <v>2.92435288429262+36.7959895972233i</v>
      </c>
      <c r="R557" s="2" t="str">
        <f t="shared" si="99"/>
        <v>0.00229135293311052+0.0299974390858969i</v>
      </c>
      <c r="S557" s="2" t="str">
        <f t="shared" si="102"/>
        <v>0.00317900383782647+0.0298337175357368i</v>
      </c>
      <c r="T557" s="2">
        <f t="shared" si="103"/>
        <v>-30.456818491282291</v>
      </c>
      <c r="U557">
        <f t="shared" si="104"/>
        <v>83.917661123708214</v>
      </c>
      <c r="W557" s="2" t="str">
        <f t="shared" si="105"/>
        <v>-0.186103502914363+0.0349169402858163i</v>
      </c>
      <c r="X557" s="2">
        <f t="shared" si="106"/>
        <v>-14.454659407994557</v>
      </c>
    </row>
    <row r="558" spans="12:24" x14ac:dyDescent="0.25">
      <c r="L558">
        <f t="shared" si="100"/>
        <v>5.5599999999999259</v>
      </c>
      <c r="M558" s="1">
        <f t="shared" si="101"/>
        <v>363078.05477004015</v>
      </c>
      <c r="N558" s="1">
        <f t="shared" si="96"/>
        <v>3.0440464111920167</v>
      </c>
      <c r="O558" s="2" t="str">
        <f t="shared" si="107"/>
        <v>0.961948035136901+0.273232460912419i</v>
      </c>
      <c r="P558" s="2" t="str">
        <f t="shared" si="97"/>
        <v>0.000122100114822388-2.13995832177475E-07i</v>
      </c>
      <c r="Q558" s="2" t="str">
        <f t="shared" si="98"/>
        <v>2.92435288429265-20.9983410324876i</v>
      </c>
      <c r="R558" s="2" t="str">
        <f t="shared" si="99"/>
        <v>0.0023534626639059-0.0171186170808807i</v>
      </c>
      <c r="S558" s="2" t="str">
        <f t="shared" si="102"/>
        <v>0.00263883975930006-0.0170333564251159i</v>
      </c>
      <c r="T558" s="2">
        <f t="shared" si="103"/>
        <v>-35.270992391863075</v>
      </c>
      <c r="U558">
        <f t="shared" si="104"/>
        <v>-81.193637477291162</v>
      </c>
      <c r="W558" s="2" t="str">
        <f t="shared" si="105"/>
        <v>-0.059834661261453-0.0179907840042184i</v>
      </c>
      <c r="X558" s="2">
        <f t="shared" si="106"/>
        <v>-24.085063219009015</v>
      </c>
    </row>
    <row r="559" spans="12:24" x14ac:dyDescent="0.25">
      <c r="L559">
        <f t="shared" si="100"/>
        <v>5.5699999999999257</v>
      </c>
      <c r="M559" s="1">
        <f t="shared" si="101"/>
        <v>371535.22909710923</v>
      </c>
      <c r="N559" s="1">
        <f t="shared" si="96"/>
        <v>3.1149513607501635</v>
      </c>
      <c r="O559" s="2" t="str">
        <f t="shared" si="107"/>
        <v>0.750313137733749+0.661082593436051i</v>
      </c>
      <c r="P559" s="2" t="str">
        <f t="shared" si="97"/>
        <v>0.000122100114822388-7.89060201071259E-08i</v>
      </c>
      <c r="Q559" s="2" t="str">
        <f t="shared" si="98"/>
        <v>2.9243528842926-7.74265322301525i</v>
      </c>
      <c r="R559" s="2" t="str">
        <f t="shared" si="99"/>
        <v>0.00237937974070399-0.00631209463213214i</v>
      </c>
      <c r="S559" s="2" t="str">
        <f t="shared" si="102"/>
        <v>0.00241328964800584-0.00628191465902669i</v>
      </c>
      <c r="T559" s="2">
        <f t="shared" si="103"/>
        <v>-43.440320223651348</v>
      </c>
      <c r="U559">
        <f t="shared" si="104"/>
        <v>-68.984988765820745</v>
      </c>
      <c r="W559" s="2" t="str">
        <f t="shared" si="105"/>
        <v>-0.00710950044059047-0.00633572649905591i</v>
      </c>
      <c r="X559" s="2">
        <f t="shared" si="106"/>
        <v>-40.424577097782361</v>
      </c>
    </row>
    <row r="560" spans="12:24" x14ac:dyDescent="0.25">
      <c r="L560">
        <f t="shared" si="100"/>
        <v>5.5799999999999255</v>
      </c>
      <c r="M560" s="1">
        <f t="shared" si="101"/>
        <v>380189.39632049634</v>
      </c>
      <c r="N560" s="1">
        <f t="shared" si="96"/>
        <v>3.1875078987510412</v>
      </c>
      <c r="O560" s="2" t="str">
        <f t="shared" si="107"/>
        <v>0.382637580384125+0.923898523690661i</v>
      </c>
      <c r="P560" s="2" t="str">
        <f t="shared" si="97"/>
        <v>0.000122100114822388-4.45999315503293E-08i</v>
      </c>
      <c r="Q560" s="2" t="str">
        <f t="shared" si="98"/>
        <v>2.9243528842926-4.37636828336511i</v>
      </c>
      <c r="R560" s="2" t="str">
        <f t="shared" si="99"/>
        <v>0.00238215497970922-0.00356777579390345i</v>
      </c>
      <c r="S560" s="2" t="str">
        <f t="shared" si="102"/>
        <v>0.00238913213132583-0.00355079336601809i</v>
      </c>
      <c r="T560" s="2">
        <f t="shared" si="103"/>
        <v>-47.371673290892389</v>
      </c>
      <c r="U560">
        <f t="shared" si="104"/>
        <v>-56.065575016796842</v>
      </c>
      <c r="W560" s="2" t="str">
        <f t="shared" si="105"/>
        <v>-0.00146236011299555-0.0035630951069002i</v>
      </c>
      <c r="X560" s="2">
        <f t="shared" si="106"/>
        <v>-48.287375141199135</v>
      </c>
    </row>
    <row r="561" spans="12:24" x14ac:dyDescent="0.25">
      <c r="L561">
        <f t="shared" si="100"/>
        <v>5.5899999999999253</v>
      </c>
      <c r="M561" s="1">
        <f t="shared" si="101"/>
        <v>389045.14499421424</v>
      </c>
      <c r="N561" s="1">
        <f t="shared" si="96"/>
        <v>3.2617544956314921</v>
      </c>
      <c r="O561" s="2" t="str">
        <f t="shared" si="107"/>
        <v>-0.0737885496152392+0.99727390918728i</v>
      </c>
      <c r="P561" s="2" t="str">
        <f t="shared" si="97"/>
        <v>0.000122100114822388-2.76787069124741E-08i</v>
      </c>
      <c r="Q561" s="2" t="str">
        <f t="shared" si="98"/>
        <v>2.9243528842926-2.71597311575597i</v>
      </c>
      <c r="R561" s="2" t="str">
        <f t="shared" si="99"/>
        <v>0.00238295607292528-0.00221416080911632i</v>
      </c>
      <c r="S561" s="2" t="str">
        <f t="shared" si="102"/>
        <v>0.00238215869600481-0.00220363516090134i</v>
      </c>
      <c r="T561" s="2">
        <f t="shared" si="103"/>
        <v>-49.77543255203723</v>
      </c>
      <c r="U561">
        <f t="shared" si="104"/>
        <v>-42.770618811857148</v>
      </c>
      <c r="W561" s="2" t="str">
        <f t="shared" si="105"/>
        <v>0.000167773664531448-0.00220802453149352i</v>
      </c>
      <c r="X561" s="2">
        <f t="shared" si="106"/>
        <v>-53.094920194040007</v>
      </c>
    </row>
    <row r="562" spans="12:24" x14ac:dyDescent="0.25">
      <c r="L562">
        <f t="shared" si="100"/>
        <v>5.599999999999925</v>
      </c>
      <c r="M562" s="1">
        <f t="shared" si="101"/>
        <v>398107.17055342929</v>
      </c>
      <c r="N562" s="1">
        <f t="shared" si="96"/>
        <v>3.337730517919951</v>
      </c>
      <c r="O562" s="2" t="str">
        <f t="shared" si="107"/>
        <v>-0.523732968994862+0.851882490246059i</v>
      </c>
      <c r="P562" s="2" t="str">
        <f t="shared" si="97"/>
        <v>0.000122100114822388-1.66617623474972E-08i</v>
      </c>
      <c r="Q562" s="2" t="str">
        <f t="shared" si="98"/>
        <v>2.92435288429261-1.63493543036794i</v>
      </c>
      <c r="R562" s="2" t="str">
        <f t="shared" si="99"/>
        <v>0.00238327603812742-0.0013328592740318i</v>
      </c>
      <c r="S562" s="2" t="str">
        <f t="shared" si="102"/>
        <v>0.00237937340754789-0.00132652642547538i</v>
      </c>
      <c r="T562" s="2">
        <f t="shared" si="103"/>
        <v>-51.295322914795626</v>
      </c>
      <c r="U562">
        <f t="shared" si="104"/>
        <v>-29.140139752590589</v>
      </c>
      <c r="W562" s="2" t="str">
        <f t="shared" si="105"/>
        <v>0.000818872178622402-0.00132838846266394i</v>
      </c>
      <c r="X562" s="2">
        <f t="shared" si="106"/>
        <v>-56.134711516187835</v>
      </c>
    </row>
    <row r="563" spans="12:24" x14ac:dyDescent="0.25">
      <c r="L563">
        <f t="shared" si="100"/>
        <v>5.6099999999999248</v>
      </c>
      <c r="M563" s="1">
        <f t="shared" si="101"/>
        <v>407380.27780404239</v>
      </c>
      <c r="N563" s="1">
        <f t="shared" si="96"/>
        <v>3.4154762491090911</v>
      </c>
      <c r="O563" s="2" t="str">
        <f t="shared" si="107"/>
        <v>-0.862261406979876+0.506463489338654i</v>
      </c>
      <c r="P563" s="2" t="str">
        <f t="shared" si="97"/>
        <v>0.000122100114822388-8.10508563958238E-09i</v>
      </c>
      <c r="Q563" s="2" t="str">
        <f t="shared" si="98"/>
        <v>2.9243528842926-0.795311528384368i</v>
      </c>
      <c r="R563" s="2" t="str">
        <f t="shared" si="99"/>
        <v>0.00238341484697932-0.00064836710163713i</v>
      </c>
      <c r="S563" s="2" t="str">
        <f t="shared" si="102"/>
        <v>0.00237816507601405-0.000645287190569012i</v>
      </c>
      <c r="T563" s="2">
        <f t="shared" si="103"/>
        <v>-52.166636104500952</v>
      </c>
      <c r="U563">
        <f t="shared" si="104"/>
        <v>-15.181018128651717</v>
      </c>
      <c r="W563" s="2" t="str">
        <f t="shared" si="105"/>
        <v>0.00110133588736598-0.000646028319391183i</v>
      </c>
      <c r="X563" s="2">
        <f t="shared" si="106"/>
        <v>-57.877342492688229</v>
      </c>
    </row>
    <row r="564" spans="12:24" x14ac:dyDescent="0.25">
      <c r="L564">
        <f t="shared" si="100"/>
        <v>5.6199999999999246</v>
      </c>
      <c r="M564" s="1">
        <f t="shared" si="101"/>
        <v>416869.38347026339</v>
      </c>
      <c r="N564" s="1">
        <f t="shared" si="96"/>
        <v>3.4950329110146883</v>
      </c>
      <c r="O564" s="2" t="str">
        <f t="shared" si="107"/>
        <v>-0.99951303430136+0.031204074440498i</v>
      </c>
      <c r="P564" s="2" t="str">
        <f t="shared" si="97"/>
        <v>0.000122100114822388-4.6509018462484E-10i</v>
      </c>
      <c r="Q564" s="2" t="str">
        <f t="shared" si="98"/>
        <v>2.9243528842926-0.0456369743664288i</v>
      </c>
      <c r="R564" s="2" t="str">
        <f t="shared" si="99"/>
        <v>0.00238345773382766-0.0000372049338421623i</v>
      </c>
      <c r="S564" s="2" t="str">
        <f t="shared" si="102"/>
        <v>0.00237779174533502-0.000037028213076759i</v>
      </c>
      <c r="T564" s="2">
        <f t="shared" si="103"/>
        <v>-52.475470647926905</v>
      </c>
      <c r="U564">
        <f t="shared" si="104"/>
        <v>-0.8921676450865369</v>
      </c>
      <c r="W564" s="2" t="str">
        <f t="shared" si="105"/>
        <v>0.00118860694453915-0.0000370678217061729i</v>
      </c>
      <c r="X564" s="2">
        <f t="shared" si="106"/>
        <v>-58.495012999873353</v>
      </c>
    </row>
    <row r="565" spans="12:24" x14ac:dyDescent="0.25">
      <c r="L565">
        <f t="shared" si="100"/>
        <v>5.6299999999999244</v>
      </c>
      <c r="M565" s="1">
        <f t="shared" si="101"/>
        <v>426579.51880151895</v>
      </c>
      <c r="N565" s="1">
        <f t="shared" si="96"/>
        <v>3.5764426856319349</v>
      </c>
      <c r="O565" s="2" t="str">
        <f t="shared" si="107"/>
        <v>-0.886854704595021-0.462048409733956i</v>
      </c>
      <c r="P565" s="2" t="str">
        <f t="shared" si="97"/>
        <v>0.000122100114822388+7.29792051931759E-09i</v>
      </c>
      <c r="Q565" s="2" t="str">
        <f t="shared" si="98"/>
        <v>2.92435288429261+0.716108450956913i</v>
      </c>
      <c r="R565" s="2" t="str">
        <f t="shared" si="99"/>
        <v>0.00238342299044323+0.00058379785057057i</v>
      </c>
      <c r="S565" s="2" t="str">
        <f t="shared" si="102"/>
        <v>0.00237809418705342+0.000581024696675644i</v>
      </c>
      <c r="T565" s="2">
        <f t="shared" si="103"/>
        <v>-52.223613993554537</v>
      </c>
      <c r="U565">
        <f t="shared" si="104"/>
        <v>13.729738365681111</v>
      </c>
      <c r="W565" s="2" t="str">
        <f t="shared" si="105"/>
        <v>0.00111790713334288+0.000581683320498456i</v>
      </c>
      <c r="X565" s="2">
        <f t="shared" si="106"/>
        <v>-57.991298540491854</v>
      </c>
    </row>
    <row r="566" spans="12:24" x14ac:dyDescent="0.25">
      <c r="L566">
        <f t="shared" si="100"/>
        <v>5.6399999999999242</v>
      </c>
      <c r="M566" s="1">
        <f t="shared" si="101"/>
        <v>436515.83224009047</v>
      </c>
      <c r="N566" s="1">
        <f t="shared" si="96"/>
        <v>3.6597487375009186</v>
      </c>
      <c r="O566" s="2" t="str">
        <f t="shared" si="107"/>
        <v>-0.537159091530662-0.843480948442793i</v>
      </c>
      <c r="P566" s="2" t="str">
        <f t="shared" si="97"/>
        <v>0.000122100114822388+1.63533438351832E-08i</v>
      </c>
      <c r="Q566" s="2" t="str">
        <f t="shared" si="98"/>
        <v>2.9243528842926+1.60467186383963i</v>
      </c>
      <c r="R566" s="2" t="str">
        <f t="shared" si="99"/>
        <v>0.00238328270764522+0.00130818730560828i</v>
      </c>
      <c r="S566" s="2" t="str">
        <f t="shared" si="102"/>
        <v>0.00237931534943081+0.00130197174871755i</v>
      </c>
      <c r="T566" s="2">
        <f t="shared" si="103"/>
        <v>-51.333422229678177</v>
      </c>
      <c r="U566">
        <f t="shared" si="104"/>
        <v>28.687671238926821</v>
      </c>
      <c r="W566" s="2" t="str">
        <f t="shared" si="105"/>
        <v>0.00083244404227335+0.00130378335597272i</v>
      </c>
      <c r="X566" s="2">
        <f t="shared" si="106"/>
        <v>-56.210910366834767</v>
      </c>
    </row>
    <row r="567" spans="12:24" x14ac:dyDescent="0.25">
      <c r="L567">
        <f t="shared" si="100"/>
        <v>5.649999999999924</v>
      </c>
      <c r="M567" s="1">
        <f t="shared" si="101"/>
        <v>446683.59215088584</v>
      </c>
      <c r="N567" s="1">
        <f t="shared" si="96"/>
        <v>3.7449952365930268</v>
      </c>
      <c r="O567" s="2" t="str">
        <f t="shared" si="107"/>
        <v>-0.0314406736644699-0.999505619813878i</v>
      </c>
      <c r="P567" s="2" t="str">
        <f t="shared" si="97"/>
        <v>0.000122100114822388+2.88795947941909E-08i</v>
      </c>
      <c r="Q567" s="2" t="str">
        <f t="shared" si="98"/>
        <v>2.9243528842926+2.8338102392113i</v>
      </c>
      <c r="R567" s="2" t="str">
        <f t="shared" si="99"/>
        <v>0.00238291158520794+0.00231022595022547i</v>
      </c>
      <c r="S567" s="2" t="str">
        <f t="shared" si="102"/>
        <v>0.00238254595931018+0.00229924283832601i</v>
      </c>
      <c r="T567" s="2">
        <f t="shared" si="103"/>
        <v>-49.600688873086021</v>
      </c>
      <c r="U567">
        <f t="shared" si="104"/>
        <v>43.980643111714421</v>
      </c>
      <c r="W567" s="2" t="str">
        <f t="shared" si="105"/>
        <v>0.0000772456793456007+0.00230401068099758i</v>
      </c>
      <c r="X567" s="2">
        <f t="shared" si="106"/>
        <v>-52.745431362792189</v>
      </c>
    </row>
    <row r="568" spans="12:24" x14ac:dyDescent="0.25">
      <c r="L568">
        <f t="shared" si="100"/>
        <v>5.6599999999999238</v>
      </c>
      <c r="M568" s="1">
        <f t="shared" si="101"/>
        <v>457088.18961479509</v>
      </c>
      <c r="N568" s="1">
        <f t="shared" si="96"/>
        <v>3.832227381730442</v>
      </c>
      <c r="O568" s="2" t="str">
        <f t="shared" si="107"/>
        <v>0.493970053738447-0.86947891636867i</v>
      </c>
      <c r="P568" s="2" t="str">
        <f t="shared" si="97"/>
        <v>0.000122100114822388+5.12074258972697E-08i</v>
      </c>
      <c r="Q568" s="2" t="str">
        <f t="shared" si="98"/>
        <v>2.9243528842926+5.02472866615703i</v>
      </c>
      <c r="R568" s="2" t="str">
        <f t="shared" si="99"/>
        <v>0.00238174033420408+0.00409634293671993i</v>
      </c>
      <c r="S568" s="2" t="str">
        <f t="shared" si="102"/>
        <v>0.00239274154504662+0.00407683149279037i</v>
      </c>
      <c r="T568" s="2">
        <f t="shared" si="103"/>
        <v>-46.508047315772345</v>
      </c>
      <c r="U568">
        <f t="shared" si="104"/>
        <v>59.590813736221705</v>
      </c>
      <c r="W568" s="2" t="str">
        <f t="shared" si="105"/>
        <v>-0.00230610872968471+0.00409406318495815i</v>
      </c>
      <c r="X568" s="2">
        <f t="shared" si="106"/>
        <v>-46.560109458820278</v>
      </c>
    </row>
    <row r="569" spans="12:24" x14ac:dyDescent="0.25">
      <c r="L569">
        <f t="shared" si="100"/>
        <v>5.6699999999999235</v>
      </c>
      <c r="M569" s="1">
        <f t="shared" si="101"/>
        <v>467735.14128711633</v>
      </c>
      <c r="N569" s="1">
        <f t="shared" si="96"/>
        <v>3.9214914245511832</v>
      </c>
      <c r="O569" s="2" t="str">
        <f t="shared" si="107"/>
        <v>0.880782602360474-0.473520862665111i</v>
      </c>
      <c r="P569" s="2" t="str">
        <f t="shared" si="97"/>
        <v>0.000122100114822388+1.18372164514417E-07i</v>
      </c>
      <c r="Q569" s="2" t="str">
        <f t="shared" si="98"/>
        <v>2.92435288429261+11.6152686430419i</v>
      </c>
      <c r="R569" s="2" t="str">
        <f t="shared" si="99"/>
        <v>0.00237428003559759+0.0094691926321305i</v>
      </c>
      <c r="S569" s="2" t="str">
        <f t="shared" si="102"/>
        <v>0.00245767819419884+0.00942354626611765i</v>
      </c>
      <c r="T569" s="2">
        <f t="shared" si="103"/>
        <v>-40.229928565673312</v>
      </c>
      <c r="U569">
        <f t="shared" si="104"/>
        <v>75.382759260326196</v>
      </c>
      <c r="W569" s="2" t="str">
        <f t="shared" si="105"/>
        <v>-0.0174859032376937+0.00959261234659836i</v>
      </c>
      <c r="X569" s="2">
        <f t="shared" si="106"/>
        <v>-34.003624897454998</v>
      </c>
    </row>
    <row r="570" spans="12:24" x14ac:dyDescent="0.25">
      <c r="L570">
        <f t="shared" si="100"/>
        <v>5.6799999999999233</v>
      </c>
      <c r="M570" s="1">
        <f t="shared" si="101"/>
        <v>478630.09232255456</v>
      </c>
      <c r="N570" s="1">
        <f t="shared" si="96"/>
        <v>4.0128346940322972</v>
      </c>
      <c r="O570" s="2" t="str">
        <f t="shared" si="107"/>
        <v>0.996750134350126+0.0805553826445195i</v>
      </c>
      <c r="P570" s="2" t="str">
        <f t="shared" si="97"/>
        <v>0.000122100114822387-7.38718994043406E-07i</v>
      </c>
      <c r="Q570" s="2" t="str">
        <f t="shared" si="98"/>
        <v>2.92435288429228-72.4868012900649i</v>
      </c>
      <c r="R570" s="2" t="str">
        <f t="shared" si="99"/>
        <v>0.00202602060784676-0.0590938966455819i</v>
      </c>
      <c r="S570" s="2" t="str">
        <f t="shared" si="102"/>
        <v>0.00548084329711855-0.0586511837512964i</v>
      </c>
      <c r="T570" s="2">
        <f t="shared" si="103"/>
        <v>-24.596704002179536</v>
      </c>
      <c r="U570">
        <f t="shared" si="104"/>
        <v>-84.661320766570952</v>
      </c>
      <c r="W570" s="2" t="str">
        <f t="shared" si="105"/>
        <v>-0.724161711955562-0.0972532351354838i</v>
      </c>
      <c r="X570" s="2">
        <f t="shared" si="106"/>
        <v>-2.7256580340709187</v>
      </c>
    </row>
    <row r="571" spans="12:24" x14ac:dyDescent="0.25">
      <c r="L571">
        <f t="shared" si="100"/>
        <v>5.6899999999999231</v>
      </c>
      <c r="M571" s="1">
        <f t="shared" si="101"/>
        <v>489778.81936836039</v>
      </c>
      <c r="N571" s="1">
        <f t="shared" si="96"/>
        <v>4.1063056215843332</v>
      </c>
      <c r="O571" s="2" t="str">
        <f t="shared" si="107"/>
        <v>0.785100521527078+0.619368364624728i</v>
      </c>
      <c r="P571" s="2" t="str">
        <f t="shared" si="97"/>
        <v>0.000122100114822388-8.58941855534661E-08i</v>
      </c>
      <c r="Q571" s="2" t="str">
        <f t="shared" si="98"/>
        <v>2.9243528842926-8.42836695742907i</v>
      </c>
      <c r="R571" s="2" t="str">
        <f t="shared" si="99"/>
        <v>0.00237862540923169-0.00687111359598123i</v>
      </c>
      <c r="S571" s="2" t="str">
        <f t="shared" si="102"/>
        <v>0.00241985567182595-0.006838220926724i</v>
      </c>
      <c r="T571" s="2">
        <f t="shared" si="103"/>
        <v>-42.788741902673657</v>
      </c>
      <c r="U571">
        <f t="shared" si="104"/>
        <v>-70.512548716978543</v>
      </c>
      <c r="W571" s="2" t="str">
        <f t="shared" si="105"/>
        <v>-0.00864439508386392-0.00690628051313846i</v>
      </c>
      <c r="X571" s="2">
        <f t="shared" si="106"/>
        <v>-39.121395474599844</v>
      </c>
    </row>
    <row r="572" spans="12:24" x14ac:dyDescent="0.25">
      <c r="L572">
        <f t="shared" si="100"/>
        <v>5.6999999999999229</v>
      </c>
      <c r="M572" s="1">
        <f t="shared" si="101"/>
        <v>501187.23362718354</v>
      </c>
      <c r="N572" s="1">
        <f t="shared" si="96"/>
        <v>4.2019537667303064</v>
      </c>
      <c r="O572" s="2" t="str">
        <f t="shared" si="107"/>
        <v>0.297318949743192+0.954778216196623i</v>
      </c>
      <c r="P572" s="2" t="str">
        <f t="shared" si="97"/>
        <v>0.000122100114822388-4.04943440518961E-08i</v>
      </c>
      <c r="Q572" s="2" t="str">
        <f t="shared" si="98"/>
        <v>2.9243528842926-3.9735075100914i</v>
      </c>
      <c r="R572" s="2" t="str">
        <f t="shared" si="99"/>
        <v>0.00238238381181535-0.00323934892894728i</v>
      </c>
      <c r="S572" s="2" t="str">
        <f t="shared" si="102"/>
        <v>0.00238714017969463-0.003223935497224i</v>
      </c>
      <c r="T572" s="2">
        <f t="shared" si="103"/>
        <v>-47.933846236196132</v>
      </c>
      <c r="U572">
        <f t="shared" si="104"/>
        <v>-53.482164803020183</v>
      </c>
      <c r="W572" s="2" t="str">
        <f t="shared" si="105"/>
        <v>-0.000996714806869011-0.00323374867023153i</v>
      </c>
      <c r="X572" s="2">
        <f t="shared" si="106"/>
        <v>-49.411728610236459</v>
      </c>
    </row>
    <row r="573" spans="12:24" x14ac:dyDescent="0.25">
      <c r="L573">
        <f t="shared" si="100"/>
        <v>5.7099999999999227</v>
      </c>
      <c r="M573" s="1">
        <f t="shared" si="101"/>
        <v>512861.38399127399</v>
      </c>
      <c r="N573" s="1">
        <f t="shared" si="96"/>
        <v>4.2998298433828408</v>
      </c>
      <c r="O573" s="2" t="str">
        <f t="shared" si="107"/>
        <v>-0.308000019133352+0.951386350655639i</v>
      </c>
      <c r="P573" s="2" t="str">
        <f t="shared" si="97"/>
        <v>0.000122100114822388-2.16770048334247E-08i</v>
      </c>
      <c r="Q573" s="2" t="str">
        <f t="shared" si="98"/>
        <v>2.92435288429261-2.12705609932624i</v>
      </c>
      <c r="R573" s="2" t="str">
        <f t="shared" si="99"/>
        <v>0.00238315009589723-0.00173405407682361i</v>
      </c>
      <c r="S573" s="2" t="str">
        <f t="shared" si="102"/>
        <v>0.00238046973288542-0.0017258133413486i</v>
      </c>
      <c r="T573" s="2">
        <f t="shared" si="103"/>
        <v>-50.632315944421137</v>
      </c>
      <c r="U573">
        <f t="shared" si="104"/>
        <v>-35.941682510214584</v>
      </c>
      <c r="W573" s="2" t="str">
        <f t="shared" si="105"/>
        <v>0.00056259142885838-0.00172863540878114i</v>
      </c>
      <c r="X573" s="2">
        <f t="shared" si="106"/>
        <v>-54.808693404471754</v>
      </c>
    </row>
    <row r="574" spans="12:24" x14ac:dyDescent="0.25">
      <c r="L574">
        <f t="shared" si="100"/>
        <v>5.7199999999999225</v>
      </c>
      <c r="M574" s="1">
        <f t="shared" si="101"/>
        <v>524807.46024967963</v>
      </c>
      <c r="N574" s="1">
        <f t="shared" si="96"/>
        <v>4.3999857467333134</v>
      </c>
      <c r="O574" s="2" t="str">
        <f t="shared" si="107"/>
        <v>-0.808964351484203+0.587857702193093i</v>
      </c>
      <c r="P574" s="2" t="str">
        <f t="shared" si="97"/>
        <v>0.000122100114822388-9.68483693129721E-09i</v>
      </c>
      <c r="Q574" s="2" t="str">
        <f t="shared" si="98"/>
        <v>2.92435288429261-0.950324623894064i</v>
      </c>
      <c r="R574" s="2" t="str">
        <f t="shared" si="99"/>
        <v>0.0023833964390865-0.000774739457455473i</v>
      </c>
      <c r="S574" s="2" t="str">
        <f t="shared" si="102"/>
        <v>0.00237832531693135-0.00077105913539216i</v>
      </c>
      <c r="T574" s="2">
        <f t="shared" si="103"/>
        <v>-52.040530367404479</v>
      </c>
      <c r="U574">
        <f t="shared" si="104"/>
        <v>-17.962826474996984</v>
      </c>
      <c r="W574" s="2" t="str">
        <f t="shared" si="105"/>
        <v>0.00106387742240928-0.000771970808158285i</v>
      </c>
      <c r="X574" s="2">
        <f t="shared" si="106"/>
        <v>-57.625130408859931</v>
      </c>
    </row>
    <row r="575" spans="12:24" x14ac:dyDescent="0.25">
      <c r="L575">
        <f t="shared" si="100"/>
        <v>5.7299999999999223</v>
      </c>
      <c r="M575" s="1">
        <f t="shared" si="101"/>
        <v>537031.79637015751</v>
      </c>
      <c r="N575" s="1">
        <f t="shared" si="96"/>
        <v>4.5024745807674007</v>
      </c>
      <c r="O575" s="2" t="str">
        <f t="shared" si="107"/>
        <v>-0.999879128403514-0.0155476230668669i</v>
      </c>
      <c r="P575" s="2" t="str">
        <f t="shared" si="97"/>
        <v>0.000122100114822388+2.31691639967898E-10i</v>
      </c>
      <c r="Q575" s="2" t="str">
        <f t="shared" si="98"/>
        <v>2.92435288429261+0.0227347421720342i</v>
      </c>
      <c r="R575" s="2" t="str">
        <f t="shared" si="99"/>
        <v>0.00238345784034892+0.000018534194919183i</v>
      </c>
      <c r="S575" s="2" t="str">
        <f t="shared" si="102"/>
        <v>0.00237779081806559+0.0000184461588387753i</v>
      </c>
      <c r="T575" s="2">
        <f t="shared" si="103"/>
        <v>-52.476265728463851</v>
      </c>
      <c r="U575">
        <f t="shared" si="104"/>
        <v>0.44447385390902144</v>
      </c>
      <c r="W575" s="2" t="str">
        <f t="shared" si="105"/>
        <v>0.00118882370621822+0.0000184658868586185i</v>
      </c>
      <c r="X575" s="2">
        <f t="shared" si="106"/>
        <v>-58.496603164474969</v>
      </c>
    </row>
    <row r="576" spans="12:24" x14ac:dyDescent="0.25">
      <c r="L576">
        <f t="shared" si="100"/>
        <v>5.7399999999999221</v>
      </c>
      <c r="M576" s="1">
        <f t="shared" si="101"/>
        <v>549540.87385752704</v>
      </c>
      <c r="N576" s="1">
        <f t="shared" si="96"/>
        <v>4.6073506864215066</v>
      </c>
      <c r="O576" s="2" t="str">
        <f t="shared" si="107"/>
        <v>-0.781016644506333-0.624510208886987i</v>
      </c>
      <c r="P576" s="2" t="str">
        <f t="shared" si="97"/>
        <v>0.000122100114822388+1.04501295015587E-08i</v>
      </c>
      <c r="Q576" s="2" t="str">
        <f t="shared" si="98"/>
        <v>2.92435288429261+1.02541895734784i</v>
      </c>
      <c r="R576" s="2" t="str">
        <f t="shared" si="99"/>
        <v>0.00238338634609966+0.000835959109872314i</v>
      </c>
      <c r="S576" s="2" t="str">
        <f t="shared" si="102"/>
        <v>0.00237841317647803+0.000831987905097268i</v>
      </c>
      <c r="T576" s="2">
        <f t="shared" si="103"/>
        <v>-51.972910398699909</v>
      </c>
      <c r="U576">
        <f t="shared" si="104"/>
        <v>19.280244272547947</v>
      </c>
      <c r="W576" s="2" t="str">
        <f t="shared" si="105"/>
        <v>0.00104333907430914+0.000832987054281709i</v>
      </c>
      <c r="X576" s="2">
        <f t="shared" si="106"/>
        <v>-57.489890137189867</v>
      </c>
    </row>
    <row r="577" spans="12:24" x14ac:dyDescent="0.25">
      <c r="L577">
        <f t="shared" si="100"/>
        <v>5.7499999999999218</v>
      </c>
      <c r="M577" s="1">
        <f t="shared" si="101"/>
        <v>562341.32519024832</v>
      </c>
      <c r="N577" s="1">
        <f t="shared" si="96"/>
        <v>4.7146696703950415</v>
      </c>
      <c r="O577" s="2" t="str">
        <f t="shared" si="107"/>
        <v>-0.220168306911705-0.975461899118378i</v>
      </c>
      <c r="P577" s="2" t="str">
        <f t="shared" si="97"/>
        <v>0.000122100114822388+2.38254262385052E-08i</v>
      </c>
      <c r="Q577" s="2" t="str">
        <f t="shared" si="98"/>
        <v>2.92435288429259+2.33786994961736i</v>
      </c>
      <c r="R577" s="2" t="str">
        <f t="shared" si="99"/>
        <v>0.00238308606414726+0.00190591725272387i</v>
      </c>
      <c r="S577" s="2" t="str">
        <f t="shared" si="102"/>
        <v>0.00238102712755927+0.00189685883418884i</v>
      </c>
      <c r="T577" s="2">
        <f t="shared" si="103"/>
        <v>-50.330437964444179</v>
      </c>
      <c r="U577">
        <f t="shared" si="104"/>
        <v>38.54277954421822</v>
      </c>
      <c r="W577" s="2" t="str">
        <f t="shared" si="105"/>
        <v>0.000432292951804985+0.00190018387201053i</v>
      </c>
      <c r="X577" s="2">
        <f t="shared" si="106"/>
        <v>-54.204935323909666</v>
      </c>
    </row>
    <row r="578" spans="12:24" x14ac:dyDescent="0.25">
      <c r="L578">
        <f t="shared" si="100"/>
        <v>5.7599999999999216</v>
      </c>
      <c r="M578" s="1">
        <f t="shared" si="101"/>
        <v>575439.93733705371</v>
      </c>
      <c r="N578" s="1">
        <f t="shared" ref="N578:N612" si="108">M578/(CEdsp)</f>
        <v>4.8244884346338583</v>
      </c>
      <c r="O578" s="2" t="str">
        <f t="shared" si="107"/>
        <v>0.451124232855497-0.892461162477415i</v>
      </c>
      <c r="P578" s="2" t="str">
        <f t="shared" ref="P578:P612" si="109">IMDIV(IMSUB(IMPRODUCT(gg1_+gg2_,$O578),gg2_),IMSUB($O578,1))</f>
        <v>0.000122100114822388+4.84579878997459E-08i</v>
      </c>
      <c r="Q578" s="2" t="str">
        <f t="shared" ref="Q578:Q612" si="110">IMDIV(IMPRODUCT(gpi,$O578),IMSUB($O578,1))</f>
        <v>2.92435288429261+4.75494006264419i</v>
      </c>
      <c r="R578" s="2" t="str">
        <f t="shared" ref="R578:R612" si="111">IMPRODUCT($P578,$Q578,gpd)</f>
        <v>0.0023819198198427+0.00387640138090005i</v>
      </c>
      <c r="S578" s="2" t="str">
        <f t="shared" si="102"/>
        <v>0.00239117915799867+0.00385794290005256i</v>
      </c>
      <c r="T578" s="2">
        <f t="shared" si="103"/>
        <v>-46.861019756314597</v>
      </c>
      <c r="U578">
        <f t="shared" si="104"/>
        <v>58.209084699468832</v>
      </c>
      <c r="W578" s="2" t="str">
        <f t="shared" si="105"/>
        <v>-0.00194087992052399+0.00387297650434072i</v>
      </c>
      <c r="X578" s="2">
        <f t="shared" si="106"/>
        <v>-47.266060284065489</v>
      </c>
    </row>
    <row r="579" spans="12:24" x14ac:dyDescent="0.25">
      <c r="L579">
        <f t="shared" ref="L579:L612" si="112">L578+Graph_Step_Size</f>
        <v>5.7699999999999214</v>
      </c>
      <c r="M579" s="1">
        <f t="shared" ref="M579:M612" si="113">10^L579</f>
        <v>588843.65535548329</v>
      </c>
      <c r="N579" s="1">
        <f t="shared" si="108"/>
        <v>4.9368652065003715</v>
      </c>
      <c r="O579" s="2" t="str">
        <f t="shared" si="107"/>
        <v>0.922345845366451-0.386365295459164i</v>
      </c>
      <c r="P579" s="2" t="str">
        <f t="shared" si="109"/>
        <v>0.000122100114822388+1.48280322526699E-07i</v>
      </c>
      <c r="Q579" s="2" t="str">
        <f t="shared" si="110"/>
        <v>2.92435288429261+14.5500066480465i</v>
      </c>
      <c r="R579" s="2" t="str">
        <f t="shared" si="111"/>
        <v>0.00236905635510803+0.0118616985954661i</v>
      </c>
      <c r="S579" s="2" t="str">
        <f t="shared" ref="S579:S612" si="114">IMDIV($R579,IMSUM(1,$R579))</f>
        <v>0.00250314226594943+0.0118040426341474i</v>
      </c>
      <c r="T579" s="2">
        <f t="shared" ref="T579:T612" si="115">20*LOG10(SQRT(IMPRODUCT(IMCONJUGATE(S579),S579)+0))</f>
        <v>-38.368352135805878</v>
      </c>
      <c r="U579">
        <f t="shared" ref="U579:U612" si="116">ATAN(IMAGINARY(S579)/IMREAL(S579))*180/PI()</f>
        <v>78.027330686421948</v>
      </c>
      <c r="W579" s="2" t="str">
        <f t="shared" ref="W579:W612" si="117">IMPRODUCT($S579,IMDIV($O579,IMSUB($O579,1)))</f>
        <v>-0.0281137116485892+0.0121291659284841i</v>
      </c>
      <c r="X579" s="2">
        <f t="shared" ref="X579:X612" si="118">20*LOG10(SQRT(IMPRODUCT(IMCONJUGATE(W579),W579)+0))</f>
        <v>-30.280299054476707</v>
      </c>
    </row>
    <row r="580" spans="12:24" x14ac:dyDescent="0.25">
      <c r="L580">
        <f t="shared" si="112"/>
        <v>5.7799999999999212</v>
      </c>
      <c r="M580" s="1">
        <f t="shared" si="113"/>
        <v>602559.58607424959</v>
      </c>
      <c r="N580" s="1">
        <f t="shared" si="108"/>
        <v>5.0518595696465081</v>
      </c>
      <c r="O580" s="2" t="str">
        <f t="shared" si="107"/>
        <v>0.947381120853258+0.32010781285502i</v>
      </c>
      <c r="P580" s="2" t="str">
        <f t="shared" si="109"/>
        <v>0.000122100114822388-1.81302916220375E-07i</v>
      </c>
      <c r="Q580" s="2" t="str">
        <f t="shared" si="110"/>
        <v>2.9243528842926-17.790348654075i</v>
      </c>
      <c r="R580" s="2" t="str">
        <f t="shared" si="111"/>
        <v>0.00236192753594338-0.0145033441391057i</v>
      </c>
      <c r="S580" s="2" t="str">
        <f t="shared" si="114"/>
        <v>0.0025651817931657-0.0144320529614902i</v>
      </c>
      <c r="T580" s="2">
        <f t="shared" si="115"/>
        <v>-36.678357162924797</v>
      </c>
      <c r="U580">
        <f t="shared" si="116"/>
        <v>-79.92138977015037</v>
      </c>
      <c r="W580" s="2" t="str">
        <f t="shared" si="117"/>
        <v>-0.0426162243520929-0.0150186892008672i</v>
      </c>
      <c r="X580" s="2">
        <f t="shared" si="118"/>
        <v>-26.90007304745113</v>
      </c>
    </row>
    <row r="581" spans="12:24" x14ac:dyDescent="0.25">
      <c r="L581">
        <f t="shared" si="112"/>
        <v>5.789999999999921</v>
      </c>
      <c r="M581" s="1">
        <f t="shared" si="113"/>
        <v>616595.00186137029</v>
      </c>
      <c r="N581" s="1">
        <f t="shared" si="108"/>
        <v>5.1695324956057283</v>
      </c>
      <c r="O581" s="2" t="str">
        <f t="shared" si="107"/>
        <v>0.484325669928042+0.874887790204409i</v>
      </c>
      <c r="P581" s="2" t="str">
        <f t="shared" si="109"/>
        <v>0.000122100114822388-5.05623151205843E-08i</v>
      </c>
      <c r="Q581" s="2" t="str">
        <f t="shared" si="110"/>
        <v>2.92435288429261-4.9614271712141i</v>
      </c>
      <c r="R581" s="2" t="str">
        <f t="shared" si="111"/>
        <v>0.0023817833367597-0.00404473723839839i</v>
      </c>
      <c r="S581" s="2" t="str">
        <f t="shared" si="114"/>
        <v>0.00239236721667912-0.00402547293726461i</v>
      </c>
      <c r="T581" s="2">
        <f t="shared" si="115"/>
        <v>-46.590038835736152</v>
      </c>
      <c r="U581">
        <f t="shared" si="116"/>
        <v>-59.27668282036214</v>
      </c>
      <c r="W581" s="2" t="str">
        <f t="shared" si="117"/>
        <v>-0.00221860448293467-0.0040421693349782i</v>
      </c>
      <c r="X581" s="2">
        <f t="shared" si="118"/>
        <v>-46.724093922895086</v>
      </c>
    </row>
    <row r="582" spans="12:24" x14ac:dyDescent="0.25">
      <c r="L582">
        <f t="shared" si="112"/>
        <v>5.7999999999999208</v>
      </c>
      <c r="M582" s="1">
        <f t="shared" si="113"/>
        <v>630957.34448007867</v>
      </c>
      <c r="N582" s="1">
        <f t="shared" si="108"/>
        <v>5.2899463761209793</v>
      </c>
      <c r="O582" s="2" t="str">
        <f t="shared" si="107"/>
        <v>-0.248363529523297+0.968666896927282i</v>
      </c>
      <c r="P582" s="2" t="str">
        <f t="shared" si="109"/>
        <v>0.000122100114822388-2.31250933452584E-08i</v>
      </c>
      <c r="Q582" s="2" t="str">
        <f t="shared" si="110"/>
        <v>2.92435288429259-2.26914978446204i</v>
      </c>
      <c r="R582" s="2" t="str">
        <f t="shared" si="111"/>
        <v>0.00238310760119782-0.00184989405588138i</v>
      </c>
      <c r="S582" s="2" t="str">
        <f t="shared" si="114"/>
        <v>0.00238083964816976-0.00184110221009676i</v>
      </c>
      <c r="T582" s="2">
        <f t="shared" si="115"/>
        <v>-50.429650572619941</v>
      </c>
      <c r="U582">
        <f t="shared" si="116"/>
        <v>-37.714764790915481</v>
      </c>
      <c r="W582" s="2" t="str">
        <f t="shared" si="117"/>
        <v>0.000476118772106288-0.00184425662012166i</v>
      </c>
      <c r="X582" s="2">
        <f t="shared" si="118"/>
        <v>-54.403361253526711</v>
      </c>
    </row>
    <row r="583" spans="12:24" x14ac:dyDescent="0.25">
      <c r="L583">
        <f t="shared" si="112"/>
        <v>5.8099999999999206</v>
      </c>
      <c r="M583" s="1">
        <f t="shared" si="113"/>
        <v>645654.22903453826</v>
      </c>
      <c r="N583" s="1">
        <f t="shared" si="108"/>
        <v>5.4131650562255684</v>
      </c>
      <c r="O583" s="2" t="str">
        <f t="shared" si="107"/>
        <v>-0.854816063773735+0.518931110181667i</v>
      </c>
      <c r="P583" s="2" t="str">
        <f t="shared" si="109"/>
        <v>0.000122100114822388-8.3379438773471E-09i</v>
      </c>
      <c r="Q583" s="2" t="str">
        <f t="shared" si="110"/>
        <v>2.92435288429261-0.81816074296952i</v>
      </c>
      <c r="R583" s="2" t="str">
        <f t="shared" si="111"/>
        <v>0.00238341233905318-0.000666994618662256i</v>
      </c>
      <c r="S583" s="2" t="str">
        <f t="shared" si="114"/>
        <v>0.00237818690754245-0.000663826209214725i</v>
      </c>
      <c r="T583" s="2">
        <f t="shared" si="115"/>
        <v>-52.149238240811435</v>
      </c>
      <c r="U583">
        <f t="shared" si="116"/>
        <v>-15.596077376958263</v>
      </c>
      <c r="W583" s="2" t="str">
        <f t="shared" si="117"/>
        <v>0.00109623247460367-0.000664591690978788i</v>
      </c>
      <c r="X583" s="2">
        <f t="shared" si="118"/>
        <v>-57.842546682251346</v>
      </c>
    </row>
    <row r="584" spans="12:24" x14ac:dyDescent="0.25">
      <c r="L584">
        <f t="shared" si="112"/>
        <v>5.8199999999999203</v>
      </c>
      <c r="M584" s="1">
        <f t="shared" si="113"/>
        <v>660693.44800747593</v>
      </c>
      <c r="N584" s="1">
        <f t="shared" si="108"/>
        <v>5.5392538680946783</v>
      </c>
      <c r="O584" s="2" t="str">
        <f t="shared" ref="O584:O612" si="119">IMEXP(2*PI()*N584&amp;"i")</f>
        <v>-0.969738392384562-0.244146370719299i</v>
      </c>
      <c r="P584" s="2" t="str">
        <f t="shared" si="109"/>
        <v>0.000122100114822388+3.69395696305884E-09i</v>
      </c>
      <c r="Q584" s="2" t="str">
        <f t="shared" si="110"/>
        <v>2.92435288429261+0.362469527000601i</v>
      </c>
      <c r="R584" s="2" t="str">
        <f t="shared" si="111"/>
        <v>0.00238344893782667+0.000295498440882125i</v>
      </c>
      <c r="S584" s="2" t="str">
        <f t="shared" si="114"/>
        <v>0.00237786831467986+0.000294094824505425i</v>
      </c>
      <c r="T584" s="2">
        <f t="shared" si="115"/>
        <v>-52.41031404265901</v>
      </c>
      <c r="U584">
        <f t="shared" si="116"/>
        <v>7.0505391001935624</v>
      </c>
      <c r="W584" s="2" t="str">
        <f t="shared" si="117"/>
        <v>0.00117070783238025+0.000294414169513989i</v>
      </c>
      <c r="X584" s="2">
        <f t="shared" si="118"/>
        <v>-58.364699498030184</v>
      </c>
    </row>
    <row r="585" spans="12:24" x14ac:dyDescent="0.25">
      <c r="L585">
        <f t="shared" si="112"/>
        <v>5.8299999999999201</v>
      </c>
      <c r="M585" s="1">
        <f t="shared" si="113"/>
        <v>676082.97539185884</v>
      </c>
      <c r="N585" s="1">
        <f t="shared" si="108"/>
        <v>5.6682796656853442</v>
      </c>
      <c r="O585" s="2" t="str">
        <f t="shared" si="119"/>
        <v>-0.491197502288063-0.871048226992035i</v>
      </c>
      <c r="P585" s="2" t="str">
        <f t="shared" si="109"/>
        <v>0.000122100114822388+1.74083312479679E-08i</v>
      </c>
      <c r="Q585" s="2" t="str">
        <f t="shared" si="110"/>
        <v>2.92435288429261+1.70819250371172i</v>
      </c>
      <c r="R585" s="2" t="str">
        <f t="shared" si="111"/>
        <v>0.00238325937776206+0.00139258112468172i</v>
      </c>
      <c r="S585" s="2" t="str">
        <f t="shared" si="114"/>
        <v>0.00237951843591408+0.00138596433971217i</v>
      </c>
      <c r="T585" s="2">
        <f t="shared" si="115"/>
        <v>-51.201586497603387</v>
      </c>
      <c r="U585">
        <f t="shared" si="116"/>
        <v>30.218909461559228</v>
      </c>
      <c r="W585" s="2" t="str">
        <f t="shared" si="117"/>
        <v>0.000784969852722691+0.00138795225648698i</v>
      </c>
      <c r="X585" s="2">
        <f t="shared" si="118"/>
        <v>-55.947238130043573</v>
      </c>
    </row>
    <row r="586" spans="12:24" x14ac:dyDescent="0.25">
      <c r="L586">
        <f t="shared" si="112"/>
        <v>5.8399999999999199</v>
      </c>
      <c r="M586" s="1">
        <f t="shared" si="113"/>
        <v>691830.97091880941</v>
      </c>
      <c r="N586" s="1">
        <f t="shared" si="108"/>
        <v>5.8003108601832976</v>
      </c>
      <c r="O586" s="2" t="str">
        <f t="shared" si="119"/>
        <v>0.310873999859165-0.950451132995044i</v>
      </c>
      <c r="P586" s="2" t="str">
        <f t="shared" si="109"/>
        <v>0.000122100114822388+4.1103732951007E-08i</v>
      </c>
      <c r="Q586" s="2" t="str">
        <f t="shared" si="110"/>
        <v>2.9243528842926+4.03330379580106i</v>
      </c>
      <c r="R586" s="2" t="str">
        <f t="shared" si="111"/>
        <v>0.00238235124196504+0.00328809705225564i</v>
      </c>
      <c r="S586" s="2" t="str">
        <f t="shared" si="114"/>
        <v>0.00238742369613163+0.0032724508441052i</v>
      </c>
      <c r="T586" s="2">
        <f t="shared" si="115"/>
        <v>-47.84925125531111</v>
      </c>
      <c r="U586">
        <f t="shared" si="116"/>
        <v>53.887297204717747</v>
      </c>
      <c r="W586" s="2" t="str">
        <f t="shared" si="117"/>
        <v>-0.00106299056326008+0.00328260761954898i</v>
      </c>
      <c r="X586" s="2">
        <f t="shared" si="118"/>
        <v>-49.242537569821891</v>
      </c>
    </row>
    <row r="587" spans="12:24" x14ac:dyDescent="0.25">
      <c r="L587">
        <f t="shared" si="112"/>
        <v>5.8499999999999197</v>
      </c>
      <c r="M587" s="1">
        <f t="shared" si="113"/>
        <v>707945.7843840078</v>
      </c>
      <c r="N587" s="1">
        <f t="shared" si="108"/>
        <v>5.9354174562755215</v>
      </c>
      <c r="O587" s="2" t="str">
        <f t="shared" si="119"/>
        <v>0.918793168564008-0.394739298018464i</v>
      </c>
      <c r="P587" s="2" t="str">
        <f t="shared" si="109"/>
        <v>0.000122100114822388+1.44866479957738E-07i</v>
      </c>
      <c r="Q587" s="2" t="str">
        <f t="shared" si="110"/>
        <v>2.92435288429258+14.2150233458353i</v>
      </c>
      <c r="R587" s="2" t="str">
        <f t="shared" si="111"/>
        <v>0.00236971185096493+0.011588607932248i</v>
      </c>
      <c r="S587" s="2" t="str">
        <f t="shared" si="114"/>
        <v>0.00249743738521014+0.0115323377920204i</v>
      </c>
      <c r="T587" s="2">
        <f t="shared" si="115"/>
        <v>-38.56260912054011</v>
      </c>
      <c r="U587">
        <f t="shared" si="116"/>
        <v>77.780741953181135</v>
      </c>
      <c r="W587" s="2" t="str">
        <f t="shared" si="117"/>
        <v>-0.0267801234875143+0.0118360811364598i</v>
      </c>
      <c r="X587" s="2">
        <f t="shared" si="118"/>
        <v>-30.668834730448751</v>
      </c>
    </row>
    <row r="588" spans="12:24" x14ac:dyDescent="0.25">
      <c r="L588">
        <f t="shared" si="112"/>
        <v>5.8599999999999195</v>
      </c>
      <c r="M588" s="1">
        <f t="shared" si="113"/>
        <v>724435.96007485688</v>
      </c>
      <c r="N588" s="1">
        <f t="shared" si="108"/>
        <v>6.0736710892675996</v>
      </c>
      <c r="O588" s="2" t="str">
        <f t="shared" si="119"/>
        <v>0.894766146683872+0.446535040896563i</v>
      </c>
      <c r="P588" s="2" t="str">
        <f t="shared" si="109"/>
        <v>0.000122100114822388-1.26459127237049E-07i</v>
      </c>
      <c r="Q588" s="2" t="str">
        <f t="shared" si="110"/>
        <v>2.9243528842926-12.4088018601848i</v>
      </c>
      <c r="R588" s="2" t="str">
        <f t="shared" si="111"/>
        <v>0.00237298317389562-0.0101161099892785i</v>
      </c>
      <c r="S588" s="2" t="str">
        <f t="shared" si="114"/>
        <v>0.00246896571002542-0.0100672442593611i</v>
      </c>
      <c r="T588" s="2">
        <f t="shared" si="115"/>
        <v>-39.688129868199397</v>
      </c>
      <c r="U588">
        <f t="shared" si="116"/>
        <v>-76.220326539937773</v>
      </c>
      <c r="W588" s="2" t="str">
        <f t="shared" si="117"/>
        <v>-0.0201245056520657-0.0102718590161818i</v>
      </c>
      <c r="X588" s="2">
        <f t="shared" si="118"/>
        <v>-32.919984556029462</v>
      </c>
    </row>
    <row r="589" spans="12:24" x14ac:dyDescent="0.25">
      <c r="L589">
        <f t="shared" si="112"/>
        <v>5.8699999999999193</v>
      </c>
      <c r="M589" s="1">
        <f t="shared" si="113"/>
        <v>741310.24130078114</v>
      </c>
      <c r="N589" s="1">
        <f t="shared" si="108"/>
        <v>6.2151450630657488</v>
      </c>
      <c r="O589" s="2" t="str">
        <f t="shared" si="119"/>
        <v>0.217253643647412+0.976115184966366i</v>
      </c>
      <c r="P589" s="2" t="str">
        <f t="shared" si="109"/>
        <v>0.000122100114822387-3.71646564607575E-08i</v>
      </c>
      <c r="Q589" s="2" t="str">
        <f t="shared" si="110"/>
        <v>2.9243528842926-3.64678191522924i</v>
      </c>
      <c r="R589" s="2" t="str">
        <f t="shared" si="111"/>
        <v>0.00238255318185311-0.00297299025135863i</v>
      </c>
      <c r="S589" s="2" t="str">
        <f t="shared" si="114"/>
        <v>0.00238566583262152-0.00295884807719432i</v>
      </c>
      <c r="T589" s="2">
        <f t="shared" si="115"/>
        <v>-48.402468756346835</v>
      </c>
      <c r="U589">
        <f t="shared" si="116"/>
        <v>-51.121393837498019</v>
      </c>
      <c r="W589" s="2" t="str">
        <f t="shared" si="117"/>
        <v>-0.000652066465665368-0.00296693313179078i</v>
      </c>
      <c r="X589" s="2">
        <f t="shared" si="118"/>
        <v>-50.348979259719719</v>
      </c>
    </row>
    <row r="590" spans="12:24" x14ac:dyDescent="0.25">
      <c r="L590">
        <f t="shared" si="112"/>
        <v>5.8799999999999191</v>
      </c>
      <c r="M590" s="1">
        <f t="shared" si="113"/>
        <v>758577.57502904278</v>
      </c>
      <c r="N590" s="1">
        <f t="shared" si="108"/>
        <v>6.3599143890434942</v>
      </c>
      <c r="O590" s="2" t="str">
        <f t="shared" si="119"/>
        <v>-0.637009431154137+0.770856007708757i</v>
      </c>
      <c r="P590" s="2" t="str">
        <f t="shared" si="109"/>
        <v>0.000122100114822387-1.40337000015128E-08i</v>
      </c>
      <c r="Q590" s="2" t="str">
        <f t="shared" si="110"/>
        <v>2.9243528842926-1.37705681263429i</v>
      </c>
      <c r="R590" s="2" t="str">
        <f t="shared" si="111"/>
        <v>0.00238332887670806-0.00112262717505316i</v>
      </c>
      <c r="S590" s="2" t="str">
        <f t="shared" si="114"/>
        <v>0.0023789134478223-0.00111729366391656i</v>
      </c>
      <c r="T590" s="2">
        <f t="shared" si="115"/>
        <v>-51.606744334934874</v>
      </c>
      <c r="U590">
        <f t="shared" si="116"/>
        <v>-25.157826483659278</v>
      </c>
      <c r="W590" s="2" t="str">
        <f t="shared" si="117"/>
        <v>0.000926393934896613-0.00111875347770316i</v>
      </c>
      <c r="X590" s="2">
        <f t="shared" si="118"/>
        <v>-56.757556106380768</v>
      </c>
    </row>
    <row r="591" spans="12:24" x14ac:dyDescent="0.25">
      <c r="L591">
        <f t="shared" si="112"/>
        <v>5.8899999999999189</v>
      </c>
      <c r="M591" s="1">
        <f t="shared" si="113"/>
        <v>776247.11662854743</v>
      </c>
      <c r="N591" s="1">
        <f t="shared" si="108"/>
        <v>6.5080558258137415</v>
      </c>
      <c r="O591" s="2" t="str">
        <f t="shared" si="119"/>
        <v>-0.998719271271773-0.0505946359842549i</v>
      </c>
      <c r="P591" s="2" t="str">
        <f t="shared" si="109"/>
        <v>0.000122100114822388+7.54401918445588E-10i</v>
      </c>
      <c r="Q591" s="2" t="str">
        <f t="shared" si="110"/>
        <v>2.92435288429261+0.0740256882479279i</v>
      </c>
      <c r="R591" s="2" t="str">
        <f t="shared" si="111"/>
        <v>0.00238345750273491+0.0000603484536851913i</v>
      </c>
      <c r="S591" s="2" t="str">
        <f t="shared" si="114"/>
        <v>0.00237779375700176+0.0000600618027543715i</v>
      </c>
      <c r="T591" s="2">
        <f t="shared" si="115"/>
        <v>-52.473746258987518</v>
      </c>
      <c r="U591">
        <f t="shared" si="116"/>
        <v>1.4469531614514779</v>
      </c>
      <c r="W591" s="2" t="str">
        <f t="shared" si="117"/>
        <v>0.00118813669044181+0.0000601260756496062i</v>
      </c>
      <c r="X591" s="2">
        <f t="shared" si="118"/>
        <v>-58.491564214341253</v>
      </c>
    </row>
    <row r="592" spans="12:24" x14ac:dyDescent="0.25">
      <c r="L592">
        <f t="shared" si="112"/>
        <v>5.8999999999999186</v>
      </c>
      <c r="M592" s="1">
        <f t="shared" si="113"/>
        <v>794328.23472413374</v>
      </c>
      <c r="N592" s="1">
        <f t="shared" si="108"/>
        <v>6.6596479199271368</v>
      </c>
      <c r="O592" s="2" t="str">
        <f t="shared" si="119"/>
        <v>-0.537693291367597-0.843140512855526i</v>
      </c>
      <c r="P592" s="2" t="str">
        <f t="shared" si="109"/>
        <v>0.000122100114822387+1.63410645826986E-08i</v>
      </c>
      <c r="Q592" s="2" t="str">
        <f t="shared" si="110"/>
        <v>2.9243528842926+1.60346696215349i</v>
      </c>
      <c r="R592" s="2" t="str">
        <f t="shared" si="111"/>
        <v>0.0023832829706034+0.00130720502560086i</v>
      </c>
      <c r="S592" s="2" t="str">
        <f t="shared" si="114"/>
        <v>0.00237931306038091+0.00130099413843587i</v>
      </c>
      <c r="T592" s="2">
        <f t="shared" si="115"/>
        <v>-51.334931236784627</v>
      </c>
      <c r="U592">
        <f t="shared" si="116"/>
        <v>28.669574460187008</v>
      </c>
      <c r="W592" s="2" t="str">
        <f t="shared" si="117"/>
        <v>0.000832979138391705+0.00130280375652527i</v>
      </c>
      <c r="X592" s="2">
        <f t="shared" si="118"/>
        <v>-56.213928389756333</v>
      </c>
    </row>
    <row r="593" spans="12:24" x14ac:dyDescent="0.25">
      <c r="L593">
        <f t="shared" si="112"/>
        <v>5.9099999999999184</v>
      </c>
      <c r="M593" s="1">
        <f t="shared" si="113"/>
        <v>812830.51616394799</v>
      </c>
      <c r="N593" s="1">
        <f t="shared" si="108"/>
        <v>6.8147710475185397</v>
      </c>
      <c r="O593" s="2" t="str">
        <f t="shared" si="119"/>
        <v>0.395827243442603-0.918324993315891i</v>
      </c>
      <c r="P593" s="2" t="str">
        <f t="shared" si="109"/>
        <v>0.000122100114822388+4.52986620306131E-08i</v>
      </c>
      <c r="Q593" s="2" t="str">
        <f t="shared" si="110"/>
        <v>2.9243528842926+4.44493121176705i</v>
      </c>
      <c r="R593" s="2" t="str">
        <f t="shared" si="111"/>
        <v>0.00238211383595792+0.00362367080558273i</v>
      </c>
      <c r="S593" s="2" t="str">
        <f t="shared" si="114"/>
        <v>0.00238949028121767+0.00360642117363444i</v>
      </c>
      <c r="T593" s="2">
        <f t="shared" si="115"/>
        <v>-47.277884140928528</v>
      </c>
      <c r="U593">
        <f t="shared" si="116"/>
        <v>56.472918321455559</v>
      </c>
      <c r="W593" s="2" t="str">
        <f t="shared" si="117"/>
        <v>-0.00154608243248739+0.00361918840335349i</v>
      </c>
      <c r="X593" s="2">
        <f t="shared" si="118"/>
        <v>-48.09979547867971</v>
      </c>
    </row>
    <row r="594" spans="12:24" x14ac:dyDescent="0.25">
      <c r="L594">
        <f t="shared" si="112"/>
        <v>5.9199999999999182</v>
      </c>
      <c r="M594" s="1">
        <f t="shared" si="113"/>
        <v>831763.7711025161</v>
      </c>
      <c r="N594" s="1">
        <f t="shared" si="108"/>
        <v>6.9735074569234952</v>
      </c>
      <c r="O594" s="2" t="str">
        <f t="shared" si="119"/>
        <v>0.986177900419593-0.165689917387884i</v>
      </c>
      <c r="P594" s="2" t="str">
        <f t="shared" si="109"/>
        <v>0.000122100114822388+3.57249946408007E-07i</v>
      </c>
      <c r="Q594" s="2" t="str">
        <f t="shared" si="110"/>
        <v>2.92435288429266+35.0551509915533i</v>
      </c>
      <c r="R594" s="2" t="str">
        <f t="shared" si="111"/>
        <v>0.00229986184715281+0.0285782436626026i</v>
      </c>
      <c r="S594" s="2" t="str">
        <f t="shared" si="114"/>
        <v>0.00310503257712227+0.0284241356997991i</v>
      </c>
      <c r="T594" s="2">
        <f t="shared" si="115"/>
        <v>-30.874736093812384</v>
      </c>
      <c r="U594">
        <f t="shared" si="116"/>
        <v>83.765769108900031</v>
      </c>
      <c r="W594" s="2" t="str">
        <f t="shared" si="117"/>
        <v>-0.168812075158803+0.0328225759061194i</v>
      </c>
      <c r="X594" s="2">
        <f t="shared" si="118"/>
        <v>-15.290776225354662</v>
      </c>
    </row>
    <row r="595" spans="12:24" x14ac:dyDescent="0.25">
      <c r="L595">
        <f t="shared" si="112"/>
        <v>5.929999999999918</v>
      </c>
      <c r="M595" s="1">
        <f t="shared" si="113"/>
        <v>851138.03820221638</v>
      </c>
      <c r="N595" s="1">
        <f t="shared" si="108"/>
        <v>7.1359413122873816</v>
      </c>
      <c r="O595" s="2" t="str">
        <f t="shared" si="119"/>
        <v>0.656863838116438+0.754009216240055i</v>
      </c>
      <c r="P595" s="2" t="str">
        <f t="shared" si="109"/>
        <v>0.000122100114822388-6.54877807757984E-08i</v>
      </c>
      <c r="Q595" s="2" t="str">
        <f t="shared" si="110"/>
        <v>2.9243528842926-6.42598848862522i</v>
      </c>
      <c r="R595" s="2" t="str">
        <f t="shared" si="111"/>
        <v>0.00238064881013271-0.00523870129229399i</v>
      </c>
      <c r="S595" s="2" t="str">
        <f t="shared" si="114"/>
        <v>0.00240224295463706-0.00521370465922977i</v>
      </c>
      <c r="T595" s="2">
        <f t="shared" si="115"/>
        <v>-44.820986169997106</v>
      </c>
      <c r="U595">
        <f t="shared" si="116"/>
        <v>-65.261854207462136</v>
      </c>
      <c r="W595" s="2" t="str">
        <f t="shared" si="117"/>
        <v>-0.00452718961387296-0.00524620301405066i</v>
      </c>
      <c r="X595" s="2">
        <f t="shared" si="118"/>
        <v>-43.185951018621402</v>
      </c>
    </row>
    <row r="596" spans="12:24" x14ac:dyDescent="0.25">
      <c r="L596">
        <f t="shared" si="112"/>
        <v>5.9399999999999178</v>
      </c>
      <c r="M596" s="1">
        <f t="shared" si="113"/>
        <v>870963.58995591674</v>
      </c>
      <c r="N596" s="1">
        <f t="shared" si="108"/>
        <v>7.3021587381904061</v>
      </c>
      <c r="O596" s="2" t="str">
        <f t="shared" si="119"/>
        <v>-0.321888068313666+0.946777730767521i</v>
      </c>
      <c r="P596" s="2" t="str">
        <f t="shared" si="109"/>
        <v>0.000122100114822388-2.13453588382057E-08i</v>
      </c>
      <c r="Q596" s="2" t="str">
        <f t="shared" si="110"/>
        <v>2.92435288429259-2.09451333597863i</v>
      </c>
      <c r="R596" s="2" t="str">
        <f t="shared" si="111"/>
        <v>0.0023831594415647-0.00170752402363325i</v>
      </c>
      <c r="S596" s="2" t="str">
        <f t="shared" si="114"/>
        <v>0.00238038837905392-0.00169940948952041i</v>
      </c>
      <c r="T596" s="2">
        <f t="shared" si="115"/>
        <v>-50.678184957037018</v>
      </c>
      <c r="U596">
        <f t="shared" si="116"/>
        <v>-35.523842261758688</v>
      </c>
      <c r="W596" s="2" t="str">
        <f t="shared" si="117"/>
        <v>0.000581608977699801-0.00170215918545316i</v>
      </c>
      <c r="X596" s="2">
        <f t="shared" si="118"/>
        <v>-54.900431739214206</v>
      </c>
    </row>
    <row r="597" spans="12:24" x14ac:dyDescent="0.25">
      <c r="L597">
        <f t="shared" si="112"/>
        <v>5.9499999999999176</v>
      </c>
      <c r="M597" s="1">
        <f t="shared" si="113"/>
        <v>891250.9381335777</v>
      </c>
      <c r="N597" s="1">
        <f t="shared" si="108"/>
        <v>7.4722478653119149</v>
      </c>
      <c r="O597" s="2" t="str">
        <f t="shared" si="119"/>
        <v>-0.984835718473185+0.173489502908404i</v>
      </c>
      <c r="P597" s="2" t="str">
        <f t="shared" si="109"/>
        <v>0.000122100114822388-2.60494611643033E-09i</v>
      </c>
      <c r="Q597" s="2" t="str">
        <f t="shared" si="110"/>
        <v>2.92435288429261-0.25561033767316i</v>
      </c>
      <c r="R597" s="2" t="str">
        <f t="shared" si="111"/>
        <v>0.00238345343084749-0.000208382913953612i</v>
      </c>
      <c r="S597" s="2" t="str">
        <f t="shared" si="114"/>
        <v>0.00237782920285514-0.000207393103172147i</v>
      </c>
      <c r="T597" s="2">
        <f t="shared" si="115"/>
        <v>-52.443474062727418</v>
      </c>
      <c r="U597">
        <f t="shared" si="116"/>
        <v>-4.9846955493975376</v>
      </c>
      <c r="W597" s="2" t="str">
        <f t="shared" si="117"/>
        <v>0.00117985074640897-0.000207616589543109i</v>
      </c>
      <c r="X597" s="2">
        <f t="shared" si="118"/>
        <v>-58.431019686967559</v>
      </c>
    </row>
    <row r="598" spans="12:24" x14ac:dyDescent="0.25">
      <c r="L598">
        <f t="shared" si="112"/>
        <v>5.9599999999999174</v>
      </c>
      <c r="M598" s="1">
        <f t="shared" si="113"/>
        <v>912010.8393557379</v>
      </c>
      <c r="N598" s="1">
        <f t="shared" si="108"/>
        <v>7.6462988771585065</v>
      </c>
      <c r="O598" s="2" t="str">
        <f t="shared" si="119"/>
        <v>-0.606438191611997-0.795130630622648i</v>
      </c>
      <c r="P598" s="2" t="str">
        <f t="shared" si="109"/>
        <v>0.000122100114822388+1.47511055936458E-08i</v>
      </c>
      <c r="Q598" s="2" t="str">
        <f t="shared" si="110"/>
        <v>2.9243528842926+1.44745223637733i</v>
      </c>
      <c r="R598" s="2" t="str">
        <f t="shared" si="111"/>
        <v>0.00238331535070884+0.00118001610408518i</v>
      </c>
      <c r="S598" s="2" t="str">
        <f t="shared" si="114"/>
        <v>0.00237903119165038+0.00117440982001485i</v>
      </c>
      <c r="T598" s="2">
        <f t="shared" si="115"/>
        <v>-51.524873173537912</v>
      </c>
      <c r="U598">
        <f t="shared" si="116"/>
        <v>26.273270722442973</v>
      </c>
      <c r="W598" s="2" t="str">
        <f t="shared" si="117"/>
        <v>0.000898869735413714+0.00117597346069462i</v>
      </c>
      <c r="X598" s="2">
        <f t="shared" si="118"/>
        <v>-56.593813335631168</v>
      </c>
    </row>
    <row r="599" spans="12:24" x14ac:dyDescent="0.25">
      <c r="L599">
        <f t="shared" si="112"/>
        <v>5.9699999999999172</v>
      </c>
      <c r="M599" s="1">
        <f t="shared" si="113"/>
        <v>933254.30079681345</v>
      </c>
      <c r="N599" s="1">
        <f t="shared" si="108"/>
        <v>7.8244040578804839</v>
      </c>
      <c r="O599" s="2" t="str">
        <f t="shared" si="119"/>
        <v>0.450651026931623-0.89270020271392i</v>
      </c>
      <c r="P599" s="2" t="str">
        <f t="shared" si="109"/>
        <v>0.000122100114822387+4.84292144721554E-08i</v>
      </c>
      <c r="Q599" s="2" t="str">
        <f t="shared" si="110"/>
        <v>2.92435288429261+4.75211667008998i</v>
      </c>
      <c r="R599" s="2" t="str">
        <f t="shared" si="111"/>
        <v>0.00238192164583654+0.00387409964782834i</v>
      </c>
      <c r="S599" s="2" t="str">
        <f t="shared" si="114"/>
        <v>0.00239116326306072+0.00385565218168264i</v>
      </c>
      <c r="T599" s="2">
        <f t="shared" si="115"/>
        <v>-46.864762294724173</v>
      </c>
      <c r="U599">
        <f t="shared" si="116"/>
        <v>58.194014946509462</v>
      </c>
      <c r="W599" s="2" t="str">
        <f t="shared" si="117"/>
        <v>-0.00193716426672587+0.00387066391734499i</v>
      </c>
      <c r="X599" s="2">
        <f t="shared" si="118"/>
        <v>-47.273545421357362</v>
      </c>
    </row>
    <row r="600" spans="12:24" x14ac:dyDescent="0.25">
      <c r="L600">
        <f t="shared" si="112"/>
        <v>5.9799999999999169</v>
      </c>
      <c r="M600" s="1">
        <f t="shared" si="113"/>
        <v>954992.58602125419</v>
      </c>
      <c r="N600" s="1">
        <f t="shared" si="108"/>
        <v>8.0066578412021947</v>
      </c>
      <c r="O600" s="2" t="str">
        <f t="shared" si="119"/>
        <v>0.999125150652693+0.0418202502770375i</v>
      </c>
      <c r="P600" s="2" t="str">
        <f t="shared" si="109"/>
        <v>0.000122100114822388-1.42463452128572E-06i</v>
      </c>
      <c r="Q600" s="2" t="str">
        <f t="shared" si="110"/>
        <v>2.92435288429359-139.792262400282i</v>
      </c>
      <c r="R600" s="2" t="str">
        <f t="shared" si="111"/>
        <v>0.00105408067041761-0.113963774909552i</v>
      </c>
      <c r="S600" s="2" t="str">
        <f t="shared" si="114"/>
        <v>0.0138340804362984-0.112268850455474i</v>
      </c>
      <c r="T600" s="2">
        <f t="shared" si="115"/>
        <v>-18.929367460962808</v>
      </c>
      <c r="U600">
        <f t="shared" si="116"/>
        <v>-82.97526582741159</v>
      </c>
      <c r="W600" s="2" t="str">
        <f t="shared" si="117"/>
        <v>-2.67646578381577-0.386788330371191i</v>
      </c>
      <c r="X600" s="2">
        <f t="shared" si="118"/>
        <v>8.6409998609316094</v>
      </c>
    </row>
    <row r="601" spans="12:24" x14ac:dyDescent="0.25">
      <c r="L601">
        <f t="shared" si="112"/>
        <v>5.9899999999999167</v>
      </c>
      <c r="M601" s="1">
        <f t="shared" si="113"/>
        <v>977237.22095562459</v>
      </c>
      <c r="N601" s="1">
        <f t="shared" si="108"/>
        <v>8.1931568604919569</v>
      </c>
      <c r="O601" s="2" t="str">
        <f t="shared" si="119"/>
        <v>0.349611101939367+0.936894912677373i</v>
      </c>
      <c r="P601" s="2" t="str">
        <f t="shared" si="109"/>
        <v>0.000122100114822388-4.29306901058894E-08i</v>
      </c>
      <c r="Q601" s="2" t="str">
        <f t="shared" si="110"/>
        <v>2.9243528842926-4.21257396664806i</v>
      </c>
      <c r="R601" s="2" t="str">
        <f t="shared" si="111"/>
        <v>0.00238225068158978-0.00343424466477445i</v>
      </c>
      <c r="S601" s="2" t="str">
        <f t="shared" si="114"/>
        <v>0.00238829906062141-0.00341790036599114i</v>
      </c>
      <c r="T601" s="2">
        <f t="shared" si="115"/>
        <v>-47.597999421539882</v>
      </c>
      <c r="U601">
        <f t="shared" si="116"/>
        <v>-55.055611121621219</v>
      </c>
      <c r="W601" s="2" t="str">
        <f t="shared" si="117"/>
        <v>-0.0012676187090333-0.00342914040035668i</v>
      </c>
      <c r="X601" s="2">
        <f t="shared" si="118"/>
        <v>-48.740030571934099</v>
      </c>
    </row>
    <row r="602" spans="12:24" x14ac:dyDescent="0.25">
      <c r="L602">
        <f t="shared" si="112"/>
        <v>5.9999999999999165</v>
      </c>
      <c r="M602" s="1">
        <f t="shared" si="113"/>
        <v>999999.99999980943</v>
      </c>
      <c r="N602" s="1">
        <f t="shared" si="108"/>
        <v>8.3839999999984016</v>
      </c>
      <c r="O602" s="2" t="str">
        <f t="shared" si="119"/>
        <v>-0.745941145417489+0.666011867441748i</v>
      </c>
      <c r="P602" s="2" t="str">
        <f t="shared" si="109"/>
        <v>0.000122100114822388-1.13684819443019E-08i</v>
      </c>
      <c r="Q602" s="2" t="str">
        <f t="shared" si="110"/>
        <v>2.9243528842926-1.11553229078673i</v>
      </c>
      <c r="R602" s="2" t="str">
        <f t="shared" si="111"/>
        <v>0.00238337322174995-0.000909422801438969i</v>
      </c>
      <c r="S602" s="2" t="str">
        <f t="shared" si="114"/>
        <v>0.00237852742404712-0.000905102517263109i</v>
      </c>
      <c r="T602" s="2">
        <f t="shared" si="115"/>
        <v>-51.886527049716939</v>
      </c>
      <c r="U602">
        <f t="shared" si="116"/>
        <v>-20.833352507335661</v>
      </c>
      <c r="W602" s="2" t="str">
        <f t="shared" si="117"/>
        <v>0.00101663217191386-0.000906211307714205i</v>
      </c>
      <c r="X602" s="2">
        <f t="shared" si="118"/>
        <v>-57.317123004569872</v>
      </c>
    </row>
    <row r="603" spans="12:24" x14ac:dyDescent="0.25">
      <c r="L603">
        <f t="shared" si="112"/>
        <v>6.0099999999999163</v>
      </c>
      <c r="M603" s="1">
        <f t="shared" si="113"/>
        <v>1023292.992280559</v>
      </c>
      <c r="N603" s="1">
        <f t="shared" si="108"/>
        <v>8.5792884472802058</v>
      </c>
      <c r="O603" s="2" t="str">
        <f t="shared" si="119"/>
        <v>-0.878451747784563-0.477831065141485i</v>
      </c>
      <c r="P603" s="2" t="str">
        <f t="shared" si="109"/>
        <v>0.000122100114822388+7.58096419928285E-09i</v>
      </c>
      <c r="Q603" s="2" t="str">
        <f t="shared" si="110"/>
        <v>2.92435288429261+0.743882112063371i</v>
      </c>
      <c r="R603" s="2" t="str">
        <f t="shared" si="111"/>
        <v>0.00238342023199307+0.000606439956853155i</v>
      </c>
      <c r="S603" s="2" t="str">
        <f t="shared" si="114"/>
        <v>0.00237811819939939+0.00060355923566144i</v>
      </c>
      <c r="T603" s="2">
        <f t="shared" si="115"/>
        <v>-52.204229931831527</v>
      </c>
      <c r="U603">
        <f t="shared" si="116"/>
        <v>14.240814069200839</v>
      </c>
      <c r="W603" s="2" t="str">
        <f t="shared" si="117"/>
        <v>0.00111229392519036+0.000604246464155508i</v>
      </c>
      <c r="X603" s="2">
        <f t="shared" si="118"/>
        <v>-57.952530325691114</v>
      </c>
    </row>
    <row r="604" spans="12:24" x14ac:dyDescent="0.25">
      <c r="L604">
        <f t="shared" si="112"/>
        <v>6.0199999999999161</v>
      </c>
      <c r="M604" s="1">
        <f t="shared" si="113"/>
        <v>1047128.5480506979</v>
      </c>
      <c r="N604" s="1">
        <f t="shared" si="108"/>
        <v>8.7791257468570514</v>
      </c>
      <c r="O604" s="2" t="str">
        <f t="shared" si="119"/>
        <v>0.181982718001345-0.983301729048029i</v>
      </c>
      <c r="P604" s="2" t="str">
        <f t="shared" si="109"/>
        <v>0.000122100114822388+3.58240293674575E-08i</v>
      </c>
      <c r="Q604" s="2" t="str">
        <f t="shared" si="110"/>
        <v>2.9243528842926+3.51523288168896i</v>
      </c>
      <c r="R604" s="2" t="str">
        <f t="shared" si="111"/>
        <v>0.0023826172740025+0.0028657466586838i</v>
      </c>
      <c r="S604" s="2" t="str">
        <f t="shared" si="114"/>
        <v>0.00238510791669934+0.00285211604269015i</v>
      </c>
      <c r="T604" s="2">
        <f t="shared" si="115"/>
        <v>-48.593880876751058</v>
      </c>
      <c r="U604">
        <f t="shared" si="116"/>
        <v>50.095640489754608</v>
      </c>
      <c r="W604" s="2" t="str">
        <f t="shared" si="117"/>
        <v>-0.000521646155718003+0.00285957341892103i</v>
      </c>
      <c r="X604" s="2">
        <f t="shared" si="118"/>
        <v>-50.731805623128167</v>
      </c>
    </row>
    <row r="605" spans="12:24" x14ac:dyDescent="0.25">
      <c r="L605">
        <f t="shared" si="112"/>
        <v>6.0299999999999159</v>
      </c>
      <c r="M605" s="1">
        <f t="shared" si="113"/>
        <v>1071519.3052374001</v>
      </c>
      <c r="N605" s="1">
        <f t="shared" si="108"/>
        <v>8.9836178551103618</v>
      </c>
      <c r="O605" s="2" t="str">
        <f t="shared" si="119"/>
        <v>0.994707171934245-0.102750387359742i</v>
      </c>
      <c r="P605" s="2" t="str">
        <f t="shared" si="109"/>
        <v>0.000122100114822388+5.78556516762508E-07i</v>
      </c>
      <c r="Q605" s="2" t="str">
        <f t="shared" si="110"/>
        <v>2.92435288429276+56.7708582074945i</v>
      </c>
      <c r="R605" s="2" t="str">
        <f t="shared" si="111"/>
        <v>0.00216421126928656+0.046281683943674i</v>
      </c>
      <c r="S605" s="2" t="str">
        <f t="shared" si="114"/>
        <v>0.00428315548563623+0.0459839333484472i</v>
      </c>
      <c r="T605" s="2">
        <f t="shared" si="115"/>
        <v>-26.710361137704282</v>
      </c>
      <c r="U605">
        <f t="shared" si="116"/>
        <v>84.678561040355774</v>
      </c>
      <c r="W605" s="2" t="str">
        <f t="shared" si="117"/>
        <v>-0.444204582115222+0.0645667051508582i</v>
      </c>
      <c r="X605" s="2">
        <f t="shared" si="118"/>
        <v>-6.9575389586729752</v>
      </c>
    </row>
    <row r="606" spans="12:24" x14ac:dyDescent="0.25">
      <c r="L606">
        <f t="shared" si="112"/>
        <v>6.0399999999999157</v>
      </c>
      <c r="M606" s="1">
        <f t="shared" si="113"/>
        <v>1096478.1961429736</v>
      </c>
      <c r="N606" s="1">
        <f t="shared" si="108"/>
        <v>9.1928731964626902</v>
      </c>
      <c r="O606" s="2" t="str">
        <f t="shared" si="119"/>
        <v>0.351280386362463+0.936270308274826i</v>
      </c>
      <c r="P606" s="2" t="str">
        <f t="shared" si="109"/>
        <v>0.000122100114822388-4.30124648349132E-08i</v>
      </c>
      <c r="Q606" s="2" t="str">
        <f t="shared" si="110"/>
        <v>2.9243528842926-4.2205981119153i</v>
      </c>
      <c r="R606" s="2" t="str">
        <f t="shared" si="111"/>
        <v>0.00238224607826406-0.00344078624203614i</v>
      </c>
      <c r="S606" s="2" t="str">
        <f t="shared" si="114"/>
        <v>0.00238833913191817-0.00342441068867627i</v>
      </c>
      <c r="T606" s="2">
        <f t="shared" si="115"/>
        <v>-47.586838667783908</v>
      </c>
      <c r="U606">
        <f t="shared" si="116"/>
        <v>-55.1063351093607</v>
      </c>
      <c r="W606" s="2" t="str">
        <f t="shared" si="117"/>
        <v>-0.00127698590995501-0.00343570111068879i</v>
      </c>
      <c r="X606" s="2">
        <f t="shared" si="118"/>
        <v>-48.717708911969872</v>
      </c>
    </row>
    <row r="607" spans="12:24" x14ac:dyDescent="0.25">
      <c r="L607">
        <f t="shared" si="112"/>
        <v>6.0499999999999154</v>
      </c>
      <c r="M607" s="1">
        <f t="shared" si="113"/>
        <v>1122018.454301747</v>
      </c>
      <c r="N607" s="1">
        <f t="shared" si="108"/>
        <v>9.4070027208658473</v>
      </c>
      <c r="O607" s="2" t="str">
        <f t="shared" si="119"/>
        <v>-0.834087864265984+0.551631611389531i</v>
      </c>
      <c r="P607" s="2" t="str">
        <f t="shared" si="109"/>
        <v>0.000122100114822388-8.96353083304579E-09i</v>
      </c>
      <c r="Q607" s="2" t="str">
        <f t="shared" si="110"/>
        <v>2.92435288429261-0.879546462993228i</v>
      </c>
      <c r="R607" s="2" t="str">
        <f t="shared" si="111"/>
        <v>0.00238340524961031-0.00071703850706726i</v>
      </c>
      <c r="S607" s="2" t="str">
        <f t="shared" si="114"/>
        <v>0.00237824862122652-0.000713632336170142i</v>
      </c>
      <c r="T607" s="2">
        <f t="shared" si="115"/>
        <v>-52.100431363310904</v>
      </c>
      <c r="U607">
        <f t="shared" si="116"/>
        <v>-16.702730815122386</v>
      </c>
      <c r="W607" s="2" t="str">
        <f t="shared" si="117"/>
        <v>0.00108180607270028-0.000714464551451141i</v>
      </c>
      <c r="X607" s="2">
        <f t="shared" si="118"/>
        <v>-57.744932692461049</v>
      </c>
    </row>
    <row r="608" spans="12:24" x14ac:dyDescent="0.25">
      <c r="L608">
        <f t="shared" si="112"/>
        <v>6.0599999999999152</v>
      </c>
      <c r="M608" s="1">
        <f t="shared" si="113"/>
        <v>1148153.6214966592</v>
      </c>
      <c r="N608" s="1">
        <f t="shared" si="108"/>
        <v>9.6261199626279907</v>
      </c>
      <c r="O608" s="2" t="str">
        <f t="shared" si="119"/>
        <v>-0.702113452067488-0.712065095637945i</v>
      </c>
      <c r="P608" s="2" t="str">
        <f t="shared" si="109"/>
        <v>0.000122100114822387+1.24675552712119E-08i</v>
      </c>
      <c r="Q608" s="2" t="str">
        <f t="shared" si="110"/>
        <v>2.9243528842926+1.22337886097051i</v>
      </c>
      <c r="R608" s="2" t="str">
        <f t="shared" si="111"/>
        <v>0.0023833560623529+0.000997343277423526i</v>
      </c>
      <c r="S608" s="2" t="str">
        <f t="shared" si="114"/>
        <v>0.00237867679670102+0.000992605188517599i</v>
      </c>
      <c r="T608" s="2">
        <f t="shared" si="115"/>
        <v>-51.776116660030993</v>
      </c>
      <c r="U608">
        <f t="shared" si="116"/>
        <v>22.650436031941776</v>
      </c>
      <c r="W608" s="2" t="str">
        <f t="shared" si="117"/>
        <v>0.000981714309711182+0.000993852483978935i</v>
      </c>
      <c r="X608" s="2">
        <f t="shared" si="118"/>
        <v>-57.096301656910711</v>
      </c>
    </row>
    <row r="609" spans="12:24" x14ac:dyDescent="0.25">
      <c r="L609">
        <f t="shared" si="112"/>
        <v>6.069999999999915</v>
      </c>
      <c r="M609" s="1">
        <f t="shared" si="113"/>
        <v>1174897.5549393008</v>
      </c>
      <c r="N609" s="1">
        <f t="shared" si="108"/>
        <v>9.8503411006110966</v>
      </c>
      <c r="O609" s="2" t="str">
        <f t="shared" si="119"/>
        <v>0.589517784914609-0.807755396929896i</v>
      </c>
      <c r="P609" s="2" t="str">
        <f t="shared" si="109"/>
        <v>0.000122100114822388+5.86456266922695E-08i</v>
      </c>
      <c r="Q609" s="2" t="str">
        <f t="shared" si="110"/>
        <v>2.9243528842926+5.75460211917699i</v>
      </c>
      <c r="R609" s="2" t="str">
        <f t="shared" si="111"/>
        <v>0.00238120512776775+0.00469136252138227i</v>
      </c>
      <c r="S609" s="2" t="str">
        <f t="shared" si="114"/>
        <v>0.00239740038605647+0.00466899760602137i</v>
      </c>
      <c r="T609" s="2">
        <f t="shared" si="115"/>
        <v>-45.599246306521636</v>
      </c>
      <c r="U609">
        <f t="shared" si="116"/>
        <v>62.820762934071695</v>
      </c>
      <c r="W609" s="2" t="str">
        <f t="shared" si="117"/>
        <v>-0.00339517485918562+0.00469332584748579i</v>
      </c>
      <c r="X609" s="2">
        <f t="shared" si="118"/>
        <v>-44.74248971553336</v>
      </c>
    </row>
    <row r="610" spans="12:24" x14ac:dyDescent="0.25">
      <c r="L610">
        <f t="shared" si="112"/>
        <v>6.0799999999999148</v>
      </c>
      <c r="M610" s="1">
        <f t="shared" si="113"/>
        <v>1202264.4346171785</v>
      </c>
      <c r="N610" s="1">
        <f t="shared" si="108"/>
        <v>10.079785019830425</v>
      </c>
      <c r="O610" s="2" t="str">
        <f t="shared" si="119"/>
        <v>0.876956614121825+0.480569554745185i</v>
      </c>
      <c r="P610" s="2" t="str">
        <f t="shared" si="109"/>
        <v>0.000122100114822388-1.16398688949801E-07i</v>
      </c>
      <c r="Q610" s="2" t="str">
        <f t="shared" si="110"/>
        <v>2.92435288429262-11.4216213532496i</v>
      </c>
      <c r="R610" s="2" t="str">
        <f t="shared" si="111"/>
        <v>0.00237458350662301-0.00931132426540687i</v>
      </c>
      <c r="S610" s="2" t="str">
        <f t="shared" si="114"/>
        <v>0.00245503683642447-0.00926646063674664i</v>
      </c>
      <c r="T610" s="2">
        <f t="shared" si="115"/>
        <v>-40.367104875140896</v>
      </c>
      <c r="U610">
        <f t="shared" si="116"/>
        <v>-75.161096349659971</v>
      </c>
      <c r="W610" s="2" t="str">
        <f t="shared" si="117"/>
        <v>-0.0168684516759226-0.0094275390532275i</v>
      </c>
      <c r="X610" s="2">
        <f t="shared" si="118"/>
        <v>-34.277987566105224</v>
      </c>
    </row>
    <row r="611" spans="12:24" x14ac:dyDescent="0.25">
      <c r="L611">
        <f t="shared" si="112"/>
        <v>6.0899999999999146</v>
      </c>
      <c r="M611" s="1">
        <f t="shared" si="113"/>
        <v>1230268.7708121417</v>
      </c>
      <c r="N611" s="1">
        <f t="shared" si="108"/>
        <v>10.314573374488996</v>
      </c>
      <c r="O611" s="2" t="str">
        <f t="shared" si="119"/>
        <v>-0.394686363846151+0.918815908761872i</v>
      </c>
      <c r="P611" s="2" t="str">
        <f t="shared" si="109"/>
        <v>0.000122100114822388-1.96336958887126E-08i</v>
      </c>
      <c r="Q611" s="2" t="str">
        <f t="shared" si="110"/>
        <v>2.92435288429261-1.92655640907816i</v>
      </c>
      <c r="R611" s="2" t="str">
        <f t="shared" si="111"/>
        <v>0.00238320538479065-0.00157059938214646i</v>
      </c>
      <c r="S611" s="2" t="str">
        <f t="shared" si="114"/>
        <v>0.00237998844410684-0.00156313609939739i</v>
      </c>
      <c r="T611" s="2">
        <f t="shared" si="115"/>
        <v>-50.911002157260768</v>
      </c>
      <c r="U611">
        <f t="shared" si="116"/>
        <v>-33.296231061305924</v>
      </c>
      <c r="W611" s="2" t="str">
        <f t="shared" si="117"/>
        <v>0.000675099134198124-0.00156553328439286i</v>
      </c>
      <c r="X611" s="2">
        <f t="shared" si="118"/>
        <v>-55.366067661213535</v>
      </c>
    </row>
    <row r="612" spans="12:24" x14ac:dyDescent="0.25">
      <c r="L612">
        <f t="shared" si="112"/>
        <v>6.0999999999999144</v>
      </c>
      <c r="M612" s="1">
        <f t="shared" si="113"/>
        <v>1258925.4117939216</v>
      </c>
      <c r="N612" s="1">
        <f t="shared" si="108"/>
        <v>10.554830652480238</v>
      </c>
      <c r="O612" s="2" t="str">
        <f t="shared" si="119"/>
        <v>-0.941240667583315-0.337736592165131i</v>
      </c>
      <c r="P612" s="2" t="str">
        <f t="shared" si="109"/>
        <v>0.000122100114822388+5.18500099952279E-09i</v>
      </c>
      <c r="Q612" s="2" t="str">
        <f t="shared" si="110"/>
        <v>2.92435288429261+0.508778223082876i</v>
      </c>
      <c r="R612" s="2" t="str">
        <f t="shared" si="111"/>
        <v>0.00238344026633582+0.000414774651319912i</v>
      </c>
      <c r="S612" s="2" t="str">
        <f t="shared" si="114"/>
        <v>0.0023779438001515+0.000412804445771171i</v>
      </c>
      <c r="T612" s="2">
        <f t="shared" si="115"/>
        <v>-52.34702264003942</v>
      </c>
      <c r="U612">
        <f t="shared" si="116"/>
        <v>9.8482421926988266</v>
      </c>
      <c r="W612" s="2" t="str">
        <f t="shared" si="117"/>
        <v>0.00115306209016049+0.000413259272821384i</v>
      </c>
      <c r="X612" s="2">
        <f t="shared" si="118"/>
        <v>-58.238116405607201</v>
      </c>
    </row>
  </sheetData>
  <mergeCells count="1">
    <mergeCell ref="A2:B2"/>
  </mergeCells>
  <dataValidations count="2">
    <dataValidation type="list" allowBlank="1" showInputMessage="1" showErrorMessage="1" sqref="B3">
      <formula1>"GTX,GTP,GTH"</formula1>
    </dataValidation>
    <dataValidation type="list" allowBlank="1" showInputMessage="1" showErrorMessage="1" sqref="B5">
      <formula1>"1,2,4,8,16"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12"/>
  <sheetViews>
    <sheetView zoomScale="75" zoomScaleNormal="75" workbookViewId="0">
      <selection activeCell="C21" sqref="C21"/>
    </sheetView>
  </sheetViews>
  <sheetFormatPr defaultRowHeight="15" x14ac:dyDescent="0.25"/>
  <cols>
    <col min="1" max="1" width="52.28515625" customWidth="1"/>
    <col min="2" max="2" width="28.140625" style="3" customWidth="1"/>
    <col min="3" max="3" width="30.85546875" customWidth="1"/>
    <col min="13" max="14" width="9.140625" style="1"/>
    <col min="15" max="18" width="40.28515625" style="2" customWidth="1"/>
    <col min="19" max="19" width="45.42578125" style="2" customWidth="1"/>
    <col min="20" max="20" width="13.5703125" style="2" customWidth="1"/>
    <col min="23" max="23" width="45.42578125" style="2" customWidth="1"/>
  </cols>
  <sheetData>
    <row r="1" spans="1:24" x14ac:dyDescent="0.25">
      <c r="M1" s="1" t="s">
        <v>6</v>
      </c>
      <c r="N1" s="1" t="s">
        <v>5</v>
      </c>
      <c r="O1" s="2" t="s">
        <v>19</v>
      </c>
      <c r="P1" s="2" t="s">
        <v>7</v>
      </c>
      <c r="Q1" s="2" t="s">
        <v>8</v>
      </c>
      <c r="R1" s="2" t="s">
        <v>4</v>
      </c>
      <c r="S1" s="2" t="s">
        <v>9</v>
      </c>
      <c r="T1" s="2" t="s">
        <v>10</v>
      </c>
      <c r="U1" s="2" t="s">
        <v>15</v>
      </c>
      <c r="V1" s="2"/>
      <c r="W1" s="2" t="s">
        <v>18</v>
      </c>
    </row>
    <row r="2" spans="1:24" ht="15.75" x14ac:dyDescent="0.25">
      <c r="A2" s="41" t="s">
        <v>537</v>
      </c>
      <c r="B2" s="42"/>
      <c r="C2" s="18" t="s">
        <v>538</v>
      </c>
      <c r="F2" t="s">
        <v>544</v>
      </c>
      <c r="L2">
        <v>0</v>
      </c>
      <c r="M2" s="1">
        <f>10^L2</f>
        <v>1</v>
      </c>
      <c r="N2" s="1">
        <f t="shared" ref="N2:N15" si="0">M2/(CEdsp)</f>
        <v>7.9437575757575753E-6</v>
      </c>
      <c r="O2" s="2" t="str">
        <f>IMEXP(2*PI()*N2&amp;"i")</f>
        <v>0.999999998754391+0.0000499121008630729i</v>
      </c>
      <c r="P2" s="2" t="str">
        <f t="shared" ref="P2:P15" si="1">IMDIV(IMSUB(IMPRODUCT(gg1_+gg2_,$O2),gg2_),IMSUB($O2,1))</f>
        <v>0.000122189521785506-0.00477676905661471i</v>
      </c>
      <c r="Q2" s="2" t="str">
        <f t="shared" ref="Q2:Q15" si="2">IMDIV(IMPRODUCT(gpi,$O2),IMSUB($O2,1))</f>
        <v>48.2518209537828-1933471.91267901i</v>
      </c>
      <c r="R2" s="2" t="str">
        <f t="shared" ref="R2:R15" si="3">IMPRODUCT($P2,$Q2,gpd)</f>
        <v>-6212.06656772301-159.059492986294i</v>
      </c>
      <c r="S2" s="2" t="str">
        <f>IMDIV($R2,IMSUM(1,$R2))</f>
        <v>1.00016089742328-4.12042960583371E-06i</v>
      </c>
      <c r="T2" s="2">
        <f>20*LOG10(SQRT(IMPRODUCT(IMCONJUGATE(S2),S2)+0))</f>
        <v>1.3974249173607446E-3</v>
      </c>
      <c r="U2">
        <f>ATAN(IMAGINARY(S2)/IMREAL(S2))*180/PI()</f>
        <v>-2.3604524712164993E-4</v>
      </c>
      <c r="W2" s="2" t="str">
        <f>IMPRODUCT($S2,IMDIV($O2,IMSUB($O2,1)))</f>
        <v>0.417526711665099-20038.4451787957i</v>
      </c>
      <c r="X2" s="2">
        <f>20*LOG10(SQRT(IMPRODUCT(IMCONJUGATE(W2),W2)+0))</f>
        <v>86.037280417181194</v>
      </c>
    </row>
    <row r="3" spans="1:24" ht="15.75" x14ac:dyDescent="0.25">
      <c r="A3" s="19" t="s">
        <v>549</v>
      </c>
      <c r="B3" s="21" t="s">
        <v>553</v>
      </c>
      <c r="C3" s="36"/>
      <c r="L3">
        <f>L2+Graph_Step_Size</f>
        <v>0.01</v>
      </c>
      <c r="M3" s="1">
        <f t="shared" ref="M3:M15" si="4">10^L3</f>
        <v>1.0232929922807541</v>
      </c>
      <c r="N3" s="1">
        <f t="shared" si="0"/>
        <v>8.1287914596498789E-6</v>
      </c>
      <c r="O3" s="2" t="str">
        <f t="shared" ref="O3:O15" si="5">IMEXP(2*PI()*N3&amp;"i")</f>
        <v>0.999999998695687+0.0000510747030421932i</v>
      </c>
      <c r="P3" s="2" t="str">
        <f t="shared" si="1"/>
        <v>0.000122189521758049-0.00466803651798866i</v>
      </c>
      <c r="Q3" s="2" t="str">
        <f t="shared" si="2"/>
        <v>48.2518098400286-1889460.71872406i</v>
      </c>
      <c r="R3" s="2" t="str">
        <f t="shared" si="3"/>
        <v>-5932.47733744986-155.438856821256i</v>
      </c>
      <c r="S3" s="2" t="str">
        <f t="shared" ref="S3:S15" si="6">IMDIV($R3,IMSUM(1,$R3))</f>
        <v>1.00016847636309-0.0000044150507184368i</v>
      </c>
      <c r="T3" s="2">
        <f t="shared" ref="T3:T15" si="7">20*LOG10(SQRT(IMPRODUCT(IMCONJUGATE(S3),S3)+0))</f>
        <v>1.463243923521504E-3</v>
      </c>
      <c r="U3">
        <f t="shared" ref="U3:U15" si="8">ATAN(IMAGINARY(S3)/IMREAL(S3))*180/PI()</f>
        <v>-2.5292116126358931E-4</v>
      </c>
      <c r="W3" s="2" t="str">
        <f t="shared" ref="W3:W15" si="9">IMPRODUCT($S3,IMDIV($O3,IMSUB($O3,1)))</f>
        <v>0.413641102889553-19582.4628681115i</v>
      </c>
      <c r="X3" s="2">
        <f t="shared" ref="X3:X15" si="10">20*LOG10(SQRT(IMPRODUCT(IMCONJUGATE(W3),W3)+0))</f>
        <v>85.837346236229806</v>
      </c>
    </row>
    <row r="4" spans="1:24" ht="15.75" x14ac:dyDescent="0.25">
      <c r="A4" s="19" t="s">
        <v>542</v>
      </c>
      <c r="B4" s="27">
        <v>10312500000</v>
      </c>
      <c r="C4" s="36"/>
      <c r="L4">
        <f t="shared" ref="L4:L15" si="11">L3+Graph_Step_Size</f>
        <v>0.02</v>
      </c>
      <c r="M4" s="1">
        <f t="shared" si="4"/>
        <v>1.0471285480508996</v>
      </c>
      <c r="N4" s="1">
        <f t="shared" si="0"/>
        <v>8.3181353363713641E-6</v>
      </c>
      <c r="O4" s="2" t="str">
        <f t="shared" si="5"/>
        <v>0.999999998634217+0.000052264385704826i</v>
      </c>
      <c r="P4" s="2" t="str">
        <f t="shared" si="1"/>
        <v>0.000122189521786519-0.00456177903409986i</v>
      </c>
      <c r="Q4" s="2" t="str">
        <f t="shared" si="2"/>
        <v>48.2518213637271-1846451.34185215i</v>
      </c>
      <c r="R4" s="2" t="str">
        <f t="shared" si="3"/>
        <v>-5665.47169538916-151.900636537712i</v>
      </c>
      <c r="S4" s="2" t="str">
        <f t="shared" si="6"/>
        <v>1.00017641210905-4.73073449708537E-06i</v>
      </c>
      <c r="T4" s="2">
        <f t="shared" si="7"/>
        <v>1.532161065277833E-3</v>
      </c>
      <c r="U4">
        <f t="shared" si="8"/>
        <v>-2.7100331241201235E-4</v>
      </c>
      <c r="W4" s="2" t="str">
        <f t="shared" si="9"/>
        <v>0.409572741369597-19136.8634312162i</v>
      </c>
      <c r="X4" s="2">
        <f t="shared" si="10"/>
        <v>85.6374151534161</v>
      </c>
    </row>
    <row r="5" spans="1:24" x14ac:dyDescent="0.25">
      <c r="A5" s="5" t="s">
        <v>558</v>
      </c>
      <c r="B5" s="45">
        <v>40</v>
      </c>
      <c r="C5" s="11"/>
      <c r="L5">
        <f>L4+Graph_Step_Size</f>
        <v>0.03</v>
      </c>
      <c r="M5" s="1">
        <f t="shared" si="4"/>
        <v>1.0715193052376064</v>
      </c>
      <c r="N5" s="1">
        <f t="shared" si="0"/>
        <v>8.5118895985517297E-6</v>
      </c>
      <c r="O5" s="2" t="str">
        <f t="shared" si="5"/>
        <v>0.99999999856985+0.0000534817796364593i</v>
      </c>
      <c r="P5" s="2" t="str">
        <f t="shared" si="1"/>
        <v>0.000122189521821153-0.00445794026586217i</v>
      </c>
      <c r="Q5" s="2" t="str">
        <f t="shared" si="2"/>
        <v>48.251835382526-1804420.97792237i</v>
      </c>
      <c r="R5" s="2" t="str">
        <f t="shared" si="3"/>
        <v>-5410.48328682534-148.442955994009i</v>
      </c>
      <c r="S5" s="2" t="str">
        <f t="shared" si="6"/>
        <v>1.00018472144042-5.06898629648506E-06i</v>
      </c>
      <c r="T5" s="2">
        <f t="shared" si="7"/>
        <v>1.6043219850800287E-3</v>
      </c>
      <c r="U5">
        <f t="shared" si="8"/>
        <v>-2.9037788217509564E-4</v>
      </c>
      <c r="W5" s="2" t="str">
        <f t="shared" si="9"/>
        <v>0.405312807068112-18701.4106048731i</v>
      </c>
      <c r="X5" s="2">
        <f t="shared" si="10"/>
        <v>85.437487314382494</v>
      </c>
    </row>
    <row r="6" spans="1:24" ht="15.75" x14ac:dyDescent="0.25">
      <c r="A6" s="19" t="s">
        <v>541</v>
      </c>
      <c r="B6" s="7">
        <v>1</v>
      </c>
      <c r="C6" s="36"/>
      <c r="L6">
        <f t="shared" si="11"/>
        <v>0.04</v>
      </c>
      <c r="M6" s="1">
        <f t="shared" si="4"/>
        <v>1.0964781961431851</v>
      </c>
      <c r="N6" s="1">
        <f t="shared" si="0"/>
        <v>8.7101569772654281E-6</v>
      </c>
      <c r="O6" s="2" t="str">
        <f t="shared" si="5"/>
        <v>0.999999998502449+0.0000547275303154628i</v>
      </c>
      <c r="P6" s="2" t="str">
        <f t="shared" si="1"/>
        <v>0.000122189521814723-0.00435646515654418i</v>
      </c>
      <c r="Q6" s="2" t="str">
        <f t="shared" si="2"/>
        <v>48.2518327795256-1763347.34187941i</v>
      </c>
      <c r="R6" s="2" t="str">
        <f t="shared" si="3"/>
        <v>-5166.97124710653-145.063981769168i</v>
      </c>
      <c r="S6" s="2" t="str">
        <f t="shared" si="6"/>
        <v>1.00019342192377-5.43141900733071E-06i</v>
      </c>
      <c r="T6" s="2">
        <f t="shared" si="7"/>
        <v>1.6798791540339935E-3</v>
      </c>
      <c r="U6">
        <f t="shared" si="8"/>
        <v>-3.1113720512735376E-4</v>
      </c>
      <c r="W6" s="2" t="str">
        <f t="shared" si="9"/>
        <v>0.400852085947842-18275.8735056765i</v>
      </c>
      <c r="X6" s="2">
        <f t="shared" si="10"/>
        <v>85.237562871600232</v>
      </c>
    </row>
    <row r="7" spans="1:24" x14ac:dyDescent="0.25">
      <c r="A7" s="19" t="s">
        <v>551</v>
      </c>
      <c r="B7" s="7">
        <v>40</v>
      </c>
      <c r="C7" s="11"/>
      <c r="F7" t="s">
        <v>544</v>
      </c>
      <c r="L7">
        <f t="shared" si="11"/>
        <v>0.05</v>
      </c>
      <c r="M7" s="1">
        <f t="shared" si="4"/>
        <v>1.1220184543019636</v>
      </c>
      <c r="N7" s="1">
        <f t="shared" si="0"/>
        <v>8.9130425965010276E-6</v>
      </c>
      <c r="O7" s="2" t="str">
        <f t="shared" si="5"/>
        <v>0.999999998431871+0.0000560022982553281i</v>
      </c>
      <c r="P7" s="2" t="str">
        <f t="shared" si="1"/>
        <v>0.000122189521770253-0.00425729990272769i</v>
      </c>
      <c r="Q7" s="2" t="str">
        <f t="shared" si="2"/>
        <v>48.2518147798497-1723208.65593778i</v>
      </c>
      <c r="R7" s="2" t="str">
        <f t="shared" si="3"/>
        <v>-4934.419054582-141.761922300133i</v>
      </c>
      <c r="S7" s="2" t="str">
        <f t="shared" si="6"/>
        <v>1.00020253194964-5.81976073610132E-06i</v>
      </c>
      <c r="T7" s="2">
        <f t="shared" si="7"/>
        <v>1.7589921897567644E-3</v>
      </c>
      <c r="U7">
        <f t="shared" si="8"/>
        <v>-3.3338020780733328E-4</v>
      </c>
      <c r="W7" s="2" t="str">
        <f t="shared" si="9"/>
        <v>0.396181151147871-17860.0265076303i</v>
      </c>
      <c r="X7" s="2">
        <f t="shared" si="10"/>
        <v>85.037641984687042</v>
      </c>
    </row>
    <row r="8" spans="1:24" x14ac:dyDescent="0.25">
      <c r="A8" s="19" t="s">
        <v>559</v>
      </c>
      <c r="B8" s="17">
        <f>bitrate/B5</f>
        <v>257812500</v>
      </c>
      <c r="C8" s="11"/>
      <c r="F8" t="s">
        <v>544</v>
      </c>
      <c r="L8">
        <f t="shared" si="11"/>
        <v>6.0000000000000005E-2</v>
      </c>
      <c r="M8" s="1">
        <f t="shared" si="4"/>
        <v>1.1481536214968828</v>
      </c>
      <c r="N8" s="1">
        <f t="shared" si="0"/>
        <v>9.1206540288993595E-6</v>
      </c>
      <c r="O8" s="2" t="str">
        <f t="shared" si="5"/>
        <v>0.999999998357968+0.0000573067593548823i</v>
      </c>
      <c r="P8" s="2" t="str">
        <f t="shared" si="1"/>
        <v>0.000122189521817165-0.00416039192566514i</v>
      </c>
      <c r="Q8" s="2" t="str">
        <f t="shared" si="2"/>
        <v>48.2518337683324-1683983.63803489i</v>
      </c>
      <c r="R8" s="2" t="str">
        <f t="shared" si="3"/>
        <v>-4712.33343484768-138.535027090501i</v>
      </c>
      <c r="S8" s="2" t="str">
        <f t="shared" si="6"/>
        <v>1.00021207077112-6.23586303726936E-06i</v>
      </c>
      <c r="T8" s="2">
        <f t="shared" si="7"/>
        <v>1.8418281901829651E-3</v>
      </c>
      <c r="U8">
        <f t="shared" si="8"/>
        <v>-3.5721287924178114E-4</v>
      </c>
      <c r="W8" s="2" t="str">
        <f t="shared" si="9"/>
        <v>0.391290662410307-17453.6491225165i</v>
      </c>
      <c r="X8" s="2">
        <f t="shared" si="10"/>
        <v>84.837724820740888</v>
      </c>
    </row>
    <row r="9" spans="1:24" x14ac:dyDescent="0.25">
      <c r="A9" s="19" t="s">
        <v>550</v>
      </c>
      <c r="B9" s="17">
        <f>bitrate/bitwidth</f>
        <v>257812500</v>
      </c>
      <c r="C9" s="11"/>
      <c r="F9" t="s">
        <v>544</v>
      </c>
      <c r="L9">
        <f t="shared" si="11"/>
        <v>7.0000000000000007E-2</v>
      </c>
      <c r="M9" s="1">
        <f t="shared" si="4"/>
        <v>1.1748975549395295</v>
      </c>
      <c r="N9" s="1">
        <f t="shared" si="0"/>
        <v>9.3331013527899407E-6</v>
      </c>
      <c r="O9" s="2" t="str">
        <f t="shared" si="5"/>
        <v>0.999999998280581+0.0000586416052566579i</v>
      </c>
      <c r="P9" s="2" t="str">
        <f t="shared" si="1"/>
        <v>0.000122189521781469-0.00406568984347395i</v>
      </c>
      <c r="Q9" s="2" t="str">
        <f t="shared" si="2"/>
        <v>48.2518193196714-1645651.49054705i</v>
      </c>
      <c r="R9" s="2" t="str">
        <f t="shared" si="3"/>
        <v>-4500.24331454553-135.38158479819i</v>
      </c>
      <c r="S9" s="2" t="str">
        <f t="shared" si="6"/>
        <v>1.00022205854401-6.68170967954796E-06i</v>
      </c>
      <c r="T9" s="2">
        <f t="shared" si="7"/>
        <v>1.9285620813584562E-3</v>
      </c>
      <c r="U9">
        <f t="shared" si="8"/>
        <v>-3.8274877192909695E-4</v>
      </c>
      <c r="W9" s="2" t="str">
        <f t="shared" si="9"/>
        <v>0.386169542971301-17056.5258829858i</v>
      </c>
      <c r="X9" s="2">
        <f t="shared" si="10"/>
        <v>84.637811554688113</v>
      </c>
    </row>
    <row r="10" spans="1:24" x14ac:dyDescent="0.25">
      <c r="A10" s="19" t="str">
        <f>IF(Transceiver_Type="GTX","DRPCLK (Hz)","PPM Clock")</f>
        <v>PPM Clock</v>
      </c>
      <c r="B10" s="15">
        <f>IF(Transceiver_Type="GTX",userclk/6,userclk/1)</f>
        <v>257812500</v>
      </c>
      <c r="C10" s="11"/>
      <c r="F10" t="s">
        <v>544</v>
      </c>
      <c r="L10">
        <f t="shared" si="11"/>
        <v>0.08</v>
      </c>
      <c r="M10" s="1">
        <f t="shared" si="4"/>
        <v>1.2022644346174129</v>
      </c>
      <c r="N10" s="1">
        <f t="shared" si="0"/>
        <v>9.5504972105559731E-6</v>
      </c>
      <c r="O10" s="2" t="str">
        <f t="shared" si="5"/>
        <v>0.999999998199547+0.0000600075437136113i</v>
      </c>
      <c r="P10" s="2" t="str">
        <f t="shared" si="1"/>
        <v>0.000122189521765979-0.00397314344383677i</v>
      </c>
      <c r="Q10" s="2" t="str">
        <f t="shared" si="2"/>
        <v>48.2518130497376-1608191.88926227i</v>
      </c>
      <c r="R10" s="2" t="str">
        <f t="shared" si="3"/>
        <v>-4297.69882206982-132.299923661479i</v>
      </c>
      <c r="S10" s="2" t="str">
        <f t="shared" si="6"/>
        <v>1.00023251636892-7.15942613913631E-06i</v>
      </c>
      <c r="T10" s="2">
        <f t="shared" si="7"/>
        <v>2.0193769820118172E-3</v>
      </c>
      <c r="U10">
        <f t="shared" si="8"/>
        <v>-4.1010954431904229E-4</v>
      </c>
      <c r="W10" s="2" t="str">
        <f t="shared" si="9"/>
        <v>0.38080739093528-16668.44622831i</v>
      </c>
      <c r="X10" s="2">
        <f t="shared" si="10"/>
        <v>84.437902369647418</v>
      </c>
    </row>
    <row r="11" spans="1:24" x14ac:dyDescent="0.25">
      <c r="A11" s="19" t="s">
        <v>547</v>
      </c>
      <c r="B11" s="7">
        <v>1024</v>
      </c>
      <c r="C11" s="10" t="str">
        <f>DEC2HEX(TC-1,4)&amp;" hex"</f>
        <v>03FF hex</v>
      </c>
      <c r="F11" t="s">
        <v>544</v>
      </c>
      <c r="L11">
        <f t="shared" si="11"/>
        <v>0.09</v>
      </c>
      <c r="M11" s="1">
        <f t="shared" si="4"/>
        <v>1.2302687708123816</v>
      </c>
      <c r="N11" s="1">
        <f t="shared" si="0"/>
        <v>9.7729568683588168E-6</v>
      </c>
      <c r="O11" s="2" t="str">
        <f t="shared" si="5"/>
        <v>0.999999998114695+0.0000614052989643827i</v>
      </c>
      <c r="P11" s="2" t="str">
        <f t="shared" si="1"/>
        <v>0.00012218952181162-0.00388270365746153i</v>
      </c>
      <c r="Q11" s="2" t="str">
        <f t="shared" si="2"/>
        <v>48.2518315235613-1571584.97260411i</v>
      </c>
      <c r="R11" s="2" t="str">
        <f t="shared" si="3"/>
        <v>-4104.27033343226-129.288409826272i</v>
      </c>
      <c r="S11" s="2" t="str">
        <f t="shared" si="6"/>
        <v>1.00024346633538-7.67128967621417E-06i</v>
      </c>
      <c r="T11" s="2">
        <f t="shared" si="7"/>
        <v>2.1144645851711641E-3</v>
      </c>
      <c r="U11">
        <f t="shared" si="8"/>
        <v>-4.3942553653568124E-4</v>
      </c>
      <c r="W11" s="2" t="str">
        <f t="shared" si="9"/>
        <v>0.375193036246148-16289.2043927382i</v>
      </c>
      <c r="X11" s="2">
        <f t="shared" si="10"/>
        <v>84.237997457311991</v>
      </c>
    </row>
    <row r="12" spans="1:24" x14ac:dyDescent="0.25">
      <c r="A12" s="19" t="s">
        <v>534</v>
      </c>
      <c r="B12" s="7">
        <v>200</v>
      </c>
      <c r="C12" s="10" t="str">
        <f>DEC2HEX(V-2,4)&amp;" hex"</f>
        <v>00C6 hex</v>
      </c>
      <c r="F12" t="s">
        <v>544</v>
      </c>
      <c r="L12">
        <f t="shared" si="11"/>
        <v>9.9999999999999992E-2</v>
      </c>
      <c r="M12" s="1">
        <f t="shared" si="4"/>
        <v>1.2589254117941673</v>
      </c>
      <c r="N12" s="1">
        <f t="shared" si="0"/>
        <v>1.0000598277253641E-5</v>
      </c>
      <c r="O12" s="2" t="str">
        <f t="shared" si="5"/>
        <v>0.999999998025843+0.0000628356121172965i</v>
      </c>
      <c r="P12" s="2" t="str">
        <f t="shared" si="1"/>
        <v>0.00012218952179728-0.0037943225319621i</v>
      </c>
      <c r="Q12" s="2" t="str">
        <f t="shared" si="2"/>
        <v>48.2518257194014-1535811.33110081i</v>
      </c>
      <c r="R12" s="2" t="str">
        <f t="shared" si="3"/>
        <v>-3919.54756086304-126.345446288925i</v>
      </c>
      <c r="S12" s="2" t="str">
        <f t="shared" si="6"/>
        <v>1.00025493156782-8.21974014833529E-06i</v>
      </c>
      <c r="T12" s="2">
        <f t="shared" si="7"/>
        <v>2.2140255561519393E-3</v>
      </c>
      <c r="U12">
        <f t="shared" si="8"/>
        <v>-4.708363881246369E-4</v>
      </c>
      <c r="W12" s="2" t="str">
        <f t="shared" si="9"/>
        <v>0.369314096968841-15918.5992963917i</v>
      </c>
      <c r="X12" s="2">
        <f t="shared" si="10"/>
        <v>84.038097018347315</v>
      </c>
    </row>
    <row r="13" spans="1:24" x14ac:dyDescent="0.25">
      <c r="A13" s="19" t="s">
        <v>535</v>
      </c>
      <c r="B13" s="7">
        <v>200</v>
      </c>
      <c r="C13" s="10" t="str">
        <f>DEC2HEX(R_div-2,4)&amp;" hex"</f>
        <v>00C6 hex</v>
      </c>
      <c r="F13" t="s">
        <v>544</v>
      </c>
      <c r="L13">
        <f t="shared" si="11"/>
        <v>0.10999999999999999</v>
      </c>
      <c r="M13" s="1">
        <f t="shared" si="4"/>
        <v>1.288249551693134</v>
      </c>
      <c r="N13" s="1">
        <f t="shared" si="0"/>
        <v>1.0233542135728635E-5</v>
      </c>
      <c r="O13" s="2" t="str">
        <f t="shared" si="5"/>
        <v>0.999999997932804+0.000064299241543307i</v>
      </c>
      <c r="P13" s="2" t="str">
        <f t="shared" si="1"/>
        <v>0.000122189521804758-0.0037079532064791i</v>
      </c>
      <c r="Q13" s="2" t="str">
        <f t="shared" si="2"/>
        <v>48.2518287460732-1500851.99709413i</v>
      </c>
      <c r="R13" s="2" t="str">
        <f t="shared" si="3"/>
        <v>-3743.13868257548-123.469472824994i</v>
      </c>
      <c r="S13" s="2" t="str">
        <f t="shared" si="6"/>
        <v>1.00026693627381-8.80739165501326E-06i</v>
      </c>
      <c r="T13" s="2">
        <f t="shared" si="7"/>
        <v>2.3182699500310781E-3</v>
      </c>
      <c r="U13">
        <f t="shared" si="8"/>
        <v>-5.0449170320253909E-4</v>
      </c>
      <c r="W13" s="2" t="str">
        <f t="shared" si="9"/>
        <v>0.36315848472725-15556.4344386455i</v>
      </c>
      <c r="X13" s="2">
        <f t="shared" si="10"/>
        <v>83.838201262808525</v>
      </c>
    </row>
    <row r="14" spans="1:24" x14ac:dyDescent="0.25">
      <c r="A14" s="20" t="s">
        <v>13</v>
      </c>
      <c r="B14" s="7">
        <v>10</v>
      </c>
      <c r="C14" s="10" t="str">
        <f>DEC2HEX(G1_,2)&amp;" hex"</f>
        <v>0A hex</v>
      </c>
      <c r="F14" t="s">
        <v>544</v>
      </c>
      <c r="L14">
        <f t="shared" si="11"/>
        <v>0.11999999999999998</v>
      </c>
      <c r="M14" s="1">
        <f t="shared" si="4"/>
        <v>1.318256738556407</v>
      </c>
      <c r="N14" s="1">
        <f t="shared" si="0"/>
        <v>1.0471911953700932E-5</v>
      </c>
      <c r="O14" s="2" t="str">
        <f t="shared" si="5"/>
        <v>0.99999999783538+0.0000657969632780969i</v>
      </c>
      <c r="P14" s="2" t="str">
        <f t="shared" si="1"/>
        <v>0.000122189521797915-0.00362354988688732i</v>
      </c>
      <c r="Q14" s="2" t="str">
        <f t="shared" si="2"/>
        <v>48.2518259764741-1466688.43468243i</v>
      </c>
      <c r="R14" s="2" t="str">
        <f t="shared" si="3"/>
        <v>-3574.66951172326-120.658964480916i</v>
      </c>
      <c r="S14" s="2" t="str">
        <f t="shared" si="6"/>
        <v>1.00027950579444-9.43704492332602E-06i</v>
      </c>
      <c r="T14" s="2">
        <f t="shared" si="7"/>
        <v>2.427417647481684E-3</v>
      </c>
      <c r="U14">
        <f t="shared" si="8"/>
        <v>-5.4055175781739348E-4</v>
      </c>
      <c r="W14" s="2" t="str">
        <f t="shared" si="9"/>
        <v>0.356713033274621-15202.517793937i</v>
      </c>
      <c r="X14" s="2">
        <f t="shared" si="10"/>
        <v>83.638310410576437</v>
      </c>
    </row>
    <row r="15" spans="1:24" x14ac:dyDescent="0.25">
      <c r="A15" s="20" t="s">
        <v>14</v>
      </c>
      <c r="B15" s="7">
        <v>16</v>
      </c>
      <c r="C15" s="10" t="str">
        <f>DEC2HEX(G2_,2)&amp;" hex"</f>
        <v>10 hex</v>
      </c>
      <c r="F15" t="s">
        <v>544</v>
      </c>
      <c r="L15">
        <f t="shared" si="11"/>
        <v>0.12999999999999998</v>
      </c>
      <c r="M15" s="1">
        <f t="shared" si="4"/>
        <v>1.3489628825916535</v>
      </c>
      <c r="N15" s="1">
        <f t="shared" si="0"/>
        <v>1.0715834118003226E-5</v>
      </c>
      <c r="O15" s="2" t="str">
        <f t="shared" si="5"/>
        <v>0.999999997733364+0.0000673295714335411i</v>
      </c>
      <c r="P15" s="2" t="str">
        <f t="shared" si="1"/>
        <v>0.000122189521768896-0.00354106782138799i</v>
      </c>
      <c r="Q15" s="2" t="str">
        <f t="shared" si="2"/>
        <v>48.251814230437-1433302.52989271i</v>
      </c>
      <c r="R15" s="2" t="str">
        <f t="shared" si="3"/>
        <v>-3413.78270256676-117.912431074779i</v>
      </c>
      <c r="S15" s="2" t="str">
        <f t="shared" si="6"/>
        <v>1.00029266665705-0.0000101117006369134i</v>
      </c>
      <c r="T15" s="2">
        <f t="shared" si="7"/>
        <v>2.5416988106311692E-3</v>
      </c>
      <c r="U15">
        <f t="shared" si="8"/>
        <v>-5.7918826108297643E-4</v>
      </c>
      <c r="W15" s="2" t="str">
        <f t="shared" si="9"/>
        <v>0.349964084357909-14856.6617099466i</v>
      </c>
      <c r="X15" s="2">
        <f t="shared" si="10"/>
        <v>83.438424691813452</v>
      </c>
    </row>
    <row r="16" spans="1:24" x14ac:dyDescent="0.25">
      <c r="A16" s="19" t="s">
        <v>12</v>
      </c>
      <c r="B16" s="7">
        <v>6</v>
      </c>
      <c r="C16" s="12"/>
      <c r="F16" t="s">
        <v>544</v>
      </c>
      <c r="L16">
        <f>L15+Graph_Step_Size</f>
        <v>0.13999999999999999</v>
      </c>
      <c r="M16" s="1">
        <f>10^L16</f>
        <v>1.3803842646028848</v>
      </c>
      <c r="N16" s="1">
        <f>M16/(CEdsp)</f>
        <v>1.0965437959395716E-5</v>
      </c>
      <c r="O16" s="2" t="str">
        <f>IMEXP(2*PI()*N16&amp;"i")</f>
        <v>0.999999997626541+0.0000688978786187557i</v>
      </c>
      <c r="P16" s="2" t="str">
        <f>IMDIV(IMSUB(IMPRODUCT(gg1_+gg2_,$O16),gg2_),IMSUB($O16,1))</f>
        <v>0.000122189521782368-0.00346046327693339i</v>
      </c>
      <c r="Q16" s="2" t="str">
        <f>IMDIV(IMPRODUCT(gpi,$O16),IMSUB($O16,1))</f>
        <v>48.2518196835408-1400676.58107635i</v>
      </c>
      <c r="R16" s="2" t="str">
        <f>IMPRODUCT($P16,$Q16,gpd)</f>
        <v>-3260.13699264575-115.228416482993i</v>
      </c>
      <c r="S16" s="2" t="str">
        <f>IMDIV($R16,IMSUM(1,$R16))</f>
        <v>1.00030644663035-0.0000108345737018393i</v>
      </c>
      <c r="T16" s="2">
        <f>20*LOG10(SQRT(IMPRODUCT(IMCONJUGATE(S16),S16)+0))</f>
        <v>2.6613543600587297E-3</v>
      </c>
      <c r="U16">
        <f>ATAN(IMAGINARY(S16)/IMREAL(S16))*180/PI()</f>
        <v>-6.2058516968045534E-4</v>
      </c>
      <c r="W16" s="2" t="str">
        <f>IMPRODUCT($S16,IMDIV($O16,IMSUB($O16,1)))</f>
        <v>0.342897644733415-14518.6828080972i</v>
      </c>
      <c r="X16" s="2">
        <f>20*LOG10(SQRT(IMPRODUCT(IMCONJUGATE(W16),W16)+0))</f>
        <v>83.238544347440225</v>
      </c>
    </row>
    <row r="17" spans="1:24" x14ac:dyDescent="0.25">
      <c r="A17" s="19" t="s">
        <v>561</v>
      </c>
      <c r="B17" s="40">
        <v>0</v>
      </c>
      <c r="C17" s="39" t="str">
        <f>BIN2DEC(B17)*2^18&amp;" dec"</f>
        <v>0 dec</v>
      </c>
      <c r="F17" t="s">
        <v>544</v>
      </c>
      <c r="L17">
        <f>L16+Graph_Step_Size</f>
        <v>0.15</v>
      </c>
      <c r="M17" s="1">
        <f>10^L17</f>
        <v>1.4125375446227544</v>
      </c>
      <c r="N17" s="1">
        <f>M17/(CEdsp)</f>
        <v>1.1220855821139009E-5</v>
      </c>
      <c r="O17" s="2" t="str">
        <f>IMEXP(2*PI()*N17&amp;"i")</f>
        <v>0.999999997514683+0.000070502716370954i</v>
      </c>
      <c r="P17" s="2" t="str">
        <f>IMDIV(IMSUB(IMPRODUCT(gg1_+gg2_,$O17),gg2_),IMSUB($O17,1))</f>
        <v>0.000122189521768383-0.00338169351590983i</v>
      </c>
      <c r="Q17" s="2" t="str">
        <f>IMDIV(IMPRODUCT(gpi,$O17),IMSUB($O17,1))</f>
        <v>48.2518140229246-1368793.28952342i</v>
      </c>
      <c r="R17" s="2" t="str">
        <f>IMPRODUCT($P17,$Q17,gpd)</f>
        <v>-3113.40647879527-112.605497471129i</v>
      </c>
      <c r="S17" s="2" t="str">
        <f>IMDIV($R17,IMSUM(1,$R17))</f>
        <v>1.00032087478206-0.0000116091084843551i</v>
      </c>
      <c r="T17" s="2">
        <f>20*LOG10(SQRT(IMPRODUCT(IMCONJUGATE(S17),S17)+0))</f>
        <v>2.7866364728664989E-3</v>
      </c>
      <c r="U17">
        <f>ATAN(IMAGINARY(S17)/IMREAL(S17))*180/PI()</f>
        <v>-6.6493955769754193E-4</v>
      </c>
      <c r="W17" s="2" t="str">
        <f>IMPRODUCT($S17,IMDIV($O17,IMSUB($O17,1)))</f>
        <v>0.335498487767517-14188.4018863187i</v>
      </c>
      <c r="X17" s="2">
        <f>20*LOG10(SQRT(IMPRODUCT(IMCONJUGATE(W17),W17)+0))</f>
        <v>83.038669629633958</v>
      </c>
    </row>
    <row r="18" spans="1:24" x14ac:dyDescent="0.25">
      <c r="A18" s="5" t="s">
        <v>556</v>
      </c>
      <c r="B18" s="23">
        <v>1</v>
      </c>
      <c r="F18" t="s">
        <v>544</v>
      </c>
      <c r="L18">
        <f>L17+Graph_Step_Size</f>
        <v>0.16</v>
      </c>
      <c r="M18" s="1">
        <f>10^L18</f>
        <v>1.4454397707459274</v>
      </c>
      <c r="N18" s="1">
        <f>M18/(CEdsp)</f>
        <v>1.1482223129164255E-5</v>
      </c>
      <c r="O18" s="2" t="str">
        <f>IMEXP(2*PI()*N18&amp;"i")</f>
        <v>0.999999997397554+0.0000721449355963381i</v>
      </c>
      <c r="P18" s="2" t="str">
        <f>IMDIV(IMSUB(IMPRODUCT(gg1_+gg2_,$O18),gg2_),IMSUB($O18,1))</f>
        <v>0.000122189521781903-0.00330471677354628i</v>
      </c>
      <c r="Q18" s="2" t="str">
        <f>IMDIV(IMPRODUCT(gpi,$O18),IMSUB($O18,1))</f>
        <v>48.2518194951943-1337635.75029072i</v>
      </c>
      <c r="R18" s="2" t="str">
        <f>IMPRODUCT($P18,$Q18,gpd)</f>
        <v>-2973.27992592035-110.042283435213i</v>
      </c>
      <c r="S18" s="2" t="str">
        <f>IMDIV($R18,IMSUM(1,$R18))</f>
        <v>1.00033598153924-0.0000124389952129448i</v>
      </c>
      <c r="T18" s="2">
        <f>20*LOG10(SQRT(IMPRODUCT(IMCONJUGATE(S18),S18)+0))</f>
        <v>2.9178091043368499E-3</v>
      </c>
      <c r="U18">
        <f>ATAN(IMAGINARY(S18)/IMREAL(S18))*180/PI()</f>
        <v>-7.1246255278330304E-4</v>
      </c>
      <c r="W18" s="2" t="str">
        <f>IMPRODUCT($S18,IMDIV($O18,IMSUB($O18,1)))</f>
        <v>0.327751210451289-13865.6438240283i</v>
      </c>
      <c r="X18" s="2">
        <f>20*LOG10(SQRT(IMPRODUCT(IMCONJUGATE(W18),W18)+0))</f>
        <v>82.838800802350278</v>
      </c>
    </row>
    <row r="19" spans="1:24" x14ac:dyDescent="0.25">
      <c r="C19" t="s">
        <v>544</v>
      </c>
      <c r="F19" t="s">
        <v>544</v>
      </c>
      <c r="L19">
        <f>L18+Graph_Step_Size</f>
        <v>0.17</v>
      </c>
      <c r="M19" s="1">
        <f>10^L19</f>
        <v>1.4791083881682074</v>
      </c>
      <c r="N19" s="1">
        <f>M19/(CEdsp)</f>
        <v>1.1749678463877775E-5</v>
      </c>
      <c r="O19" s="2" t="str">
        <f>IMEXP(2*PI()*N19&amp;"i")</f>
        <v>0.999999997274905+0.0000738254070212608i</v>
      </c>
      <c r="P19" s="2" t="str">
        <f>IMDIV(IMSUB(IMPRODUCT(gg1_+gg2_,$O19),gg2_),IMSUB($O19,1))</f>
        <v>0.000122189521803817-0.00322949223576109i</v>
      </c>
      <c r="Q19" s="2" t="str">
        <f>IMDIV(IMPRODUCT(gpi,$O19),IMSUB($O19,1))</f>
        <v>48.2518283653805-1307187.44323852i</v>
      </c>
      <c r="R19" s="2" t="str">
        <f>IMPRODUCT($P19,$Q19,gpd)</f>
        <v>-2839.46010682144-107.537415288196i</v>
      </c>
      <c r="S19" s="2" t="str">
        <f>IMDIV($R19,IMSUM(1,$R19))</f>
        <v>1.00035179875129-0.0000133281874649349i</v>
      </c>
      <c r="T19" s="2">
        <f>20*LOG10(SQRT(IMPRODUCT(IMCONJUGATE(S19),S19)+0))</f>
        <v>3.0551485323663322E-3</v>
      </c>
      <c r="U19">
        <f>ATAN(IMAGINARY(S19)/IMREAL(S19))*180/PI()</f>
        <v>-7.633803340064884E-4</v>
      </c>
      <c r="W19" s="2" t="str">
        <f>IMPRODUCT($S19,IMDIV($O19,IMSUB($O19,1)))</f>
        <v>0.31963936641969-13550.2374892718i</v>
      </c>
      <c r="X19" s="2">
        <f>20*LOG10(SQRT(IMPRODUCT(IMCONJUGATE(W19),W19)+0))</f>
        <v>82.63893814186703</v>
      </c>
    </row>
    <row r="20" spans="1:24" ht="15.75" x14ac:dyDescent="0.25">
      <c r="A20" s="37" t="s">
        <v>536</v>
      </c>
      <c r="B20" s="38"/>
      <c r="F20" t="s">
        <v>544</v>
      </c>
      <c r="L20">
        <f>L19+Graph_Step_Size</f>
        <v>0.18000000000000002</v>
      </c>
      <c r="M20" s="1">
        <f>10^L20</f>
        <v>1.5135612484362084</v>
      </c>
      <c r="N20" s="1">
        <f>M20/(CEdsp)</f>
        <v>1.2023363633638225E-5</v>
      </c>
      <c r="O20" s="2" t="str">
        <f>IMEXP(2*PI()*N20&amp;"i")</f>
        <v>0.999999997146475+0.0000755450216538966i</v>
      </c>
      <c r="P20" s="2" t="str">
        <f>IMDIV(IMSUB(IMPRODUCT(gg1_+gg2_,$O20),gg2_),IMSUB($O20,1))</f>
        <v>0.000122189521797093-0.00315598001750728i</v>
      </c>
      <c r="Q20" s="2" t="str">
        <f>IMDIV(IMPRODUCT(gpi,$O20),IMSUB($O20,1))</f>
        <v>48.2518256437881-1277432.2242714i</v>
      </c>
      <c r="R20" s="2" t="str">
        <f>IMPRODUCT($P20,$Q20,gpd)</f>
        <v>-2711.66317172069-105.089564851203i</v>
      </c>
      <c r="S20" s="2" t="str">
        <f>IMDIV($R20,IMSUM(1,$R20))</f>
        <v>1.00036835975589-0.000014280920941756i</v>
      </c>
      <c r="T20" s="2">
        <f>20*LOG10(SQRT(IMPRODUCT(IMCONJUGATE(S20),S20)+0))</f>
        <v>3.1989439270402728E-3</v>
      </c>
      <c r="U20">
        <f>ATAN(IMAGINARY(S20)/IMREAL(S20))*180/PI()</f>
        <v>-8.1793520305529653E-4</v>
      </c>
      <c r="W20" s="2" t="str">
        <f>IMPRODUCT($S20,IMDIV($O20,IMSUB($O20,1)))</f>
        <v>0.311145667240969-13242.0156479819i</v>
      </c>
      <c r="X20" s="2">
        <f>20*LOG10(SQRT(IMPRODUCT(IMCONJUGATE(W20),W20)+0))</f>
        <v>82.439081937354729</v>
      </c>
    </row>
    <row r="21" spans="1:24" x14ac:dyDescent="0.25">
      <c r="A21" s="5" t="s">
        <v>552</v>
      </c>
      <c r="B21" s="16">
        <f>userclk/V/1000</f>
        <v>1289.0625</v>
      </c>
      <c r="F21" t="s">
        <v>544</v>
      </c>
      <c r="L21">
        <f>L20+Graph_Step_Size</f>
        <v>0.19000000000000003</v>
      </c>
      <c r="M21" s="1">
        <f>10^L21</f>
        <v>1.5488166189124815</v>
      </c>
      <c r="N21" s="1">
        <f>M21/(CEdsp)</f>
        <v>1.2303423749945259E-5</v>
      </c>
      <c r="O21" s="2" t="str">
        <f>IMEXP(2*PI()*N21&amp;"i")</f>
        <v>0.999999997011992+0.0000773046912566647i</v>
      </c>
      <c r="P21" s="2" t="str">
        <f>IMDIV(IMSUB(IMPRODUCT(gg1_+gg2_,$O21),gg2_),IMSUB($O21,1))</f>
        <v>0.00012218952177748-0.00308414114162456i</v>
      </c>
      <c r="Q21" s="2" t="str">
        <f>IMDIV(IMPRODUCT(gpi,$O21),IMSUB($O21,1))</f>
        <v>48.2518177048138-1248354.3167784i</v>
      </c>
      <c r="R21" s="2" t="str">
        <f>IMPRODUCT($P21,$Q21,gpd)</f>
        <v>-2589.61804617648-102.697434271406i</v>
      </c>
      <c r="S21" s="2" t="str">
        <f>IMDIV($R21,IMSUM(1,$R21))</f>
        <v>1.00038569944789-0.000015301733586068i</v>
      </c>
      <c r="T21" s="2">
        <f>20*LOG10(SQRT(IMPRODUCT(IMCONJUGATE(S21),S21)+0))</f>
        <v>3.3494979458917134E-3</v>
      </c>
      <c r="U21">
        <f>ATAN(IMAGINARY(S21)/IMREAL(S21))*180/PI()</f>
        <v>-8.7638673176832404E-4</v>
      </c>
      <c r="W21" s="2" t="str">
        <f>IMPRODUCT($S21,IMDIV($O21,IMSUB($O21,1)))</f>
        <v>0.302252243145792-12940.8148753005i</v>
      </c>
      <c r="X21" s="2">
        <f>20*LOG10(SQRT(IMPRODUCT(IMCONJUGATE(W21),W21)+0))</f>
        <v>82.239232491470901</v>
      </c>
    </row>
    <row r="22" spans="1:24" x14ac:dyDescent="0.25">
      <c r="F22" t="s">
        <v>544</v>
      </c>
      <c r="L22">
        <f>L21+Graph_Step_Size</f>
        <v>0.20000000000000004</v>
      </c>
      <c r="M22" s="1">
        <f>10^L22</f>
        <v>1.5848931924611138</v>
      </c>
      <c r="N22" s="1">
        <f>M22/(CEdsp)</f>
        <v>1.2590007304379583E-5</v>
      </c>
      <c r="O22" s="2" t="str">
        <f>IMEXP(2*PI()*N22&amp;"i")</f>
        <v>0.999999996871172+0.0000791053488296592i</v>
      </c>
      <c r="P22" s="2" t="str">
        <f>IMDIV(IMSUB(IMPRODUCT(gg1_+gg2_,$O22),gg2_),IMSUB($O22,1))</f>
        <v>0.000122189521794776-0.00301393751821232i</v>
      </c>
      <c r="Q22" s="2" t="str">
        <f>IMDIV(IMPRODUCT(gpi,$O22),IMSUB($O22,1))</f>
        <v>48.2518247057611-1219938.30326808i</v>
      </c>
      <c r="R22" s="2" t="str">
        <f>IMPRODUCT($P22,$Q22,gpd)</f>
        <v>-2473.0658561318-100.35975529271i</v>
      </c>
      <c r="S22" s="2" t="str">
        <f>IMDIV($R22,IMSUM(1,$R22))</f>
        <v>1.00040385435139-0.000016395487110115i</v>
      </c>
      <c r="T22" s="2">
        <f>20*LOG10(SQRT(IMPRODUCT(IMCONJUGATE(S22),S22)+0))</f>
        <v>3.5071273560935575E-3</v>
      </c>
      <c r="U22">
        <f>ATAN(IMAGINARY(S22)/IMREAL(S22))*180/PI()</f>
        <v>-9.3901298990464223E-4</v>
      </c>
      <c r="W22" s="2" t="str">
        <f>IMPRODUCT($S22,IMDIV($O22,IMSUB($O22,1)))</f>
        <v>0.292940527122569-12646.4754689223i</v>
      </c>
      <c r="X22" s="2">
        <f>20*LOG10(SQRT(IMPRODUCT(IMCONJUGATE(W22),W22)+0))</f>
        <v>82.039390120983015</v>
      </c>
    </row>
    <row r="23" spans="1:24" x14ac:dyDescent="0.25">
      <c r="A23" s="5" t="s">
        <v>557</v>
      </c>
      <c r="B23" s="43">
        <f>BIN2DEC(B17)*2^18+offset</f>
        <v>1</v>
      </c>
      <c r="F23" t="s">
        <v>544</v>
      </c>
      <c r="L23">
        <f>L22+Graph_Step_Size</f>
        <v>0.21000000000000005</v>
      </c>
      <c r="M23" s="1">
        <f>10^L23</f>
        <v>1.6218100973589302</v>
      </c>
      <c r="N23" s="1">
        <f>M23/(CEdsp)</f>
        <v>1.2883266247335133E-5</v>
      </c>
      <c r="O23" s="2" t="str">
        <f>IMEXP(2*PI()*N23&amp;"i")</f>
        <v>0.999999996723715+0.0000809479491053359i</v>
      </c>
      <c r="P23" s="2" t="str">
        <f>IMDIV(IMSUB(IMPRODUCT(gg1_+gg2_,$O23),gg2_),IMSUB($O23,1))</f>
        <v>0.000122189521797428-0.00294533192435101i</v>
      </c>
      <c r="Q23" s="2" t="str">
        <f>IMDIV(IMPRODUCT(gpi,$O23),IMSUB($O23,1))</f>
        <v>48.2518257791805-1192169.11719395i</v>
      </c>
      <c r="R23" s="2" t="str">
        <f>IMPRODUCT($P23,$Q23,gpd)</f>
        <v>-2361.75937874269-98.0752883598958i</v>
      </c>
      <c r="S23" s="2" t="str">
        <f>IMDIV($R23,IMSUM(1,$R23))</f>
        <v>1.00042286269501-0.0000175673900198712i</v>
      </c>
      <c r="T23" s="2">
        <f>20*LOG10(SQRT(IMPRODUCT(IMCONJUGATE(S23),S23)+0))</f>
        <v>3.6721636845352158E-3</v>
      </c>
      <c r="U23">
        <f>ATAN(IMAGINARY(S23)/IMREAL(S23))*180/PI()</f>
        <v>-1.006111857923684E-3</v>
      </c>
      <c r="W23" s="2" t="str">
        <f>IMPRODUCT($S23,IMDIV($O23,IMSUB($O23,1)))</f>
        <v>0.283190648119391-12358.8413644102i</v>
      </c>
      <c r="X23" s="2">
        <f>20*LOG10(SQRT(IMPRODUCT(IMCONJUGATE(W23),W23)+0))</f>
        <v>81.839555157418232</v>
      </c>
    </row>
    <row r="24" spans="1:24" x14ac:dyDescent="0.25">
      <c r="A24" s="5" t="s">
        <v>560</v>
      </c>
      <c r="B24" s="43">
        <f>B8*(B5+B23/(2^24))</f>
        <v>10312500015.366823</v>
      </c>
      <c r="L24">
        <f>L23+Graph_Step_Size</f>
        <v>0.22000000000000006</v>
      </c>
      <c r="M24" s="1">
        <f>10^L24</f>
        <v>1.6595869074375611</v>
      </c>
      <c r="N24" s="1">
        <f>M24/(CEdsp)</f>
        <v>1.3183356068585213E-5</v>
      </c>
      <c r="O24" s="2" t="str">
        <f>IMEXP(2*PI()*N24&amp;"i")</f>
        <v>0.999999996569308+0.000082833469054726i</v>
      </c>
      <c r="P24" s="2" t="str">
        <f>IMDIV(IMSUB(IMPRODUCT(gg1_+gg2_,$O24),gg2_),IMSUB($O24,1))</f>
        <v>0.000122189521784372-0.00287828798447514i</v>
      </c>
      <c r="Q24" s="2" t="str">
        <f>IMDIV(IMPRODUCT(gpi,$O24),IMSUB($O24,1))</f>
        <v>48.2518204946336-1165032.03496598i</v>
      </c>
      <c r="R24" s="2" t="str">
        <f>IMPRODUCT($P24,$Q24,gpd)</f>
        <v>-2255.46251807068-95.8428222183367i</v>
      </c>
      <c r="S24" s="2" t="str">
        <f>IMDIV($R24,IMSUM(1,$R24))</f>
        <v>1.00044276449061-0.0000188230223470523i</v>
      </c>
      <c r="T24" s="2">
        <f>20*LOG10(SQRT(IMPRODUCT(IMCONJUGATE(S24),S24)+0))</f>
        <v>3.8449538970753718E-3</v>
      </c>
      <c r="U24">
        <f>ATAN(IMAGINARY(S24)/IMREAL(S24))*180/PI()</f>
        <v>-1.0780024368394485E-3</v>
      </c>
      <c r="W24" s="2" t="str">
        <f>IMPRODUCT($S24,IMDIV($O24,IMSUB($O24,1)))</f>
        <v>0.272982026829874-12077.7600524388i</v>
      </c>
      <c r="X24" s="2">
        <f>20*LOG10(SQRT(IMPRODUCT(IMCONJUGATE(W24),W24)+0))</f>
        <v>81.639727947742543</v>
      </c>
    </row>
    <row r="25" spans="1:24" x14ac:dyDescent="0.25">
      <c r="A25" s="5" t="s">
        <v>539</v>
      </c>
      <c r="B25" s="43">
        <f>B24-bitrate</f>
        <v>15.366823196411133</v>
      </c>
      <c r="C25" s="24" t="s">
        <v>544</v>
      </c>
      <c r="L25">
        <f>L24+Graph_Step_Size</f>
        <v>0.23000000000000007</v>
      </c>
      <c r="M25" s="1">
        <f>10^L25</f>
        <v>1.6982436524617448</v>
      </c>
      <c r="N25" s="1">
        <f>M25/(CEdsp)</f>
        <v>1.3490435879725202E-5</v>
      </c>
      <c r="O25" s="2" t="str">
        <f>IMEXP(2*PI()*N25&amp;"i")</f>
        <v>0.999999996407625+0.0000847629084054376i</v>
      </c>
      <c r="P25" s="2" t="str">
        <f>IMDIV(IMSUB(IMPRODUCT(gg1_+gg2_,$O25),gg2_),IMSUB($O25,1))</f>
        <v>0.000122189521801964-0.00281277015098596i</v>
      </c>
      <c r="Q25" s="2" t="str">
        <f>IMDIV(IMPRODUCT(gpi,$O25),IMSUB($O25,1))</f>
        <v>48.2518276151229-1138512.66814396i</v>
      </c>
      <c r="R25" s="2" t="str">
        <f>IMPRODUCT($P25,$Q25,gpd)</f>
        <v>-2153.94980420953-93.6611732576276i</v>
      </c>
      <c r="S25" s="2" t="str">
        <f>IMDIV($R25,IMSUM(1,$R25))</f>
        <v>1.0004636016156-0.0000201683621032719i</v>
      </c>
      <c r="T25" s="2">
        <f>20*LOG10(SQRT(IMPRODUCT(IMCONJUGATE(S25),S25)+0))</f>
        <v>4.0258611086796065E-3</v>
      </c>
      <c r="U25">
        <f>ATAN(IMAGINARY(S25)/IMREAL(S25))*180/PI()</f>
        <v>-1.1550265558751727E-3</v>
      </c>
      <c r="W25" s="2" t="str">
        <f>IMPRODUCT($S25,IMDIV($O25,IMSUB($O25,1)))</f>
        <v>0.262293320033911-11803.0824979239i</v>
      </c>
      <c r="X25" s="2">
        <f>20*LOG10(SQRT(IMPRODUCT(IMCONJUGATE(W25),W25)+0))</f>
        <v>81.439908855071167</v>
      </c>
    </row>
    <row r="26" spans="1:24" x14ac:dyDescent="0.25">
      <c r="A26" s="5" t="s">
        <v>540</v>
      </c>
      <c r="B26" s="43">
        <f>(offset_Hz*1000000)/(bitrate)</f>
        <v>1.4901161887428977E-3</v>
      </c>
      <c r="L26">
        <f>L25+Graph_Step_Size</f>
        <v>0.24000000000000007</v>
      </c>
      <c r="M26" s="1">
        <f>10^L26</f>
        <v>1.737800828749376</v>
      </c>
      <c r="N26" s="1">
        <f>M26/(CEdsp)</f>
        <v>1.380466849853565E-5</v>
      </c>
      <c r="O26" s="2" t="str">
        <f>IMEXP(2*PI()*N26&amp;"i")</f>
        <v>0.999999996238321+0.0000867372901717248i</v>
      </c>
      <c r="P26" s="2" t="str">
        <f>IMDIV(IMSUB(IMPRODUCT(gg1_+gg2_,$O26),gg2_),IMSUB($O26,1))</f>
        <v>0.000122189521782957-0.00274874368545214i</v>
      </c>
      <c r="Q26" s="2" t="str">
        <f>IMDIV(IMPRODUCT(gpi,$O26),IMSUB($O26,1))</f>
        <v>48.2518199218084-1112596.9558086i</v>
      </c>
      <c r="R26" s="2" t="str">
        <f>IMPRODUCT($P26,$Q26,gpd)</f>
        <v>-2057.00591507887-91.5291846347147i</v>
      </c>
      <c r="S26" s="2" t="str">
        <f>IMDIV($R26,IMSUM(1,$R26))</f>
        <v>1.00048541789888-0.0000216098135544575i</v>
      </c>
      <c r="T26" s="2">
        <f>20*LOG10(SQRT(IMPRODUCT(IMCONJUGATE(S26),S26)+0))</f>
        <v>4.2152653247524569E-3</v>
      </c>
      <c r="U26">
        <f>ATAN(IMAGINARY(S26)/IMREAL(S26))*180/PI()</f>
        <v>-1.2375503834355839E-3</v>
      </c>
      <c r="W26" s="2" t="str">
        <f>IMPRODUCT($S26,IMDIV($O26,IMSUB($O26,1)))</f>
        <v>0.251101700842046-11534.6630609918i</v>
      </c>
      <c r="X26" s="2">
        <f>20*LOG10(SQRT(IMPRODUCT(IMCONJUGATE(W26),W26)+0))</f>
        <v>81.24009825940982</v>
      </c>
    </row>
    <row r="27" spans="1:24" x14ac:dyDescent="0.25">
      <c r="L27">
        <f>L26+Graph_Step_Size</f>
        <v>0.25000000000000006</v>
      </c>
      <c r="M27" s="1">
        <f>10^L27</f>
        <v>1.7782794100389232</v>
      </c>
      <c r="N27" s="1">
        <f>M27/(CEdsp)</f>
        <v>1.4126220535310408E-5</v>
      </c>
      <c r="O27" s="2" t="str">
        <f>IMEXP(2*PI()*N27&amp;"i")</f>
        <v>0.999999996061039+0.0000887576611969032i</v>
      </c>
      <c r="P27" s="2" t="str">
        <f>IMDIV(IMSUB(IMPRODUCT(gg1_+gg2_,$O27),gg2_),IMSUB($O27,1))</f>
        <v>0.000122189521794759-0.0026861746402132i</v>
      </c>
      <c r="Q27" s="2" t="str">
        <f>IMDIV(IMPRODUCT(gpi,$O27),IMSUB($O27,1))</f>
        <v>48.2518246991082-1087271.15710616i</v>
      </c>
      <c r="R27" s="2" t="str">
        <f>IMPRODUCT($P27,$Q27,gpd)</f>
        <v>-1964.42521970451-89.4457260433989i</v>
      </c>
      <c r="S27" s="2" t="str">
        <f>IMDIV($R27,IMSUM(1,$R27))</f>
        <v>1.00050825921068-0.0000231542376361533i</v>
      </c>
      <c r="T27" s="2">
        <f>20*LOG10(SQRT(IMPRODUCT(IMCONJUGATE(S27),S27)+0))</f>
        <v>4.4135642156952178E-3</v>
      </c>
      <c r="U27">
        <f>ATAN(IMAGINARY(S27)/IMREAL(S27))*180/PI()</f>
        <v>-1.3259661596440248E-3</v>
      </c>
      <c r="W27" s="2" t="str">
        <f>IMPRODUCT($S27,IMDIV($O27,IMSUB($O27,1)))</f>
        <v>0.239383852738274-11272.3594197485i</v>
      </c>
      <c r="X27" s="2">
        <f>20*LOG10(SQRT(IMPRODUCT(IMCONJUGATE(W27),W27)+0))</f>
        <v>81.040296558429048</v>
      </c>
    </row>
    <row r="28" spans="1:24" x14ac:dyDescent="0.25">
      <c r="A28" s="5" t="s">
        <v>11</v>
      </c>
      <c r="B28" s="8">
        <v>0.01</v>
      </c>
      <c r="L28">
        <f>L27+Graph_Step_Size</f>
        <v>0.26000000000000006</v>
      </c>
      <c r="M28" s="1">
        <f>10^L28</f>
        <v>1.8197008586099839</v>
      </c>
      <c r="N28" s="1">
        <f>M28/(CEdsp)</f>
        <v>1.4455262481195624E-5</v>
      </c>
      <c r="O28" s="2" t="str">
        <f>IMEXP(2*PI()*N28&amp;"i")</f>
        <v>0.999999995875401+0.0000908250927084003i</v>
      </c>
      <c r="P28" s="2" t="str">
        <f>IMDIV(IMSUB(IMPRODUCT(gg1_+gg2_,$O28),gg2_),IMSUB($O28,1))</f>
        <v>0.000122189521782197-0.00262502984032447i</v>
      </c>
      <c r="Q28" s="2" t="str">
        <f>IMDIV(IMPRODUCT(gpi,$O28),IMSUB($O28,1))</f>
        <v>48.2518196143693-1062521.84396296i</v>
      </c>
      <c r="R28" s="2" t="str">
        <f>IMPRODUCT($P28,$Q28,gpd)</f>
        <v>-1876.01134201427-87.4096927243664i</v>
      </c>
      <c r="S28" s="2" t="str">
        <f>IMDIV($R28,IMSUM(1,$R28))</f>
        <v>1.00053217355647-0.00002480898435371i</v>
      </c>
      <c r="T28" s="2">
        <f>20*LOG10(SQRT(IMPRODUCT(IMCONJUGATE(S28),S28)+0))</f>
        <v>4.6211739264351414E-3</v>
      </c>
      <c r="U28">
        <f>ATAN(IMAGINARY(S28)/IMREAL(S28))*180/PI()</f>
        <v>-1.4206940413817022E-3</v>
      </c>
      <c r="W28" s="2" t="str">
        <f>IMPRODUCT($S28,IMDIV($O28,IMSUB($O28,1)))</f>
        <v>0.227114842275757-11016.0324948083i</v>
      </c>
      <c r="X28" s="2">
        <f>20*LOG10(SQRT(IMPRODUCT(IMCONJUGATE(W28),W28)+0))</f>
        <v>80.840504168274165</v>
      </c>
    </row>
    <row r="29" spans="1:24" x14ac:dyDescent="0.25">
      <c r="A29" s="5" t="str">
        <f>"Freq -"&amp;db_attenuation&amp;"db"</f>
        <v>Freq -6db</v>
      </c>
      <c r="B29" s="13">
        <f>INDEX(Freq,MATCH(-db_attenuation,Log_Mag,-1))</f>
        <v>295.12092266663291</v>
      </c>
      <c r="L29">
        <f>L28+Graph_Step_Size</f>
        <v>0.27000000000000007</v>
      </c>
      <c r="M29" s="1">
        <f>10^L29</f>
        <v>1.8620871366628677</v>
      </c>
      <c r="N29" s="1">
        <f>M29/(CEdsp)</f>
        <v>1.4791968798586387E-5</v>
      </c>
      <c r="O29" s="2" t="str">
        <f>IMEXP(2*PI()*N29&amp;"i")</f>
        <v>0.999999995681015+0.0000929406808857338i</v>
      </c>
      <c r="P29" s="2" t="str">
        <f>IMDIV(IMSUB(IMPRODUCT(gg1_+gg2_,$O29),gg2_),IMSUB($O29,1))</f>
        <v>0.000122189521793515-0.00256527686600262i</v>
      </c>
      <c r="Q29" s="2" t="str">
        <f>IMDIV(IMPRODUCT(gpi,$O29),IMSUB($O29,1))</f>
        <v>48.2518241953394-1038335.89396557i</v>
      </c>
      <c r="R29" s="2" t="str">
        <f>IMPRODUCT($P29,$Q29,gpd)</f>
        <v>-1791.57674431733-85.4200052156026i</v>
      </c>
      <c r="S29" s="2" t="str">
        <f>IMDIV($R29,IMSUM(1,$R29))</f>
        <v>1.00055721117498-0.0000265819276523288i</v>
      </c>
      <c r="T29" s="2">
        <f>20*LOG10(SQRT(IMPRODUCT(IMCONJUGATE(S29),S29)+0))</f>
        <v>4.8385299208032395E-3</v>
      </c>
      <c r="U29">
        <f>ATAN(IMAGINARY(S29)/IMREAL(S29))*180/PI()</f>
        <v>-1.5221840874583036E-3</v>
      </c>
      <c r="W29" s="2" t="str">
        <f>IMPRODUCT($S29,IMDIV($O29,IMSUB($O29,1)))</f>
        <v>0.21426901543317-10765.5463755392i</v>
      </c>
      <c r="X29" s="2">
        <f>20*LOG10(SQRT(IMPRODUCT(IMCONJUGATE(W29),W29)+0))</f>
        <v>80.640721524409216</v>
      </c>
    </row>
    <row r="30" spans="1:24" x14ac:dyDescent="0.25">
      <c r="A30" s="5" t="str">
        <f>"Atten -"&amp;db_attenuation&amp;"db"</f>
        <v>Atten -6db</v>
      </c>
      <c r="B30" s="14">
        <f>INDEX(Log_Mag,MATCH(-db_attenuation,Log_Mag,-1))</f>
        <v>-5.9473475627569448</v>
      </c>
      <c r="C30" t="s">
        <v>544</v>
      </c>
      <c r="L30">
        <f>L29+Graph_Step_Size</f>
        <v>0.28000000000000008</v>
      </c>
      <c r="M30" s="1">
        <f>10^L30</f>
        <v>1.9054607179632477</v>
      </c>
      <c r="N30" s="1">
        <f>M30/(CEdsp)</f>
        <v>1.5136518013629018E-5</v>
      </c>
      <c r="O30" s="2" t="str">
        <f>IMEXP(2*PI()*N30&amp;"i")</f>
        <v>0.999999995477467+0.0000951055474417204i</v>
      </c>
      <c r="P30" s="2" t="str">
        <f>IMDIV(IMSUB(IMPRODUCT(gg1_+gg2_,$O30),gg2_),IMSUB($O30,1))</f>
        <v>0.000122189521778284-0.00250688403542657i</v>
      </c>
      <c r="Q30" s="2" t="str">
        <f>IMDIV(IMPRODUCT(gpi,$O30),IMSUB($O30,1))</f>
        <v>48.2518180305015-1014700.48340316i</v>
      </c>
      <c r="R30" s="2" t="str">
        <f>IMPRODUCT($P30,$Q30,gpd)</f>
        <v>-1710.94232951118-83.4756084873046i</v>
      </c>
      <c r="S30" s="2" t="str">
        <f>IMDIV($R30,IMSUM(1,$R30))</f>
        <v>1.00058342464072-0.0000284815025920788i</v>
      </c>
      <c r="T30" s="2">
        <f>20*LOG10(SQRT(IMPRODUCT(IMCONJUGATE(S30),S30)+0))</f>
        <v>5.0660878647447154E-3</v>
      </c>
      <c r="U30">
        <f>ATAN(IMAGINARY(S30)/IMREAL(S30))*180/PI()</f>
        <v>-1.6309183743097131E-3</v>
      </c>
      <c r="W30" s="2" t="str">
        <f>IMPRODUCT($S30,IMDIV($O30,IMSUB($O30,1)))</f>
        <v>0.200819096992549-10520.7682479895i</v>
      </c>
      <c r="X30" s="2">
        <f>20*LOG10(SQRT(IMPRODUCT(IMCONJUGATE(W30),W30)+0))</f>
        <v>80.440949082500467</v>
      </c>
    </row>
    <row r="31" spans="1:24" x14ac:dyDescent="0.25">
      <c r="B31" s="9"/>
      <c r="L31">
        <f>L30+Graph_Step_Size</f>
        <v>0.29000000000000009</v>
      </c>
      <c r="M31" s="1">
        <f>10^L31</f>
        <v>1.9498445997580458</v>
      </c>
      <c r="N31" s="1">
        <f>M31/(CEdsp)</f>
        <v>1.5489092810877975E-5</v>
      </c>
      <c r="O31" s="2" t="str">
        <f>IMEXP(2*PI()*N31&amp;"i")</f>
        <v>0.999999995264327+0.0000973208402172228i</v>
      </c>
      <c r="P31" s="2" t="str">
        <f>IMDIV(IMSUB(IMPRODUCT(gg1_+gg2_,$O31),gg2_),IMSUB($O31,1))</f>
        <v>0.000122189521789969-0.00244982038795028i</v>
      </c>
      <c r="Q31" s="2" t="str">
        <f>IMDIV(IMPRODUCT(gpi,$O31),IMSUB($O31,1))</f>
        <v>48.2518227601942-991603.080468194i</v>
      </c>
      <c r="R31" s="2" t="str">
        <f>IMPRODUCT($P31,$Q31,gpd)</f>
        <v>-1633.93706119334-81.5754716684176i</v>
      </c>
      <c r="S31" s="2" t="str">
        <f>IMDIV($R31,IMSUM(1,$R31))</f>
        <v>1.00061086897089-0.0000305167453250701i</v>
      </c>
      <c r="T31" s="2">
        <f>20*LOG10(SQRT(IMPRODUCT(IMCONJUGATE(S31),S31)+0))</f>
        <v>5.304324546480773E-3</v>
      </c>
      <c r="U31">
        <f>ATAN(IMAGINARY(S31)/IMREAL(S31))*180/PI()</f>
        <v>-1.7474132705137164E-3</v>
      </c>
      <c r="W31" s="2" t="str">
        <f>IMPRODUCT($S31,IMDIV($O31,IMSUB($O31,1)))</f>
        <v>0.186736983845352-10281.5683244531i</v>
      </c>
      <c r="X31" s="2">
        <f>20*LOG10(SQRT(IMPRODUCT(IMCONJUGATE(W31),W31)+0))</f>
        <v>80.241187319336461</v>
      </c>
    </row>
    <row r="32" spans="1:24" x14ac:dyDescent="0.25">
      <c r="A32" s="5" t="s">
        <v>554</v>
      </c>
      <c r="B32" s="15">
        <f>userclk/2</f>
        <v>128906250</v>
      </c>
      <c r="L32">
        <f>L31+Graph_Step_Size</f>
        <v>0.3000000000000001</v>
      </c>
      <c r="M32" s="1">
        <f>10^L32</f>
        <v>1.9952623149688802</v>
      </c>
      <c r="N32" s="1">
        <f>M32/(CEdsp)</f>
        <v>1.5849880130157642E-5</v>
      </c>
      <c r="O32" s="2" t="str">
        <f>IMEXP(2*PI()*N32&amp;"i")</f>
        <v>0.999999995041142+0.0000995877337897504i</v>
      </c>
      <c r="P32" s="2" t="str">
        <f>IMDIV(IMSUB(IMPRODUCT(gg1_+gg2_,$O32),gg2_),IMSUB($O32,1))</f>
        <v>0.000122189521798736-0.0023940556676773i</v>
      </c>
      <c r="Q32" s="2" t="str">
        <f>IMDIV(IMPRODUCT(gpi,$O32),IMSUB($O32,1))</f>
        <v>48.2518263086726-969031.438611912i</v>
      </c>
      <c r="R32" s="2" t="str">
        <f>IMPRODUCT($P32,$Q32,gpd)</f>
        <v>-1560.39760086948-79.7185872398668i</v>
      </c>
      <c r="S32" s="2" t="str">
        <f>IMDIV($R32,IMSUM(1,$R32))</f>
        <v>1.00063960173726-0.0000326973357287414i</v>
      </c>
      <c r="T32" s="2">
        <f>20*LOG10(SQRT(IMPRODUCT(IMCONJUGATE(S32),S32)+0))</f>
        <v>5.5537388395896512E-3</v>
      </c>
      <c r="U32">
        <f>ATAN(IMAGINARY(S32)/IMREAL(S32))*180/PI()</f>
        <v>-1.8722218615572271E-3</v>
      </c>
      <c r="W32" s="2" t="str">
        <f>IMPRODUCT($S32,IMDIV($O32,IMSUB($O32,1)))</f>
        <v>0.171992901919542-10047.8197746413i</v>
      </c>
      <c r="X32" s="2">
        <f>20*LOG10(SQRT(IMPRODUCT(IMCONJUGATE(W32),W32)+0))</f>
        <v>80.041436733791073</v>
      </c>
    </row>
    <row r="33" spans="1:24" x14ac:dyDescent="0.25">
      <c r="A33" s="5" t="s">
        <v>1</v>
      </c>
      <c r="B33" s="15">
        <f>CEpi/TC</f>
        <v>125885.009765625</v>
      </c>
      <c r="L33">
        <f>L32+Graph_Step_Size</f>
        <v>0.31000000000000011</v>
      </c>
      <c r="M33" s="1">
        <f>10^L33</f>
        <v>2.0417379446695301</v>
      </c>
      <c r="N33" s="1">
        <f>M33/(CEdsp)</f>
        <v>1.6219071265680282E-5</v>
      </c>
      <c r="O33" s="2" t="str">
        <f>IMEXP(2*PI()*N33&amp;"i")</f>
        <v>0.999999994807438+0.000101907430096234i</v>
      </c>
      <c r="P33" s="2" t="str">
        <f>IMDIV(IMSUB(IMPRODUCT(gg1_+gg2_,$O33),gg2_),IMSUB($O33,1))</f>
        <v>0.000122189521792326-0.00233956030740366i</v>
      </c>
      <c r="Q33" s="2" t="str">
        <f>IMDIV(IMPRODUCT(gpi,$O33),IMSUB($O33,1))</f>
        <v>48.2518237141367-946973.590051032i</v>
      </c>
      <c r="R33" s="2" t="str">
        <f>IMPRODUCT($P33,$Q33,gpd)</f>
        <v>-1490.16796147765-77.9039706416109i</v>
      </c>
      <c r="S33" s="2" t="str">
        <f>IMDIV($R33,IMSUM(1,$R33))</f>
        <v>1.00066968318275-0.0000350336431870758i</v>
      </c>
      <c r="T33" s="2">
        <f>20*LOG10(SQRT(IMPRODUCT(IMCONJUGATE(S33),S33)+0))</f>
        <v>5.814852705531148E-3</v>
      </c>
      <c r="U33">
        <f>ATAN(IMAGINARY(S33)/IMREAL(S33))*180/PI()</f>
        <v>-2.0059365527915086E-3</v>
      </c>
      <c r="W33" s="2" t="str">
        <f>IMPRODUCT($S33,IMDIV($O33,IMSUB($O33,1)))</f>
        <v>0.15655576801419-9819.39865841838i</v>
      </c>
      <c r="X33" s="2">
        <f>20*LOG10(SQRT(IMPRODUCT(IMCONJUGATE(W33),W33)+0))</f>
        <v>79.841697847826254</v>
      </c>
    </row>
    <row r="34" spans="1:24" x14ac:dyDescent="0.25">
      <c r="A34" s="5" t="s">
        <v>2</v>
      </c>
      <c r="B34" s="15">
        <f>2^(G1_-2)/2^30</f>
        <v>2.384185791015625E-7</v>
      </c>
      <c r="L34">
        <f>L33+Graph_Step_Size</f>
        <v>0.32000000000000012</v>
      </c>
      <c r="M34" s="1">
        <f>10^L34</f>
        <v>2.0892961308540401</v>
      </c>
      <c r="N34" s="1">
        <f>M34/(CEdsp)</f>
        <v>1.6596861967472772E-5</v>
      </c>
      <c r="O34" s="2" t="str">
        <f>IMEXP(2*PI()*N34&amp;"i")</f>
        <v>0.99999999456272+0.000104281159070311i</v>
      </c>
      <c r="P34" s="2" t="str">
        <f>IMDIV(IMSUB(IMPRODUCT(gg1_+gg2_,$O34),gg2_),IMSUB($O34,1))</f>
        <v>0.000122189521792263-0.00228630541297373i</v>
      </c>
      <c r="Q34" s="2" t="str">
        <f>IMDIV(IMPRODUCT(gpi,$O34),IMSUB($O34,1))</f>
        <v>48.2518236885529-925417.839422269i</v>
      </c>
      <c r="R34" s="2" t="str">
        <f>IMPRODUCT($P34,$Q34,gpd)</f>
        <v>-1423.0991765399-76.1306597680469i</v>
      </c>
      <c r="S34" s="2" t="str">
        <f>IMDIV($R34,IMSUM(1,$R34))</f>
        <v>1.00070117634337-0.0000375367755743134i</v>
      </c>
      <c r="T34" s="2">
        <f>20*LOG10(SQRT(IMPRODUCT(IMCONJUGATE(S34),S34)+0))</f>
        <v>6.0882122422880672E-3</v>
      </c>
      <c r="U34">
        <f>ATAN(IMAGINARY(S34)/IMREAL(S34))*180/PI()</f>
        <v>-2.1491918534442124E-3</v>
      </c>
      <c r="W34" s="2" t="str">
        <f>IMPRODUCT($S34,IMDIV($O34,IMSUB($O34,1)))</f>
        <v>0.140393193951222-9596.18386007098i</v>
      </c>
      <c r="X34" s="2">
        <f>20*LOG10(SQRT(IMPRODUCT(IMCONJUGATE(W34),W34)+0))</f>
        <v>79.641971207540124</v>
      </c>
    </row>
    <row r="35" spans="1:24" x14ac:dyDescent="0.25">
      <c r="A35" s="5" t="s">
        <v>3</v>
      </c>
      <c r="B35" s="15">
        <f>2^(G2_+1)/2^30</f>
        <v>1.220703125E-4</v>
      </c>
      <c r="C35" t="s">
        <v>544</v>
      </c>
      <c r="L35">
        <f>L34+Graph_Step_Size</f>
        <v>0.33000000000000013</v>
      </c>
      <c r="M35" s="1">
        <f>10^L35</f>
        <v>2.1379620895022331</v>
      </c>
      <c r="N35" s="1">
        <f>M35/(CEdsp)</f>
        <v>1.6983452545165861E-5</v>
      </c>
      <c r="O35" s="2" t="str">
        <f>IMEXP(2*PI()*N35&amp;"i")</f>
        <v>0.999999994306469+0.000106710179294449i</v>
      </c>
      <c r="P35" s="2" t="str">
        <f>IMDIV(IMSUB(IMPRODUCT(gg1_+gg2_,$O35),gg2_),IMSUB($O35,1))</f>
        <v>0.000122189521794131-0.00223426274793297i</v>
      </c>
      <c r="Q35" s="2" t="str">
        <f>IMDIV(IMPRODUCT(gpi,$O35),IMSUB($O35,1))</f>
        <v>48.2518244444799-904352.757581326i</v>
      </c>
      <c r="R35" s="2" t="str">
        <f>IMPRODUCT($P35,$Q35,gpd)</f>
        <v>-1359.04898416862-74.3977143803533i</v>
      </c>
      <c r="S35" s="2" t="str">
        <f>IMDIV($R35,IMSUM(1,$R35))</f>
        <v>1.00073414717536-0.0000402186316564164i</v>
      </c>
      <c r="T35" s="2">
        <f>20*LOG10(SQRT(IMPRODUCT(IMCONJUGATE(S35),S35)+0))</f>
        <v>6.3743887768488846E-3</v>
      </c>
      <c r="U35">
        <f>ATAN(IMAGINARY(S35)/IMREAL(S35))*180/PI()</f>
        <v>-2.3026673537297326E-3</v>
      </c>
      <c r="W35" s="2" t="str">
        <f>IMPRODUCT($S35,IMDIV($O35,IMSUB($O35,1)))</f>
        <v>0.123471169592036-9378.05702407278i</v>
      </c>
      <c r="X35" s="2">
        <f>20*LOG10(SQRT(IMPRODUCT(IMCONJUGATE(W35),W35)+0))</f>
        <v>79.442257384260159</v>
      </c>
    </row>
    <row r="36" spans="1:24" x14ac:dyDescent="0.25">
      <c r="A36" s="5" t="s">
        <v>545</v>
      </c>
      <c r="B36" s="44">
        <f>((userclk*0.00000000004*bitrate)/(V*CEdsp*6.28))</f>
        <v>0.67261146496815272</v>
      </c>
      <c r="L36">
        <f>L35+Graph_Step_Size</f>
        <v>0.34000000000000014</v>
      </c>
      <c r="M36" s="1">
        <f>10^L36</f>
        <v>2.1877616239495534</v>
      </c>
      <c r="N36" s="1">
        <f>M36/(CEdsp)</f>
        <v>1.7379047974200961E-5</v>
      </c>
      <c r="O36" s="2" t="str">
        <f>IMEXP(2*PI()*N36&amp;"i")</f>
        <v>0.999999994038141+0.000109195778667266i</v>
      </c>
      <c r="P36" s="2" t="str">
        <f>IMDIV(IMSUB(IMPRODUCT(gg1_+gg2_,$O36),gg2_),IMSUB($O36,1))</f>
        <v>0.000122189521790564-0.00218340471857604i</v>
      </c>
      <c r="Q36" s="2" t="str">
        <f>IMDIV(IMPRODUCT(gpi,$O36),IMSUB($O36,1))</f>
        <v>48.2518230009325-883767.175542974i</v>
      </c>
      <c r="R36" s="2" t="str">
        <f>IMPRODUCT($P36,$Q36,gpd)</f>
        <v>-1297.88152532152-72.7042156390287i</v>
      </c>
      <c r="S36" s="2" t="str">
        <f>IMDIV($R36,IMSUM(1,$R36))</f>
        <v>1.00076866468801-0.0000430919572375102i</v>
      </c>
      <c r="T36" s="2">
        <f>20*LOG10(SQRT(IMPRODUCT(IMCONJUGATE(S36),S36)+0))</f>
        <v>6.6739800060342663E-3</v>
      </c>
      <c r="U36">
        <f>ATAN(IMAGINARY(S36)/IMREAL(S36))*180/PI()</f>
        <v>-2.4670909134743703E-3</v>
      </c>
      <c r="W36" s="2" t="str">
        <f>IMPRODUCT($S36,IMDIV($O36,IMSUB($O36,1)))</f>
        <v>0.105754089576422-9164.90249231148i</v>
      </c>
      <c r="X36" s="2">
        <f>20*LOG10(SQRT(IMPRODUCT(IMCONJUGATE(W36),W36)+0))</f>
        <v>79.242556975683527</v>
      </c>
    </row>
    <row r="37" spans="1:24" x14ac:dyDescent="0.25">
      <c r="A37" s="5" t="s">
        <v>555</v>
      </c>
      <c r="B37" s="28">
        <f>(B8*6.28/2^24)</f>
        <v>96.503645181655884</v>
      </c>
      <c r="C37" t="s">
        <v>544</v>
      </c>
      <c r="L37">
        <f>L36+Graph_Step_Size</f>
        <v>0.35000000000000014</v>
      </c>
      <c r="M37" s="1">
        <f>10^L37</f>
        <v>2.2387211385683408</v>
      </c>
      <c r="N37" s="1">
        <f>M37/(CEdsp)</f>
        <v>1.7783858004510883E-5</v>
      </c>
      <c r="O37" s="2" t="str">
        <f>IMEXP(2*PI()*N37&amp;"i")</f>
        <v>0.999999993757167+0.000111739275086388i</v>
      </c>
      <c r="P37" s="2" t="str">
        <f>IMDIV(IMSUB(IMPRODUCT(gg1_+gg2_,$O37),gg2_),IMSUB($O37,1))</f>
        <v>0.000122189521785533-0.00213370435930846i</v>
      </c>
      <c r="Q37" s="2" t="str">
        <f>IMDIV(IMPRODUCT(gpi,$O37),IMSUB($O37,1))</f>
        <v>48.2518209646103-863650.178559139i</v>
      </c>
      <c r="R37" s="2" t="str">
        <f>IMPRODUCT($P37,$Q37,gpd)</f>
        <v>-1239.46705562076-71.0492656336845i</v>
      </c>
      <c r="S37" s="2" t="str">
        <f>IMDIV($R37,IMSUM(1,$R37))</f>
        <v>1.00080480108218-0.0000461704052689937i</v>
      </c>
      <c r="T37" s="2">
        <f>20*LOG10(SQRT(IMPRODUCT(IMCONJUGATE(S37),S37)+0))</f>
        <v>6.9876111856220858E-3</v>
      </c>
      <c r="U37">
        <f>ATAN(IMAGINARY(S37)/IMREAL(S37))*180/PI()</f>
        <v>-2.6432420743633112E-3</v>
      </c>
      <c r="W37" s="2" t="str">
        <f>IMPRODUCT($S37,IMDIV($O37,IMSUB($O37,1)))</f>
        <v>0.0872047404197484-8956.60724274461i</v>
      </c>
      <c r="X37" s="2">
        <f>20*LOG10(SQRT(IMPRODUCT(IMCONJUGATE(W37),W37)+0))</f>
        <v>79.042870607066519</v>
      </c>
    </row>
    <row r="38" spans="1:24" x14ac:dyDescent="0.25">
      <c r="L38">
        <f>L37+Graph_Step_Size</f>
        <v>0.36000000000000015</v>
      </c>
      <c r="M38" s="1">
        <f>10^L38</f>
        <v>2.290867652767774</v>
      </c>
      <c r="N38" s="1">
        <f>M38/(CEdsp)</f>
        <v>1.8198097271731981E-5</v>
      </c>
      <c r="O38" s="2" t="str">
        <f>IMEXP(2*PI()*N38&amp;"i")</f>
        <v>0.999999993462952+0.000114342017147218i</v>
      </c>
      <c r="P38" s="2" t="str">
        <f>IMDIV(IMSUB(IMPRODUCT(gg1_+gg2_,$O38),gg2_),IMSUB($O38,1))</f>
        <v>0.000122189521797757-0.00208513531833001i</v>
      </c>
      <c r="Q38" s="2" t="str">
        <f>IMDIV(IMPRODUCT(gpi,$O38),IMSUB($O38,1))</f>
        <v>48.2518259124321-843991.100331742i</v>
      </c>
      <c r="R38" s="2" t="str">
        <f>IMPRODUCT($P38,$Q38,gpd)</f>
        <v>-1183.68167013672-69.4319869092874i</v>
      </c>
      <c r="S38" s="2" t="str">
        <f>IMDIV($R38,IMSUM(1,$R38))</f>
        <v>1.00084263189492-0.0000494686001947906i</v>
      </c>
      <c r="T38" s="2">
        <f>20*LOG10(SQRT(IMPRODUCT(IMCONJUGATE(S38),S38)+0))</f>
        <v>7.3159363711927244E-3</v>
      </c>
      <c r="U38">
        <f>ATAN(IMAGINARY(S38)/IMREAL(S38))*180/PI()</f>
        <v>-2.8319557110662763E-3</v>
      </c>
      <c r="W38" s="2" t="str">
        <f>IMPRODUCT($S38,IMDIV($O38,IMSUB($O38,1)))</f>
        <v>0.0677842387958358-8753.06082945173i</v>
      </c>
      <c r="X38" s="2">
        <f>20*LOG10(SQRT(IMPRODUCT(IMCONJUGATE(W38),W38)+0))</f>
        <v>78.843198932465114</v>
      </c>
    </row>
    <row r="39" spans="1:24" x14ac:dyDescent="0.25">
      <c r="A39" t="s">
        <v>16</v>
      </c>
      <c r="B39" s="4" t="str">
        <f>"Response of FRACXO for G1 = "&amp;G1_&amp;", G2 = "&amp;G2_&amp;", User Clk2="&amp;INT(userclk/1000)/1000&amp;" MHz, R="&amp;R_div&amp;", V="&amp;V&amp;", PD Freq="&amp;INT($B$21)/1000&amp;" MHz"</f>
        <v>Response of FRACXO for G1 = 10, G2 = 16, User Clk2=257.812 MHz, R=200, V=200, PD Freq=1.289 MHz</v>
      </c>
      <c r="L39">
        <f>L38+Graph_Step_Size</f>
        <v>0.37000000000000016</v>
      </c>
      <c r="M39" s="1">
        <f>10^L39</f>
        <v>2.3442288153199233</v>
      </c>
      <c r="N39" s="1">
        <f>M39/(CEdsp)</f>
        <v>1.8621985411006849E-5</v>
      </c>
      <c r="O39" s="2" t="str">
        <f>IMEXP(2*PI()*N39&amp;"i")</f>
        <v>0.99999999315487+0.000117005384857979i</v>
      </c>
      <c r="P39" s="2" t="str">
        <f>IMDIV(IMSUB(IMPRODUCT(gg1_+gg2_,$O39),gg2_),IMSUB($O39,1))</f>
        <v>0.000122189521790386-0.00203767184368955i</v>
      </c>
      <c r="Q39" s="2" t="str">
        <f>IMDIV(IMPRODUCT(gpi,$O39),IMSUB($O39,1))</f>
        <v>48.2518229288119-824779.517357273i</v>
      </c>
      <c r="R39" s="2" t="str">
        <f>IMPRODUCT($P39,$Q39,gpd)</f>
        <v>-1130.40704058739-67.8515219210092i</v>
      </c>
      <c r="S39" s="2" t="str">
        <f>IMDIV($R39,IMSUM(1,$R39))</f>
        <v>1.0008822361503-0.0000530022067688063i</v>
      </c>
      <c r="T39" s="2">
        <f>20*LOG10(SQRT(IMPRODUCT(IMCONJUGATE(S39),S39)+0))</f>
        <v>7.6596397115154917E-3</v>
      </c>
      <c r="U39">
        <f>ATAN(IMAGINARY(S39)/IMREAL(S39))*180/PI()</f>
        <v>-3.0341259343098291E-3</v>
      </c>
      <c r="W39" s="2" t="str">
        <f>IMPRODUCT($S39,IMDIV($O39,IMSUB($O39,1)))</f>
        <v>0.0474516574482886-8554.15532405075i</v>
      </c>
      <c r="X39" s="2">
        <f>20*LOG10(SQRT(IMPRODUCT(IMCONJUGATE(W39),W39)+0))</f>
        <v>78.643542636028357</v>
      </c>
    </row>
    <row r="40" spans="1:24" x14ac:dyDescent="0.25">
      <c r="A40" t="s">
        <v>17</v>
      </c>
      <c r="B40" s="4" t="str">
        <f>"Phase of FRACXO for G1 = "&amp;G1_&amp;", G2 = "&amp;G2_&amp;", User Clk2="&amp;INT(userclk/1000)/1000&amp;" MHz, R="&amp;R_div&amp;", V="&amp;V&amp;", PD Freq="&amp;INT($B$21)/1000&amp;" MHz"</f>
        <v>Phase of FRACXO for G1 = 10, G2 = 16, User Clk2=257.812 MHz, R=200, V=200, PD Freq=1.289 MHz</v>
      </c>
      <c r="L40">
        <f>L39+Graph_Step_Size</f>
        <v>0.38000000000000017</v>
      </c>
      <c r="M40" s="1">
        <f>10^L40</f>
        <v>2.3988329190194917</v>
      </c>
      <c r="N40" s="1">
        <f>M40/(CEdsp)</f>
        <v>1.9055747173437748E-5</v>
      </c>
      <c r="O40" s="2" t="str">
        <f>IMEXP(2*PI()*N40&amp;"i")</f>
        <v>0.999999992832269+0.000119730790371407i</v>
      </c>
      <c r="P40" s="2" t="str">
        <f>IMDIV(IMSUB(IMPRODUCT(gg1_+gg2_,$O40),gg2_),IMSUB($O40,1))</f>
        <v>0.000122189521791927-0.00199128876963937i</v>
      </c>
      <c r="Q40" s="2" t="str">
        <f>IMDIV(IMPRODUCT(gpi,$O40),IMSUB($O40,1))</f>
        <v>48.2518235524666-806005.243400163i</v>
      </c>
      <c r="R40" s="2" t="str">
        <f>IMPRODUCT($P40,$Q40,gpd)</f>
        <v>-1079.53016434825-66.3070327178152i</v>
      </c>
      <c r="S40" s="2" t="str">
        <f>IMDIV($R40,IMSUM(1,$R40))</f>
        <v>1.0009236965167-0.0000567880038769715i</v>
      </c>
      <c r="T40" s="2">
        <f>20*LOG10(SQRT(IMPRODUCT(IMCONJUGATE(S40),S40)+0))</f>
        <v>8.0194367962048707E-3</v>
      </c>
      <c r="U40">
        <f>ATAN(IMAGINARY(S40)/IMREAL(S40))*180/PI()</f>
        <v>-3.2507102758732422E-3</v>
      </c>
      <c r="W40" s="2" t="str">
        <f>IMPRODUCT($S40,IMDIV($O40,IMSUB($O40,1)))</f>
        <v>0.0261644490421643-8359.78525844753i</v>
      </c>
      <c r="X40" s="2">
        <f>20*LOG10(SQRT(IMPRODUCT(IMCONJUGATE(W40),W40)+0))</f>
        <v>78.443902433346594</v>
      </c>
    </row>
    <row r="41" spans="1:24" x14ac:dyDescent="0.25">
      <c r="B41" s="32"/>
      <c r="L41">
        <f>L40+Graph_Step_Size</f>
        <v>0.39000000000000018</v>
      </c>
      <c r="M41" s="1">
        <f>10^L41</f>
        <v>2.4547089156850315</v>
      </c>
      <c r="N41" s="1">
        <f>M41/(CEdsp)</f>
        <v>1.9499612545252633E-5</v>
      </c>
      <c r="O41" s="2" t="str">
        <f>IMEXP(2*PI()*N41&amp;"i")</f>
        <v>0.999999992494464+0.000122519678733501i</v>
      </c>
      <c r="P41" s="2" t="str">
        <f>IMDIV(IMSUB(IMPRODUCT(gg1_+gg2_,$O41),gg2_),IMSUB($O41,1))</f>
        <v>0.000122189521787901-0.00194596150325729i</v>
      </c>
      <c r="Q41" s="2" t="str">
        <f>IMDIV(IMPRODUCT(gpi,$O41),IMSUB($O41,1))</f>
        <v>48.2518219231153-787658.32409184i</v>
      </c>
      <c r="R41" s="2" t="str">
        <f>IMPRODUCT($P41,$Q41,gpd)</f>
        <v>-1030.94312474257-64.79770037507i</v>
      </c>
      <c r="S41" s="2" t="str">
        <f>IMDIV($R41,IMSUM(1,$R41))</f>
        <v>1.00096709947099-0.0000608439633693308i</v>
      </c>
      <c r="T41" s="2">
        <f>20*LOG10(SQRT(IMPRODUCT(IMCONJUGATE(S41),S41)+0))</f>
        <v>8.3960760619812939E-3</v>
      </c>
      <c r="U41">
        <f>ATAN(IMAGINARY(S41)/IMREAL(S41))*180/PI()</f>
        <v>-3.4827341552585581E-3</v>
      </c>
      <c r="W41" s="2" t="str">
        <f>IMPRODUCT($S41,IMDIV($O41,IMSUB($O41,1)))</f>
        <v>0.00387790549542621-8169.84756888843i</v>
      </c>
      <c r="X41" s="2">
        <f>20*LOG10(SQRT(IMPRODUCT(IMCONJUGATE(W41),W41)+0))</f>
        <v>78.244279072856898</v>
      </c>
    </row>
    <row r="42" spans="1:24" x14ac:dyDescent="0.25">
      <c r="L42">
        <f>L41+Graph_Step_Size</f>
        <v>0.40000000000000019</v>
      </c>
      <c r="M42" s="1">
        <f>10^L42</f>
        <v>2.5118864315095815</v>
      </c>
      <c r="N42" s="1">
        <f>M42/(CEdsp)</f>
        <v>1.99538168697469E-5</v>
      </c>
      <c r="O42" s="2" t="str">
        <f>IMEXP(2*PI()*N42&amp;"i")</f>
        <v>0.999999992140739+0.000125373528649698i</v>
      </c>
      <c r="P42" s="2" t="str">
        <f>IMDIV(IMSUB(IMPRODUCT(gg1_+gg2_,$O42),gg2_),IMSUB($O42,1))</f>
        <v>0.000122189521787338-0.00190166601141531i</v>
      </c>
      <c r="Q42" s="2" t="str">
        <f>IMDIV(IMPRODUCT(gpi,$O42),IMSUB($O42,1))</f>
        <v>48.2518216954574-769729.031652844i</v>
      </c>
      <c r="R42" s="2" t="str">
        <f>IMPRODUCT($P42,$Q42,gpd)</f>
        <v>-984.5428621388-63.322724634545i</v>
      </c>
      <c r="S42" s="2" t="str">
        <f>IMDIV($R42,IMSUM(1,$R42))</f>
        <v>1.00101253546953-0.0000651893345860137i</v>
      </c>
      <c r="T42" s="2">
        <f>20*LOG10(SQRT(IMPRODUCT(IMCONJUGATE(S42),S42)+0))</f>
        <v>8.7903402559569976E-3</v>
      </c>
      <c r="U42">
        <f>ATAN(IMAGINARY(S42)/IMREAL(S42))*180/PI()</f>
        <v>-3.7312956665548824E-3</v>
      </c>
      <c r="W42" s="2" t="str">
        <f>IMPRODUCT($S42,IMDIV($O42,IMSUB($O42,1)))</f>
        <v>-0.0194546538118626-7984.2415412852i</v>
      </c>
      <c r="X42" s="2">
        <f>20*LOG10(SQRT(IMPRODUCT(IMCONJUGATE(W42),W42)+0))</f>
        <v>78.044673337306875</v>
      </c>
    </row>
    <row r="43" spans="1:24" x14ac:dyDescent="0.25">
      <c r="B43" s="32"/>
      <c r="L43">
        <f>L42+Graph_Step_Size</f>
        <v>0.4100000000000002</v>
      </c>
      <c r="M43" s="1">
        <f>10^L43</f>
        <v>2.5703957827688653</v>
      </c>
      <c r="N43" s="1">
        <f>M43/(CEdsp)</f>
        <v>2.0418600972065498E-5</v>
      </c>
      <c r="O43" s="2" t="str">
        <f>IMEXP(2*PI()*N43&amp;"i")</f>
        <v>0.999999991770344+0.000128293853268907i</v>
      </c>
      <c r="P43" s="2" t="str">
        <f>IMDIV(IMSUB(IMPRODUCT(gg1_+gg2_,$O43),gg2_),IMSUB($O43,1))</f>
        <v>0.000122189521796366-0.00185837880807123i</v>
      </c>
      <c r="Q43" s="2" t="str">
        <f>IMDIV(IMPRODUCT(gpi,$O43),IMSUB($O43,1))</f>
        <v>48.2518253491615-752207.859734995i</v>
      </c>
      <c r="R43" s="2" t="str">
        <f>IMPRODUCT($P43,$Q43,gpd)</f>
        <v>-940.230955366032-61.8813234505273i</v>
      </c>
      <c r="S43" s="2" t="str">
        <f>IMDIV($R43,IMSUM(1,$R43))</f>
        <v>1.00106009912651-0.000069844734740294i</v>
      </c>
      <c r="T43" s="2">
        <f>20*LOG10(SQRT(IMPRODUCT(IMCONJUGATE(S43),S43)+0))</f>
        <v>9.2030479606056825E-3</v>
      </c>
      <c r="U43">
        <f>ATAN(IMAGINARY(S43)/IMREAL(S43))*180/PI()</f>
        <v>-3.9975706941350426E-3</v>
      </c>
      <c r="W43" s="2" t="str">
        <f>IMPRODUCT($S43,IMDIV($O43,IMSUB($O43,1)))</f>
        <v>-0.043882087124448-7802.86875778374i</v>
      </c>
      <c r="X43" s="2">
        <f>20*LOG10(SQRT(IMPRODUCT(IMCONJUGATE(W43),W43)+0))</f>
        <v>77.845086045279658</v>
      </c>
    </row>
    <row r="44" spans="1:24" x14ac:dyDescent="0.25">
      <c r="B44" s="32"/>
      <c r="L44">
        <f>L43+Graph_Step_Size</f>
        <v>0.42000000000000021</v>
      </c>
      <c r="M44" s="1">
        <f>10^L44</f>
        <v>2.6302679918953835</v>
      </c>
      <c r="N44" s="1">
        <f>M44/(CEdsp)</f>
        <v>2.0894211286891618E-5</v>
      </c>
      <c r="O44" s="2" t="str">
        <f>IMEXP(2*PI()*N44&amp;"i")</f>
        <v>0.999999991382492+0.000131282200985795i</v>
      </c>
      <c r="P44" s="2" t="str">
        <f>IMDIV(IMSUB(IMPRODUCT(gg1_+gg2_,$O44),gg2_),IMSUB($O44,1))</f>
        <v>0.00012218952179155-0.00181607694176284i</v>
      </c>
      <c r="Q44" s="2" t="str">
        <f>IMDIV(IMPRODUCT(gpi,$O44),IMSUB($O44,1))</f>
        <v>48.251823399817-735085.518381028i</v>
      </c>
      <c r="R44" s="2" t="str">
        <f>IMPRODUCT($P44,$Q44,gpd)</f>
        <v>-897.913412922605-60.4727325491896i</v>
      </c>
      <c r="S44" s="2" t="str">
        <f>IMDIV($R44,IMSUM(1,$R44))</f>
        <v>1.00110988939989-0.0000748322456457579i</v>
      </c>
      <c r="T44" s="2">
        <f>20*LOG10(SQRT(IMPRODUCT(IMCONJUGATE(S44),S44)+0))</f>
        <v>9.635055183080915E-3</v>
      </c>
      <c r="U44">
        <f>ATAN(IMAGINARY(S44)/IMREAL(S44))*180/PI()</f>
        <v>-4.2828183842762583E-3</v>
      </c>
      <c r="W44" s="2" t="str">
        <f>IMPRODUCT($S44,IMDIV($O44,IMSUB($O44,1)))</f>
        <v>-0.0694556405861932-7625.63304454918i</v>
      </c>
      <c r="X44" s="2">
        <f>20*LOG10(SQRT(IMPRODUCT(IMCONJUGATE(W44),W44)+0))</f>
        <v>77.645518052782862</v>
      </c>
    </row>
    <row r="45" spans="1:24" x14ac:dyDescent="0.25">
      <c r="B45" s="32"/>
      <c r="L45">
        <f>L44+Graph_Step_Size</f>
        <v>0.43000000000000022</v>
      </c>
      <c r="M45" s="1">
        <f>10^L45</f>
        <v>2.6915348039269174</v>
      </c>
      <c r="N45" s="1">
        <f>M45/(CEdsp)</f>
        <v>2.138089998910963E-5</v>
      </c>
      <c r="O45" s="2" t="str">
        <f>IMEXP(2*PI()*N45&amp;"i")</f>
        <v>0.999999990976361+0.000134340156261771i</v>
      </c>
      <c r="P45" s="2" t="str">
        <f>IMDIV(IMSUB(IMPRODUCT(gg1_+gg2_,$O45),gg2_),IMSUB($O45,1))</f>
        <v>0.000122189521788041-0.00177473798349282i</v>
      </c>
      <c r="Q45" s="2" t="str">
        <f>IMDIV(IMPRODUCT(gpi,$O45),IMSUB($O45,1))</f>
        <v>48.2518219799655-718352.929098913i</v>
      </c>
      <c r="R45" s="2" t="str">
        <f>IMPRODUCT($P45,$Q45,gpd)</f>
        <v>-857.500473632972-59.0962050925836i</v>
      </c>
      <c r="S45" s="2" t="str">
        <f>IMDIV($R45,IMSUM(1,$R45))</f>
        <v>1.00116200978496-0.0000801755173354354i</v>
      </c>
      <c r="T45" s="2">
        <f>20*LOG10(SQRT(IMPRODUCT(IMCONJUGATE(S45),S45)+0))</f>
        <v>1.0087257007559872E-2</v>
      </c>
      <c r="U45">
        <f>ATAN(IMAGINARY(S45)/IMREAL(S45))*180/PI()</f>
        <v>-4.5883870031833878E-3</v>
      </c>
      <c r="W45" s="2" t="str">
        <f>IMPRODUCT($S45,IMDIV($O45,IMSUB($O45,1)))</f>
        <v>-0.0962287655891354-7452.4404207366i</v>
      </c>
      <c r="X45" s="2">
        <f>20*LOG10(SQRT(IMPRODUCT(IMCONJUGATE(W45),W45)+0))</f>
        <v>77.445970254901312</v>
      </c>
    </row>
    <row r="46" spans="1:24" x14ac:dyDescent="0.25">
      <c r="B46" s="32"/>
      <c r="L46">
        <f>L45+Graph_Step_Size</f>
        <v>0.44000000000000022</v>
      </c>
      <c r="M46" s="1">
        <f>10^L46</f>
        <v>2.7542287033381685</v>
      </c>
      <c r="N46" s="1">
        <f>M46/(CEdsp)</f>
        <v>2.187892512751154E-5</v>
      </c>
      <c r="O46" s="2" t="str">
        <f>IMEXP(2*PI()*N46&amp;"i")</f>
        <v>0.99999999055109+0.000137469340465085i</v>
      </c>
      <c r="P46" s="2" t="str">
        <f>IMDIV(IMSUB(IMPRODUCT(gg1_+gg2_,$O46),gg2_),IMSUB($O46,1))</f>
        <v>0.000122189521787542-0.00173434001478562i</v>
      </c>
      <c r="Q46" s="2" t="str">
        <f>IMDIV(IMPRODUCT(gpi,$O46),IMSUB($O46,1))</f>
        <v>48.2518217779532-702001.220048328i</v>
      </c>
      <c r="R46" s="2" t="str">
        <f>IMPRODUCT($P46,$Q46,gpd)</f>
        <v>-818.906416228417-57.751011229146i</v>
      </c>
      <c r="S46" s="2" t="str">
        <f>IMDIV($R46,IMSUM(1,$R46))</f>
        <v>1.00121656851614-0.0000858998788158567i</v>
      </c>
      <c r="T46" s="2">
        <f>20*LOG10(SQRT(IMPRODUCT(IMCONJUGATE(S46),S46)+0))</f>
        <v>1.0560589317084309E-2</v>
      </c>
      <c r="U46">
        <f>ATAN(IMAGINARY(S46)/IMREAL(S46))*180/PI()</f>
        <v>-4.9157201943352382E-3</v>
      </c>
      <c r="W46" s="2" t="str">
        <f>IMPRODUCT($S46,IMDIV($O46,IMSUB($O46,1)))</f>
        <v>-0.124257444192789-7283.19904862372i</v>
      </c>
      <c r="X46" s="2">
        <f>20*LOG10(SQRT(IMPRODUCT(IMCONJUGATE(W46),W46)+0))</f>
        <v>77.246443587518613</v>
      </c>
    </row>
    <row r="47" spans="1:24" x14ac:dyDescent="0.25">
      <c r="B47" s="32"/>
      <c r="L47">
        <f>L46+Graph_Step_Size</f>
        <v>0.45000000000000023</v>
      </c>
      <c r="M47" s="1">
        <f>10^L47</f>
        <v>2.8183829312644555</v>
      </c>
      <c r="N47" s="1">
        <f>M47/(CEdsp)</f>
        <v>2.2388550761617861E-5</v>
      </c>
      <c r="O47" s="2" t="str">
        <f>IMEXP(2*PI()*N47&amp;"i")</f>
        <v>0.999999990105777+0.000140671412730497i</v>
      </c>
      <c r="P47" s="2" t="str">
        <f>IMDIV(IMSUB(IMPRODUCT(gg1_+gg2_,$O47),gg2_),IMSUB($O47,1))</f>
        <v>0.000122189521792349-0.0016948616161205i</v>
      </c>
      <c r="Q47" s="2" t="str">
        <f>IMDIV(IMPRODUCT(gpi,$O47),IMSUB($O47,1))</f>
        <v>48.2518237236029-686021.721336705i</v>
      </c>
      <c r="R47" s="2" t="str">
        <f>IMPRODUCT($P47,$Q47,gpd)</f>
        <v>-782.049377546814-56.4364377212064i</v>
      </c>
      <c r="S47" s="2" t="str">
        <f>IMDIV($R47,IMSUM(1,$R47))</f>
        <v>1.00127367877703-0.0000920324566448464i</v>
      </c>
      <c r="T47" s="2">
        <f>20*LOG10(SQRT(IMPRODUCT(IMCONJUGATE(S47),S47)+0))</f>
        <v>1.1056030584026424E-2</v>
      </c>
      <c r="U47">
        <f>ATAN(IMAGINARY(S47)/IMREAL(S47))*180/PI()</f>
        <v>-5.2663636734776578E-3</v>
      </c>
      <c r="W47" s="2" t="str">
        <f>IMPRODUCT($S47,IMDIV($O47,IMSUB($O47,1)))</f>
        <v>-0.153600242260368-7117.81918487632i</v>
      </c>
      <c r="X47" s="2">
        <f>20*LOG10(SQRT(IMPRODUCT(IMCONJUGATE(W47),W47)+0))</f>
        <v>77.046939029107918</v>
      </c>
    </row>
    <row r="48" spans="1:24" x14ac:dyDescent="0.25">
      <c r="B48" s="32"/>
      <c r="L48">
        <f>L47+Graph_Step_Size</f>
        <v>0.46000000000000024</v>
      </c>
      <c r="M48" s="1">
        <f>10^L48</f>
        <v>2.8840315031266082</v>
      </c>
      <c r="N48" s="1">
        <f>M48/(CEdsp)</f>
        <v>2.2910047101685503E-5</v>
      </c>
      <c r="O48" s="2" t="str">
        <f>IMEXP(2*PI()*N48&amp;"i")</f>
        <v>0.999999989639476+0.000143948070838977i</v>
      </c>
      <c r="P48" s="2" t="str">
        <f>IMDIV(IMSUB(IMPRODUCT(gg1_+gg2_,$O48),gg2_),IMSUB($O48,1))</f>
        <v>0.000122189521785046-0.00165628185551141i</v>
      </c>
      <c r="Q48" s="2" t="str">
        <f>IMDIV(IMPRODUCT(gpi,$O48),IMSUB($O48,1))</f>
        <v>48.2518207676085-670405.960422301i</v>
      </c>
      <c r="R48" s="2" t="str">
        <f>IMPRODUCT($P48,$Q48,gpd)</f>
        <v>-746.85117886042-55.151787548445i</v>
      </c>
      <c r="S48" s="2" t="str">
        <f>IMDIV($R48,IMSUM(1,$R48))</f>
        <v>1.00133345891914-0.0000986023017691617i</v>
      </c>
      <c r="T48" s="2">
        <f>20*LOG10(SQRT(IMPRODUCT(IMCONJUGATE(S48),S48)+0))</f>
        <v>1.1574603732771721E-2</v>
      </c>
      <c r="U48">
        <f>ATAN(IMAGINARY(S48)/IMREAL(S48))*180/PI()</f>
        <v>-5.6419723849898094E-3</v>
      </c>
      <c r="W48" s="2" t="str">
        <f>IMPRODUCT($S48,IMDIV($O48,IMSUB($O48,1)))</f>
        <v>-0.184318511446339-6956.21313292129i</v>
      </c>
      <c r="X48" s="2">
        <f>20*LOG10(SQRT(IMPRODUCT(IMCONJUGATE(W48),W48)+0))</f>
        <v>76.847457602594176</v>
      </c>
    </row>
    <row r="49" spans="1:24" x14ac:dyDescent="0.25">
      <c r="B49" s="32"/>
      <c r="C49" s="29"/>
      <c r="L49">
        <f>L48+Graph_Step_Size</f>
        <v>0.47000000000000025</v>
      </c>
      <c r="M49" s="1">
        <f>10^L49</f>
        <v>2.9512092266663874</v>
      </c>
      <c r="N49" s="1">
        <f>M49/(CEdsp)</f>
        <v>2.344369065197677E-5</v>
      </c>
      <c r="O49" s="2" t="str">
        <f>IMEXP(2*PI()*N49&amp;"i")</f>
        <v>0.9999999891512+0.000147301052117884i</v>
      </c>
      <c r="P49" s="2" t="str">
        <f>IMDIV(IMSUB(IMPRODUCT(gg1_+gg2_,$O49),gg2_),IMSUB($O49,1))</f>
        <v>0.000122189521790285-0.00161858027747062i</v>
      </c>
      <c r="Q49" s="2" t="str">
        <f>IMDIV(IMPRODUCT(gpi,$O49),IMSUB($O49,1))</f>
        <v>48.2518228882822-655145.657621986i</v>
      </c>
      <c r="R49" s="2" t="str">
        <f>IMPRODUCT($P49,$Q49,gpd)</f>
        <v>-713.237160075413-53.8963795948191i</v>
      </c>
      <c r="S49" s="2" t="str">
        <f>IMDIV($R49,IMSUM(1,$R49))</f>
        <v>1.0013960326895-0.000105640525344635i</v>
      </c>
      <c r="T49" s="2">
        <f>20*LOG10(SQRT(IMPRODUCT(IMCONJUGATE(S49),S49)+0))</f>
        <v>1.211737807637716E-2</v>
      </c>
      <c r="U49">
        <f>ATAN(IMAGINARY(S49)/IMREAL(S49))*180/PI()</f>
        <v>-6.0443181596024917E-3</v>
      </c>
      <c r="W49" s="2" t="str">
        <f>IMPRODUCT($S49,IMDIV($O49,IMSUB($O49,1)))</f>
        <v>-0.216476252257173-6798.29519640225i</v>
      </c>
      <c r="X49" s="2">
        <f>20*LOG10(SQRT(IMPRODUCT(IMCONJUGATE(W49),W49)+0))</f>
        <v>76.648000377291226</v>
      </c>
    </row>
    <row r="50" spans="1:24" x14ac:dyDescent="0.25">
      <c r="B50" s="32"/>
      <c r="L50">
        <f>L49+Graph_Step_Size</f>
        <v>0.48000000000000026</v>
      </c>
      <c r="M50" s="1">
        <f>10^L50</f>
        <v>3.0199517204020183</v>
      </c>
      <c r="N50" s="1">
        <f>M50/(CEdsp)</f>
        <v>2.3989764357365657E-5</v>
      </c>
      <c r="O50" s="2" t="str">
        <f>IMEXP(2*PI()*N50&amp;"i")</f>
        <v>0.999999988639912+0.000150732134362123i</v>
      </c>
      <c r="P50" s="2" t="str">
        <f>IMDIV(IMSUB(IMPRODUCT(gg1_+gg2_,$O50),gg2_),IMSUB($O50,1))</f>
        <v>0.000122189521792151-0.00158173689211447i</v>
      </c>
      <c r="Q50" s="2" t="str">
        <f>IMDIV(IMPRODUCT(gpi,$O50),IMSUB($O50,1))</f>
        <v>48.2518236433154-640232.721721222i</v>
      </c>
      <c r="R50" s="2" t="str">
        <f>IMPRODUCT($P50,$Q50,gpd)</f>
        <v>-681.136021348197-52.6695482119393i</v>
      </c>
      <c r="S50" s="2" t="str">
        <f>IMDIV($R50,IMSUM(1,$R50))</f>
        <v>1.00146152946757-0.000113180443821888i</v>
      </c>
      <c r="T50" s="2">
        <f>20*LOG10(SQRT(IMPRODUCT(IMCONJUGATE(S50),S50)+0))</f>
        <v>1.268547133003793E-2</v>
      </c>
      <c r="U50">
        <f>ATAN(IMAGINARY(S50)/IMREAL(S50))*180/PI()</f>
        <v>-6.4752978881281358E-3</v>
      </c>
      <c r="W50" s="2" t="str">
        <f>IMPRODUCT($S50,IMDIV($O50,IMSUB($O50,1)))</f>
        <v>-0.250140587361541-6643.98163369233i</v>
      </c>
      <c r="X50" s="2">
        <f>20*LOG10(SQRT(IMPRODUCT(IMCONJUGATE(W50),W50)+0))</f>
        <v>76.448568470914978</v>
      </c>
    </row>
    <row r="51" spans="1:24" x14ac:dyDescent="0.25">
      <c r="B51" s="32"/>
      <c r="L51">
        <f>L50+Graph_Step_Size</f>
        <v>0.49000000000000027</v>
      </c>
      <c r="M51" s="1">
        <f>10^L51</f>
        <v>3.0902954325135927</v>
      </c>
      <c r="N51" s="1">
        <f>M51/(CEdsp)</f>
        <v>2.4548557753358886E-5</v>
      </c>
      <c r="O51" s="2" t="str">
        <f>IMEXP(2*PI()*N51&amp;"i")</f>
        <v>0.999999988104527+0.000154243136776756i</v>
      </c>
      <c r="P51" s="2" t="str">
        <f>IMDIV(IMSUB(IMPRODUCT(gg1_+gg2_,$O51),gg2_),IMSUB($O51,1))</f>
        <v>0.000122189521785954-0.00154573216459042i</v>
      </c>
      <c r="Q51" s="2" t="str">
        <f>IMDIV(IMPRODUCT(gpi,$O51),IMSUB($O51,1))</f>
        <v>48.2518211349784-625659.24568399i</v>
      </c>
      <c r="R51" s="2" t="str">
        <f>IMPRODUCT($P51,$Q51,gpd)</f>
        <v>-650.479671859072-51.4706429138246i</v>
      </c>
      <c r="S51" s="2" t="str">
        <f>IMDIV($R51,IMSUM(1,$R51))</f>
        <v>1.00153008451151-0.000121257734356266i</v>
      </c>
      <c r="T51" s="2">
        <f>20*LOG10(SQRT(IMPRODUCT(IMCONJUGATE(S51),S51)+0))</f>
        <v>1.3280051702034992E-2</v>
      </c>
      <c r="U51">
        <f>ATAN(IMAGINARY(S51)/IMREAL(S51))*180/PI()</f>
        <v>-6.9369422700608398E-3</v>
      </c>
      <c r="W51" s="2" t="str">
        <f>IMPRODUCT($S51,IMDIV($O51,IMSUB($O51,1)))</f>
        <v>-0.285381677134586-6493.19061343926i</v>
      </c>
      <c r="X51" s="2">
        <f>20*LOG10(SQRT(IMPRODUCT(IMCONJUGATE(W51),W51)+0))</f>
        <v>76.249163051674472</v>
      </c>
    </row>
    <row r="52" spans="1:24" x14ac:dyDescent="0.25">
      <c r="A52" s="33"/>
      <c r="B52" s="35"/>
      <c r="L52">
        <f>L51+Graph_Step_Size</f>
        <v>0.50000000000000022</v>
      </c>
      <c r="M52" s="1">
        <f>10^L52</f>
        <v>3.1622776601683813</v>
      </c>
      <c r="N52" s="1">
        <f>M52/(CEdsp)</f>
        <v>2.5120367119611519E-5</v>
      </c>
      <c r="O52" s="2" t="str">
        <f>IMEXP(2*PI()*N52&amp;"i")</f>
        <v>0.999999987543911+0.000157835920941561i</v>
      </c>
      <c r="P52" s="2" t="str">
        <f>IMDIV(IMSUB(IMPRODUCT(gg1_+gg2_,$O52),gg2_),IMSUB($O52,1))</f>
        <v>0.000122189521789534-0.0015105470047268i</v>
      </c>
      <c r="Q52" s="2" t="str">
        <f>IMDIV(IMPRODUCT(gpi,$O52),IMSUB($O52,1))</f>
        <v>48.2518225839208-611417.502460403i</v>
      </c>
      <c r="R52" s="2" t="str">
        <f>IMPRODUCT($P52,$Q52,gpd)</f>
        <v>-621.20308538487-50.2990280401596i</v>
      </c>
      <c r="S52" s="2" t="str">
        <f>IMDIV($R52,IMSUM(1,$R52))</f>
        <v>1.00160183921436-0.00012991060099136i</v>
      </c>
      <c r="T52" s="2">
        <f>20*LOG10(SQRT(IMPRODUCT(IMCONJUGATE(S52),S52)+0))</f>
        <v>1.390234006647886E-2</v>
      </c>
      <c r="U52">
        <f>ATAN(IMAGINARY(S52)/IMREAL(S52))*180/PI()</f>
        <v>-7.4314251608324968E-3</v>
      </c>
      <c r="W52" s="2" t="str">
        <f>IMPRODUCT($S52,IMDIV($O52,IMSUB($O52,1)))</f>
        <v>-0.32227281049565-6345.84217112063i</v>
      </c>
      <c r="X52" s="2">
        <f>20*LOG10(SQRT(IMPRODUCT(IMCONJUGATE(W52),W52)+0))</f>
        <v>76.049785340444728</v>
      </c>
    </row>
    <row r="53" spans="1:24" x14ac:dyDescent="0.25">
      <c r="A53" s="33"/>
      <c r="B53" s="35"/>
      <c r="L53">
        <f>L52+Graph_Step_Size</f>
        <v>0.51000000000000023</v>
      </c>
      <c r="M53" s="1">
        <f>10^L53</f>
        <v>3.2359365692962849</v>
      </c>
      <c r="N53" s="1">
        <f>M53/(CEdsp)</f>
        <v>2.5705495637018344E-5</v>
      </c>
      <c r="O53" s="2" t="str">
        <f>IMEXP(2*PI()*N53&amp;"i")</f>
        <v>0.999999986956874+0.000161512391798074i</v>
      </c>
      <c r="P53" s="2" t="str">
        <f>IMDIV(IMSUB(IMPRODUCT(gg1_+gg2_,$O53),gg2_),IMSUB($O53,1))</f>
        <v>0.00012218952179333-0.00147616275687625i</v>
      </c>
      <c r="Q53" s="2" t="str">
        <f>IMDIV(IMPRODUCT(gpi,$O53),IMSUB($O53,1))</f>
        <v>48.2518241207059-597499.940889688i</v>
      </c>
      <c r="R53" s="2" t="str">
        <f>IMPRODUCT($P53,$Q53,gpd)</f>
        <v>-593.244162356657-49.1540823769862i</v>
      </c>
      <c r="S53" s="2" t="str">
        <f>IMDIV($R53,IMSUM(1,$R53))</f>
        <v>1.00167694137028-0.000139179952281711i</v>
      </c>
      <c r="T53" s="2">
        <f>20*LOG10(SQRT(IMPRODUCT(IMCONJUGATE(S53),S53)+0))</f>
        <v>1.4553612218534996E-2</v>
      </c>
      <c r="U53">
        <f>ATAN(IMAGINARY(S53)/IMREAL(S53))*180/PI()</f>
        <v>-7.9610735536615046E-3</v>
      </c>
      <c r="W53" s="2" t="str">
        <f>IMPRODUCT($S53,IMDIV($O53,IMSUB($O53,1)))</f>
        <v>-0.360890758012595-6201.85816658415i</v>
      </c>
      <c r="X53" s="2">
        <f>20*LOG10(SQRT(IMPRODUCT(IMCONJUGATE(W53),W53)+0))</f>
        <v>75.850436613021657</v>
      </c>
    </row>
    <row r="54" spans="1:24" x14ac:dyDescent="0.25">
      <c r="L54">
        <f>L53+Graph_Step_Size</f>
        <v>0.52000000000000024</v>
      </c>
      <c r="M54" s="1">
        <f>10^L54</f>
        <v>3.311311214825913</v>
      </c>
      <c r="N54" s="1">
        <f>M54/(CEdsp)</f>
        <v>2.6304253548464367E-5</v>
      </c>
      <c r="O54" s="2" t="str">
        <f>IMEXP(2*PI()*N54&amp;"i")</f>
        <v>0.99999998634217+0.000165274498659608i</v>
      </c>
      <c r="P54" s="2" t="str">
        <f>IMDIV(IMSUB(IMPRODUCT(gg1_+gg2_,$O54),gg2_),IMSUB($O54,1))</f>
        <v>0.000122189521790151-0.00144256119006444i</v>
      </c>
      <c r="Q54" s="2" t="str">
        <f>IMDIV(IMPRODUCT(gpi,$O54),IMSUB($O54,1))</f>
        <v>48.2518228338003-583899.181696478i</v>
      </c>
      <c r="R54" s="2" t="str">
        <f>IMPRODUCT($P54,$Q54,gpd)</f>
        <v>-566.543598154042-48.0351988533006i</v>
      </c>
      <c r="S54" s="2" t="str">
        <f>IMDIV($R54,IMSUM(1,$R54))</f>
        <v>1.00175554545108-0.000149109591398159i</v>
      </c>
      <c r="T54" s="2">
        <f>20*LOG10(SQRT(IMPRODUCT(IMCONJUGATE(S54),S54)+0))</f>
        <v>1.5235201213889046E-2</v>
      </c>
      <c r="U54">
        <f>ATAN(IMAGINARY(S54)/IMREAL(S54))*180/PI()</f>
        <v>-8.5283782532921092E-3</v>
      </c>
      <c r="W54" s="2" t="str">
        <f>IMPRODUCT($S54,IMDIV($O54,IMSUB($O54,1)))</f>
        <v>-0.401315797198102-6061.16224255113i</v>
      </c>
      <c r="X54" s="2">
        <f>20*LOG10(SQRT(IMPRODUCT(IMCONJUGATE(W54),W54)+0))</f>
        <v>75.651118202461944</v>
      </c>
    </row>
    <row r="55" spans="1:24" x14ac:dyDescent="0.25">
      <c r="L55">
        <f>L54+Graph_Step_Size</f>
        <v>0.53000000000000025</v>
      </c>
      <c r="M55" s="1">
        <f>10^L55</f>
        <v>3.3884415613920278</v>
      </c>
      <c r="N55" s="1">
        <f>M55/(CEdsp)</f>
        <v>2.6916958323319749E-5</v>
      </c>
      <c r="O55" s="2" t="str">
        <f>IMEXP(2*PI()*N55&amp;"i")</f>
        <v>0.999999985698496+0.000169124236244804i</v>
      </c>
      <c r="P55" s="2" t="str">
        <f>IMDIV(IMSUB(IMPRODUCT(gg1_+gg2_,$O55),gg2_),IMSUB($O55,1))</f>
        <v>0.000122189521787583-0.00140972448828587i</v>
      </c>
      <c r="Q55" s="2" t="str">
        <f>IMDIV(IMPRODUCT(gpi,$O55),IMSUB($O55,1))</f>
        <v>48.2518217942074-570608.013578226i</v>
      </c>
      <c r="R55" s="2" t="str">
        <f>IMPRODUCT($P55,$Q55,gpd)</f>
        <v>-541.044757296297-46.9417842284522i</v>
      </c>
      <c r="S55" s="2" t="str">
        <f>IMDIV($R55,IMSUM(1,$R55))</f>
        <v>1.00183781289354-0.000159746419413093i</v>
      </c>
      <c r="T55" s="2">
        <f>20*LOG10(SQRT(IMPRODUCT(IMCONJUGATE(S55),S55)+0))</f>
        <v>1.5948499796663379E-2</v>
      </c>
      <c r="U55">
        <f>ATAN(IMAGINARY(S55)/IMREAL(S55))*180/PI()</f>
        <v>-9.1360052788289747E-3</v>
      </c>
      <c r="W55" s="2" t="str">
        <f>IMPRODUCT($S55,IMDIV($O55,IMSUB($O55,1)))</f>
        <v>-0.44363181683462-5923.67978406123i</v>
      </c>
      <c r="X55" s="2">
        <f>20*LOG10(SQRT(IMPRODUCT(IMCONJUGATE(W55),W55)+0))</f>
        <v>75.451831501510654</v>
      </c>
    </row>
    <row r="56" spans="1:24" x14ac:dyDescent="0.25">
      <c r="L56">
        <f>L55+Graph_Step_Size</f>
        <v>0.54000000000000026</v>
      </c>
      <c r="M56" s="1">
        <f>10^L56</f>
        <v>3.4673685045253184</v>
      </c>
      <c r="N56" s="1">
        <f>M56/(CEdsp)</f>
        <v>2.7543934825766215E-5</v>
      </c>
      <c r="O56" s="2" t="str">
        <f>IMEXP(2*PI()*N56&amp;"i")</f>
        <v>0.999999985024487+0.00017306364573526i</v>
      </c>
      <c r="P56" s="2" t="str">
        <f>IMDIV(IMSUB(IMPRODUCT(gg1_+gg2_,$O56),gg2_),IMSUB($O56,1))</f>
        <v>0.000122189521787941-0.00137763524109212i</v>
      </c>
      <c r="Q56" s="2" t="str">
        <f>IMDIV(IMPRODUCT(gpi,$O56),IMSUB($O56,1))</f>
        <v>48.2518219395597-557619.389381663i</v>
      </c>
      <c r="R56" s="2" t="str">
        <f>IMPRODUCT($P56,$Q56,gpd)</f>
        <v>-516.693553325375-45.8732587612359i</v>
      </c>
      <c r="S56" s="2" t="str">
        <f>IMDIV($R56,IMSUM(1,$R56))</f>
        <v>1.00192391239751-0.000171140652575399i</v>
      </c>
      <c r="T56" s="2">
        <f>20*LOG10(SQRT(IMPRODUCT(IMCONJUGATE(S56),S56)+0))</f>
        <v>1.6694962914556154E-2</v>
      </c>
      <c r="U56">
        <f>ATAN(IMAGINARY(S56)/IMREAL(S56))*180/PI()</f>
        <v>-9.7868080390012685E-3</v>
      </c>
      <c r="W56" s="2" t="str">
        <f>IMPRODUCT($S56,IMDIV($O56,IMSUB($O56,1)))</f>
        <v>-0.487926563611632-5789.33787883522i</v>
      </c>
      <c r="X56" s="2">
        <f>20*LOG10(SQRT(IMPRODUCT(IMCONJUGATE(W56),W56)+0))</f>
        <v>75.252577965116416</v>
      </c>
    </row>
    <row r="57" spans="1:24" x14ac:dyDescent="0.25">
      <c r="L57">
        <f>L56+Graph_Step_Size</f>
        <v>0.55000000000000027</v>
      </c>
      <c r="M57" s="1">
        <f>10^L57</f>
        <v>3.5481338923357573</v>
      </c>
      <c r="N57" s="1">
        <f>M57/(CEdsp)</f>
        <v>2.8185515487044386E-5</v>
      </c>
      <c r="O57" s="2" t="str">
        <f>IMEXP(2*PI()*N57&amp;"i")</f>
        <v>0.999999984318713+0.000177094815857788i</v>
      </c>
      <c r="P57" s="2" t="str">
        <f>IMDIV(IMSUB(IMPRODUCT(gg1_+gg2_,$O57),gg2_),IMSUB($O57,1))</f>
        <v>0.000122189521789385-0.00134627643433354i</v>
      </c>
      <c r="Q57" s="2" t="str">
        <f>IMDIV(IMPRODUCT(gpi,$O57),IMSUB($O57,1))</f>
        <v>48.2518225235935-544926.422366312i</v>
      </c>
      <c r="R57" s="2" t="str">
        <f>IMPRODUCT($P57,$Q57,gpd)</f>
        <v>-493.438334070643-44.8290559038017i</v>
      </c>
      <c r="S57" s="2" t="str">
        <f>IMDIV($R57,IMSUM(1,$R57))</f>
        <v>1.00201402023532-0.000183346054670835i</v>
      </c>
      <c r="T57" s="2">
        <f>20*LOG10(SQRT(IMPRODUCT(IMCONJUGATE(S57),S57)+0))</f>
        <v>1.7476110325819361E-2</v>
      </c>
      <c r="U57">
        <f>ATAN(IMAGINARY(S57)/IMREAL(S57))*180/PI()</f>
        <v>-1.0483840339188689E-2</v>
      </c>
      <c r="W57" s="2" t="str">
        <f>IMPRODUCT($S57,IMDIV($O57,IMSUB($O57,1)))</f>
        <v>-0.534291806896539-5658.06527853614i</v>
      </c>
      <c r="X57" s="2">
        <f>20*LOG10(SQRT(IMPRODUCT(IMCONJUGATE(W57),W57)+0))</f>
        <v>75.053359113038553</v>
      </c>
    </row>
    <row r="58" spans="1:24" x14ac:dyDescent="0.25">
      <c r="L58">
        <f>L57+Graph_Step_Size</f>
        <v>0.56000000000000028</v>
      </c>
      <c r="M58" s="1">
        <f>10^L58</f>
        <v>3.6307805477010158</v>
      </c>
      <c r="N58" s="1">
        <f>M58/(CEdsp)</f>
        <v>2.8842040481713186E-5</v>
      </c>
      <c r="O58" s="2" t="str">
        <f>IMEXP(2*PI()*N58&amp;"i")</f>
        <v>0.999999983579677+0.000181219883991883i</v>
      </c>
      <c r="P58" s="2" t="str">
        <f>IMDIV(IMSUB(IMPRODUCT(gg1_+gg2_,$O58),gg2_),IMSUB($O58,1))</f>
        <v>0.000122189521791886-0.00131563144116729i</v>
      </c>
      <c r="Q58" s="2" t="str">
        <f>IMDIV(IMPRODUCT(gpi,$O58),IMSUB($O58,1))</f>
        <v>48.2518235359283-532522.382553053i</v>
      </c>
      <c r="R58" s="2" t="str">
        <f>IMPRODUCT($P58,$Q58,gpd)</f>
        <v>-471.229772098459-43.8086220058994i</v>
      </c>
      <c r="S58" s="2" t="str">
        <f>IMDIV($R58,IMSUM(1,$R58))</f>
        <v>1.00210832057255-0.000196420185429911i</v>
      </c>
      <c r="T58" s="2">
        <f>20*LOG10(SQRT(IMPRODUCT(IMCONJUGATE(S58),S58)+0))</f>
        <v>1.8293529298090281E-2</v>
      </c>
      <c r="U58">
        <f>ATAN(IMAGINARY(S58)/IMREAL(S58))*180/PI()</f>
        <v>-1.1230370271508118E-2</v>
      </c>
      <c r="W58" s="2" t="str">
        <f>IMPRODUCT($S58,IMDIV($O58,IMSUB($O58,1)))</f>
        <v>-0.582823489958572-5529.79236090664i</v>
      </c>
      <c r="X58" s="2">
        <f>20*LOG10(SQRT(IMPRODUCT(IMCONJUGATE(W58),W58)+0))</f>
        <v>74.854176532545722</v>
      </c>
    </row>
    <row r="59" spans="1:24" x14ac:dyDescent="0.25">
      <c r="L59">
        <f>L58+Graph_Step_Size</f>
        <v>0.57000000000000028</v>
      </c>
      <c r="M59" s="1">
        <f>10^L59</f>
        <v>3.7153522909717283</v>
      </c>
      <c r="N59" s="1">
        <f>M59/(CEdsp)</f>
        <v>2.951385790801493E-5</v>
      </c>
      <c r="O59" s="2" t="str">
        <f>IMEXP(2*PI()*N59&amp;"i")</f>
        <v>0.999999982805811+0.000185441037302989i</v>
      </c>
      <c r="P59" s="2" t="str">
        <f>IMDIV(IMSUB(IMPRODUCT(gg1_+gg2_,$O59),gg2_),IMSUB($O59,1))</f>
        <v>0.000122189521791938-0.00128568401320033i</v>
      </c>
      <c r="Q59" s="2" t="str">
        <f>IMDIV(IMPRODUCT(gpi,$O59),IMSUB($O59,1))</f>
        <v>48.2518235570692-520400.693155794i</v>
      </c>
      <c r="R59" s="2" t="str">
        <f>IMPRODUCT($P59,$Q59,gpd)</f>
        <v>-450.020760067066-42.8114160174635i</v>
      </c>
      <c r="S59" s="2" t="str">
        <f>IMDIV($R59,IMSUM(1,$R59))</f>
        <v>1.00220700580065-0.000210424666045715i</v>
      </c>
      <c r="T59" s="2">
        <f>20*LOG10(SQRT(IMPRODUCT(IMCONJUGATE(S59),S59)+0))</f>
        <v>1.9148877401762535E-2</v>
      </c>
      <c r="U59">
        <f>ATAN(IMAGINARY(S59)/IMREAL(S59))*180/PI()</f>
        <v>-1.2029895044560319E-2</v>
      </c>
      <c r="W59" s="2" t="str">
        <f>IMPRODUCT($S59,IMDIV($O59,IMSUB($O59,1)))</f>
        <v>-0.633621935633767-5404.45109276312i</v>
      </c>
      <c r="X59" s="2">
        <f>20*LOG10(SQRT(IMPRODUCT(IMCONJUGATE(W59),W59)+0))</f>
        <v>74.655031881209567</v>
      </c>
    </row>
    <row r="60" spans="1:24" x14ac:dyDescent="0.25">
      <c r="L60">
        <f>L59+Graph_Step_Size</f>
        <v>0.58000000000000029</v>
      </c>
      <c r="M60" s="1">
        <f>10^L60</f>
        <v>3.8018939632056155</v>
      </c>
      <c r="N60" s="1">
        <f>M60/(CEdsp)</f>
        <v>3.0201323972441601E-5</v>
      </c>
      <c r="O60" s="2" t="str">
        <f>IMEXP(2*PI()*N60&amp;"i")</f>
        <v>0.999999981995474+0.000189760513902167i</v>
      </c>
      <c r="P60" s="2" t="str">
        <f>IMDIV(IMSUB(IMPRODUCT(gg1_+gg2_,$O60),gg2_),IMSUB($O60,1))</f>
        <v>0.000122189521792855-0.00125641827191898i</v>
      </c>
      <c r="Q60" s="2" t="str">
        <f>IMDIV(IMPRODUCT(gpi,$O60),IMSUB($O60,1))</f>
        <v>48.2518239283265-508554.927094359i</v>
      </c>
      <c r="R60" s="2" t="str">
        <f>IMPRODUCT($P60,$Q60,gpd)</f>
        <v>-429.766310821504-41.836909209066i</v>
      </c>
      <c r="S60" s="2" t="str">
        <f>IMDIV($R60,IMSUM(1,$R60))</f>
        <v>1.0023102768813-0.000225425462988441i</v>
      </c>
      <c r="T60" s="2">
        <f>20*LOG10(SQRT(IMPRODUCT(IMCONJUGATE(S60),S60)+0))</f>
        <v>2.0043885398010559E-2</v>
      </c>
      <c r="U60">
        <f>ATAN(IMAGINARY(S60)/IMREAL(S60))*180/PI()</f>
        <v>-1.2886156816065314E-2</v>
      </c>
      <c r="W60" s="2" t="str">
        <f>IMPRODUCT($S60,IMDIV($O60,IMSUB($O60,1)))</f>
        <v>-0.686791993907695-5281.97499382521i</v>
      </c>
      <c r="X60" s="2">
        <f>20*LOG10(SQRT(IMPRODUCT(IMCONJUGATE(W60),W60)+0))</f>
        <v>74.455926889792309</v>
      </c>
    </row>
    <row r="61" spans="1:24" x14ac:dyDescent="0.25">
      <c r="L61">
        <f>L60+Graph_Step_Size</f>
        <v>0.5900000000000003</v>
      </c>
      <c r="M61" s="1">
        <f>10^L61</f>
        <v>3.8904514499428093</v>
      </c>
      <c r="N61" s="1">
        <f>M61/(CEdsp)</f>
        <v>3.0904803178600235E-5</v>
      </c>
      <c r="O61" s="2" t="str">
        <f>IMEXP(2*PI()*N61&amp;"i")</f>
        <v>0.999999981146946+0.000194180604032759i</v>
      </c>
      <c r="P61" s="2" t="str">
        <f>IMDIV(IMSUB(IMPRODUCT(gg1_+gg2_,$O61),gg2_),IMSUB($O61,1))</f>
        <v>0.000122189521787415-0.00122781870023139i</v>
      </c>
      <c r="Q61" s="2" t="str">
        <f>IMDIV(IMPRODUCT(gpi,$O61),IMSUB($O61,1))</f>
        <v>48.2518217261277-496978.803586795i</v>
      </c>
      <c r="R61" s="2" t="str">
        <f>IMPRODUCT($P61,$Q61,gpd)</f>
        <v>-410.423461956697-40.8845848794292i</v>
      </c>
      <c r="S61" s="2" t="str">
        <f>IMDIV($R61,IMSUM(1,$R61))</f>
        <v>1.0024183437031-0.000241493191241519i</v>
      </c>
      <c r="T61" s="2">
        <f>20*LOG10(SQRT(IMPRODUCT(IMCONJUGATE(S61),S61)+0))</f>
        <v>2.098036022388014E-2</v>
      </c>
      <c r="U61">
        <f>ATAN(IMAGINARY(S61)/IMREAL(S61))*180/PI()</f>
        <v>-1.380315958753201E-2</v>
      </c>
      <c r="W61" s="2" t="str">
        <f>IMPRODUCT($S61,IMDIV($O61,IMSUB($O61,1)))</f>
        <v>-0.742443312968498-5162.29910136293i</v>
      </c>
      <c r="X61" s="2">
        <f>20*LOG10(SQRT(IMPRODUCT(IMCONJUGATE(W61),W61)+0))</f>
        <v>74.256863365232363</v>
      </c>
    </row>
    <row r="62" spans="1:24" x14ac:dyDescent="0.25">
      <c r="L62">
        <f>L61+Graph_Step_Size</f>
        <v>0.60000000000000031</v>
      </c>
      <c r="M62" s="1">
        <f>10^L62</f>
        <v>3.9810717055349762</v>
      </c>
      <c r="N62" s="1">
        <f>M62/(CEdsp)</f>
        <v>3.1624668520477604E-5</v>
      </c>
      <c r="O62" s="2" t="str">
        <f>IMEXP(2*PI()*N62&amp;"i")</f>
        <v>0.999999980258429+0.000198703651284716i</v>
      </c>
      <c r="P62" s="2" t="str">
        <f>IMDIV(IMSUB(IMPRODUCT(gg1_+gg2_,$O62),gg2_),IMSUB($O62,1))</f>
        <v>0.000122189521787541-0.00119987013427599i</v>
      </c>
      <c r="Q62" s="2" t="str">
        <f>IMDIV(IMPRODUCT(gpi,$O62),IMSUB($O62,1))</f>
        <v>48.251821777508-485666.184819182i</v>
      </c>
      <c r="R62" s="2" t="str">
        <f>IMPRODUCT($P62,$Q62,gpd)</f>
        <v>-391.9511846998-39.9539381016713i</v>
      </c>
      <c r="S62" s="2" t="str">
        <f>IMDIV($R62,IMSUM(1,$R62))</f>
        <v>1.00253142545045-0.000258703438471311i</v>
      </c>
      <c r="T62" s="2">
        <f>20*LOG10(SQRT(IMPRODUCT(IMCONJUGATE(S62),S62)+0))</f>
        <v>2.1960188074403142E-2</v>
      </c>
      <c r="U62">
        <f>ATAN(IMAGINARY(S62)/IMREAL(S62))*180/PI()</f>
        <v>-1.4785187241643153E-2</v>
      </c>
      <c r="W62" s="2" t="str">
        <f>IMPRODUCT($S62,IMDIV($O62,IMSUB($O62,1)))</f>
        <v>-0.800690421064708-5045.35993564024i</v>
      </c>
      <c r="X62" s="2">
        <f>20*LOG10(SQRT(IMPRODUCT(IMCONJUGATE(W62),W62)+0))</f>
        <v>74.057843193726015</v>
      </c>
    </row>
    <row r="63" spans="1:24" x14ac:dyDescent="0.25">
      <c r="L63">
        <f>L62+Graph_Step_Size</f>
        <v>0.61000000000000032</v>
      </c>
      <c r="M63" s="1">
        <f>10^L63</f>
        <v>4.0738027780411308</v>
      </c>
      <c r="N63" s="1">
        <f>M63/(CEdsp)</f>
        <v>3.2361301680206489E-5</v>
      </c>
      <c r="O63" s="2" t="str">
        <f>IMEXP(2*PI()*N63&amp;"i")</f>
        <v>0.999999979328038+0.000203332053837188i</v>
      </c>
      <c r="P63" s="2" t="str">
        <f>IMDIV(IMSUB(IMPRODUCT(gg1_+gg2_,$O63),gg2_),IMSUB($O63,1))</f>
        <v>0.000122189521790943-0.0011725577553457i</v>
      </c>
      <c r="Q63" s="2" t="str">
        <f>IMDIV(IMPRODUCT(gpi,$O63),IMSUB($O63,1))</f>
        <v>48.2518231544161-474611.072691315i</v>
      </c>
      <c r="R63" s="2" t="str">
        <f>IMPRODUCT($P63,$Q63,gpd)</f>
        <v>-374.310296871709-39.0444754328354i</v>
      </c>
      <c r="S63" s="2" t="str">
        <f>IMDIV($R63,IMSUM(1,$R63))</f>
        <v>1.00264975098507-0.000277137111155498i</v>
      </c>
      <c r="T63" s="2">
        <f>20*LOG10(SQRT(IMPRODUCT(IMCONJUGATE(S63),S63)+0))</f>
        <v>2.2985337583579336E-2</v>
      </c>
      <c r="U63">
        <f>ATAN(IMAGINARY(S63)/IMREAL(S63))*180/PI()</f>
        <v>-1.5836822774533368E-2</v>
      </c>
      <c r="W63" s="2" t="str">
        <f>IMPRODUCT($S63,IMDIV($O63,IMSUB($O63,1)))</f>
        <v>-0.861653080370256-4931.09546613822i</v>
      </c>
      <c r="X63" s="2">
        <f>20*LOG10(SQRT(IMPRODUCT(IMCONJUGATE(W63),W63)+0))</f>
        <v>73.858868343908682</v>
      </c>
    </row>
    <row r="64" spans="1:24" x14ac:dyDescent="0.25">
      <c r="L64">
        <f>L63+Graph_Step_Size</f>
        <v>0.62000000000000033</v>
      </c>
      <c r="M64" s="1">
        <f>10^L64</f>
        <v>4.1686938347033582</v>
      </c>
      <c r="N64" s="1">
        <f>M64/(CEdsp)</f>
        <v>3.31150932304387E-5</v>
      </c>
      <c r="O64" s="2" t="str">
        <f>IMEXP(2*PI()*N64&amp;"i")</f>
        <v>0.999999978353798+0.000208068265730079i</v>
      </c>
      <c r="P64" s="2" t="str">
        <f>IMDIV(IMSUB(IMPRODUCT(gg1_+gg2_,$O64),gg2_),IMSUB($O64,1))</f>
        <v>0.000122189521788357-0.00114586708205835i</v>
      </c>
      <c r="Q64" s="2" t="str">
        <f>IMDIV(IMPRODUCT(gpi,$O64),IMSUB($O64,1))</f>
        <v>48.2518221075854-463807.605636405i</v>
      </c>
      <c r="R64" s="2" t="str">
        <f>IMPRODUCT($P64,$Q64,gpd)</f>
        <v>-357.463379785368-38.1557146578524i</v>
      </c>
      <c r="S64" s="2" t="str">
        <f>IMDIV($R64,IMSUM(1,$R64))</f>
        <v>1.00277355924004-0.000296880804454986i</v>
      </c>
      <c r="T64" s="2">
        <f>20*LOG10(SQRT(IMPRODUCT(IMCONJUGATE(S64),S64)+0))</f>
        <v>2.4057863102884373E-2</v>
      </c>
      <c r="U64">
        <f>ATAN(IMAGINARY(S64)/IMREAL(S64))*180/PI()</f>
        <v>-1.6962968817832685E-2</v>
      </c>
      <c r="W64" s="2" t="str">
        <f>IMPRODUCT($S64,IMDIV($O64,IMSUB($O64,1)))</f>
        <v>-0.925456478985031-4819.44507853748i</v>
      </c>
      <c r="X64" s="2">
        <f>20*LOG10(SQRT(IMPRODUCT(IMCONJUGATE(W64),W64)+0))</f>
        <v>73.659940870133127</v>
      </c>
    </row>
    <row r="65" spans="12:24" x14ac:dyDescent="0.25">
      <c r="L65">
        <f>L64+Graph_Step_Size</f>
        <v>0.63000000000000034</v>
      </c>
      <c r="M65" s="1">
        <f>10^L65</f>
        <v>4.2657951880159306</v>
      </c>
      <c r="N65" s="1">
        <f>M65/(CEdsp)</f>
        <v>3.3886442841431758E-5</v>
      </c>
      <c r="O65" s="2" t="str">
        <f>IMEXP(2*PI()*N65&amp;"i")</f>
        <v>0.999999977333644+0.000212914798165197i</v>
      </c>
      <c r="P65" s="2" t="str">
        <f>IMDIV(IMSUB(IMPRODUCT(gg1_+gg2_,$O65),gg2_),IMSUB($O65,1))</f>
        <v>0.000122189521788927-0.00111978396266383i</v>
      </c>
      <c r="Q65" s="2" t="str">
        <f>IMDIV(IMPRODUCT(gpi,$O65),IMSUB($O65,1))</f>
        <v>48.2518223383782-453250.055513226i</v>
      </c>
      <c r="R65" s="2" t="str">
        <f>IMPRODUCT($P65,$Q65,gpd)</f>
        <v>-341.374698870062-37.2871845498304i</v>
      </c>
      <c r="S65" s="2" t="str">
        <f>IMDIV($R65,IMSUM(1,$R65))</f>
        <v>1.00290309962662-0.000318027197390131i</v>
      </c>
      <c r="T65" s="2">
        <f>20*LOG10(SQRT(IMPRODUCT(IMCONJUGATE(S65),S65)+0))</f>
        <v>2.5179908078639117E-2</v>
      </c>
      <c r="U65">
        <f>ATAN(IMAGINARY(S65)/IMREAL(S65))*180/PI()</f>
        <v>-1.8168869531706971E-2</v>
      </c>
      <c r="W65" s="2" t="str">
        <f>IMPRODUCT($S65,IMDIV($O65,IMSUB($O65,1)))</f>
        <v>-0.992231355673199-4710.34954244351i</v>
      </c>
      <c r="X65" s="2">
        <f>20*LOG10(SQRT(IMPRODUCT(IMCONJUGATE(W65),W65)+0))</f>
        <v>73.461062915847307</v>
      </c>
    </row>
    <row r="66" spans="12:24" x14ac:dyDescent="0.25">
      <c r="L66">
        <f>L65+Graph_Step_Size</f>
        <v>0.64000000000000035</v>
      </c>
      <c r="M66" s="1">
        <f>10^L66</f>
        <v>4.3651583224016637</v>
      </c>
      <c r="N66" s="1">
        <f t="shared" ref="N66:N129" si="12">M66/(CEdsp)</f>
        <v>3.4675759492959445E-5</v>
      </c>
      <c r="O66" s="2" t="str">
        <f>IMEXP(2*PI()*N66&amp;"i")</f>
        <v>0.999999976265412+0.000217874220837738i</v>
      </c>
      <c r="P66" s="2" t="str">
        <f>IMDIV(IMSUB(IMPRODUCT(gg1_+gg2_,$O66),gg2_),IMSUB($O66,1))</f>
        <v>0.000122189521791423-0.00109429456755018i</v>
      </c>
      <c r="Q66" s="2" t="str">
        <f>IMDIV(IMPRODUCT(gpi,$O66),IMSUB($O66,1))</f>
        <v>48.25182334875-442932.824568951i</v>
      </c>
      <c r="R66" s="2" t="str">
        <f>IMPRODUCT($P66,$Q66,gpd)</f>
        <v>-326.010127877542-36.4384246017424i</v>
      </c>
      <c r="S66" s="2" t="str">
        <f>IMDIV($R66,IMSUM(1,$R66))</f>
        <v>1.00303863245387-0.000340675474594715i</v>
      </c>
      <c r="T66" s="2">
        <f>20*LOG10(SQRT(IMPRODUCT(IMCONJUGATE(S66),S66)+0))</f>
        <v>2.6353708527502136E-2</v>
      </c>
      <c r="U66">
        <f>ATAN(IMAGINARY(S66)/IMREAL(S66))*180/PI()</f>
        <v>-1.9460133932803034E-2</v>
      </c>
      <c r="W66" s="2" t="str">
        <f>IMPRODUCT($S66,IMDIV($O66,IMSUB($O66,1)))</f>
        <v>-1.06211435977915-4603.75097983589i</v>
      </c>
      <c r="X66" s="2">
        <f>20*LOG10(SQRT(IMPRODUCT(IMCONJUGATE(W66),W66)+0))</f>
        <v>73.262236717069356</v>
      </c>
    </row>
    <row r="67" spans="12:24" x14ac:dyDescent="0.25">
      <c r="L67">
        <f t="shared" ref="L67:L130" si="13">L66+Graph_Step_Size</f>
        <v>0.65000000000000036</v>
      </c>
      <c r="M67" s="1">
        <f t="shared" ref="M67:M130" si="14">10^L67</f>
        <v>4.4668359215096354</v>
      </c>
      <c r="N67" s="1">
        <f t="shared" si="12"/>
        <v>3.5483461691158238E-5</v>
      </c>
      <c r="O67" s="2" t="str">
        <f t="shared" ref="O67:O130" si="15">IMEXP(2*PI()*N67&amp;"i")</f>
        <v>0.999999975146835+0.000222949163298758i</v>
      </c>
      <c r="P67" s="2" t="str">
        <f>IMDIV(IMSUB(IMPRODUCT(gg1_+gg2_,$O67),gg2_),IMSUB($O67,1))</f>
        <v>0.000122189521789773-0.00106938538189922i</v>
      </c>
      <c r="Q67" s="2" t="str">
        <f>IMDIV(IMPRODUCT(gpi,$O67),IMSUB($O67,1))</f>
        <v>48.2518226804755-432850.442471174i</v>
      </c>
      <c r="R67" s="2" t="str">
        <f>IMPRODUCT($P67,$Q67,gpd)</f>
        <v>-311.337076491918-35.608984786215i</v>
      </c>
      <c r="S67" s="2" t="str">
        <f>IMDIV($R67,IMSUM(1,$R67))</f>
        <v>1.0031804293611-0.000364931776805804i</v>
      </c>
      <c r="T67" s="2">
        <f t="shared" ref="T67:T130" si="16">20*LOG10(SQRT(IMPRODUCT(IMCONJUGATE(S67),S67)+0))</f>
        <v>2.7581596609190656E-2</v>
      </c>
      <c r="U67">
        <f t="shared" ref="U67:U130" si="17">ATAN(IMAGINARY(S67)/IMREAL(S67))*180/PI()</f>
        <v>-2.0842760770548772E-2</v>
      </c>
      <c r="W67" s="2" t="str">
        <f>IMPRODUCT($S67,IMDIV($O67,IMSUB($O67,1)))</f>
        <v>-1.13524827649675-4499.59283422528i</v>
      </c>
      <c r="X67" s="2">
        <f t="shared" ref="X67:X130" si="18">20*LOG10(SQRT(IMPRODUCT(IMCONJUGATE(W67),W67)+0))</f>
        <v>73.063464605960718</v>
      </c>
    </row>
    <row r="68" spans="12:24" x14ac:dyDescent="0.25">
      <c r="L68">
        <f t="shared" si="13"/>
        <v>0.66000000000000036</v>
      </c>
      <c r="M68" s="1">
        <f t="shared" si="14"/>
        <v>4.5708818961487552</v>
      </c>
      <c r="N68" s="1">
        <f t="shared" si="12"/>
        <v>3.6309977690424829E-5</v>
      </c>
      <c r="O68" s="2" t="str">
        <f t="shared" si="15"/>
        <v>0.999999973975541+0.000228142316349403i</v>
      </c>
      <c r="P68" s="2" t="str">
        <f>IMDIV(IMSUB(IMPRODUCT(gg1_+gg2_,$O68),gg2_),IMSUB($O68,1))</f>
        <v>0.00012218952178754-0.001045043198536i</v>
      </c>
      <c r="Q68" s="2" t="str">
        <f>IMDIV(IMPRODUCT(gpi,$O68),IMSUB($O68,1))</f>
        <v>48.2518217769865-422997.563407446i</v>
      </c>
      <c r="R68" s="2" t="str">
        <f>IMPRODUCT($P68,$Q68,gpd)</f>
        <v>-297.324421205287-34.7984253254749i</v>
      </c>
      <c r="S68" s="2" t="str">
        <f>IMDIV($R68,IMSUM(1,$R68))</f>
        <v>1.00332877376294-0.000390909681841319i</v>
      </c>
      <c r="T68" s="2">
        <f t="shared" si="16"/>
        <v>2.8866004293876309E-2</v>
      </c>
      <c r="U68">
        <f t="shared" si="17"/>
        <v>-2.2323165040917491E-2</v>
      </c>
      <c r="W68" s="2" t="str">
        <f>IMPRODUCT($S68,IMDIV($O68,IMSUB($O68,1)))</f>
        <v>-1.21178222372636-4397.81984049949i</v>
      </c>
      <c r="X68" s="2">
        <f t="shared" si="18"/>
        <v>72.864749014493214</v>
      </c>
    </row>
    <row r="69" spans="12:24" x14ac:dyDescent="0.25">
      <c r="L69">
        <f t="shared" si="13"/>
        <v>0.67000000000000037</v>
      </c>
      <c r="M69" s="1">
        <f t="shared" si="14"/>
        <v>4.6773514128719862</v>
      </c>
      <c r="N69" s="1">
        <f t="shared" si="12"/>
        <v>3.7155745720482238E-5</v>
      </c>
      <c r="O69" s="2" t="str">
        <f t="shared" si="15"/>
        <v>0.999999972749047+0.000233456433467598i</v>
      </c>
      <c r="P69" s="2" t="str">
        <f>IMDIV(IMSUB(IMPRODUCT(gg1_+gg2_,$O69),gg2_),IMSUB($O69,1))</f>
        <v>0.000122189521791674-0.00102125511090703i</v>
      </c>
      <c r="Q69" s="2" t="str">
        <f>IMDIV(IMPRODUCT(gpi,$O69),IMSUB($O69,1))</f>
        <v>48.2518234501925-413368.963250875i</v>
      </c>
      <c r="R69" s="2" t="str">
        <f>IMPRODUCT($P69,$Q69,gpd)</f>
        <v>-283.942439295207-34.0063164540528i</v>
      </c>
      <c r="S69" s="2" t="str">
        <f>IMDIV($R69,IMSUM(1,$R69))</f>
        <v>1.0034839613073-0.000418730717897609i</v>
      </c>
      <c r="T69" s="2">
        <f t="shared" si="16"/>
        <v>3.0209467125154765E-2</v>
      </c>
      <c r="U69">
        <f t="shared" si="17"/>
        <v>-2.3908206230116354E-2</v>
      </c>
      <c r="W69" s="2" t="str">
        <f>IMPRODUCT($S69,IMDIV($O69,IMSUB($O69,1)))</f>
        <v>-1.2918719450219-4298.37799544437i</v>
      </c>
      <c r="X69" s="2">
        <f t="shared" si="18"/>
        <v>72.666092478212263</v>
      </c>
    </row>
    <row r="70" spans="12:24" x14ac:dyDescent="0.25">
      <c r="L70">
        <f t="shared" si="13"/>
        <v>0.68000000000000038</v>
      </c>
      <c r="M70" s="1">
        <f t="shared" si="14"/>
        <v>4.7863009232263884</v>
      </c>
      <c r="N70" s="1">
        <f t="shared" si="12"/>
        <v>3.8021214218735104E-5</v>
      </c>
      <c r="O70" s="2" t="str">
        <f t="shared" si="15"/>
        <v>0.999999971464749+0.000238894332267981i</v>
      </c>
      <c r="P70" s="2" t="str">
        <f>IMDIV(IMSUB(IMPRODUCT(gg1_+gg2_,$O70),gg2_),IMSUB($O70,1))</f>
        <v>0.000122189521791017-0.000998008506255493i</v>
      </c>
      <c r="Q70" s="2" t="str">
        <f>IMDIV(IMPRODUCT(gpi,$O70),IMSUB($O70,1))</f>
        <v>48.2518231844519-403959.536790201i</v>
      </c>
      <c r="R70" s="2" t="str">
        <f>IMPRODUCT($P70,$Q70,gpd)</f>
        <v>-271.162745784883-33.2322381790321i</v>
      </c>
      <c r="S70" s="2" t="str">
        <f>IMDIV($R70,IMSUM(1,$R70))</f>
        <v>1.0036463003456-0.000448524911179294i</v>
      </c>
      <c r="T70" s="2">
        <f t="shared" si="16"/>
        <v>3.1614628072142298E-2</v>
      </c>
      <c r="U70">
        <f t="shared" si="17"/>
        <v>-2.5605218389588909E-2</v>
      </c>
      <c r="W70" s="2" t="str">
        <f>IMPRODUCT($S70,IMDIV($O70,IMSUB($O70,1)))</f>
        <v>-1.37568017544776-4201.21452892041i</v>
      </c>
      <c r="X70" s="2">
        <f t="shared" si="18"/>
        <v>72.467497640088837</v>
      </c>
    </row>
    <row r="71" spans="12:24" x14ac:dyDescent="0.25">
      <c r="L71">
        <f t="shared" si="13"/>
        <v>0.69000000000000039</v>
      </c>
      <c r="M71" s="1">
        <f t="shared" si="14"/>
        <v>4.8977881936844669</v>
      </c>
      <c r="N71" s="1">
        <f t="shared" si="12"/>
        <v>3.8906842068037E-5</v>
      </c>
      <c r="O71" s="2" t="str">
        <f t="shared" si="15"/>
        <v>0.999999970119924+0.00024445889599583i</v>
      </c>
      <c r="P71" s="2" t="str">
        <f>IMDIV(IMSUB(IMPRODUCT(gg1_+gg2_,$O71),gg2_),IMSUB($O71,1))</f>
        <v>0.000122189521791119-0.000975291058924138i</v>
      </c>
      <c r="Q71" s="2" t="str">
        <f>IMDIV(IMPRODUCT(gpi,$O71),IMSUB($O71,1))</f>
        <v>48.2518232256462-394764.295022971i</v>
      </c>
      <c r="R71" s="2" t="str">
        <f>IMPRODUCT($P71,$Q71,gpd)</f>
        <v>-258.958233230863-32.4757800769939i</v>
      </c>
      <c r="S71" s="2" t="str">
        <f>IMDIV($R71,IMSUM(1,$R71))</f>
        <v>1.00381611241532-0.000480431370601385i</v>
      </c>
      <c r="T71" s="2">
        <f t="shared" si="16"/>
        <v>3.3084241470414368E-2</v>
      </c>
      <c r="U71">
        <f t="shared" si="17"/>
        <v>-2.7422042183735031E-2</v>
      </c>
      <c r="W71" s="2" t="str">
        <f>IMPRODUCT($S71,IMDIV($O71,IMSUB($O71,1)))</f>
        <v>-1.46337678177053-4106.27787568122i</v>
      </c>
      <c r="X71" s="2">
        <f t="shared" si="18"/>
        <v>72.268967254460549</v>
      </c>
    </row>
    <row r="72" spans="12:24" x14ac:dyDescent="0.25">
      <c r="L72">
        <f t="shared" si="13"/>
        <v>0.7000000000000004</v>
      </c>
      <c r="M72" s="1">
        <f t="shared" si="14"/>
        <v>5.0118723362727282</v>
      </c>
      <c r="N72" s="1">
        <f t="shared" si="12"/>
        <v>3.9813098839996307E-5</v>
      </c>
      <c r="O72" s="2" t="str">
        <f t="shared" si="15"/>
        <v>0.999999968711719+0.0002501530750558i</v>
      </c>
      <c r="P72" s="2" t="str">
        <f>IMDIV(IMSUB(IMPRODUCT(gg1_+gg2_,$O72),gg2_),IMSUB($O72,1))</f>
        <v>0.000122189521789563-0.000953090723825439i</v>
      </c>
      <c r="Q72" s="2" t="str">
        <f>IMDIV(IMPRODUCT(gpi,$O72),IMSUB($O72,1))</f>
        <v>48.2518225959369-385778.362510286i</v>
      </c>
      <c r="R72" s="2" t="str">
        <f>IMPRODUCT($P72,$Q72,gpd)</f>
        <v>-247.303014226787-31.7365410625578i</v>
      </c>
      <c r="S72" s="2" t="str">
        <f>IMDIV($R72,IMSUM(1,$R72))</f>
        <v>1.00399373273451-0.000514598911100194i</v>
      </c>
      <c r="T72" s="2">
        <f t="shared" si="16"/>
        <v>3.4621177046538873E-2</v>
      </c>
      <c r="U72">
        <f t="shared" si="17"/>
        <v>-2.936705898136031E-2</v>
      </c>
      <c r="W72" s="2" t="str">
        <f>IMPRODUCT($S72,IMDIV($O72,IMSUB($O72,1)))</f>
        <v>-1.55513916092984-4013.51764781699i</v>
      </c>
      <c r="X72" s="2">
        <f t="shared" si="18"/>
        <v>72.070504191055974</v>
      </c>
    </row>
    <row r="73" spans="12:24" x14ac:dyDescent="0.25">
      <c r="L73">
        <f t="shared" si="13"/>
        <v>0.71000000000000041</v>
      </c>
      <c r="M73" s="1">
        <f t="shared" si="14"/>
        <v>5.1286138399136538</v>
      </c>
      <c r="N73" s="1">
        <f t="shared" si="12"/>
        <v>4.0740465043949238E-5</v>
      </c>
      <c r="O73" s="2" t="str">
        <f t="shared" si="15"/>
        <v>0.999999967237148+0.000255979888576261i</v>
      </c>
      <c r="P73" s="2" t="str">
        <f>IMDIV(IMSUB(IMPRODUCT(gg1_+gg2_,$O73),gg2_),IMSUB($O73,1))</f>
        <v>0.000122189521790379-0.000931395730040712i</v>
      </c>
      <c r="Q73" s="2" t="str">
        <f>IMDIV(IMPRODUCT(gpi,$O73),IMSUB($O73,1))</f>
        <v>48.2518229259026-376996.974791785i</v>
      </c>
      <c r="R73" s="2" t="str">
        <f>IMPRODUCT($P73,$Q73,gpd)</f>
        <v>-236.172366488488-31.0141291835156i</v>
      </c>
      <c r="S73" s="2" t="str">
        <f>IMDIV($R73,IMSUM(1,$R73))</f>
        <v>1.00417951070773-0.000551186718699471i</v>
      </c>
      <c r="T73" s="2">
        <f t="shared" si="16"/>
        <v>3.6228424021049116E-2</v>
      </c>
      <c r="U73">
        <f t="shared" si="17"/>
        <v>-3.1449227151939062E-2</v>
      </c>
      <c r="W73" s="2" t="str">
        <f>IMPRODUCT($S73,IMDIV($O73,IMSUB($O73,1)))</f>
        <v>-1.65115248505568-3922.88460780791i</v>
      </c>
      <c r="X73" s="2">
        <f t="shared" si="18"/>
        <v>71.872111439097893</v>
      </c>
    </row>
    <row r="74" spans="12:24" x14ac:dyDescent="0.25">
      <c r="L74">
        <f t="shared" si="13"/>
        <v>0.72000000000000042</v>
      </c>
      <c r="M74" s="1">
        <f t="shared" si="14"/>
        <v>5.2480746024977316</v>
      </c>
      <c r="N74" s="1">
        <f t="shared" si="12"/>
        <v>4.1689432381732286E-5</v>
      </c>
      <c r="O74" s="2" t="str">
        <f t="shared" si="15"/>
        <v>0.999999965693082+0.000261942426010078i</v>
      </c>
      <c r="P74" s="2" t="str">
        <f>IMDIV(IMSUB(IMPRODUCT(gg1_+gg2_,$O74),gg2_),IMSUB($O74,1))</f>
        <v>0.000122189521789159-0.000910194574599902i</v>
      </c>
      <c r="Q74" s="2" t="str">
        <f>IMDIV(IMPRODUCT(gpi,$O74),IMSUB($O74,1))</f>
        <v>48.2518224324293-368415.475859461i</v>
      </c>
      <c r="R74" s="2" t="str">
        <f>IMPRODUCT($P74,$Q74,gpd)</f>
        <v>-225.542680420705-30.3081614052591i</v>
      </c>
      <c r="S74" s="2" t="str">
        <f>IMDIV($R74,IMSUM(1,$R74))</f>
        <v>1.00437381044286-0.000590365059372804i</v>
      </c>
      <c r="T74" s="2">
        <f t="shared" si="16"/>
        <v>3.7909095283176202E-2</v>
      </c>
      <c r="U74">
        <f t="shared" si="17"/>
        <v>-3.3678120662618841E-2</v>
      </c>
      <c r="W74" s="2" t="str">
        <f>IMPRODUCT($S74,IMDIV($O74,IMSUB($O74,1)))</f>
        <v>-1.75161007860552-3834.33064217158i</v>
      </c>
      <c r="X74" s="2">
        <f t="shared" si="18"/>
        <v>71.673792111477596</v>
      </c>
    </row>
    <row r="75" spans="12:24" x14ac:dyDescent="0.25">
      <c r="L75">
        <f t="shared" si="13"/>
        <v>0.73000000000000043</v>
      </c>
      <c r="M75" s="1">
        <f t="shared" si="14"/>
        <v>5.3703179637025338</v>
      </c>
      <c r="N75" s="1">
        <f t="shared" si="12"/>
        <v>4.2660504008389001E-5</v>
      </c>
      <c r="O75" s="2" t="str">
        <f t="shared" si="15"/>
        <v>0.999999964076247+0.000268043848772672i</v>
      </c>
      <c r="P75" s="2" t="str">
        <f>IMDIV(IMSUB(IMPRODUCT(gg1_+gg2_,$O75),gg2_),IMSUB($O75,1))</f>
        <v>0.0001221895217899-0.00088947601637151i</v>
      </c>
      <c r="Q75" s="2" t="str">
        <f>IMDIV(IMPRODUCT(gpi,$O75),IMSUB($O75,1))</f>
        <v>48.2518227323275-360029.315688994i</v>
      </c>
      <c r="R75" s="2" t="str">
        <f>IMPRODUCT($P75,$Q75,gpd)</f>
        <v>-215.391409034445-29.6182634163331i</v>
      </c>
      <c r="S75" s="2" t="str">
        <f>IMDIV($R75,IMSUM(1,$R75))</f>
        <v>1.00457701127826-0.000632316035001584i</v>
      </c>
      <c r="T75" s="2">
        <f t="shared" si="16"/>
        <v>3.9666431631767307E-2</v>
      </c>
      <c r="U75">
        <f t="shared" si="17"/>
        <v>-3.6063970141451802E-2</v>
      </c>
      <c r="W75" s="2" t="str">
        <f>IMPRODUCT($S75,IMDIV($O75,IMSUB($O75,1)))</f>
        <v>-1.85671367308816-3747.80873569073i</v>
      </c>
      <c r="X75" s="2">
        <f t="shared" si="18"/>
        <v>71.47554944899646</v>
      </c>
    </row>
    <row r="76" spans="12:24" x14ac:dyDescent="0.25">
      <c r="L76">
        <f t="shared" si="13"/>
        <v>0.74000000000000044</v>
      </c>
      <c r="M76" s="1">
        <f t="shared" si="14"/>
        <v>5.495408738576252</v>
      </c>
      <c r="N76" s="1">
        <f t="shared" si="12"/>
        <v>4.3654194798949485E-5</v>
      </c>
      <c r="O76" s="2" t="str">
        <f t="shared" si="15"/>
        <v>0.999999962383213+0.000274287391918245i</v>
      </c>
      <c r="P76" s="2" t="str">
        <f>IMDIV(IMSUB(IMPRODUCT(gg1_+gg2_,$O76),gg2_),IMSUB($O76,1))</f>
        <v>0.000122189521790728-0.000869229070099831i</v>
      </c>
      <c r="Q76" s="2" t="str">
        <f>IMDIV(IMPRODUCT(gpi,$O76),IMSUB($O76,1))</f>
        <v>48.2518230674007-351834.047827257i</v>
      </c>
      <c r="R76" s="2" t="str">
        <f>IMPRODUCT($P76,$Q76,gpd)</f>
        <v>-205.697020121687-28.9440694227391i</v>
      </c>
      <c r="S76" s="2" t="str">
        <f>IMDIV($R76,IMSUM(1,$R76))</f>
        <v>1.00478950831944-0.000677234388737924i</v>
      </c>
      <c r="T76" s="2">
        <f t="shared" si="16"/>
        <v>4.150380607347344E-2</v>
      </c>
      <c r="U76">
        <f t="shared" si="17"/>
        <v>-3.8617706513367107E-2</v>
      </c>
      <c r="W76" s="2" t="str">
        <f>IMPRODUCT($S76,IMDIV($O76,IMSUB($O76,1)))</f>
        <v>-1.96667380164567-3663.27294620557i</v>
      </c>
      <c r="X76" s="2">
        <f t="shared" si="18"/>
        <v>71.277386824663608</v>
      </c>
    </row>
    <row r="77" spans="12:24" x14ac:dyDescent="0.25">
      <c r="L77">
        <f t="shared" si="13"/>
        <v>0.75000000000000044</v>
      </c>
      <c r="M77" s="1">
        <f t="shared" si="14"/>
        <v>5.6234132519034983</v>
      </c>
      <c r="N77" s="1">
        <f t="shared" si="12"/>
        <v>4.4671031621423958E-5</v>
      </c>
      <c r="O77" s="2" t="str">
        <f t="shared" si="15"/>
        <v>0.999999960610388+0.000280676365855042i</v>
      </c>
      <c r="P77" s="2" t="str">
        <f>IMDIV(IMSUB(IMPRODUCT(gg1_+gg2_,$O77),gg2_),IMSUB($O77,1))</f>
        <v>0.000122189521789351-0.000849443000587368i</v>
      </c>
      <c r="Q77" s="2" t="str">
        <f>IMDIV(IMPRODUCT(gpi,$O77),IMSUB($O77,1))</f>
        <v>48.2518225100009-343825.327034751i</v>
      </c>
      <c r="R77" s="2" t="str">
        <f>IMPRODUCT($P77,$Q77,gpd)</f>
        <v>-196.438950584215-28.2852219568351i</v>
      </c>
      <c r="S77" s="2" t="str">
        <f>IMDIV($R77,IMSUM(1,$R77))</f>
        <v>1.00501171298416-0.000725328363242109i</v>
      </c>
      <c r="T77" s="2">
        <f t="shared" si="16"/>
        <v>4.3424728167594864E-2</v>
      </c>
      <c r="U77">
        <f t="shared" si="17"/>
        <v>-4.1351007378873358E-2</v>
      </c>
      <c r="W77" s="2" t="str">
        <f>IMPRODUCT($S77,IMDIV($O77,IMSUB($O77,1)))</f>
        <v>-2.08171012116445-3580.67837995652i</v>
      </c>
      <c r="X77" s="2">
        <f t="shared" si="18"/>
        <v>71.079307748040947</v>
      </c>
    </row>
    <row r="78" spans="12:24" x14ac:dyDescent="0.25">
      <c r="L78">
        <f t="shared" si="13"/>
        <v>0.76000000000000045</v>
      </c>
      <c r="M78" s="1">
        <f t="shared" si="14"/>
        <v>5.7543993733715757</v>
      </c>
      <c r="N78" s="1">
        <f t="shared" si="12"/>
        <v>4.5711553616155099E-5</v>
      </c>
      <c r="O78" s="2" t="str">
        <f t="shared" si="15"/>
        <v>0.999999958754013+0.000287214158100567i</v>
      </c>
      <c r="P78" s="2" t="str">
        <f>IMDIV(IMSUB(IMPRODUCT(gg1_+gg2_,$O78),gg2_),IMSUB($O78,1))</f>
        <v>0.000122189521790123-0.000830107316997005i</v>
      </c>
      <c r="Q78" s="2" t="str">
        <f>IMDIV(IMPRODUCT(gpi,$O78),IMSUB($O78,1))</f>
        <v>48.2518228225999-335998.906981707i</v>
      </c>
      <c r="R78" s="2" t="str">
        <f>IMPRODUCT($P78,$Q78,gpd)</f>
        <v>-187.597562814873-27.6413716910128i</v>
      </c>
      <c r="S78" s="2" t="str">
        <f>IMDIV($R78,IMSUM(1,$R78))</f>
        <v>1.00524405355507-0.000776820614892222i</v>
      </c>
      <c r="T78" s="2">
        <f t="shared" si="16"/>
        <v>4.5432848408242979E-2</v>
      </c>
      <c r="U78">
        <f t="shared" si="17"/>
        <v>-4.4276346281231484E-2</v>
      </c>
      <c r="W78" s="2" t="str">
        <f>IMPRODUCT($S78,IMDIV($O78,IMSUB($O78,1)))</f>
        <v>-2.20205173762108-3499.9811674635i</v>
      </c>
      <c r="X78" s="2">
        <f t="shared" si="18"/>
        <v>70.881315869625269</v>
      </c>
    </row>
    <row r="79" spans="12:24" x14ac:dyDescent="0.25">
      <c r="L79">
        <f t="shared" si="13"/>
        <v>0.77000000000000046</v>
      </c>
      <c r="M79" s="1">
        <f t="shared" si="14"/>
        <v>5.8884365535558976</v>
      </c>
      <c r="N79" s="1">
        <f t="shared" si="12"/>
        <v>4.677631248167749E-5</v>
      </c>
      <c r="O79" s="2" t="str">
        <f t="shared" si="15"/>
        <v>0.999999956810149+0.00029390423507769i</v>
      </c>
      <c r="P79" s="2" t="str">
        <f>IMDIV(IMSUB(IMPRODUCT(gg1_+gg2_,$O79),gg2_),IMSUB($O79,1))</f>
        <v>0.000122189521788452-0.000811211767296348i</v>
      </c>
      <c r="Q79" s="2" t="str">
        <f>IMDIV(IMPRODUCT(gpi,$O79),IMSUB($O79,1))</f>
        <v>48.2518221462591-328350.637996616i</v>
      </c>
      <c r="R79" s="2" t="str">
        <f>IMPRODUCT($P79,$Q79,gpd)</f>
        <v>-179.154103045635-27.0121772452427i</v>
      </c>
      <c r="S79" s="2" t="str">
        <f>IMDIV($R79,IMSUM(1,$R79))</f>
        <v>1.00548697573837-0.000831949186975597i</v>
      </c>
      <c r="T79" s="2">
        <f t="shared" si="16"/>
        <v>4.7531962629246305E-2</v>
      </c>
      <c r="U79">
        <f t="shared" si="17"/>
        <v>-4.7407044999560714E-2</v>
      </c>
      <c r="W79" s="2" t="str">
        <f>IMPRODUCT($S79,IMDIV($O79,IMSUB($O79,1)))</f>
        <v>-2.32793763569875-3421.13843992707i</v>
      </c>
      <c r="X79" s="2">
        <f t="shared" si="18"/>
        <v>70.683414985253336</v>
      </c>
    </row>
    <row r="80" spans="12:24" x14ac:dyDescent="0.25">
      <c r="L80">
        <f t="shared" si="13"/>
        <v>0.78000000000000047</v>
      </c>
      <c r="M80" s="1">
        <f t="shared" si="14"/>
        <v>6.0255958607435849</v>
      </c>
      <c r="N80" s="1">
        <f t="shared" si="12"/>
        <v>4.7865872767235344E-5</v>
      </c>
      <c r="O80" s="2" t="str">
        <f t="shared" si="15"/>
        <v>0.999999954774674+0.00030075014395258i</v>
      </c>
      <c r="P80" s="2" t="str">
        <f>IMDIV(IMSUB(IMPRODUCT(gg1_+gg2_,$O80),gg2_),IMSUB($O80,1))</f>
        <v>0.000122189521788303-0.000792746332808212i</v>
      </c>
      <c r="Q80" s="2" t="str">
        <f>IMDIV(IMPRODUCT(gpi,$O80),IMSUB($O80,1))</f>
        <v>48.2518220858935-320876.464866023i</v>
      </c>
      <c r="R80" s="2" t="str">
        <f>IMPRODUCT($P80,$Q80,gpd)</f>
        <v>-171.090661564696-26.397305014087i</v>
      </c>
      <c r="S80" s="2" t="str">
        <f>IMDIV($R80,IMSUM(1,$R80))</f>
        <v>1.00574094322726-0.000890968546095126i</v>
      </c>
      <c r="T80" s="2">
        <f t="shared" si="16"/>
        <v>4.9726016420189645E-2</v>
      </c>
      <c r="U80">
        <f t="shared" si="17"/>
        <v>-5.0757329071448122E-2</v>
      </c>
      <c r="W80" s="2" t="str">
        <f>IMPRODUCT($S80,IMDIV($O80,IMSUB($O80,1)))</f>
        <v>-2.45961698000029-3344.10830613871i</v>
      </c>
      <c r="X80" s="2">
        <f t="shared" si="18"/>
        <v>70.485609040517545</v>
      </c>
    </row>
    <row r="81" spans="12:24" x14ac:dyDescent="0.25">
      <c r="L81">
        <f t="shared" si="13"/>
        <v>0.79000000000000048</v>
      </c>
      <c r="M81" s="1">
        <f t="shared" si="14"/>
        <v>6.1659500186148302</v>
      </c>
      <c r="N81" s="1">
        <f t="shared" si="12"/>
        <v>4.8980812172114123E-5</v>
      </c>
      <c r="O81" s="2" t="str">
        <f t="shared" si="15"/>
        <v>0.999999952643271+0.000307755514515453i</v>
      </c>
      <c r="P81" s="2" t="str">
        <f>IMDIV(IMSUB(IMPRODUCT(gg1_+gg2_,$O81),gg2_),IMSUB($O81,1))</f>
        <v>0.000122189521790799-0.000774701222921867i</v>
      </c>
      <c r="Q81" s="2" t="str">
        <f>IMDIV(IMPRODUCT(gpi,$O81),IMSUB($O81,1))</f>
        <v>48.2518230961616-313572.424684406i</v>
      </c>
      <c r="R81" s="2" t="str">
        <f>IMPRODUCT($P81,$Q81,gpd)</f>
        <v>-163.390134733106-25.7964289845784i</v>
      </c>
      <c r="S81" s="2" t="str">
        <f>IMDIV($R81,IMSUM(1,$R81))</f>
        <v>1.0060064382681-0.000954150684633751i</v>
      </c>
      <c r="T81" s="2">
        <f t="shared" si="16"/>
        <v>5.2019109533313457E-2</v>
      </c>
      <c r="U81">
        <f t="shared" si="17"/>
        <v>-5.4342386665483342E-2</v>
      </c>
      <c r="W81" s="2" t="str">
        <f>IMPRODUCT($S81,IMDIV($O81,IMSUB($O81,1)))</f>
        <v>-2.59734954602135-3268.84982988524i</v>
      </c>
      <c r="X81" s="2">
        <f t="shared" si="18"/>
        <v>70.287902135173425</v>
      </c>
    </row>
    <row r="82" spans="12:24" x14ac:dyDescent="0.25">
      <c r="L82">
        <f t="shared" si="13"/>
        <v>0.80000000000000049</v>
      </c>
      <c r="M82" s="1">
        <f t="shared" si="14"/>
        <v>6.3095734448019405</v>
      </c>
      <c r="N82" s="1">
        <f t="shared" si="12"/>
        <v>5.0121721851944236E-5</v>
      </c>
      <c r="O82" s="2" t="str">
        <f t="shared" si="15"/>
        <v>0.999999950411417+0.000314924061105132i</v>
      </c>
      <c r="P82" s="2" t="str">
        <f>IMDIV(IMSUB(IMPRODUCT(gg1_+gg2_,$O82),gg2_),IMSUB($O82,1))</f>
        <v>0.000122189521790376-0.000757066869878365i</v>
      </c>
      <c r="Q82" s="2" t="str">
        <f>IMDIV(IMPRODUCT(gpi,$O82),IMSUB($O82,1))</f>
        <v>48.2518229249367-306434.644752979i</v>
      </c>
      <c r="R82" s="2" t="str">
        <f>IMPRODUCT($P82,$Q82,gpd)</f>
        <v>-156.036188700586-25.2092305619219i</v>
      </c>
      <c r="S82" s="2" t="str">
        <f>IMDIV($R82,IMSUM(1,$R82))</f>
        <v>1.0062839622278-0.00102178629370856i</v>
      </c>
      <c r="T82" s="2">
        <f t="shared" si="16"/>
        <v>5.4415500268324216E-2</v>
      </c>
      <c r="U82">
        <f t="shared" si="17"/>
        <v>-5.8178431010306349E-2</v>
      </c>
      <c r="W82" s="2" t="str">
        <f>IMPRODUCT($S82,IMDIV($O82,IMSUB($O82,1)))</f>
        <v>-2.74140612896469-3195.32300783558i</v>
      </c>
      <c r="X82" s="2">
        <f t="shared" si="18"/>
        <v>70.090298527523942</v>
      </c>
    </row>
    <row r="83" spans="12:24" x14ac:dyDescent="0.25">
      <c r="L83">
        <f t="shared" si="13"/>
        <v>0.8100000000000005</v>
      </c>
      <c r="M83" s="1">
        <f t="shared" si="14"/>
        <v>6.4565422903465644</v>
      </c>
      <c r="N83" s="1">
        <f t="shared" si="12"/>
        <v>5.1289206732139691E-5</v>
      </c>
      <c r="O83" s="2" t="str">
        <f t="shared" si="15"/>
        <v>0.999999948074379+0.000322259584578433i</v>
      </c>
      <c r="P83" s="2" t="str">
        <f>IMDIV(IMSUB(IMPRODUCT(gg1_+gg2_,$O83),gg2_),IMSUB($O83,1))</f>
        <v>0.000122189521790123-0.000739833923709926i</v>
      </c>
      <c r="Q83" s="2" t="str">
        <f>IMDIV(IMPRODUCT(gpi,$O83),IMSUB($O83,1))</f>
        <v>48.251822822474-299459.340526341i</v>
      </c>
      <c r="R83" s="2" t="str">
        <f>IMPRODUCT($P83,$Q83,gpd)</f>
        <v>-149.013224761459-24.6353984070693i</v>
      </c>
      <c r="S83" s="2" t="str">
        <f>IMDIV($R83,IMSUM(1,$R83))</f>
        <v>1.00657403615969-0.00109418601072626i</v>
      </c>
      <c r="T83" s="2">
        <f t="shared" si="16"/>
        <v>5.6919609809416599E-2</v>
      </c>
      <c r="U83">
        <f t="shared" si="17"/>
        <v>-6.2282766563829424E-2</v>
      </c>
      <c r="W83" s="2" t="str">
        <f>IMPRODUCT($S83,IMDIV($O83,IMSUB($O83,1)))</f>
        <v>-2.89206888101887-3123.48874789535i</v>
      </c>
      <c r="X83" s="2">
        <f t="shared" si="18"/>
        <v>69.892802638756677</v>
      </c>
    </row>
    <row r="84" spans="12:24" x14ac:dyDescent="0.25">
      <c r="L84">
        <f t="shared" si="13"/>
        <v>0.82000000000000051</v>
      </c>
      <c r="M84" s="1">
        <f t="shared" si="14"/>
        <v>6.6069344800759682</v>
      </c>
      <c r="N84" s="1">
        <f t="shared" si="12"/>
        <v>5.2483885828637411E-5</v>
      </c>
      <c r="O84" s="2" t="str">
        <f t="shared" si="15"/>
        <v>0.9999999456272+0.000329765974325418i</v>
      </c>
      <c r="P84" s="2" t="str">
        <f>IMDIV(IMSUB(IMPRODUCT(gg1_+gg2_,$O84),gg2_),IMSUB($O84,1))</f>
        <v>0.000122189521790317-0.00072299324727836i</v>
      </c>
      <c r="Q84" s="2" t="str">
        <f>IMDIV(IMPRODUCT(gpi,$O84),IMSUB($O84,1))</f>
        <v>48.2518229009183-292642.813605863i</v>
      </c>
      <c r="R84" s="2" t="str">
        <f>IMPRODUCT($P84,$Q84,gpd)</f>
        <v>-142.306346267223-24.0746282667207i</v>
      </c>
      <c r="S84" s="2" t="str">
        <f>IMDIV($R84,IMSUM(1,$R84))</f>
        <v>1.00687720136575-0.00117168174515518i</v>
      </c>
      <c r="T84" s="2">
        <f t="shared" si="16"/>
        <v>5.9536026495524273E-2</v>
      </c>
      <c r="U84">
        <f t="shared" si="17"/>
        <v>-6.6673859072840916E-2</v>
      </c>
      <c r="W84" s="2" t="str">
        <f>IMPRODUCT($S84,IMDIV($O84,IMSUB($O84,1)))</f>
        <v>-3.04963176878535-3053.30884801707i</v>
      </c>
      <c r="X84" s="2">
        <f t="shared" si="18"/>
        <v>69.695419057214067</v>
      </c>
    </row>
    <row r="85" spans="12:24" x14ac:dyDescent="0.25">
      <c r="L85">
        <f t="shared" si="13"/>
        <v>0.83000000000000052</v>
      </c>
      <c r="M85" s="1">
        <f t="shared" si="14"/>
        <v>6.7608297539198272</v>
      </c>
      <c r="N85" s="1">
        <f t="shared" si="12"/>
        <v>5.3706392576107856E-5</v>
      </c>
      <c r="O85" s="2" t="str">
        <f t="shared" si="15"/>
        <v>0.999999943064689+0.000337447210331599i</v>
      </c>
      <c r="P85" s="2" t="str">
        <f>IMDIV(IMSUB(IMPRODUCT(gg1_+gg2_,$O85),gg2_),IMSUB($O85,1))</f>
        <v>0.000122189521790555-0.000706535911439701i</v>
      </c>
      <c r="Q85" s="2" t="str">
        <f>IMDIV(IMPRODUCT(gpi,$O85),IMSUB($O85,1))</f>
        <v>48.2518229974076-285981.449778744i</v>
      </c>
      <c r="R85" s="2" t="str">
        <f>IMPRODUCT($P85,$Q85,gpd)</f>
        <v>-135.901327030504-23.5266228129581i</v>
      </c>
      <c r="S85" s="2" t="str">
        <f>IMDIV($R85,IMSUM(1,$R85))</f>
        <v>1.00719401995206-0.00125462808740772i</v>
      </c>
      <c r="T85" s="2">
        <f t="shared" si="16"/>
        <v>6.2269509995617978E-2</v>
      </c>
      <c r="U85">
        <f t="shared" si="17"/>
        <v>-7.1371409740469086E-2</v>
      </c>
      <c r="W85" s="2" t="str">
        <f>IMPRODUCT($S85,IMDIV($O85,IMSUB($O85,1)))</f>
        <v>-3.21440098155156-2984.74597545271i</v>
      </c>
      <c r="X85" s="2">
        <f t="shared" si="18"/>
        <v>69.498152542568974</v>
      </c>
    </row>
    <row r="86" spans="12:24" x14ac:dyDescent="0.25">
      <c r="L86">
        <f t="shared" si="13"/>
        <v>0.84000000000000052</v>
      </c>
      <c r="M86" s="1">
        <f t="shared" si="14"/>
        <v>6.9183097091893737</v>
      </c>
      <c r="N86" s="1">
        <f t="shared" si="12"/>
        <v>5.4957375163810278E-5</v>
      </c>
      <c r="O86" s="2" t="str">
        <f t="shared" si="15"/>
        <v>0.99999994038141+0.000345307365288163i</v>
      </c>
      <c r="P86" s="2" t="str">
        <f>IMDIV(IMSUB(IMPRODUCT(gg1_+gg2_,$O86),gg2_),IMSUB($O86,1))</f>
        <v>0.00012218952178972-0.000690453190290413i</v>
      </c>
      <c r="Q86" s="2" t="str">
        <f>IMDIV(IMPRODUCT(gpi,$O86),IMSUB($O86,1))</f>
        <v>48.2518226592809-279471.71710171i</v>
      </c>
      <c r="R86" s="2" t="str">
        <f>IMPRODUCT($P86,$Q86,gpd)</f>
        <v>-129.784581145588-22.9910914856148i</v>
      </c>
      <c r="S86" s="2" t="str">
        <f>IMDIV($R86,IMSUM(1,$R86))</f>
        <v>1.00752507537463-0.0013434038052942i</v>
      </c>
      <c r="T86" s="2">
        <f t="shared" si="16"/>
        <v>6.512499536474213E-2</v>
      </c>
      <c r="U86">
        <f t="shared" si="17"/>
        <v>-7.6396433688186507E-2</v>
      </c>
      <c r="W86" s="2" t="str">
        <f>IMPRODUCT($S86,IMDIV($O86,IMSUB($O86,1)))</f>
        <v>-3.38669535590673-2917.76364643667i</v>
      </c>
      <c r="X86" s="2">
        <f t="shared" si="18"/>
        <v>69.301008029880293</v>
      </c>
    </row>
    <row r="87" spans="12:24" x14ac:dyDescent="0.25">
      <c r="L87">
        <f t="shared" si="13"/>
        <v>0.85000000000000053</v>
      </c>
      <c r="M87" s="1">
        <f t="shared" si="14"/>
        <v>7.0794578438413893</v>
      </c>
      <c r="N87" s="1">
        <f t="shared" si="12"/>
        <v>5.6237496879271428E-5</v>
      </c>
      <c r="O87" s="2" t="str">
        <f t="shared" si="15"/>
        <v>0.999999937571672+0.000353350606751367i</v>
      </c>
      <c r="P87" s="2" t="str">
        <f>IMDIV(IMSUB(IMPRODUCT(gg1_+gg2_,$O87),gg2_),IMSUB($O87,1))</f>
        <v>0.000122189521788869-0.00067473655656494i</v>
      </c>
      <c r="Q87" s="2" t="str">
        <f>IMDIV(IMPRODUCT(gpi,$O87),IMSUB($O87,1))</f>
        <v>48.2518223147962-273110.164028329i</v>
      </c>
      <c r="R87" s="2" t="str">
        <f>IMPRODUCT($P87,$Q87,gpd)</f>
        <v>-123.943134175486-22.467750339309i</v>
      </c>
      <c r="S87" s="2" t="str">
        <f>IMDIV($R87,IMSUM(1,$R87))</f>
        <v>1.00787097297137-0.00143841343263452i</v>
      </c>
      <c r="T87" s="2">
        <f t="shared" si="16"/>
        <v>6.8107596943033699E-2</v>
      </c>
      <c r="U87">
        <f t="shared" si="17"/>
        <v>-8.1771342899667157E-2</v>
      </c>
      <c r="W87" s="2" t="str">
        <f>IMPRODUCT($S87,IMDIV($O87,IMSUB($O87,1)))</f>
        <v>-3.56684679397727-2852.32620628505i</v>
      </c>
      <c r="X87" s="2">
        <f t="shared" si="18"/>
        <v>69.103990633492344</v>
      </c>
    </row>
    <row r="88" spans="12:24" x14ac:dyDescent="0.25">
      <c r="L88">
        <f t="shared" si="13"/>
        <v>0.86000000000000054</v>
      </c>
      <c r="M88" s="1">
        <f t="shared" si="14"/>
        <v>7.2443596007499105</v>
      </c>
      <c r="N88" s="1">
        <f t="shared" si="12"/>
        <v>5.754743645996923E-5</v>
      </c>
      <c r="O88" s="2" t="str">
        <f t="shared" si="15"/>
        <v>0.999999934629516+0.000361581199352216i</v>
      </c>
      <c r="P88" s="2" t="str">
        <f>IMDIV(IMSUB(IMPRODUCT(gg1_+gg2_,$O88),gg2_),IMSUB($O88,1))</f>
        <v>0.000122189521789502-0.000659377677092494i</v>
      </c>
      <c r="Q88" s="2" t="str">
        <f>IMDIV(IMPRODUCT(gpi,$O88),IMSUB($O88,1))</f>
        <v>48.25182257109-266893.417578957i</v>
      </c>
      <c r="R88" s="2" t="str">
        <f>IMPRODUCT($P88,$Q88,gpd)</f>
        <v>-118.364595627272-21.9563218921762i</v>
      </c>
      <c r="S88" s="2" t="str">
        <f>IMDIV($R88,IMSUM(1,$R88))</f>
        <v>1.00823234047709-0.00154008895506339i</v>
      </c>
      <c r="T88" s="2">
        <f t="shared" si="16"/>
        <v>7.1222612071927913E-2</v>
      </c>
      <c r="U88">
        <f t="shared" si="17"/>
        <v>-8.7520033852143173E-2</v>
      </c>
      <c r="W88" s="2" t="str">
        <f>IMPRODUCT($S88,IMDIV($O88,IMSUB($O88,1)))</f>
        <v>-3.75520070674204-2788.39880990123i</v>
      </c>
      <c r="X88" s="2">
        <f t="shared" si="18"/>
        <v>68.907105650750893</v>
      </c>
    </row>
    <row r="89" spans="12:24" x14ac:dyDescent="0.25">
      <c r="L89">
        <f t="shared" si="13"/>
        <v>0.87000000000000055</v>
      </c>
      <c r="M89" s="1">
        <f t="shared" si="14"/>
        <v>7.4131024130091863</v>
      </c>
      <c r="N89" s="1">
        <f t="shared" si="12"/>
        <v>5.8887888453208492E-5</v>
      </c>
      <c r="O89" s="2" t="str">
        <f t="shared" si="15"/>
        <v>0.9999999315487+0.000370003507057623i</v>
      </c>
      <c r="P89" s="2" t="str">
        <f>IMDIV(IMSUB(IMPRODUCT(gg1_+gg2_,$O89),gg2_),IMSUB($O89,1))</f>
        <v>0.000122189521789549-0.000644368408390472i</v>
      </c>
      <c r="Q89" s="2" t="str">
        <f>IMDIV(IMPRODUCT(gpi,$O89),IMSUB($O89,1))</f>
        <v>48.2518225898976-260818.181552335i</v>
      </c>
      <c r="R89" s="2" t="str">
        <f>IMPRODUCT($P89,$Q89,gpd)</f>
        <v>-113.037132672582-21.4565349773204i</v>
      </c>
      <c r="S89" s="2" t="str">
        <f>IMDIV($R89,IMSUM(1,$R89))</f>
        <v>1.0086098285162-0.00164889159781042i</v>
      </c>
      <c r="T89" s="2">
        <f t="shared" si="16"/>
        <v>7.4475524581916211E-2</v>
      </c>
      <c r="U89">
        <f t="shared" si="17"/>
        <v>-9.3667980018877384E-2</v>
      </c>
      <c r="W89" s="2" t="str">
        <f>IMPRODUCT($S89,IMDIV($O89,IMSUB($O89,1)))</f>
        <v>-3.95211647075011-2725.94740267322i</v>
      </c>
      <c r="X89" s="2">
        <f t="shared" si="18"/>
        <v>68.710358565490822</v>
      </c>
    </row>
    <row r="90" spans="12:24" x14ac:dyDescent="0.25">
      <c r="L90">
        <f t="shared" si="13"/>
        <v>0.88000000000000056</v>
      </c>
      <c r="M90" s="1">
        <f t="shared" si="14"/>
        <v>7.5857757502918481</v>
      </c>
      <c r="N90" s="1">
        <f t="shared" si="12"/>
        <v>6.0259563584378974E-5</v>
      </c>
      <c r="O90" s="2" t="str">
        <f t="shared" si="15"/>
        <v>0.99999992832269+0.000378621995484222i</v>
      </c>
      <c r="P90" s="2" t="str">
        <f>IMDIV(IMSUB(IMPRODUCT(gg1_+gg2_,$O90),gg2_),IMSUB($O90,1))</f>
        <v>0.000122189521790091-0.000629700792349138i</v>
      </c>
      <c r="Q90" s="2" t="str">
        <f>IMDIV(IMPRODUCT(gpi,$O90),IMSUB($O90,1))</f>
        <v>48.2518228094681-254881.234777911i</v>
      </c>
      <c r="R90" s="2" t="str">
        <f>IMPRODUCT($P90,$Q90,gpd)</f>
        <v>-107.949445048763-20.9681246014899i</v>
      </c>
      <c r="S90" s="2" t="str">
        <f>IMDIV($R90,IMSUM(1,$R90))</f>
        <v>1.00900411106851-0.00176531372111525i</v>
      </c>
      <c r="T90" s="2">
        <f t="shared" si="16"/>
        <v>7.787200801370725E-2</v>
      </c>
      <c r="U90">
        <f t="shared" si="17"/>
        <v>-0.10024232946797568</v>
      </c>
      <c r="W90" s="2" t="str">
        <f>IMPRODUCT($S90,IMDIV($O90,IMSUB($O90,1)))</f>
        <v>-4.15796784330396-2664.93870175197i</v>
      </c>
      <c r="X90" s="2">
        <f t="shared" si="18"/>
        <v>68.513755051257675</v>
      </c>
    </row>
    <row r="91" spans="12:24" x14ac:dyDescent="0.25">
      <c r="L91">
        <f t="shared" si="13"/>
        <v>0.89000000000000057</v>
      </c>
      <c r="M91" s="1">
        <f t="shared" si="14"/>
        <v>7.7624711662869306</v>
      </c>
      <c r="N91" s="1">
        <f t="shared" si="12"/>
        <v>6.166318913379155E-5</v>
      </c>
      <c r="O91" s="2" t="str">
        <f t="shared" si="15"/>
        <v>0.999999924944642+0.000387441234266095i</v>
      </c>
      <c r="P91" s="2" t="str">
        <f>IMDIV(IMSUB(IMPRODUCT(gg1_+gg2_,$O91),gg2_),IMSUB($O91,1))</f>
        <v>0.000122189521789204-0.0006153670520019i</v>
      </c>
      <c r="Q91" s="2" t="str">
        <f>IMDIV(IMPRODUCT(gpi,$O91),IMSUB($O91,1))</f>
        <v>48.2518224504967-249079.429407917i</v>
      </c>
      <c r="R91" s="2" t="str">
        <f>IMPRODUCT($P91,$Q91,gpd)</f>
        <v>-103.090741087888-20.4908318023814i</v>
      </c>
      <c r="S91" s="2" t="str">
        <f>IMDIV($R91,IMSUM(1,$R91))</f>
        <v>1.00941588590289-0.00188988082808094i</v>
      </c>
      <c r="T91" s="2">
        <f t="shared" si="16"/>
        <v>8.1417928529667755E-2</v>
      </c>
      <c r="U91">
        <f t="shared" si="17"/>
        <v>-0.1072720077251693</v>
      </c>
      <c r="W91" s="2" t="str">
        <f>IMPRODUCT($S91,IMDIV($O91,IMSUB($O91,1)))</f>
        <v>-4.37314343315901-2605.34017769897i</v>
      </c>
      <c r="X91" s="2">
        <f t="shared" si="18"/>
        <v>68.317300974218767</v>
      </c>
    </row>
    <row r="92" spans="12:24" x14ac:dyDescent="0.25">
      <c r="L92">
        <f t="shared" si="13"/>
        <v>0.90000000000000058</v>
      </c>
      <c r="M92" s="1">
        <f t="shared" si="14"/>
        <v>7.9432823472428282</v>
      </c>
      <c r="N92" s="1">
        <f t="shared" si="12"/>
        <v>6.3099509322291631E-5</v>
      </c>
      <c r="O92" s="2" t="str">
        <f t="shared" si="15"/>
        <v>0.999999921407392+0.000396465899477634i</v>
      </c>
      <c r="P92" s="2" t="str">
        <f>IMDIV(IMSUB(IMPRODUCT(gg1_+gg2_,$O92),gg2_),IMSUB($O92,1))</f>
        <v>0.000122189521789302-0.000601359587410452i</v>
      </c>
      <c r="Q92" s="2" t="str">
        <f>IMDIV(IMPRODUCT(gpi,$O92),IMSUB($O92,1))</f>
        <v>48.2518224898619-243409.689248352i</v>
      </c>
      <c r="R92" s="2" t="str">
        <f>IMPRODUCT($P92,$Q92,gpd)</f>
        <v>-98.4507148274615-20.0244035138589i</v>
      </c>
      <c r="S92" s="2" t="str">
        <f>IMDIV($R92,IMSUM(1,$R92))</f>
        <v>1.00984587497199-0.00202315369092203i</v>
      </c>
      <c r="T92" s="2">
        <f t="shared" si="16"/>
        <v>8.5119347460007988E-2</v>
      </c>
      <c r="U92">
        <f t="shared" si="17"/>
        <v>-0.11478782612433067</v>
      </c>
      <c r="W92" s="2" t="str">
        <f>IMPRODUCT($S92,IMDIV($O92,IMSUB($O92,1)))</f>
        <v>-4.59804711492977-2547.12003648997i</v>
      </c>
      <c r="X92" s="2">
        <f t="shared" si="18"/>
        <v>68.121002395709425</v>
      </c>
    </row>
    <row r="93" spans="12:24" x14ac:dyDescent="0.25">
      <c r="L93">
        <f t="shared" si="13"/>
        <v>0.91000000000000059</v>
      </c>
      <c r="M93" s="1">
        <f t="shared" si="14"/>
        <v>8.1283051616410056</v>
      </c>
      <c r="N93" s="1">
        <f t="shared" si="12"/>
        <v>6.4569285705855145E-5</v>
      </c>
      <c r="O93" s="2" t="str">
        <f t="shared" si="15"/>
        <v>0.999999917703437+0.00040570077611285i</v>
      </c>
      <c r="P93" s="2" t="str">
        <f>IMDIV(IMSUB(IMPRODUCT(gg1_+gg2_,$O93),gg2_),IMSUB($O93,1))</f>
        <v>0.000122189521789909-0.000587670971633462i</v>
      </c>
      <c r="Q93" s="2" t="str">
        <f>IMDIV(IMPRODUCT(gpi,$O93),IMSUB($O93,1))</f>
        <v>48.2518227355978-237869.008127934i</v>
      </c>
      <c r="R93" s="2" t="str">
        <f>IMPRODUCT($P93,$Q93,gpd)</f>
        <v>-94.0195241499967-19.5685924292952i</v>
      </c>
      <c r="S93" s="2" t="str">
        <f>IMDIV($R93,IMSUM(1,$R93))</f>
        <v>1.01029482476198-0.00216573060052724i</v>
      </c>
      <c r="T93" s="2">
        <f t="shared" si="16"/>
        <v>8.8982523435427979E-2</v>
      </c>
      <c r="U93">
        <f t="shared" si="17"/>
        <v>-0.1228225958003714</v>
      </c>
      <c r="W93" s="2" t="str">
        <f>IMPRODUCT($S93,IMDIV($O93,IMSUB($O93,1)))</f>
        <v>-4.83309850261782-2490.24720186474i</v>
      </c>
      <c r="X93" s="2">
        <f t="shared" si="18"/>
        <v>67.924865574365882</v>
      </c>
    </row>
    <row r="94" spans="12:24" x14ac:dyDescent="0.25">
      <c r="L94">
        <f t="shared" si="13"/>
        <v>0.9200000000000006</v>
      </c>
      <c r="M94" s="1">
        <f t="shared" si="14"/>
        <v>8.3176377110267214</v>
      </c>
      <c r="N94" s="1">
        <f t="shared" si="12"/>
        <v>6.6073297579375423E-5</v>
      </c>
      <c r="O94" s="2" t="str">
        <f t="shared" si="15"/>
        <v>0.999999913824919+0.000415150760622419i</v>
      </c>
      <c r="P94" s="2" t="str">
        <f>IMDIV(IMSUB(IMPRODUCT(gg1_+gg2_,$O94),gg2_),IMSUB($O94,1))</f>
        <v>0.00012218952178924-0.000574293946785674i</v>
      </c>
      <c r="Q94" s="2" t="str">
        <f>IMDIV(IMPRODUCT(gpi,$O94),IMSUB($O94,1))</f>
        <v>48.2518224652788-232454.448304195i</v>
      </c>
      <c r="R94" s="2" t="str">
        <f>IMPRODUCT($P94,$Q94,gpd)</f>
        <v>-89.7877699060152-19.1231568710509i</v>
      </c>
      <c r="S94" s="2" t="str">
        <f>IMDIV($R94,IMSUM(1,$R94))</f>
        <v>1.01076350658949-0.0023182497455591i</v>
      </c>
      <c r="T94" s="2">
        <f t="shared" si="16"/>
        <v>9.3013914044418833E-2</v>
      </c>
      <c r="U94">
        <f t="shared" si="17"/>
        <v>-0.13141124754248176</v>
      </c>
      <c r="W94" s="2" t="str">
        <f>IMPRODUCT($S94,IMDIV($O94,IMSUB($O94,1)))</f>
        <v>-5.07873338295521-2434.69129801027i</v>
      </c>
      <c r="X94" s="2">
        <f t="shared" si="18"/>
        <v>67.728896967782248</v>
      </c>
    </row>
    <row r="95" spans="12:24" x14ac:dyDescent="0.25">
      <c r="L95">
        <f t="shared" si="13"/>
        <v>0.9300000000000006</v>
      </c>
      <c r="M95" s="1">
        <f t="shared" si="14"/>
        <v>8.5113803820237806</v>
      </c>
      <c r="N95" s="1">
        <f t="shared" si="12"/>
        <v>6.7612342389855823E-5</v>
      </c>
      <c r="O95" s="2" t="str">
        <f t="shared" si="15"/>
        <v>0.999999909763613+0.000424820863509838i</v>
      </c>
      <c r="P95" s="2" t="str">
        <f>IMDIV(IMSUB(IMPRODUCT(gg1_+gg2_,$O95),gg2_),IMSUB($O95,1))</f>
        <v>0.000122189521789655-0.000561221420189147i</v>
      </c>
      <c r="Q95" s="2" t="str">
        <f>IMDIV(IMPRODUCT(gpi,$O95),IMSUB($O95,1))</f>
        <v>48.2518226329202-227163.138905844i</v>
      </c>
      <c r="R95" s="2" t="str">
        <f>IMPRODUCT($P95,$Q95,gpd)</f>
        <v>-85.7464759769593-18.6878606640449i</v>
      </c>
      <c r="S95" s="2" t="str">
        <f>IMDIV($R95,IMSUM(1,$R95))</f>
        <v>1.01125271683767-0.00248139172667733i</v>
      </c>
      <c r="T95" s="2">
        <f t="shared" si="16"/>
        <v>9.7220176951970383E-2</v>
      </c>
      <c r="U95">
        <f t="shared" si="17"/>
        <v>-0.1405909576781455</v>
      </c>
      <c r="W95" s="2" t="str">
        <f>IMPRODUCT($S95,IMDIV($O95,IMSUB($O95,1)))</f>
        <v>-5.33540412683786-2380.4226325665i</v>
      </c>
      <c r="X95" s="2">
        <f t="shared" si="18"/>
        <v>67.533103233629419</v>
      </c>
    </row>
    <row r="96" spans="12:24" x14ac:dyDescent="0.25">
      <c r="L96">
        <f t="shared" si="13"/>
        <v>0.94000000000000061</v>
      </c>
      <c r="M96" s="1">
        <f t="shared" si="14"/>
        <v>8.709635899560821</v>
      </c>
      <c r="N96" s="1">
        <f t="shared" si="12"/>
        <v>6.9187236159226425E-5</v>
      </c>
      <c r="O96" s="2" t="str">
        <f t="shared" si="15"/>
        <v>0.999999905510903+0.000434716211988035i</v>
      </c>
      <c r="P96" s="2" t="str">
        <f>IMDIV(IMSUB(IMPRODUCT(gg1_+gg2_,$O96),gg2_),IMSUB($O96,1))</f>
        <v>0.000122189521789495-0.000548446460616803i</v>
      </c>
      <c r="Q96" s="2" t="str">
        <f>IMDIV(IMPRODUCT(gpi,$O96),IMSUB($O96,1))</f>
        <v>48.2518225681237-221992.274410601i</v>
      </c>
      <c r="R96" s="2" t="str">
        <f>IMPRODUCT($P96,$Q96,gpd)</f>
        <v>-81.8870702365803-18.2624730079487i</v>
      </c>
      <c r="S96" s="2" t="str">
        <f>IMDIV($R96,IMSUM(1,$R96))</f>
        <v>1.01176327712239-0.00265588221089437i</v>
      </c>
      <c r="T96" s="2">
        <f t="shared" si="16"/>
        <v>0.10160817041077845</v>
      </c>
      <c r="U96">
        <f t="shared" si="17"/>
        <v>-0.15040128011367562</v>
      </c>
      <c r="W96" s="2" t="str">
        <f>IMPRODUCT($S96,IMDIV($O96,IMSUB($O96,1)))</f>
        <v>-5.60358014887957-2327.41217994296i</v>
      </c>
      <c r="X96" s="2">
        <f t="shared" si="18"/>
        <v>67.337491230166449</v>
      </c>
    </row>
    <row r="97" spans="12:24" x14ac:dyDescent="0.25">
      <c r="L97">
        <f t="shared" si="13"/>
        <v>0.95000000000000062</v>
      </c>
      <c r="M97" s="1">
        <f t="shared" si="14"/>
        <v>8.9125093813374701</v>
      </c>
      <c r="N97" s="1">
        <f t="shared" si="12"/>
        <v>7.0798813917009998E-5</v>
      </c>
      <c r="O97" s="2" t="str">
        <f t="shared" si="15"/>
        <v>0.999999901057769+0.000444842052697877i</v>
      </c>
      <c r="P97" s="2" t="str">
        <f>IMDIV(IMSUB(IMPRODUCT(gg1_+gg2_,$O97),gg2_),IMSUB($O97,1))</f>
        <v>0.000122189521789376-0.000535962294618775i</v>
      </c>
      <c r="Q97" s="2" t="str">
        <f>IMDIV(IMPRODUCT(gpi,$O97),IMSUB($O97,1))</f>
        <v>48.2518225201944-216939.113157665i</v>
      </c>
      <c r="R97" s="2" t="str">
        <f>IMPRODUCT($P97,$Q97,gpd)</f>
        <v>-78.2013663682655-17.8467683567879i</v>
      </c>
      <c r="S97" s="2" t="str">
        <f>IMDIV($R97,IMSUM(1,$R97))</f>
        <v>1.01229603437873-0.00284249473276745i</v>
      </c>
      <c r="T97" s="2">
        <f t="shared" si="16"/>
        <v>0.10618495309045654</v>
      </c>
      <c r="U97">
        <f t="shared" si="17"/>
        <v>-0.16088428474065494</v>
      </c>
      <c r="W97" s="2" t="str">
        <f>IMPRODUCT($S97,IMDIV($O97,IMSUB($O97,1)))</f>
        <v>-5.88374829597729-2275.63156493532i</v>
      </c>
      <c r="X97" s="2">
        <f t="shared" si="18"/>
        <v>67.142068016069402</v>
      </c>
    </row>
    <row r="98" spans="12:24" x14ac:dyDescent="0.25">
      <c r="L98">
        <f t="shared" si="13"/>
        <v>0.96000000000000063</v>
      </c>
      <c r="M98" s="1">
        <f t="shared" si="14"/>
        <v>9.1201083935591107</v>
      </c>
      <c r="N98" s="1">
        <f t="shared" si="12"/>
        <v>7.244793014306544E-5</v>
      </c>
      <c r="O98" s="2" t="str">
        <f t="shared" si="15"/>
        <v>0.999999896394766+0.000455203754489984i</v>
      </c>
      <c r="P98" s="2" t="str">
        <f>IMDIV(IMSUB(IMPRODUCT(gg1_+gg2_,$O98),gg2_),IMSUB($O98,1))</f>
        <v>0.000122189521790092-0.000523762302923284i</v>
      </c>
      <c r="Q98" s="2" t="str">
        <f>IMDIV(IMPRODUCT(gpi,$O98),IMSUB($O98,1))</f>
        <v>48.2518228098695-212000.975894055i</v>
      </c>
      <c r="R98" s="2" t="str">
        <f>IMPRODUCT($P98,$Q98,gpd)</f>
        <v>-74.6815464996744-17.4405262986795i</v>
      </c>
      <c r="S98" s="2" t="str">
        <f>IMDIV($R98,IMSUM(1,$R98))</f>
        <v>1.01285186085727-0.00304205364730184i</v>
      </c>
      <c r="T98" s="2">
        <f t="shared" si="16"/>
        <v>0.11095778314679011</v>
      </c>
      <c r="U98">
        <f t="shared" si="17"/>
        <v>-0.17208470230084691</v>
      </c>
      <c r="W98" s="2" t="str">
        <f>IMPRODUCT($S98,IMDIV($O98,IMSUB($O98,1)))</f>
        <v>-6.17641325677746-2225.05304663145i</v>
      </c>
      <c r="X98" s="2">
        <f t="shared" si="18"/>
        <v>66.946840849500944</v>
      </c>
    </row>
    <row r="99" spans="12:24" x14ac:dyDescent="0.25">
      <c r="L99">
        <f t="shared" si="13"/>
        <v>0.97000000000000064</v>
      </c>
      <c r="M99" s="1">
        <f t="shared" si="14"/>
        <v>9.3325430079699281</v>
      </c>
      <c r="N99" s="1">
        <f t="shared" si="12"/>
        <v>7.413545922064451E-5</v>
      </c>
      <c r="O99" s="2" t="str">
        <f t="shared" si="15"/>
        <v>0.999999891512001+0.000465806811271348i</v>
      </c>
      <c r="P99" s="2" t="str">
        <f>IMDIV(IMSUB(IMPRODUCT(gg1_+gg2_,$O99),gg2_),IMSUB($O99,1))</f>
        <v>0.000122189521789078-0.000511840016933182i</v>
      </c>
      <c r="Q99" s="2" t="str">
        <f>IMDIV(IMPRODUCT(gpi,$O99),IMSUB($O99,1))</f>
        <v>48.2518223993447-207175.244354028i</v>
      </c>
      <c r="R99" s="2" t="str">
        <f>IMPRODUCT($P99,$Q99,gpd)</f>
        <v>-71.3201446210347-17.0435314379757i</v>
      </c>
      <c r="S99" s="2" t="str">
        <f>IMDIV($R99,IMSUM(1,$R99))</f>
        <v>1.01343165401814-0.00325543724001044i</v>
      </c>
      <c r="T99" s="2">
        <f t="shared" si="16"/>
        <v>0.11593411644218687</v>
      </c>
      <c r="U99">
        <f t="shared" si="17"/>
        <v>-0.18405007582119098</v>
      </c>
      <c r="W99" s="2" t="str">
        <f>IMPRODUCT($S99,IMDIV($O99,IMSUB($O99,1)))</f>
        <v>-6.48209795927707-2175.64950259522i</v>
      </c>
      <c r="X99" s="2">
        <f t="shared" si="18"/>
        <v>66.751817186330626</v>
      </c>
    </row>
    <row r="100" spans="12:24" x14ac:dyDescent="0.25">
      <c r="L100">
        <f t="shared" si="13"/>
        <v>0.98000000000000065</v>
      </c>
      <c r="M100" s="1">
        <f t="shared" si="14"/>
        <v>9.5499258602143762</v>
      </c>
      <c r="N100" s="1">
        <f t="shared" si="12"/>
        <v>7.5862295900001129E-5</v>
      </c>
      <c r="O100" s="2" t="str">
        <f t="shared" si="15"/>
        <v>0.99999988639912+0.00047665684491825i</v>
      </c>
      <c r="P100" s="2" t="str">
        <f>IMDIV(IMSUB(IMPRODUCT(gg1_+gg2_,$O100),gg2_),IMSUB($O100,1))</f>
        <v>0.000122189521789887-0.000500189115295489i</v>
      </c>
      <c r="Q100" s="2" t="str">
        <f>IMDIV(IMPRODUCT(gpi,$O100),IMSUB($O100,1))</f>
        <v>48.2518227267851-202459.359870847i</v>
      </c>
      <c r="R100" s="2" t="str">
        <f>IMPRODUCT($P100,$Q100,gpd)</f>
        <v>-68.1100307482945-16.6555732837478i</v>
      </c>
      <c r="S100" s="2" t="str">
        <f>IMDIV($R100,IMSUM(1,$R100))</f>
        <v>1.01403633631002-0.0034835810003387i</v>
      </c>
      <c r="T100" s="2">
        <f t="shared" si="16"/>
        <v>0.12112160382536817</v>
      </c>
      <c r="U100">
        <f t="shared" si="17"/>
        <v>-0.19683091875984621</v>
      </c>
      <c r="W100" s="2" t="str">
        <f>IMPRODUCT($S100,IMDIV($O100,IMSUB($O100,1)))</f>
        <v>-6.8013438934163-2127.3944133176i</v>
      </c>
      <c r="X100" s="2">
        <f t="shared" si="18"/>
        <v>66.557004677414682</v>
      </c>
    </row>
    <row r="101" spans="12:24" x14ac:dyDescent="0.25">
      <c r="L101">
        <f t="shared" si="13"/>
        <v>0.99000000000000066</v>
      </c>
      <c r="M101" s="1">
        <f t="shared" si="14"/>
        <v>9.7723722095581227</v>
      </c>
      <c r="N101" s="1">
        <f t="shared" si="12"/>
        <v>7.7629355772800134E-5</v>
      </c>
      <c r="O101" s="2" t="str">
        <f t="shared" si="15"/>
        <v>0.999999881045275+0.000487759608257037i</v>
      </c>
      <c r="P101" s="2" t="str">
        <f>IMDIV(IMSUB(IMPRODUCT(gg1_+gg2_,$O101),gg2_),IMSUB($O101,1))</f>
        <v>0.00012218952178939-0.000488803420547541i</v>
      </c>
      <c r="Q101" s="2" t="str">
        <f>IMDIV(IMPRODUCT(gpi,$O101),IMSUB($O101,1))</f>
        <v>48.2518225257198-197850.822020135i</v>
      </c>
      <c r="R101" s="2" t="str">
        <f>IMPRODUCT($P101,$Q101,gpd)</f>
        <v>-65.0443957995891-16.2764461345797i</v>
      </c>
      <c r="S101" s="2" t="str">
        <f>IMDIV($R101,IMSUM(1,$R101))</f>
        <v>1.01466685482083-0.00372748106176252i</v>
      </c>
      <c r="T101" s="2">
        <f t="shared" si="16"/>
        <v>0.12652808737722096</v>
      </c>
      <c r="U101">
        <f t="shared" si="17"/>
        <v>-0.21048087982604086</v>
      </c>
      <c r="W101" s="2" t="str">
        <f>IMPRODUCT($S101,IMDIV($O101,IMSUB($O101,1)))</f>
        <v>-7.13471150065462-2080.26184692556i</v>
      </c>
      <c r="X101" s="2">
        <f t="shared" si="18"/>
        <v>66.362411164841731</v>
      </c>
    </row>
    <row r="102" spans="12:24" x14ac:dyDescent="0.25">
      <c r="L102">
        <f t="shared" si="13"/>
        <v>1.0000000000000007</v>
      </c>
      <c r="M102" s="1">
        <f t="shared" si="14"/>
        <v>10.000000000000016</v>
      </c>
      <c r="N102" s="1">
        <f t="shared" si="12"/>
        <v>7.9437575757575885E-5</v>
      </c>
      <c r="O102" s="2" t="str">
        <f t="shared" si="15"/>
        <v>0.999999875439112+0.000499120988114314i</v>
      </c>
      <c r="P102" s="2" t="str">
        <f>IMDIV(IMSUB(IMPRODUCT(gg1_+gg2_,$O102),gg2_),IMSUB($O102,1))</f>
        <v>0.000122189521789644-0.000477676895842617i</v>
      </c>
      <c r="Q102" s="2" t="str">
        <f>IMDIV(IMPRODUCT(gpi,$O102),IMSUB($O102,1))</f>
        <v>48.2518226285381-193347.187294123i</v>
      </c>
      <c r="R102" s="2" t="str">
        <f>IMPRODUCT($P102,$Q102,gpd)</f>
        <v>-62.1167371520211-15.9059489727977i</v>
      </c>
      <c r="S102" s="2" t="str">
        <f>IMDIV($R102,IMSUM(1,$R102))</f>
        <v>1.01532418078411-0.00398819781553055i</v>
      </c>
      <c r="T102" s="2">
        <f t="shared" si="16"/>
        <v>0.13216159550984519</v>
      </c>
      <c r="U102">
        <f t="shared" si="17"/>
        <v>-0.22505691462994287</v>
      </c>
      <c r="W102" s="2" t="str">
        <f>IMPRODUCT($S102,IMDIV($O102,IMSUB($O102,1)))</f>
        <v>-7.4827804313966-2034.22644413692i</v>
      </c>
      <c r="X102" s="2">
        <f t="shared" si="18"/>
        <v>66.168044677032213</v>
      </c>
    </row>
    <row r="103" spans="12:24" x14ac:dyDescent="0.25">
      <c r="L103">
        <f t="shared" si="13"/>
        <v>1.0100000000000007</v>
      </c>
      <c r="M103" s="1">
        <f t="shared" si="14"/>
        <v>10.232929922807561</v>
      </c>
      <c r="N103" s="1">
        <f t="shared" si="12"/>
        <v>8.1287914596498941E-5</v>
      </c>
      <c r="O103" s="2" t="str">
        <f t="shared" si="15"/>
        <v>0.999999869568738+0.000510747008438198i</v>
      </c>
      <c r="P103" s="2" t="str">
        <f>IMDIV(IMSUB(IMPRODUCT(gg1_+gg2_,$O103),gg2_),IMSUB($O103,1))</f>
        <v>0.000122189521789375-0.000466803641751284i</v>
      </c>
      <c r="Q103" s="2" t="str">
        <f>IMDIV(IMPRODUCT(gpi,$O103),IMSUB($O103,1))</f>
        <v>48.251822519528-188946.067806067i</v>
      </c>
      <c r="R103" s="2" t="str">
        <f>IMPRODUCT($P103,$Q103,gpd)</f>
        <v>-59.3208448492872-15.5438853555653i</v>
      </c>
      <c r="S103" s="2" t="str">
        <f>IMDIV($R103,IMSUM(1,$R103))</f>
        <v>1.01600930892559-0.00426685970006667i</v>
      </c>
      <c r="T103" s="2">
        <f t="shared" si="16"/>
        <v>0.13803033681532317</v>
      </c>
      <c r="U103">
        <f t="shared" si="17"/>
        <v>-0.24061946402446197</v>
      </c>
      <c r="W103" s="2" t="str">
        <f>IMPRODUCT($S103,IMDIV($O103,IMSUB($O103,1)))</f>
        <v>-7.84614985195643-1989.26340345222i</v>
      </c>
      <c r="X103" s="2">
        <f t="shared" si="18"/>
        <v>65.973913422586804</v>
      </c>
    </row>
    <row r="104" spans="12:24" x14ac:dyDescent="0.25">
      <c r="L104">
        <f t="shared" si="13"/>
        <v>1.0200000000000007</v>
      </c>
      <c r="M104" s="1">
        <f t="shared" si="14"/>
        <v>10.471285480509014</v>
      </c>
      <c r="N104" s="1">
        <f t="shared" si="12"/>
        <v>8.318135336371378E-5</v>
      </c>
      <c r="O104" s="2" t="str">
        <f t="shared" si="15"/>
        <v>0.999999863421702+0.000522643833492264i</v>
      </c>
      <c r="P104" s="2" t="str">
        <f>IMDIV(IMSUB(IMPRODUCT(gg1_+gg2_,$O104),gg2_),IMSUB($O104,1))</f>
        <v>0.000122189521789259-0.000456177893130077i</v>
      </c>
      <c r="Q104" s="2" t="str">
        <f>IMDIV(IMPRODUCT(gpi,$O104),IMSUB($O104,1))</f>
        <v>48.2518224728474-184645.130024159i</v>
      </c>
      <c r="R104" s="2" t="str">
        <f>IMPRODUCT($P104,$Q104,gpd)</f>
        <v>-56.6507884289061-15.1900633121373i</v>
      </c>
      <c r="S104" s="2" t="str">
        <f>IMDIV($R104,IMSUM(1,$R104))</f>
        <v>1.01672325663187-0.00456466717174552i</v>
      </c>
      <c r="T104" s="2">
        <f t="shared" si="16"/>
        <v>0.14414269254238982</v>
      </c>
      <c r="U104">
        <f t="shared" si="17"/>
        <v>-0.25723263919664308</v>
      </c>
      <c r="W104" s="2" t="str">
        <f>IMPRODUCT($S104,IMDIV($O104,IMSUB($O104,1)))</f>
        <v>-8.22543865433006-1945.3484665735i</v>
      </c>
      <c r="X104" s="2">
        <f t="shared" si="18"/>
        <v>65.780025782763232</v>
      </c>
    </row>
    <row r="105" spans="12:24" x14ac:dyDescent="0.25">
      <c r="L105">
        <f t="shared" si="13"/>
        <v>1.0300000000000007</v>
      </c>
      <c r="M105" s="1">
        <f t="shared" si="14"/>
        <v>10.715193052376083</v>
      </c>
      <c r="N105" s="1">
        <f t="shared" si="12"/>
        <v>8.5118895985517449E-5</v>
      </c>
      <c r="O105" s="2" t="str">
        <f t="shared" si="15"/>
        <v>0.999999856984966+0.000534817771123889i</v>
      </c>
      <c r="P105" s="2" t="str">
        <f>IMDIV(IMSUB(IMPRODUCT(gg1_+gg2_,$O105),gg2_),IMSUB($O105,1))</f>
        <v>0.000122189521789838-0.000445794016065678i</v>
      </c>
      <c r="Q105" s="2" t="str">
        <f>IMDIV(IMPRODUCT(gpi,$O105),IMSUB($O105,1))</f>
        <v>48.2518227069026-180442.093534257i</v>
      </c>
      <c r="R105" s="2" t="str">
        <f>IMPRODUCT($P105,$Q105,gpd)</f>
        <v>-54.1009043431169-14.8442952415115i</v>
      </c>
      <c r="S105" s="2" t="str">
        <f>IMDIV($R105,IMSUM(1,$R105))</f>
        <v>1.01746706292231-0.00488289685888308i</v>
      </c>
      <c r="T105" s="2">
        <f t="shared" si="16"/>
        <v>0.15050720757783356</v>
      </c>
      <c r="U105">
        <f t="shared" si="17"/>
        <v>-0.27496441333485439</v>
      </c>
      <c r="W105" s="2" t="str">
        <f>IMPRODUCT($S105,IMDIV($O105,IMSUB($O105,1)))</f>
        <v>-8.62128565021937-1902.45790404015i</v>
      </c>
      <c r="X105" s="2">
        <f t="shared" si="18"/>
        <v>65.586390302457758</v>
      </c>
    </row>
    <row r="106" spans="12:24" x14ac:dyDescent="0.25">
      <c r="L106">
        <f t="shared" si="13"/>
        <v>1.0400000000000007</v>
      </c>
      <c r="M106" s="1">
        <f t="shared" si="14"/>
        <v>10.964781961431873</v>
      </c>
      <c r="N106" s="1">
        <f t="shared" si="12"/>
        <v>8.710156977265445E-5</v>
      </c>
      <c r="O106" s="2" t="str">
        <f t="shared" si="15"/>
        <v>0.999999850244875+0.000547275276108726i</v>
      </c>
      <c r="P106" s="2" t="str">
        <f>IMDIV(IMSUB(IMPRODUCT(gg1_+gg2_,$O106),gg2_),IMSUB($O106,1))</f>
        <v>0.000122189521789683-0.000435646504889342i</v>
      </c>
      <c r="Q106" s="2" t="str">
        <f>IMDIV(IMPRODUCT(gpi,$O106),IMSUB($O106,1))</f>
        <v>48.2518226442626-176334.729830781i</v>
      </c>
      <c r="R106" s="2" t="str">
        <f>IMPRODUCT($P106,$Q106,gpd)</f>
        <v>-51.6657839459935-14.5063978125298i</v>
      </c>
      <c r="S106" s="2" t="str">
        <f>IMDIV($R106,IMSUM(1,$R106))</f>
        <v>1.01824178720371-0.00522290590175306i</v>
      </c>
      <c r="T106" s="2">
        <f t="shared" si="16"/>
        <v>0.15713257980286774</v>
      </c>
      <c r="U106">
        <f t="shared" si="17"/>
        <v>-0.2938868197411651</v>
      </c>
      <c r="W106" s="2" t="str">
        <f>IMPRODUCT($S106,IMDIV($O106,IMSUB($O106,1)))</f>
        <v>-9.03434971136006-1860.56850107293i</v>
      </c>
      <c r="X106" s="2">
        <f t="shared" si="18"/>
        <v>65.393015679561486</v>
      </c>
    </row>
    <row r="107" spans="12:24" x14ac:dyDescent="0.25">
      <c r="L107">
        <f t="shared" si="13"/>
        <v>1.0500000000000007</v>
      </c>
      <c r="M107" s="1">
        <f t="shared" si="14"/>
        <v>11.220184543019656</v>
      </c>
      <c r="N107" s="1">
        <f t="shared" si="12"/>
        <v>8.9130425965010439E-5</v>
      </c>
      <c r="O107" s="2" t="str">
        <f t="shared" si="15"/>
        <v>0.999999843187133+0.000560022953573074i</v>
      </c>
      <c r="P107" s="2" t="str">
        <f>IMDIV(IMSUB(IMPRODUCT(gg1_+gg2_,$O107),gg2_),IMSUB($O107,1))</f>
        <v>0.000122189521789197-0.000425729979257217i</v>
      </c>
      <c r="Q107" s="2" t="str">
        <f>IMDIV(IMPRODUCT(gpi,$O107),IMSUB($O107,1))</f>
        <v>48.2518224476368-172320.861135127i</v>
      </c>
      <c r="R107" s="2" t="str">
        <f>IMPRODUCT($P107,$Q107,gpd)</f>
        <v>-49.3402620207815-14.1761918676082i</v>
      </c>
      <c r="S107" s="2" t="str">
        <f>IMDIV($R107,IMSUM(1,$R107))</f>
        <v>1.01904850778542-0.00558613648063373i</v>
      </c>
      <c r="T107" s="2">
        <f t="shared" si="16"/>
        <v>0.16402764768484426</v>
      </c>
      <c r="U107">
        <f t="shared" si="17"/>
        <v>-0.31407615620271273</v>
      </c>
      <c r="W107" s="2" t="str">
        <f>IMPRODUCT($S107,IMDIV($O107,IMSUB($O107,1)))</f>
        <v>-9.4653098271939-1819.65754361676i</v>
      </c>
      <c r="X107" s="2">
        <f t="shared" si="18"/>
        <v>65.199910752552015</v>
      </c>
    </row>
    <row r="108" spans="12:24" x14ac:dyDescent="0.25">
      <c r="L108">
        <f t="shared" si="13"/>
        <v>1.0600000000000007</v>
      </c>
      <c r="M108" s="1">
        <f t="shared" si="14"/>
        <v>11.481536214968848</v>
      </c>
      <c r="N108" s="1">
        <f t="shared" si="12"/>
        <v>9.1206540288993755E-5</v>
      </c>
      <c r="O108" s="2" t="str">
        <f t="shared" si="15"/>
        <v>0.999999835796771+0.000573067562495972i</v>
      </c>
      <c r="P108" s="2" t="str">
        <f>IMDIV(IMSUB(IMPRODUCT(gg1_+gg2_,$O108),gg2_),IMSUB($O108,1))</f>
        <v>0.000122189521789594-0.00041603918129411i</v>
      </c>
      <c r="Q108" s="2" t="str">
        <f>IMDIV(IMPRODUCT(gpi,$O108),IMSUB($O108,1))</f>
        <v>48.2518226084576-168398.359240982i</v>
      </c>
      <c r="R108" s="2" t="str">
        <f>IMPRODUCT($P108,$Q108,gpd)</f>
        <v>-47.1194058234102-13.8535023274639i</v>
      </c>
      <c r="S108" s="2" t="str">
        <f>IMDIV($R108,IMSUM(1,$R108))</f>
        <v>1.01988832013193-0.00597412053164727i</v>
      </c>
      <c r="T108" s="2">
        <f t="shared" si="16"/>
        <v>0.17120137596585855</v>
      </c>
      <c r="U108">
        <f t="shared" si="17"/>
        <v>-0.33561319530113543</v>
      </c>
      <c r="W108" s="2" t="str">
        <f>IMPRODUCT($S108,IMDIV($O108,IMSUB($O108,1)))</f>
        <v>-9.91486511553763-1779.70280457458i</v>
      </c>
      <c r="X108" s="2">
        <f t="shared" si="18"/>
        <v>65.007084486182322</v>
      </c>
    </row>
    <row r="109" spans="12:24" x14ac:dyDescent="0.25">
      <c r="L109">
        <f t="shared" si="13"/>
        <v>1.0700000000000007</v>
      </c>
      <c r="M109" s="1">
        <f t="shared" si="14"/>
        <v>11.748975549395317</v>
      </c>
      <c r="N109" s="1">
        <f t="shared" si="12"/>
        <v>9.3331013527899576E-5</v>
      </c>
      <c r="O109" s="2" t="str">
        <f t="shared" si="15"/>
        <v>0.999999828058111+0.00058641601929285i</v>
      </c>
      <c r="P109" s="2" t="str">
        <f>IMDIV(IMSUB(IMPRODUCT(gg1_+gg2_,$O109),gg2_),IMSUB($O109,1))</f>
        <v>0.000122189521789325-0.000406568972811649i</v>
      </c>
      <c r="Q109" s="2" t="str">
        <f>IMDIV(IMPRODUCT(gpi,$O109),IMSUB($O109,1))</f>
        <v>48.2518224995293-164565.144385923i</v>
      </c>
      <c r="R109" s="2" t="str">
        <f>IMPRODUCT($P109,$Q109,gpd)</f>
        <v>-44.9985046203-13.5381580974749i</v>
      </c>
      <c r="S109" s="2" t="str">
        <f>IMDIV($R109,IMSUM(1,$R109))</f>
        <v>1.020762334827-0.00638848464933842i</v>
      </c>
      <c r="T109" s="2">
        <f t="shared" si="16"/>
        <v>0.17866283929455398</v>
      </c>
      <c r="U109">
        <f t="shared" si="17"/>
        <v>-0.3585834002882462</v>
      </c>
      <c r="W109" s="2" t="str">
        <f>IMPRODUCT($S109,IMDIV($O109,IMSUB($O109,1)))</f>
        <v>-10.3837347682058-1740.68253022298i</v>
      </c>
      <c r="X109" s="2">
        <f t="shared" si="18"/>
        <v>64.814545955112479</v>
      </c>
    </row>
    <row r="110" spans="12:24" x14ac:dyDescent="0.25">
      <c r="L110">
        <f t="shared" si="13"/>
        <v>1.0800000000000007</v>
      </c>
      <c r="M110" s="1">
        <f t="shared" si="14"/>
        <v>12.022644346174154</v>
      </c>
      <c r="N110" s="1">
        <f t="shared" si="12"/>
        <v>9.550497210555992E-5</v>
      </c>
      <c r="O110" s="2" t="str">
        <f t="shared" si="15"/>
        <v>0.99999981995474+0.00060007540148267i</v>
      </c>
      <c r="P110" s="2" t="str">
        <f>IMDIV(IMSUB(IMPRODUCT(gg1_+gg2_,$O110),gg2_),IMSUB($O110,1))</f>
        <v>0.000122189521789489-0.000397314332580762i</v>
      </c>
      <c r="Q110" s="2" t="str">
        <f>IMDIV(IMPRODUCT(gpi,$O110),IMSUB($O110,1))</f>
        <v>48.2518225656918-160819.184148696i</v>
      </c>
      <c r="R110" s="2" t="str">
        <f>IMPRODUCT($P110,$Q110,gpd)</f>
        <v>-42.9730596956984-13.2299919782044i</v>
      </c>
      <c r="S110" s="2" t="str">
        <f>IMDIV($R110,IMSUM(1,$R110))</f>
        <v>1.02167167522269-0.00683095517527383i</v>
      </c>
      <c r="T110" s="2">
        <f t="shared" si="16"/>
        <v>0.18642120364921277</v>
      </c>
      <c r="U110">
        <f t="shared" si="17"/>
        <v>-0.38307714617222666</v>
      </c>
      <c r="W110" s="2" t="str">
        <f>IMPRODUCT($S110,IMDIV($O110,IMSUB($O110,1)))</f>
        <v>-10.872657876037-1702.57542680277i</v>
      </c>
      <c r="X110" s="2">
        <f t="shared" si="18"/>
        <v>64.622304325332522</v>
      </c>
    </row>
    <row r="111" spans="12:24" x14ac:dyDescent="0.25">
      <c r="L111">
        <f t="shared" si="13"/>
        <v>1.0900000000000007</v>
      </c>
      <c r="M111" s="1">
        <f t="shared" si="14"/>
        <v>12.302687708123841</v>
      </c>
      <c r="N111" s="1">
        <f t="shared" si="12"/>
        <v>9.7729568683588365E-5</v>
      </c>
      <c r="O111" s="2" t="str">
        <f t="shared" si="15"/>
        <v>0.999999811469469+0.000614052951440475i</v>
      </c>
      <c r="P111" s="2" t="str">
        <f>IMDIV(IMSUB(IMPRODUCT(gg1_+gg2_,$O111),gg2_),IMSUB($O111,1))</f>
        <v>0.0001221895217898-0.000388270353669198i</v>
      </c>
      <c r="Q111" s="2" t="str">
        <f>IMDIV(IMPRODUCT(gpi,$O111),IMSUB($O111,1))</f>
        <v>48.2518226915875-157158.492371596i</v>
      </c>
      <c r="R111" s="2" t="str">
        <f>IMPRODUCT($P111,$Q111,gpd)</f>
        <v>-41.0387748094209-12.9288405758297i</v>
      </c>
      <c r="S111" s="2" t="str">
        <f>IMDIV($R111,IMSUM(1,$R111))</f>
        <v>1.02261747474489-0.00730336346694976i</v>
      </c>
      <c r="T111" s="2">
        <f t="shared" si="16"/>
        <v>0.19448570539504453</v>
      </c>
      <c r="U111">
        <f t="shared" si="17"/>
        <v>-0.40918994537964903</v>
      </c>
      <c r="W111" s="2" t="str">
        <f>IMPRODUCT($S111,IMDIV($O111,IMSUB($O111,1)))</f>
        <v>-11.3823931994199-1665.36064727744i</v>
      </c>
      <c r="X111" s="2">
        <f t="shared" si="18"/>
        <v>64.430368833220172</v>
      </c>
    </row>
    <row r="112" spans="12:24" x14ac:dyDescent="0.25">
      <c r="L112">
        <f t="shared" si="13"/>
        <v>1.1000000000000008</v>
      </c>
      <c r="M112" s="1">
        <f t="shared" si="14"/>
        <v>12.589254117941696</v>
      </c>
      <c r="N112" s="1">
        <f t="shared" si="12"/>
        <v>1.000059827725366E-4</v>
      </c>
      <c r="O112" s="2" t="str">
        <f t="shared" si="15"/>
        <v>0.999999802584299+0.000628356080237335i</v>
      </c>
      <c r="P112" s="2" t="str">
        <f>IMDIV(IMSUB(IMPRODUCT(gg1_+gg2_,$O112),gg2_),IMSUB($O112,1))</f>
        <v>0.00012218952178971-0.000379432240837169i</v>
      </c>
      <c r="Q112" s="2" t="str">
        <f>IMDIV(IMPRODUCT(gpi,$O112),IMSUB($O112,1))</f>
        <v>48.2518226551986-153581.128107391i</v>
      </c>
      <c r="R112" s="2" t="str">
        <f>IMPRODUCT($P112,$Q112,gpd)</f>
        <v>-39.1915470836467-12.6345442157759i</v>
      </c>
      <c r="S112" s="2" t="str">
        <f>IMDIV($R112,IMSUM(1,$R112))</f>
        <v>1.02360087382464-0.00780765134272485i</v>
      </c>
      <c r="T112" s="2">
        <f t="shared" si="16"/>
        <v>0.2028656278109025</v>
      </c>
      <c r="U112">
        <f t="shared" si="17"/>
        <v>-0.43702267744584944</v>
      </c>
      <c r="W112" s="2" t="str">
        <f>IMPRODUCT($S112,IMDIV($O112,IMSUB($O112,1)))</f>
        <v>-11.9137188143224-1629.0177782527i</v>
      </c>
      <c r="X112" s="2">
        <f t="shared" si="18"/>
        <v>64.23874876206736</v>
      </c>
    </row>
    <row r="113" spans="12:24" x14ac:dyDescent="0.25">
      <c r="L113">
        <f t="shared" si="13"/>
        <v>1.1100000000000008</v>
      </c>
      <c r="M113" s="1">
        <f t="shared" si="14"/>
        <v>12.882495516931364</v>
      </c>
      <c r="N113" s="1">
        <f t="shared" si="12"/>
        <v>1.0233542135728653E-4</v>
      </c>
      <c r="O113" s="2" t="str">
        <f t="shared" si="15"/>
        <v>0.999999793280384+0.000642992371569753i</v>
      </c>
      <c r="P113" s="2" t="str">
        <f>IMDIV(IMSUB(IMPRODUCT(gg1_+gg2_,$O113),gg2_),IMSUB($O113,1))</f>
        <v>0.000122189521789743-0.000370795308001823i</v>
      </c>
      <c r="Q113" s="2" t="str">
        <f>IMDIV(IMPRODUCT(gpi,$O113),IMSUB($O113,1))</f>
        <v>48.2518226688911-150085.194590195i</v>
      </c>
      <c r="R113" s="2" t="str">
        <f>IMPRODUCT($P113,$Q113,gpd)</f>
        <v>-37.4274583008564-12.3469468583291i</v>
      </c>
      <c r="S113" s="2" t="str">
        <f>IMDIV($R113,IMSUM(1,$R113))</f>
        <v>1.02462301642248-0.00834587669414697i</v>
      </c>
      <c r="T113" s="2">
        <f t="shared" si="16"/>
        <v>0.21157027491457348</v>
      </c>
      <c r="U113">
        <f t="shared" si="17"/>
        <v>-0.46668182195477637</v>
      </c>
      <c r="W113" s="2" t="str">
        <f>IMPRODUCT($S113,IMDIV($O113,IMSUB($O113,1)))</f>
        <v>-12.4674316427236-1593.52682705042i</v>
      </c>
      <c r="X113" s="2">
        <f t="shared" si="18"/>
        <v>64.047453415905437</v>
      </c>
    </row>
    <row r="114" spans="12:24" x14ac:dyDescent="0.25">
      <c r="L114">
        <f t="shared" si="13"/>
        <v>1.1200000000000008</v>
      </c>
      <c r="M114" s="1">
        <f t="shared" si="14"/>
        <v>13.1825673855641</v>
      </c>
      <c r="N114" s="1">
        <f t="shared" si="12"/>
        <v>1.0471911953700956E-4</v>
      </c>
      <c r="O114" s="2" t="str">
        <f t="shared" si="15"/>
        <v>0.999999783537989+0.000657969585780577i</v>
      </c>
      <c r="P114" s="2" t="str">
        <f>IMDIV(IMSUB(IMPRODUCT(gg1_+gg2_,$O114),gg2_),IMSUB($O114,1))</f>
        <v>0.000122189521789744-0.000362354975746726i</v>
      </c>
      <c r="Q114" s="2" t="str">
        <f>IMDIV(IMPRODUCT(gpi,$O114),IMSUB($O114,1))</f>
        <v>48.251822669221-146668.838229784i</v>
      </c>
      <c r="R114" s="2" t="str">
        <f>IMPRODUCT($P114,$Q114,gpd)</f>
        <v>-35.7427665921986-12.0658960155311i</v>
      </c>
      <c r="S114" s="2" t="str">
        <f>IMDIV($R114,IMSUM(1,$R114))</f>
        <v>1.02568504611327-0.00892021925583968i</v>
      </c>
      <c r="T114" s="2">
        <f t="shared" si="16"/>
        <v>0.2206089424297476</v>
      </c>
      <c r="U114">
        <f t="shared" si="17"/>
        <v>-0.49827969390078708</v>
      </c>
      <c r="W114" s="2" t="str">
        <f>IMPRODUCT($S114,IMDIV($O114,IMSUB($O114,1)))</f>
        <v>-13.0443468708342-1558.86820893403i</v>
      </c>
      <c r="X114" s="2">
        <f t="shared" si="18"/>
        <v>63.856492090472386</v>
      </c>
    </row>
    <row r="115" spans="12:24" x14ac:dyDescent="0.25">
      <c r="L115">
        <f t="shared" si="13"/>
        <v>1.1300000000000008</v>
      </c>
      <c r="M115" s="1">
        <f t="shared" si="14"/>
        <v>13.489628825916565</v>
      </c>
      <c r="N115" s="1">
        <f t="shared" si="12"/>
        <v>1.0715834118003249E-4</v>
      </c>
      <c r="O115" s="2" t="str">
        <f t="shared" si="15"/>
        <v>0.999999773336449+0.000673295663973584i</v>
      </c>
      <c r="P115" s="2" t="str">
        <f>IMDIV(IMSUB(IMPRODUCT(gg1_+gg2_,$O115),gg2_),IMSUB($O115,1))</f>
        <v>0.000122189521789662-0.000354106768895311i</v>
      </c>
      <c r="Q115" s="2" t="str">
        <f>IMDIV(IMPRODUCT(gpi,$O115),IMSUB($O115,1))</f>
        <v>48.2518226358495-143330.247628793i</v>
      </c>
      <c r="R115" s="2" t="str">
        <f>IMPRODUCT($P115,$Q115,gpd)</f>
        <v>-34.1338985006245-11.7912426704953i</v>
      </c>
      <c r="S115" s="2" t="str">
        <f>IMDIV($R115,IMSUM(1,$R115))</f>
        <v>1.02678810169445-0.00953298651998916i</v>
      </c>
      <c r="T115" s="2">
        <f t="shared" si="16"/>
        <v>0.22999088571493451</v>
      </c>
      <c r="U115">
        <f t="shared" si="17"/>
        <v>-0.53193468049864279</v>
      </c>
      <c r="W115" s="2" t="str">
        <f>IMPRODUCT($S115,IMDIV($O115,IMSUB($O115,1)))</f>
        <v>-13.6452972186251-1525.02273447919i</v>
      </c>
      <c r="X115" s="2">
        <f t="shared" si="18"/>
        <v>63.665874041141691</v>
      </c>
    </row>
    <row r="116" spans="12:24" x14ac:dyDescent="0.25">
      <c r="L116">
        <f t="shared" si="13"/>
        <v>1.1400000000000008</v>
      </c>
      <c r="M116" s="1">
        <f t="shared" si="14"/>
        <v>13.803842646028876</v>
      </c>
      <c r="N116" s="1">
        <f t="shared" si="12"/>
        <v>1.0965437959395739E-4</v>
      </c>
      <c r="O116" s="2" t="str">
        <f t="shared" si="15"/>
        <v>0.999999762654125+0.000688978732223887i</v>
      </c>
      <c r="P116" s="2" t="str">
        <f>IMDIV(IMSUB(IMPRODUCT(gg1_+gg2_,$O116),gg2_),IMSUB($O116,1))</f>
        <v>0.000122189521789521-0.000346046314141497i</v>
      </c>
      <c r="Q116" s="2" t="str">
        <f>IMDIV(IMPRODUCT(gpi,$O116),IMSUB($O116,1))</f>
        <v>48.2518225788573-140067.652622295i</v>
      </c>
      <c r="R116" s="2" t="str">
        <f>IMPRODUCT($P116,$Q116,gpd)</f>
        <v>-32.5974414014354-11.5228411983888i</v>
      </c>
      <c r="S116" s="2" t="str">
        <f>IMDIV($R116,IMSUM(1,$R116))</f>
        <v>1.02793331228062-0.0101866197792834i</v>
      </c>
      <c r="T116" s="2">
        <f t="shared" si="16"/>
        <v>0.23972528448729163</v>
      </c>
      <c r="U116">
        <f t="shared" si="17"/>
        <v>-0.56777147832639752</v>
      </c>
      <c r="W116" s="2" t="str">
        <f>IMPRODUCT($S116,IMDIV($O116,IMSUB($O116,1)))</f>
        <v>-14.2711320618053-1491.97159708685i</v>
      </c>
      <c r="X116" s="2">
        <f t="shared" si="18"/>
        <v>63.475608447646209</v>
      </c>
    </row>
    <row r="117" spans="12:24" x14ac:dyDescent="0.25">
      <c r="L117">
        <f t="shared" si="13"/>
        <v>1.1500000000000008</v>
      </c>
      <c r="M117" s="1">
        <f t="shared" si="14"/>
        <v>14.12537544622757</v>
      </c>
      <c r="N117" s="1">
        <f t="shared" si="12"/>
        <v>1.1220855821139031E-4</v>
      </c>
      <c r="O117" s="2" t="str">
        <f t="shared" si="15"/>
        <v>0.999999751468359+0.000705027105886426i</v>
      </c>
      <c r="P117" s="2" t="str">
        <f>IMDIV(IMSUB(IMPRODUCT(gg1_+gg2_,$O117),gg2_),IMSUB($O117,1))</f>
        <v>0.000122189521789482-0.000338169337722998i</v>
      </c>
      <c r="Q117" s="2" t="str">
        <f>IMDIV(IMPRODUCT(gpi,$O117),IMSUB($O117,1))</f>
        <v>48.2518225629274-136879.323339232i</v>
      </c>
      <c r="R117" s="2" t="str">
        <f>IMPRODUCT($P117,$Q117,gpd)</f>
        <v>-31.130136262883-11.2605492892284i</v>
      </c>
      <c r="S117" s="2" t="str">
        <f>IMDIV($R117,IMSUM(1,$R117))</f>
        <v>1.02912179184634-0.0108837002798533i</v>
      </c>
      <c r="T117" s="2">
        <f t="shared" si="16"/>
        <v>0.24982120418325804</v>
      </c>
      <c r="U117">
        <f t="shared" si="17"/>
        <v>-0.60592132960515332</v>
      </c>
      <c r="W117" s="2" t="str">
        <f>IMPRODUCT($S117,IMDIV($O117,IMSUB($O117,1)))</f>
        <v>-14.9227163899013-1459.69636063796i</v>
      </c>
      <c r="X117" s="2">
        <f t="shared" si="18"/>
        <v>63.285704375438684</v>
      </c>
    </row>
    <row r="118" spans="12:24" x14ac:dyDescent="0.25">
      <c r="L118">
        <f t="shared" si="13"/>
        <v>1.1600000000000008</v>
      </c>
      <c r="M118" s="1">
        <f t="shared" si="14"/>
        <v>14.454397707459307</v>
      </c>
      <c r="N118" s="1">
        <f t="shared" si="12"/>
        <v>1.1482223129164281E-4</v>
      </c>
      <c r="O118" s="2" t="str">
        <f t="shared" si="15"/>
        <v>0.999999739755424+0.000721449294004798i</v>
      </c>
      <c r="P118" s="2" t="str">
        <f>IMDIV(IMSUB(IMPRODUCT(gg1_+gg2_,$O118),gg2_),IMSUB($O118,1))</f>
        <v>0.000122189521789447-0.000330471663164042i</v>
      </c>
      <c r="Q118" s="2" t="str">
        <f>IMDIV(IMPRODUCT(gpi,$O118),IMSUB($O118,1))</f>
        <v>48.2518225488072-133763.569285216i</v>
      </c>
      <c r="R118" s="2" t="str">
        <f>IMPRODUCT($P118,$Q118,gpd)</f>
        <v>-29.7288707341778-11.0042278723532i</v>
      </c>
      <c r="S118" s="2" t="str">
        <f>IMDIV($R118,IMSUM(1,$R118))</f>
        <v>1.03035463317469-0.0116269554597755i</v>
      </c>
      <c r="T118" s="2">
        <f t="shared" si="16"/>
        <v>0.26028755377615648</v>
      </c>
      <c r="U118">
        <f t="shared" si="17"/>
        <v>-0.64652225614808678</v>
      </c>
      <c r="W118" s="2" t="str">
        <f>IMPRODUCT($S118,IMDIV($O118,IMSUB($O118,1)))</f>
        <v>-15.6009295862712-1428.17894728598i</v>
      </c>
      <c r="X118" s="2">
        <f t="shared" si="18"/>
        <v>63.096170733509673</v>
      </c>
    </row>
    <row r="119" spans="12:24" x14ac:dyDescent="0.25">
      <c r="L119">
        <f t="shared" si="13"/>
        <v>1.1700000000000008</v>
      </c>
      <c r="M119" s="1">
        <f t="shared" si="14"/>
        <v>14.791083881682106</v>
      </c>
      <c r="N119" s="1">
        <f t="shared" si="12"/>
        <v>1.17496784638778E-4</v>
      </c>
      <c r="O119" s="2" t="str">
        <f t="shared" si="15"/>
        <v>0.999999727490476+0.000738254003822791i</v>
      </c>
      <c r="P119" s="2" t="str">
        <f>IMDIV(IMSUB(IMPRODUCT(gg1_+gg2_,$O119),gg2_),IMSUB($O119,1))</f>
        <v>0.000122189521789667-0.000322949209053873i</v>
      </c>
      <c r="Q119" s="2" t="str">
        <f>IMDIV(IMPRODUCT(gpi,$O119),IMSUB($O119,1))</f>
        <v>48.2518226376603-130718.738446205i</v>
      </c>
      <c r="R119" s="2" t="str">
        <f>IMPRODUCT($P119,$Q119,gpd)</f>
        <v>-28.3906725430913-10.7537410427992i</v>
      </c>
      <c r="S119" s="2" t="str">
        <f>IMDIV($R119,IMSUM(1,$R119))</f>
        <v>1.03163290117168-0.0124192652479631i</v>
      </c>
      <c r="T119" s="2">
        <f t="shared" si="16"/>
        <v>0.27113303991131138</v>
      </c>
      <c r="U119">
        <f t="shared" si="17"/>
        <v>-0.68971928954394346</v>
      </c>
      <c r="W119" s="2" t="str">
        <f>IMPRODUCT($S119,IMDIV($O119,IMSUB($O119,1)))</f>
        <v>-16.3066640115595-1397.4016253904i</v>
      </c>
      <c r="X119" s="2">
        <f t="shared" si="18"/>
        <v>62.907016228522508</v>
      </c>
    </row>
    <row r="120" spans="12:24" x14ac:dyDescent="0.25">
      <c r="L120">
        <f t="shared" si="13"/>
        <v>1.1800000000000008</v>
      </c>
      <c r="M120" s="1">
        <f t="shared" si="14"/>
        <v>15.135612484362113</v>
      </c>
      <c r="N120" s="1">
        <f t="shared" si="12"/>
        <v>1.2023363633638248E-4</v>
      </c>
      <c r="O120" s="2" t="str">
        <f t="shared" si="15"/>
        <v>0.999999714647498+0.000755450145400994i</v>
      </c>
      <c r="P120" s="2" t="str">
        <f>IMDIV(IMSUB(IMPRODUCT(gg1_+gg2_,$O120),gg2_),IMSUB($O120,1))</f>
        <v>0.000122189521789486-0.000315597986890578i</v>
      </c>
      <c r="Q120" s="2" t="str">
        <f>IMDIV(IMPRODUCT(gpi,$O120),IMSUB($O120,1))</f>
        <v>48.2518225646847-127743.216412584i</v>
      </c>
      <c r="R120" s="2" t="str">
        <f>IMPRODUCT($P120,$Q120,gpd)</f>
        <v>-27.1127031921176-10.5089559890181i</v>
      </c>
      <c r="S120" s="2" t="str">
        <f>IMDIV($R120,IMSUM(1,$R120))</f>
        <v>1.03295762550158-0.0132636683896911i</v>
      </c>
      <c r="T120" s="2">
        <f t="shared" si="16"/>
        <v>0.28236611719366317</v>
      </c>
      <c r="U120">
        <f t="shared" si="17"/>
        <v>-0.73566469575650839</v>
      </c>
      <c r="W120" s="2" t="str">
        <f>IMPRODUCT($S120,IMDIV($O120,IMSUB($O120,1)))</f>
        <v>-17.0408233841423-1367.34699759025i</v>
      </c>
      <c r="X120" s="2">
        <f t="shared" si="18"/>
        <v>62.718249315100955</v>
      </c>
    </row>
    <row r="121" spans="12:24" x14ac:dyDescent="0.25">
      <c r="L121">
        <f t="shared" si="13"/>
        <v>1.1900000000000008</v>
      </c>
      <c r="M121" s="1">
        <f t="shared" si="14"/>
        <v>15.488166189124851</v>
      </c>
      <c r="N121" s="1">
        <f t="shared" si="12"/>
        <v>1.2303423749945289E-4</v>
      </c>
      <c r="O121" s="2" t="str">
        <f t="shared" si="15"/>
        <v>0.99999970119925+0.000773046836340939i</v>
      </c>
      <c r="P121" s="2" t="str">
        <f>IMDIV(IMSUB(IMPRODUCT(gg1_+gg2_,$O121),gg2_),IMSUB($O121,1))</f>
        <v>0.00012218952178963-0.000308414098957137i</v>
      </c>
      <c r="Q121" s="2" t="str">
        <f>IMDIV(IMPRODUCT(gpi,$O121),IMSUB($O121,1))</f>
        <v>48.2518226227675-124835.425523188i</v>
      </c>
      <c r="R121" s="2" t="str">
        <f>IMPRODUCT($P121,$Q121,gpd)</f>
        <v>-25.8922519367458-10.2697429228608i</v>
      </c>
      <c r="S121" s="2" t="str">
        <f>IMDIV($R121,IMSUM(1,$R121))</f>
        <v>1.03432979250055-0.0141633687651772i</v>
      </c>
      <c r="T121" s="2">
        <f t="shared" si="16"/>
        <v>0.293994934502808</v>
      </c>
      <c r="U121">
        <f t="shared" si="17"/>
        <v>-0.7845181924398642</v>
      </c>
      <c r="W121" s="2" t="str">
        <f>IMPRODUCT($S121,IMDIV($O121,IMSUB($O121,1)))</f>
        <v>-17.8043209220468-1337.9979890233i</v>
      </c>
      <c r="X121" s="2">
        <f t="shared" si="18"/>
        <v>62.529878142144184</v>
      </c>
    </row>
    <row r="122" spans="12:24" x14ac:dyDescent="0.25">
      <c r="L122">
        <f t="shared" si="13"/>
        <v>1.2000000000000008</v>
      </c>
      <c r="M122" s="1">
        <f t="shared" si="14"/>
        <v>15.848931924611172</v>
      </c>
      <c r="N122" s="1">
        <f t="shared" si="12"/>
        <v>1.2590007304379608E-4</v>
      </c>
      <c r="O122" s="2" t="str">
        <f t="shared" si="15"/>
        <v>0.999999687117205+0.000791053406619272i</v>
      </c>
      <c r="P122" s="2" t="str">
        <f>IMDIV(IMSUB(IMPRODUCT(gg1_+gg2_,$O122),gg2_),IMSUB($O122,1))</f>
        <v>0.000122189521789552-0.000301393736261141i</v>
      </c>
      <c r="Q122" s="2" t="str">
        <f>IMDIV(IMPRODUCT(gpi,$O122),IMSUB($O122,1))</f>
        <v>48.2518225914024-121993.824028796i</v>
      </c>
      <c r="R122" s="2" t="str">
        <f>IMPRODUCT($P122,$Q122,gpd)</f>
        <v>-24.7267300362586-10.0359750102998i</v>
      </c>
      <c r="S122" s="2" t="str">
        <f>IMDIV($R122,IMSUM(1,$R122))</f>
        <v>1.03575033632257-0.015121741655712i</v>
      </c>
      <c r="T122" s="2">
        <f t="shared" si="16"/>
        <v>0.30602727719809458</v>
      </c>
      <c r="U122">
        <f t="shared" si="17"/>
        <v>-0.8364471567391939</v>
      </c>
      <c r="W122" s="2" t="str">
        <f>IMPRODUCT($S122,IMDIV($O122,IMSUB($O122,1)))</f>
        <v>-18.5980772612284-1309.33783569364i</v>
      </c>
      <c r="X122" s="2">
        <f t="shared" si="18"/>
        <v>62.341910495032366</v>
      </c>
    </row>
    <row r="123" spans="12:24" x14ac:dyDescent="0.25">
      <c r="L123">
        <f t="shared" si="13"/>
        <v>1.2100000000000009</v>
      </c>
      <c r="M123" s="1">
        <f t="shared" si="14"/>
        <v>16.218100973589337</v>
      </c>
      <c r="N123" s="1">
        <f t="shared" si="12"/>
        <v>1.2883266247335162E-4</v>
      </c>
      <c r="O123" s="2" t="str">
        <f t="shared" si="15"/>
        <v>0.999999672371494+0.000809479403534536i</v>
      </c>
      <c r="P123" s="2" t="str">
        <f>IMDIV(IMSUB(IMPRODUCT(gg1_+gg2_,$O123),gg2_),IMSUB($O123,1))</f>
        <v>0.00012218952178957-0.000294533176513748i</v>
      </c>
      <c r="Q123" s="2" t="str">
        <f>IMDIV(IMPRODUCT(gpi,$O123),IMSUB($O123,1))</f>
        <v>48.2518225984673-119216.905274683i</v>
      </c>
      <c r="R123" s="2" t="str">
        <f>IMPRODUCT($P123,$Q123,gpd)</f>
        <v>-23.6136652624622-9.80752830454706i</v>
      </c>
      <c r="S123" s="2" t="str">
        <f>IMDIV($R123,IMSUM(1,$R123))</f>
        <v>1.03722012927289-0.0161423399128824i</v>
      </c>
      <c r="T123" s="2">
        <f t="shared" si="16"/>
        <v>0.31847050510907865</v>
      </c>
      <c r="U123">
        <f t="shared" si="17"/>
        <v>-0.8916268215582509</v>
      </c>
      <c r="W123" s="2" t="str">
        <f>IMPRODUCT($S123,IMDIV($O123,IMSUB($O123,1)))</f>
        <v>-19.4230180953713-1281.35007299545i</v>
      </c>
      <c r="X123" s="2">
        <f t="shared" si="18"/>
        <v>62.154353733616716</v>
      </c>
    </row>
    <row r="124" spans="12:24" x14ac:dyDescent="0.25">
      <c r="L124">
        <f t="shared" si="13"/>
        <v>1.2200000000000009</v>
      </c>
      <c r="M124" s="1">
        <f t="shared" si="14"/>
        <v>16.595869074375642</v>
      </c>
      <c r="N124" s="1">
        <f t="shared" si="12"/>
        <v>1.3183356068585238E-4</v>
      </c>
      <c r="O124" s="2" t="str">
        <f t="shared" si="15"/>
        <v>0.999999656930839+0.000828334596769151i</v>
      </c>
      <c r="P124" s="2" t="str">
        <f>IMDIV(IMSUB(IMPRODUCT(gg1_+gg2_,$O124),gg2_),IMSUB($O124,1))</f>
        <v>0.000122189521789544-0.000287828782154755i</v>
      </c>
      <c r="Q124" s="2" t="str">
        <f>IMDIV(IMPRODUCT(gpi,$O124),IMSUB($O124,1))</f>
        <v>48.2518225883091-116503.196901769i</v>
      </c>
      <c r="R124" s="2" t="str">
        <f>IMPRODUCT($P124,$Q124,gpd)</f>
        <v>-22.5506966556955-9.58428168011241i</v>
      </c>
      <c r="S124" s="2" t="str">
        <f>IMDIV($R124,IMSUM(1,$R124))</f>
        <v>1.03873997128448-0.0172288999748801i</v>
      </c>
      <c r="T124" s="2">
        <f t="shared" si="16"/>
        <v>0.33133148622455388</v>
      </c>
      <c r="U124">
        <f t="shared" si="17"/>
        <v>-0.95024045781196986</v>
      </c>
      <c r="W124" s="2" t="str">
        <f>IMPRODUCT($S124,IMDIV($O124,IMSUB($O124,1)))</f>
        <v>-20.280071552536-1254.01852440204i</v>
      </c>
      <c r="X124" s="2">
        <f t="shared" si="18"/>
        <v>61.967214725908491</v>
      </c>
    </row>
    <row r="125" spans="12:24" x14ac:dyDescent="0.25">
      <c r="L125">
        <f t="shared" si="13"/>
        <v>1.2300000000000009</v>
      </c>
      <c r="M125" s="1">
        <f t="shared" si="14"/>
        <v>16.982436524617487</v>
      </c>
      <c r="N125" s="1">
        <f t="shared" si="12"/>
        <v>1.3490435879725231E-4</v>
      </c>
      <c r="O125" s="2" t="str">
        <f t="shared" si="15"/>
        <v>0.999999640762489+0.000847628983569322i</v>
      </c>
      <c r="P125" s="2" t="str">
        <f>IMDIV(IMSUB(IMPRODUCT(gg1_+gg2_,$O125),gg2_),IMSUB($O125,1))</f>
        <v>0.000122189521789703-0.000281276998425318i</v>
      </c>
      <c r="Q125" s="2" t="str">
        <f>IMDIV(IMPRODUCT(gpi,$O125),IMSUB($O125,1))</f>
        <v>48.2518226524125-113851.260065954i</v>
      </c>
      <c r="R125" s="2" t="str">
        <f>IMPRODUCT($P125,$Q125,gpd)</f>
        <v>-21.5355695170071-9.36611676871587i</v>
      </c>
      <c r="S125" s="2" t="str">
        <f>IMDIV($R125,IMSUM(1,$R125))</f>
        <v>1.04031057849186-0.0183853476698852i</v>
      </c>
      <c r="T125" s="2">
        <f t="shared" si="16"/>
        <v>0.3446165260034475</v>
      </c>
      <c r="U125">
        <f t="shared" si="17"/>
        <v>-1.0124795401683755</v>
      </c>
      <c r="W125" s="2" t="str">
        <f>IMPRODUCT($S125,IMDIV($O125,IMSUB($O125,1)))</f>
        <v>-21.1701652676909-1227.32729033006i</v>
      </c>
      <c r="X125" s="2">
        <f t="shared" si="18"/>
        <v>61.780499777390467</v>
      </c>
    </row>
    <row r="126" spans="12:24" x14ac:dyDescent="0.25">
      <c r="L126">
        <f t="shared" si="13"/>
        <v>1.2400000000000009</v>
      </c>
      <c r="M126" s="1">
        <f t="shared" si="14"/>
        <v>17.378008287493795</v>
      </c>
      <c r="N126" s="1">
        <f t="shared" si="12"/>
        <v>1.3804668498535678E-4</v>
      </c>
      <c r="O126" s="2" t="str">
        <f t="shared" si="15"/>
        <v>0.999999623832147+0.000867372794045573i</v>
      </c>
      <c r="P126" s="2" t="str">
        <f>IMDIV(IMSUB(IMPRODUCT(gg1_+gg2_,$O126),gg2_),IMSUB($O126,1))</f>
        <v>0.000122189521789455-0.000274874351485076i</v>
      </c>
      <c r="Q126" s="2" t="str">
        <f>IMDIV(IMPRODUCT(gpi,$O126),IMSUB($O126,1))</f>
        <v>48.251822552147-111259.688675226i</v>
      </c>
      <c r="R126" s="2" t="str">
        <f>IMPRODUCT($P126,$Q126,gpd)</f>
        <v>-20.5661306258154-9.15291789634343i</v>
      </c>
      <c r="S126" s="2" t="str">
        <f>IMDIV($R126,IMSUM(1,$R126))</f>
        <v>1.04193257085975-0.0196158037376857i</v>
      </c>
      <c r="T126" s="2">
        <f t="shared" si="16"/>
        <v>0.35833129227381089</v>
      </c>
      <c r="U126">
        <f t="shared" si="17"/>
        <v>-1.0785438935287539</v>
      </c>
      <c r="W126" s="2" t="str">
        <f>IMPRODUCT($S126,IMDIV($O126,IMSUB($O126,1)))</f>
        <v>-22.094223150175-1201.26073719287i</v>
      </c>
      <c r="X126" s="2">
        <f t="shared" si="18"/>
        <v>61.594214555915428</v>
      </c>
    </row>
    <row r="127" spans="12:24" x14ac:dyDescent="0.25">
      <c r="L127">
        <f t="shared" si="13"/>
        <v>1.2500000000000009</v>
      </c>
      <c r="M127" s="1">
        <f t="shared" si="14"/>
        <v>17.782794100389268</v>
      </c>
      <c r="N127" s="1">
        <f t="shared" si="12"/>
        <v>1.4126220535310436E-4</v>
      </c>
      <c r="O127" s="2" t="str">
        <f t="shared" si="15"/>
        <v>0.999999606103904+0.000887576496596754i</v>
      </c>
      <c r="P127" s="2" t="str">
        <f>IMDIV(IMSUB(IMPRODUCT(gg1_+gg2_,$O127),gg2_),IMSUB($O127,1))</f>
        <v>0.000122189521789632-0.000268617446563491i</v>
      </c>
      <c r="Q127" s="2" t="str">
        <f>IMDIV(IMPRODUCT(gpi,$O127),IMSUB($O127,1))</f>
        <v>48.2518226238929-108727.10864413i</v>
      </c>
      <c r="R127" s="2" t="str">
        <f>IMPRODUCT($P127,$Q127,gpd)</f>
        <v>-19.6403236720474-8.94457202225669i</v>
      </c>
      <c r="S127" s="2" t="str">
        <f>IMDIV($R127,IMSUM(1,$R127))</f>
        <v>1.04360645882485-0.0209245889962385i</v>
      </c>
      <c r="T127" s="2">
        <f t="shared" si="16"/>
        <v>0.37248073570714973</v>
      </c>
      <c r="U127">
        <f t="shared" si="17"/>
        <v>-1.148641817514567</v>
      </c>
      <c r="W127" s="2" t="str">
        <f>IMPRODUCT($S127,IMDIV($O127,IMSUB($O127,1)))</f>
        <v>-23.0531618075118-1175.80348665928i</v>
      </c>
      <c r="X127" s="2">
        <f t="shared" si="18"/>
        <v>61.408364012180819</v>
      </c>
    </row>
    <row r="128" spans="12:24" x14ac:dyDescent="0.25">
      <c r="L128">
        <f t="shared" si="13"/>
        <v>1.2600000000000009</v>
      </c>
      <c r="M128" s="1">
        <f t="shared" si="14"/>
        <v>18.197008586099873</v>
      </c>
      <c r="N128" s="1">
        <f t="shared" si="12"/>
        <v>1.4455262481195651E-4</v>
      </c>
      <c r="O128" s="2" t="str">
        <f t="shared" si="15"/>
        <v>0.999999587540154+0.000908250803460379i</v>
      </c>
      <c r="P128" s="2" t="str">
        <f>IMDIV(IMSUB(IMPRODUCT(gg1_+gg2_,$O128),gg2_),IMSUB($O128,1))</f>
        <v>0.00012218952178955-0.000262502966167494i</v>
      </c>
      <c r="Q128" s="2" t="str">
        <f>IMDIV(IMPRODUCT(gpi,$O128),IMSUB($O128,1))</f>
        <v>48.2518225907649-106252.17716521i</v>
      </c>
      <c r="R128" s="2" t="str">
        <f>IMPRODUCT($P128,$Q128,gpd)</f>
        <v>-18.7561848951092-8.74096867861329i</v>
      </c>
      <c r="S128" s="2" t="str">
        <f>IMDIV($R128,IMSUM(1,$R128))</f>
        <v>1.04533262891089-0.0223162290644128i</v>
      </c>
      <c r="T128" s="2">
        <f t="shared" si="16"/>
        <v>0.38706900588410781</v>
      </c>
      <c r="U128">
        <f t="shared" si="17"/>
        <v>-1.2229901856765595</v>
      </c>
      <c r="W128" s="2" t="str">
        <f>IMPRODUCT($S128,IMDIV($O128,IMSUB($O128,1)))</f>
        <v>-24.0478866397681-1150.9404051346i</v>
      </c>
      <c r="X128" s="2">
        <f t="shared" si="18"/>
        <v>61.222952295794755</v>
      </c>
    </row>
    <row r="129" spans="12:24" x14ac:dyDescent="0.25">
      <c r="L129">
        <f t="shared" si="13"/>
        <v>1.2700000000000009</v>
      </c>
      <c r="M129" s="1">
        <f t="shared" si="14"/>
        <v>18.620871366628723</v>
      </c>
      <c r="N129" s="1">
        <f t="shared" si="12"/>
        <v>1.4791968798586423E-4</v>
      </c>
      <c r="O129" s="2" t="str">
        <f t="shared" si="15"/>
        <v>0.999999568101522+0.000929406676392238i</v>
      </c>
      <c r="P129" s="2" t="str">
        <f>IMDIV(IMSUB(IMPRODUCT(gg1_+gg2_,$O129),gg2_),IMSUB($O129,1))</f>
        <v>0.000122189521789647-0.000256527668319511i</v>
      </c>
      <c r="Q129" s="2" t="str">
        <f>IMDIV(IMPRODUCT(gpi,$O129),IMSUB($O129,1))</f>
        <v>48.2518226296776-103833.581997037i</v>
      </c>
      <c r="R129" s="2" t="str">
        <f>IMPRODUCT($P129,$Q129,gpd)</f>
        <v>-17.9118389181634-8.54199991228919i</v>
      </c>
      <c r="S129" s="2" t="str">
        <f>IMDIV($R129,IMSUM(1,$R129))</f>
        <v>1.04711132828158-0.0237954585540014i</v>
      </c>
      <c r="T129" s="2">
        <f t="shared" si="16"/>
        <v>0.40209936301487725</v>
      </c>
      <c r="U129">
        <f t="shared" si="17"/>
        <v>-1.3018145165739254</v>
      </c>
      <c r="W129" s="2" t="str">
        <f>IMPRODUCT($S129,IMDIV($O129,IMSUB($O129,1)))</f>
        <v>-25.0792875469361-1126.65659348654i</v>
      </c>
      <c r="X129" s="2">
        <f t="shared" si="18"/>
        <v>61.037982666995717</v>
      </c>
    </row>
    <row r="130" spans="12:24" x14ac:dyDescent="0.25">
      <c r="L130">
        <f t="shared" si="13"/>
        <v>1.2800000000000009</v>
      </c>
      <c r="M130" s="1">
        <f t="shared" si="14"/>
        <v>19.054607179632519</v>
      </c>
      <c r="N130" s="1">
        <f t="shared" ref="N130:N193" si="19">M130/(CEdsp)</f>
        <v>1.5136518013629053E-4</v>
      </c>
      <c r="O130" s="2" t="str">
        <f t="shared" si="15"/>
        <v>0.999999547746775+0.000951055332478292i</v>
      </c>
      <c r="P130" s="2" t="str">
        <f>IMDIV(IMSUB(IMPRODUCT(gg1_+gg2_,$O130),gg2_),IMSUB($O130,1))</f>
        <v>0.000122189521789552-0.000250688384835621i</v>
      </c>
      <c r="Q130" s="2" t="str">
        <f>IMDIV(IMPRODUCT(gpi,$O130),IMSUB($O130,1))</f>
        <v>48.2518225912044-101470.040768439i</v>
      </c>
      <c r="R130" s="2" t="str">
        <f>IMPRODUCT($P130,$Q130,gpd)</f>
        <v>-17.1054947700678-8.34756022735853i</v>
      </c>
      <c r="S130" s="2" t="str">
        <f>IMDIV($R130,IMSUM(1,$R130))</f>
        <v>1.04894264820098-0.0253672246259316i</v>
      </c>
      <c r="T130" s="2">
        <f t="shared" si="16"/>
        <v>0.41757408542376778</v>
      </c>
      <c r="U130">
        <f t="shared" si="17"/>
        <v>-1.3853490132388453</v>
      </c>
      <c r="W130" s="2" t="str">
        <f>IMPRODUCT($S130,IMDIV($O130,IMSUB($O130,1)))</f>
        <v>-26.1482342729759-1102.93737704078i</v>
      </c>
      <c r="X130" s="2">
        <f t="shared" si="18"/>
        <v>60.853457404137757</v>
      </c>
    </row>
    <row r="131" spans="12:24" x14ac:dyDescent="0.25">
      <c r="L131">
        <f t="shared" ref="L131:L194" si="20">L130+Graph_Step_Size</f>
        <v>1.2900000000000009</v>
      </c>
      <c r="M131" s="1">
        <f t="shared" ref="M131:M194" si="21">10^L131</f>
        <v>19.4984459975805</v>
      </c>
      <c r="N131" s="1">
        <f t="shared" si="19"/>
        <v>1.5489092810878007E-4</v>
      </c>
      <c r="O131" s="2" t="str">
        <f t="shared" ref="O131:O194" si="22">IMEXP(2*PI()*N131&amp;"i")</f>
        <v>0.999999526432739+0.000973208250081946i</v>
      </c>
      <c r="P131" s="2" t="str">
        <f>IMDIV(IMSUB(IMPRODUCT(gg1_+gg2_,$O131),gg2_),IMSUB($O131,1))</f>
        <v>0.000122189521789598-0.00024498201965312i</v>
      </c>
      <c r="Q131" s="2" t="str">
        <f>IMDIV(IMPRODUCT(gpi,$O131),IMSUB($O131,1))</f>
        <v>48.2518226097281-99160.3002985709i</v>
      </c>
      <c r="R131" s="2" t="str">
        <f>IMPRODUCT($P131,$Q131,gpd)</f>
        <v>-16.3354420869499-8.15754652937286i</v>
      </c>
      <c r="S131" s="2" t="str">
        <f>IMDIV($R131,IMSUM(1,$R131))</f>
        <v>1.05082650637221-0.0270366898003952i</v>
      </c>
      <c r="T131" s="2">
        <f t="shared" ref="T131:T194" si="23">20*LOG10(SQRT(IMPRODUCT(IMCONJUGATE(S131),S131)+0))</f>
        <v>0.43349437291913978</v>
      </c>
      <c r="U131">
        <f t="shared" ref="U131:U194" si="24">ATAN(IMAGINARY(S131)/IMREAL(S131))*180/PI()</f>
        <v>-1.4738365676641429</v>
      </c>
      <c r="W131" s="2" t="str">
        <f>IMPRODUCT($S131,IMDIV($O131,IMSUB($O131,1)))</f>
        <v>-27.2555713367747-1079.7682958709i</v>
      </c>
      <c r="X131" s="2">
        <f t="shared" ref="X131:X194" si="25">20*LOG10(SQRT(IMPRODUCT(IMCONJUGATE(W131),W131)+0))</f>
        <v>60.669377707060754</v>
      </c>
    </row>
    <row r="132" spans="12:24" x14ac:dyDescent="0.25">
      <c r="L132">
        <f t="shared" si="20"/>
        <v>1.3000000000000009</v>
      </c>
      <c r="M132" s="1">
        <f t="shared" si="21"/>
        <v>19.95262314968884</v>
      </c>
      <c r="N132" s="1">
        <f t="shared" si="19"/>
        <v>1.5849880130157671E-4</v>
      </c>
      <c r="O132" s="2" t="str">
        <f t="shared" si="22"/>
        <v>0.999999504114203+0.000995877174929828i</v>
      </c>
      <c r="P132" s="2" t="str">
        <f>IMDIV(IMSUB(IMPRODUCT(gg1_+gg2_,$O132),gg2_),IMSUB($O132,1))</f>
        <v>0.000122189521789489-0.000239405547179247i</v>
      </c>
      <c r="Q132" s="2" t="str">
        <f>IMDIV(IMPRODUCT(gpi,$O132),IMSUB($O132,1))</f>
        <v>48.2518225659087-96903.135932463i</v>
      </c>
      <c r="R132" s="2" t="str">
        <f>IMPRODUCT($P132,$Q132,gpd)</f>
        <v>-15.600047483672-7.97185807051452i</v>
      </c>
      <c r="S132" s="2" t="str">
        <f>IMDIV($R132,IMSUM(1,$R132))</f>
        <v>1.05276262813967-0.0288092339033243i</v>
      </c>
      <c r="T132" s="2">
        <f t="shared" si="23"/>
        <v>0.4498602462852187</v>
      </c>
      <c r="U132">
        <f t="shared" si="24"/>
        <v>-1.5675287269789699</v>
      </c>
      <c r="W132" s="2" t="str">
        <f>IMPRODUCT($S132,IMDIV($O132,IMSUB($O132,1)))</f>
        <v>-28.4021125662925-1057.13509541783i</v>
      </c>
      <c r="X132" s="2">
        <f t="shared" si="25"/>
        <v>60.485743596581578</v>
      </c>
    </row>
    <row r="133" spans="12:24" x14ac:dyDescent="0.25">
      <c r="L133">
        <f t="shared" si="20"/>
        <v>1.3100000000000009</v>
      </c>
      <c r="M133" s="1">
        <f t="shared" si="21"/>
        <v>20.417379446695346</v>
      </c>
      <c r="N133" s="1">
        <f t="shared" si="19"/>
        <v>1.6219071265680316E-4</v>
      </c>
      <c r="O133" s="2" t="str">
        <f t="shared" si="22"/>
        <v>0.999999480743828+0.00101907412633933i</v>
      </c>
      <c r="P133" s="2" t="str">
        <f>IMDIV(IMSUB(IMPRODUCT(gg1_+gg2_,$O133),gg2_),IMSUB($O133,1))</f>
        <v>0.000122189521789631-0.000233956010695474i</v>
      </c>
      <c r="Q133" s="2" t="str">
        <f>IMDIV(IMPRODUCT(gpi,$O133),IMSUB($O133,1))</f>
        <v>48.2518226234888-94697.3508916912i</v>
      </c>
      <c r="R133" s="2" t="str">
        <f>IMPRODUCT($P133,$Q133,gpd)</f>
        <v>-14.8977510897383-7.79039639635778i</v>
      </c>
      <c r="S133" s="2" t="str">
        <f>IMDIV($R133,IMSUM(1,$R133))</f>
        <v>1.05475052653719-0.0306904550153386i</v>
      </c>
      <c r="T133" s="2">
        <f t="shared" si="23"/>
        <v>0.46667044309514494</v>
      </c>
      <c r="U133">
        <f t="shared" si="24"/>
        <v>-1.6666856175713789</v>
      </c>
      <c r="W133" s="2" t="str">
        <f>IMPRODUCT($S133,IMDIV($O133,IMSUB($O133,1)))</f>
        <v>-29.5886351952792-1035.02371746748i</v>
      </c>
      <c r="X133" s="2">
        <f t="shared" si="25"/>
        <v>60.30255381030755</v>
      </c>
    </row>
    <row r="134" spans="12:24" x14ac:dyDescent="0.25">
      <c r="L134">
        <f t="shared" si="20"/>
        <v>1.320000000000001</v>
      </c>
      <c r="M134" s="1">
        <f t="shared" si="21"/>
        <v>20.892961308540446</v>
      </c>
      <c r="N134" s="1">
        <f t="shared" si="19"/>
        <v>1.6596861967472807E-4</v>
      </c>
      <c r="O134" s="2" t="str">
        <f t="shared" si="22"/>
        <v>0.99999945627204+0.00104281140359118i</v>
      </c>
      <c r="P134" s="2" t="str">
        <f>IMDIV(IMSUB(IMPRODUCT(gg1_+gg2_,$O134),gg2_),IMSUB($O134,1))</f>
        <v>0.000122189521789454-0.00022863052078578i</v>
      </c>
      <c r="Q134" s="2" t="str">
        <f>IMDIV(IMPRODUCT(gpi,$O134),IMSUB($O134,1))</f>
        <v>48.2518225518141-92541.7756398296i</v>
      </c>
      <c r="R134" s="2" t="str">
        <f>IMPRODUCT($P134,$Q134,gpd)</f>
        <v>-14.2270632403794-7.61306529344791i</v>
      </c>
      <c r="S134" s="2" t="str">
        <f>IMDIV($R134,IMSUM(1,$R134))</f>
        <v>1.05678948118525-0.0326861692869598i</v>
      </c>
      <c r="T134" s="2">
        <f t="shared" si="23"/>
        <v>0.48392231019771115</v>
      </c>
      <c r="U134">
        <f t="shared" si="24"/>
        <v>-1.7715758237778083</v>
      </c>
      <c r="W134" s="2" t="str">
        <f>IMPRODUCT($S134,IMDIV($O134,IMSUB($O134,1)))</f>
        <v>-30.8158735409493-1013.42029152913i</v>
      </c>
      <c r="X134" s="2">
        <f t="shared" si="25"/>
        <v>60.119805695123347</v>
      </c>
    </row>
    <row r="135" spans="12:24" x14ac:dyDescent="0.25">
      <c r="L135">
        <f t="shared" si="20"/>
        <v>1.330000000000001</v>
      </c>
      <c r="M135" s="1">
        <f t="shared" si="21"/>
        <v>21.379620895022374</v>
      </c>
      <c r="N135" s="1">
        <f t="shared" si="19"/>
        <v>1.6983452545165894E-4</v>
      </c>
      <c r="O135" s="2" t="str">
        <f t="shared" si="22"/>
        <v>0.999999430646934+0.00106710159245045i</v>
      </c>
      <c r="P135" s="2" t="str">
        <f>IMDIV(IMSUB(IMPRODUCT(gg1_+gg2_,$O135),gg2_),IMSUB($O135,1))</f>
        <v>0.000122189521789626-0.000223426253804353i</v>
      </c>
      <c r="Q135" s="2" t="str">
        <f>IMDIV(IMPRODUCT(gpi,$O135),IMSUB($O135,1))</f>
        <v>48.2518226213305-90435.2672623472i</v>
      </c>
      <c r="R135" s="2" t="str">
        <f>IMPRODUCT($P135,$Q135,gpd)</f>
        <v>-13.5865613166874-7.43977073857089i</v>
      </c>
      <c r="S135" s="2" t="str">
        <f>IMDIV($R135,IMSUM(1,$R135))</f>
        <v>1.05887851604112-0.0348024094708393i</v>
      </c>
      <c r="T135" s="2">
        <f t="shared" si="23"/>
        <v>0.50161169320655119</v>
      </c>
      <c r="U135">
        <f t="shared" si="24"/>
        <v>-1.882476217592757</v>
      </c>
      <c r="W135" s="2" t="str">
        <f>IMPRODUCT($S135,IMDIV($O135,IMSUB($O135,1)))</f>
        <v>-32.0845122244564-992.311126651908i</v>
      </c>
      <c r="X135" s="2">
        <f t="shared" si="25"/>
        <v>59.937495096680266</v>
      </c>
    </row>
    <row r="136" spans="12:24" x14ac:dyDescent="0.25">
      <c r="L136">
        <f t="shared" si="20"/>
        <v>1.340000000000001</v>
      </c>
      <c r="M136" s="1">
        <f t="shared" si="21"/>
        <v>21.877616239495577</v>
      </c>
      <c r="N136" s="1">
        <f t="shared" si="19"/>
        <v>1.7379047974200995E-4</v>
      </c>
      <c r="O136" s="2" t="str">
        <f t="shared" si="22"/>
        <v>0.999999403814153+0.00109195757183942i</v>
      </c>
      <c r="P136" s="2" t="str">
        <f>IMDIV(IMSUB(IMPRODUCT(gg1_+gg2_,$O136),gg2_),IMSUB($O136,1))</f>
        <v>0.000122189521789559-0.000218340450379344i</v>
      </c>
      <c r="Q136" s="2" t="str">
        <f>IMDIV(IMPRODUCT(gpi,$O136),IMSUB($O136,1))</f>
        <v>48.2518225943642-88376.7088606202i</v>
      </c>
      <c r="R136" s="2" t="str">
        <f>IMPRODUCT($P136,$Q136,gpd)</f>
        <v>-12.9748867281924-7.27042084858716i</v>
      </c>
      <c r="S136" s="2" t="str">
        <f>IMDIV($R136,IMSUM(1,$R136))</f>
        <v>1.06101637602597-0.0370454220097191i</v>
      </c>
      <c r="T136" s="2">
        <f t="shared" si="23"/>
        <v>0.51973282344550698</v>
      </c>
      <c r="U136">
        <f t="shared" si="24"/>
        <v>-1.9996717357437841</v>
      </c>
      <c r="W136" s="2" t="str">
        <f>IMPRODUCT($S136,IMDIV($O136,IMSUB($O136,1)))</f>
        <v>-33.3951789651013-971.682703726023i</v>
      </c>
      <c r="X136" s="2">
        <f t="shared" si="25"/>
        <v>59.755616246341461</v>
      </c>
    </row>
    <row r="137" spans="12:24" x14ac:dyDescent="0.25">
      <c r="L137">
        <f t="shared" si="20"/>
        <v>1.350000000000001</v>
      </c>
      <c r="M137" s="1">
        <f t="shared" si="21"/>
        <v>22.387211385683454</v>
      </c>
      <c r="N137" s="1">
        <f t="shared" si="19"/>
        <v>1.7783858004510918E-4</v>
      </c>
      <c r="O137" s="2" t="str">
        <f t="shared" si="22"/>
        <v>0.999999375716783+0.00111739252066592i</v>
      </c>
      <c r="P137" s="2" t="str">
        <f>IMDIV(IMSUB(IMPRODUCT(gg1_+gg2_,$O137),gg2_),IMSUB($O137,1))</f>
        <v>0.000122189521789641-0.000213370413951445i</v>
      </c>
      <c r="Q137" s="2" t="str">
        <f>IMDIV(IMPRODUCT(gpi,$O137),IMSUB($O137,1))</f>
        <v>48.2518226275269-86365.0089597348i</v>
      </c>
      <c r="R137" s="2" t="str">
        <f>IMPRODUCT($P137,$Q137,gpd)</f>
        <v>-12.3907420311312-7.10492583199038i</v>
      </c>
      <c r="S137" s="2" t="str">
        <f>IMDIV($R137,IMSUM(1,$R137))</f>
        <v>1.06320150256054-0.0394216625164319i</v>
      </c>
      <c r="T137" s="2">
        <f t="shared" si="23"/>
        <v>0.53827820281553074</v>
      </c>
      <c r="U137">
        <f t="shared" si="24"/>
        <v>-2.1234551009301108</v>
      </c>
      <c r="W137" s="2" t="str">
        <f>IMPRODUCT($S137,IMDIV($O137,IMSUB($O137,1)))</f>
        <v>-34.7484369093847-951.521668314834i</v>
      </c>
      <c r="X137" s="2">
        <f t="shared" si="25"/>
        <v>59.574161646049042</v>
      </c>
    </row>
    <row r="138" spans="12:24" x14ac:dyDescent="0.25">
      <c r="L138">
        <f t="shared" si="20"/>
        <v>1.360000000000001</v>
      </c>
      <c r="M138" s="1">
        <f t="shared" si="21"/>
        <v>22.908676527677788</v>
      </c>
      <c r="N138" s="1">
        <f t="shared" si="19"/>
        <v>1.8198097271732017E-4</v>
      </c>
      <c r="O138" s="2" t="str">
        <f t="shared" si="22"/>
        <v>0.999999346295224+0.00114341992481063i</v>
      </c>
      <c r="P138" s="2" t="str">
        <f>IMDIV(IMSUB(IMPRODUCT(gg1_+gg2_,$O138),gg2_),IMSUB($O138,1))</f>
        <v>0.000122189521789535-0.000208513509342128i</v>
      </c>
      <c r="Q138" s="2" t="str">
        <f>IMDIV(IMPRODUCT(gpi,$O138),IMSUB($O138,1))</f>
        <v>48.2518225845551-84399.1009297758i</v>
      </c>
      <c r="R138" s="2" t="str">
        <f>IMPRODUCT($P138,$Q138,gpd)</f>
        <v>-11.8328881763263-6.94319794109276i</v>
      </c>
      <c r="S138" s="2" t="str">
        <f>IMDIV($R138,IMSUM(1,$R138))</f>
        <v>1.06543200806403-0.0419377894682393i</v>
      </c>
      <c r="T138" s="2">
        <f t="shared" si="23"/>
        <v>0.55723848717152769</v>
      </c>
      <c r="U138">
        <f t="shared" si="24"/>
        <v>-2.2541264838360369</v>
      </c>
      <c r="W138" s="2" t="str">
        <f>IMPRODUCT($S138,IMDIV($O138,IMSUB($O138,1)))</f>
        <v>-36.1447765346759-931.814824071331i</v>
      </c>
      <c r="X138" s="2">
        <f t="shared" si="25"/>
        <v>59.393121951701076</v>
      </c>
    </row>
    <row r="139" spans="12:24" x14ac:dyDescent="0.25">
      <c r="L139">
        <f t="shared" si="20"/>
        <v>1.370000000000001</v>
      </c>
      <c r="M139" s="1">
        <f t="shared" si="21"/>
        <v>23.442288153199279</v>
      </c>
      <c r="N139" s="1">
        <f t="shared" si="19"/>
        <v>1.8621985411006883E-4</v>
      </c>
      <c r="O139" s="2" t="str">
        <f t="shared" si="22"/>
        <v>0.999999315487071+0.00117005358427717i</v>
      </c>
      <c r="P139" s="2" t="str">
        <f>IMDIV(IMSUB(IMPRODUCT(gg1_+gg2_,$O139),gg2_),IMSUB($O139,1))</f>
        <v>0.000122189521789605-0.000203767161355052i</v>
      </c>
      <c r="Q139" s="2" t="str">
        <f>IMDIV(IMPRODUCT(gpi,$O139),IMSUB($O139,1))</f>
        <v>48.2518226129115-82477.9424202842i</v>
      </c>
      <c r="R139" s="2" t="str">
        <f>IMPRODUCT($P139,$Q139,gpd)</f>
        <v>-11.3001418808755-6.7851514256677i</v>
      </c>
      <c r="S139" s="2" t="str">
        <f>IMDIV($R139,IMSUM(1,$R139))</f>
        <v>1.06770564948179-0.0446006559346594i</v>
      </c>
      <c r="T139" s="2">
        <f t="shared" si="23"/>
        <v>0.57660236880751936</v>
      </c>
      <c r="U139">
        <f t="shared" si="24"/>
        <v>-2.3919931029577657</v>
      </c>
      <c r="W139" s="2" t="str">
        <f>IMPRODUCT($S139,IMDIV($O139,IMSUB($O139,1)))</f>
        <v>-37.5846071063604-912.549126791427i</v>
      </c>
      <c r="X139" s="2">
        <f t="shared" si="25"/>
        <v>59.212485855636771</v>
      </c>
    </row>
    <row r="140" spans="12:24" x14ac:dyDescent="0.25">
      <c r="L140">
        <f t="shared" si="20"/>
        <v>1.380000000000001</v>
      </c>
      <c r="M140" s="1">
        <f t="shared" si="21"/>
        <v>23.988329190194971</v>
      </c>
      <c r="N140" s="1">
        <f t="shared" si="19"/>
        <v>1.905574717343779E-4</v>
      </c>
      <c r="O140" s="2" t="str">
        <f t="shared" si="22"/>
        <v>0.999999283226974+0.00119730762050871i</v>
      </c>
      <c r="P140" s="2" t="str">
        <f>IMDIV(IMSUB(IMPRODUCT(gg1_+gg2_,$O140),gg2_),IMSUB($O140,1))</f>
        <v>0.000122189521789535-0.000199128853413624i</v>
      </c>
      <c r="Q140" s="2" t="str">
        <f>IMDIV(IMPRODUCT(gpi,$O140),IMSUB($O140,1))</f>
        <v>48.2518225842385-80600.5148075886i</v>
      </c>
      <c r="R140" s="2" t="str">
        <f>IMPRODUCT($P140,$Q140,gpd)</f>
        <v>-10.7913731184682-6.63070248732504i</v>
      </c>
      <c r="S140" s="2" t="str">
        <f>IMDIV($R140,IMSUM(1,$R140))</f>
        <v>1.07001980093262-0.0474172991457354i</v>
      </c>
      <c r="T140" s="2">
        <f t="shared" si="23"/>
        <v>0.59635645875698551</v>
      </c>
      <c r="U140">
        <f t="shared" si="24"/>
        <v>-2.5373687591904575</v>
      </c>
      <c r="W140" s="2" t="str">
        <f>IMPRODUCT($S140,IMDIV($O140,IMSUB($O140,1)))</f>
        <v>-39.0682477251352-893.711679162383i</v>
      </c>
      <c r="X140" s="2">
        <f t="shared" si="25"/>
        <v>59.032239968936899</v>
      </c>
    </row>
    <row r="141" spans="12:24" x14ac:dyDescent="0.25">
      <c r="L141">
        <f t="shared" si="20"/>
        <v>1.390000000000001</v>
      </c>
      <c r="M141" s="1">
        <f t="shared" si="21"/>
        <v>24.547089156850369</v>
      </c>
      <c r="N141" s="1">
        <f t="shared" si="19"/>
        <v>1.9499612545252677E-4</v>
      </c>
      <c r="O141" s="2" t="str">
        <f t="shared" si="22"/>
        <v>0.999999249446506+0.001225196483875i</v>
      </c>
      <c r="P141" s="2" t="str">
        <f>IMDIV(IMSUB(IMPRODUCT(gg1_+gg2_,$O141),gg2_),IMSUB($O141,1))</f>
        <v>0.000122189521789502-0.000194596126226591i</v>
      </c>
      <c r="Q141" s="2" t="str">
        <f>IMDIV(IMPRODUCT(gpi,$O141),IMSUB($O141,1))</f>
        <v>48.2518225710851-78765.8226547176i</v>
      </c>
      <c r="R141" s="2" t="str">
        <f>IMPRODUCT($P141,$Q141,gpd)</f>
        <v>-10.3055027223969-6.47976923521321i</v>
      </c>
      <c r="S141" s="2" t="str">
        <f>IMDIV($R141,IMSUM(1,$R141))</f>
        <v>1.07237142558495-0.0503949277114519i</v>
      </c>
      <c r="T141" s="2">
        <f t="shared" si="23"/>
        <v>0.61648516965606437</v>
      </c>
      <c r="U141">
        <f t="shared" si="24"/>
        <v>-2.6905733028818273</v>
      </c>
      <c r="W141" s="2" t="str">
        <f>IMPRODUCT($S141,IMDIV($O141,IMSUB($O141,1)))</f>
        <v>-40.5959179643983-875.289726265984i</v>
      </c>
      <c r="X141" s="2">
        <f t="shared" si="25"/>
        <v>58.852368704287088</v>
      </c>
    </row>
    <row r="142" spans="12:24" x14ac:dyDescent="0.25">
      <c r="L142">
        <f t="shared" si="20"/>
        <v>1.400000000000001</v>
      </c>
      <c r="M142" s="1">
        <f t="shared" si="21"/>
        <v>25.118864315095866</v>
      </c>
      <c r="N142" s="1">
        <f t="shared" si="19"/>
        <v>1.995381686974694E-4</v>
      </c>
      <c r="O142" s="2" t="str">
        <f t="shared" si="22"/>
        <v>0.999999214074014+0.00125373496133373i</v>
      </c>
      <c r="P142" s="2" t="str">
        <f>IMDIV(IMSUB(IMPRODUCT(gg1_+gg2_,$O142),gg2_),IMSUB($O142,1))</f>
        <v>0.000122189521789478-0.000190166576481009i</v>
      </c>
      <c r="Q142" s="2" t="str">
        <f>IMDIV(IMPRODUCT(gpi,$O142),IMSUB($O142,1))</f>
        <v>48.2518225611953-76972.8931836068i</v>
      </c>
      <c r="R142" s="2" t="str">
        <f>IMPRODUCT($P142,$Q142,gpd)</f>
        <v>-9.84150009635755-6.33227164252079i</v>
      </c>
      <c r="S142" s="2" t="str">
        <f>IMDIV($R142,IMSUM(1,$R142))</f>
        <v>1.07475704689892-0.0535409062939066i</v>
      </c>
      <c r="T142" s="2">
        <f t="shared" si="23"/>
        <v>0.63697060001008288</v>
      </c>
      <c r="U142">
        <f t="shared" si="24"/>
        <v>-2.8519320310716099</v>
      </c>
      <c r="W142" s="2" t="str">
        <f>IMPRODUCT($S142,IMDIV($O142,IMSUB($O142,1)))</f>
        <v>-42.1677281426105-857.270651899845i</v>
      </c>
      <c r="X142" s="2">
        <f t="shared" si="25"/>
        <v>58.672854160244547</v>
      </c>
    </row>
    <row r="143" spans="12:24" x14ac:dyDescent="0.25">
      <c r="L143">
        <f t="shared" si="20"/>
        <v>1.410000000000001</v>
      </c>
      <c r="M143" s="1">
        <f t="shared" si="21"/>
        <v>25.703957827688704</v>
      </c>
      <c r="N143" s="1">
        <f t="shared" si="19"/>
        <v>2.0418600972065538E-4</v>
      </c>
      <c r="O143" s="2" t="str">
        <f t="shared" si="22"/>
        <v>0.999999177034469+0.00128293818427037i</v>
      </c>
      <c r="P143" s="2" t="str">
        <f>IMDIV(IMSUB(IMPRODUCT(gg1_+gg2_,$O143),gg2_),IMSUB($O143,1))</f>
        <v>0.000122189521789538-0.000185837855572342i</v>
      </c>
      <c r="Q143" s="2" t="str">
        <f>IMDIV(IMPRODUCT(gpi,$O143),IMSUB($O143,1))</f>
        <v>48.2518225855618-75220.7757593188i</v>
      </c>
      <c r="R143" s="2" t="str">
        <f>IMPRODUCT($P143,$Q143,gpd)</f>
        <v>-9.3983810286389-6.18813150407944i</v>
      </c>
      <c r="S143" s="2" t="str">
        <f>IMDIV($R143,IMSUM(1,$R143))</f>
        <v>1.07717271939199-0.0568627375319797i</v>
      </c>
      <c r="T143" s="2">
        <f t="shared" si="23"/>
        <v>0.65779242072130661</v>
      </c>
      <c r="U143">
        <f t="shared" si="24"/>
        <v>-3.0217750130054126</v>
      </c>
      <c r="W143" s="2" t="str">
        <f>IMPRODUCT($S143,IMDIV($O143,IMSUB($O143,1)))</f>
        <v>-43.7836692494918-839.641975778612i</v>
      </c>
      <c r="X143" s="2">
        <f t="shared" si="25"/>
        <v>58.49367600776587</v>
      </c>
    </row>
    <row r="144" spans="12:24" x14ac:dyDescent="0.25">
      <c r="L144">
        <f t="shared" si="20"/>
        <v>1.420000000000001</v>
      </c>
      <c r="M144" s="1">
        <f t="shared" si="21"/>
        <v>26.302679918953896</v>
      </c>
      <c r="N144" s="1">
        <f t="shared" si="19"/>
        <v>2.0894211286891668E-4</v>
      </c>
      <c r="O144" s="2" t="str">
        <f t="shared" si="22"/>
        <v>0.999999138249304+0.00131282163652059i</v>
      </c>
      <c r="P144" s="2" t="str">
        <f>IMDIV(IMSUB(IMPRODUCT(gg1_+gg2_,$O144),gg2_),IMSUB($O144,1))</f>
        <v>0.000122189521789543-0.000181607668353448i</v>
      </c>
      <c r="Q144" s="2" t="str">
        <f>IMDIV(IMPRODUCT(gpi,$O144),IMSUB($O144,1))</f>
        <v>48.251822587548-73508.5413860032i</v>
      </c>
      <c r="R144" s="2" t="str">
        <f>IMPRODUCT($P144,$Q144,gpd)</f>
        <v>-8.97520560418993-6.04727239486541i</v>
      </c>
      <c r="S144" s="2" t="str">
        <f>IMDIV($R144,IMSUM(1,$R144))</f>
        <v>1.07961399912027-0.060368041028549i</v>
      </c>
      <c r="T144" s="2">
        <f t="shared" si="23"/>
        <v>0.67892776485098838</v>
      </c>
      <c r="U144">
        <f t="shared" si="24"/>
        <v>-3.2004363429221776</v>
      </c>
      <c r="W144" s="2" t="str">
        <f>IMPRODUCT($S144,IMDIV($O144,IMSUB($O144,1)))</f>
        <v>-45.4436025803517-822.391351682666i</v>
      </c>
      <c r="X144" s="2">
        <f t="shared" si="25"/>
        <v>58.314811379969186</v>
      </c>
    </row>
    <row r="145" spans="12:24" x14ac:dyDescent="0.25">
      <c r="L145">
        <f t="shared" si="20"/>
        <v>1.430000000000001</v>
      </c>
      <c r="M145" s="1">
        <f t="shared" si="21"/>
        <v>26.915348039269233</v>
      </c>
      <c r="N145" s="1">
        <f t="shared" si="19"/>
        <v>2.1380899989109677E-4</v>
      </c>
      <c r="O145" s="2" t="str">
        <f t="shared" si="22"/>
        <v>0.999999097636251+0.00134340116257952i</v>
      </c>
      <c r="P145" s="2" t="str">
        <f>IMDIV(IMSUB(IMPRODUCT(gg1_+gg2_,$O145),gg2_),IMSUB($O145,1))</f>
        <v>0.00012218952178955-0.000177473771924659i</v>
      </c>
      <c r="Q145" s="2" t="str">
        <f>IMDIV(IMPRODUCT(gpi,$O145),IMSUB($O145,1))</f>
        <v>48.2518225905857-71835.2822143311i</v>
      </c>
      <c r="R145" s="2" t="str">
        <f>IMPRODUCT($P145,$Q145,gpd)</f>
        <v>-8.57107621127791-5.90961962952046i</v>
      </c>
      <c r="S145" s="2" t="str">
        <f>IMDIV($R145,IMSUM(1,$R145))</f>
        <v>1.08207591408956-0.0640645292002218i</v>
      </c>
      <c r="T145" s="2">
        <f t="shared" si="23"/>
        <v>0.70035112157197332</v>
      </c>
      <c r="U145">
        <f t="shared" si="24"/>
        <v>-3.3882533188785704</v>
      </c>
      <c r="W145" s="2" t="str">
        <f>IMPRODUCT($S145,IMDIV($O145,IMSUB($O145,1)))</f>
        <v>-47.147249116087-805.506566616486i</v>
      </c>
      <c r="X145" s="2">
        <f t="shared" si="25"/>
        <v>58.136234766086943</v>
      </c>
    </row>
    <row r="146" spans="12:24" x14ac:dyDescent="0.25">
      <c r="L146">
        <f t="shared" si="20"/>
        <v>1.4400000000000011</v>
      </c>
      <c r="M146" s="1">
        <f t="shared" si="21"/>
        <v>27.542287033381736</v>
      </c>
      <c r="N146" s="1">
        <f t="shared" si="19"/>
        <v>2.1878925127511581E-4</v>
      </c>
      <c r="O146" s="2" t="str">
        <f t="shared" si="22"/>
        <v>0.999999055109164+0.0013746929760022i</v>
      </c>
      <c r="P146" s="2" t="str">
        <f>IMDIV(IMSUB(IMPRODUCT(gg1_+gg2_,$O146),gg2_),IMSUB($O146,1))</f>
        <v>0.000122189521789491-0.000173433974438979i</v>
      </c>
      <c r="Q146" s="2" t="str">
        <f>IMDIV(IMPRODUCT(gpi,$O146),IMSUB($O146,1))</f>
        <v>48.2518225665948-70200.1110601415i</v>
      </c>
      <c r="R146" s="2" t="str">
        <f>IMPRODUCT($P146,$Q146,gpd)</f>
        <v>-8.18513563726013-5.77510022271986i</v>
      </c>
      <c r="S146" s="2" t="str">
        <f>IMDIV($R146,IMSUM(1,$R146))</f>
        <v>1.08455293485022-0.0679599798162345i</v>
      </c>
      <c r="T146" s="2">
        <f t="shared" si="23"/>
        <v>0.72203423539309586</v>
      </c>
      <c r="U146">
        <f t="shared" si="24"/>
        <v>-3.5855655479260014</v>
      </c>
      <c r="W146" s="2" t="str">
        <f>IMPRODUCT($S146,IMDIV($O146,IMSUB($O146,1)))</f>
        <v>-48.8941787233658-788.975541044626i</v>
      </c>
      <c r="X146" s="2">
        <f t="shared" si="25"/>
        <v>57.957917910690206</v>
      </c>
    </row>
    <row r="147" spans="12:24" x14ac:dyDescent="0.25">
      <c r="L147">
        <f t="shared" si="20"/>
        <v>1.4500000000000011</v>
      </c>
      <c r="M147" s="1">
        <f t="shared" si="21"/>
        <v>28.183829312644612</v>
      </c>
      <c r="N147" s="1">
        <f t="shared" si="19"/>
        <v>2.2388550761617907E-4</v>
      </c>
      <c r="O147" s="2" t="str">
        <f t="shared" si="22"/>
        <v>0.999999010577839+0.00140671366799968i</v>
      </c>
      <c r="P147" s="2" t="str">
        <f>IMDIV(IMSUB(IMPRODUCT(gg1_+gg2_,$O147),gg2_),IMSUB($O147,1))</f>
        <v>0.000122189521789594-0.000169486133942762i</v>
      </c>
      <c r="Q147" s="2" t="str">
        <f>IMDIV(IMPRODUCT(gpi,$O147),IMSUB($O147,1))</f>
        <v>48.2518226087272-68602.1609340439i</v>
      </c>
      <c r="R147" s="2" t="str">
        <f>IMPRODUCT($P147,$Q147,gpd)</f>
        <v>-7.81656525044806-5.64364285051509i</v>
      </c>
      <c r="S147" s="2" t="str">
        <f>IMDIV($R147,IMSUM(1,$R147))</f>
        <v>1.08703894555371-0.0720622050464874i</v>
      </c>
      <c r="T147" s="2">
        <f t="shared" si="23"/>
        <v>0.74394601169638341</v>
      </c>
      <c r="U147">
        <f t="shared" si="24"/>
        <v>-3.7927139776370935</v>
      </c>
      <c r="W147" s="2" t="str">
        <f>IMPRODUCT($S147,IMDIV($O147,IMSUB($O147,1)))</f>
        <v>-50.6837992314648-772.786330265582i</v>
      </c>
      <c r="X147" s="2">
        <f t="shared" si="25"/>
        <v>57.779829719226342</v>
      </c>
    </row>
    <row r="148" spans="12:24" x14ac:dyDescent="0.25">
      <c r="L148">
        <f t="shared" si="20"/>
        <v>1.4600000000000011</v>
      </c>
      <c r="M148" s="1">
        <f t="shared" si="21"/>
        <v>28.840315031266144</v>
      </c>
      <c r="N148" s="1">
        <f t="shared" si="19"/>
        <v>2.2910047101685552E-4</v>
      </c>
      <c r="O148" s="2" t="str">
        <f t="shared" si="22"/>
        <v>0.999998963947817+0.00143948021623528i</v>
      </c>
      <c r="P148" s="2" t="str">
        <f>IMDIV(IMSUB(IMPRODUCT(gg1_+gg2_,$O148),gg2_),IMSUB($O148,1))</f>
        <v>0.000122189521789565-0.000165628157237429i</v>
      </c>
      <c r="Q148" s="2" t="str">
        <f>IMDIV(IMPRODUCT(gpi,$O148),IMSUB($O148,1))</f>
        <v>48.2518225965551-67040.584581731i</v>
      </c>
      <c r="R148" s="2" t="str">
        <f>IMPRODUCT($P148,$Q148,gpd)</f>
        <v>-7.46458326358618-5.51517781243969i</v>
      </c>
      <c r="S148" s="2" t="str">
        <f>IMDIV($R148,IMSUM(1,$R148))</f>
        <v>1.08952721579016-0.076379016868206i</v>
      </c>
      <c r="T148" s="2">
        <f t="shared" si="23"/>
        <v>0.76605242972833665</v>
      </c>
      <c r="U148">
        <f t="shared" si="24"/>
        <v>-4.010039855358646</v>
      </c>
      <c r="W148" s="2" t="str">
        <f>IMPRODUCT($S148,IMDIV($O148,IMSUB($O148,1)))</f>
        <v>-52.5153454789431-756.927126986239i</v>
      </c>
      <c r="X148" s="2">
        <f t="shared" si="25"/>
        <v>57.60193617101028</v>
      </c>
    </row>
    <row r="149" spans="12:24" x14ac:dyDescent="0.25">
      <c r="L149">
        <f t="shared" si="20"/>
        <v>1.4700000000000011</v>
      </c>
      <c r="M149" s="1">
        <f t="shared" si="21"/>
        <v>29.512092266663942</v>
      </c>
      <c r="N149" s="1">
        <f t="shared" si="19"/>
        <v>2.3443690651976824E-4</v>
      </c>
      <c r="O149" s="2" t="str">
        <f t="shared" si="22"/>
        <v>0.999998915120191+0.00147300999382581i</v>
      </c>
      <c r="P149" s="2" t="str">
        <f>IMDIV(IMSUB(IMPRODUCT(gg1_+gg2_,$O149),gg2_),IMSUB($O149,1))</f>
        <v>0.0001221895217896-0.000161857998773534i</v>
      </c>
      <c r="Q149" s="2" t="str">
        <f>IMDIV(IMPRODUCT(gpi,$O149),IMSUB($O149,1))</f>
        <v>48.2518226108196-65514.55403475i</v>
      </c>
      <c r="R149" s="2" t="str">
        <f>IMPRODUCT($P149,$Q149,gpd)</f>
        <v>-7.12844307572324-5.38963699464824i</v>
      </c>
      <c r="S149" s="2" t="str">
        <f>IMDIV($R149,IMSUM(1,$R149))</f>
        <v>1.09201037355184-0.0809181886914822i</v>
      </c>
      <c r="T149" s="2">
        <f t="shared" si="23"/>
        <v>0.78831646413144862</v>
      </c>
      <c r="U149">
        <f t="shared" si="24"/>
        <v>-4.237883616805143</v>
      </c>
      <c r="W149" s="2" t="str">
        <f>IMPRODUCT($S149,IMDIV($O149,IMSUB($O149,1)))</f>
        <v>-54.3878684034011-741.386265150701i</v>
      </c>
      <c r="X149" s="2">
        <f t="shared" si="25"/>
        <v>57.424200240755994</v>
      </c>
    </row>
    <row r="150" spans="12:24" x14ac:dyDescent="0.25">
      <c r="L150">
        <f t="shared" si="20"/>
        <v>1.4800000000000011</v>
      </c>
      <c r="M150" s="1">
        <f t="shared" si="21"/>
        <v>30.199517204020246</v>
      </c>
      <c r="N150" s="1">
        <f t="shared" si="19"/>
        <v>2.3989764357365708E-4</v>
      </c>
      <c r="O150" s="2" t="str">
        <f t="shared" si="22"/>
        <v>0.99999886399139+0.00150732077855229i</v>
      </c>
      <c r="P150" s="2" t="str">
        <f>IMDIV(IMSUB(IMPRODUCT(gg1_+gg2_,$O150),gg2_),IMSUB($O150,1))</f>
        <v>0.000122189521789554-0.000158173659562895i</v>
      </c>
      <c r="Q150" s="2" t="str">
        <f>IMDIV(IMPRODUCT(gpi,$O150),IMSUB($O150,1))</f>
        <v>48.2518225919639-64023.2601715058i</v>
      </c>
      <c r="R150" s="2" t="str">
        <f>IMPRODUCT($P150,$Q150,gpd)</f>
        <v>-6.80743168844702-5.26695383372447i</v>
      </c>
      <c r="S150" s="2" t="str">
        <f>IMDIV($R150,IMSUM(1,$R150))</f>
        <v>1.09448037971171-0.0856874130993746i</v>
      </c>
      <c r="T150" s="2">
        <f t="shared" si="23"/>
        <v>0.81069801619844728</v>
      </c>
      <c r="U150">
        <f t="shared" si="24"/>
        <v>-4.4765837068543082</v>
      </c>
      <c r="W150" s="2" t="str">
        <f>IMPRODUCT($S150,IMDIV($O150,IMSUB($O150,1)))</f>
        <v>-56.3002242966579-726.152225077474i</v>
      </c>
      <c r="X150" s="2">
        <f t="shared" si="25"/>
        <v>57.246581829831243</v>
      </c>
    </row>
    <row r="151" spans="12:24" x14ac:dyDescent="0.25">
      <c r="L151">
        <f t="shared" si="20"/>
        <v>1.4900000000000011</v>
      </c>
      <c r="M151" s="1">
        <f t="shared" si="21"/>
        <v>30.902954325135987</v>
      </c>
      <c r="N151" s="1">
        <f t="shared" si="19"/>
        <v>2.4548557753358935E-4</v>
      </c>
      <c r="O151" s="2" t="str">
        <f t="shared" si="22"/>
        <v>0.999998810452964+0.00154243076228527i</v>
      </c>
      <c r="P151" s="2" t="str">
        <f>IMDIV(IMSUB(IMPRODUCT(gg1_+gg2_,$O151),gg2_),IMSUB($O151,1))</f>
        <v>0.000122189521789526-0.000154573186120341i</v>
      </c>
      <c r="Q151" s="2" t="str">
        <f>IMDIV(IMPRODUCT(gpi,$O151),IMSUB($O151,1))</f>
        <v>48.251822580623-62565.9122882529i</v>
      </c>
      <c r="R151" s="2" t="str">
        <f>IMPRODUCT($P151,$Q151,gpd)</f>
        <v>-6.50086819357384-5.14706328144146i</v>
      </c>
      <c r="S151" s="2" t="str">
        <f>IMDIV($R151,IMSUM(1,$R151))</f>
        <v>1.09692850442942-0.0906942556188679i</v>
      </c>
      <c r="T151" s="2">
        <f t="shared" si="23"/>
        <v>0.83315385593867919</v>
      </c>
      <c r="U151">
        <f t="shared" si="24"/>
        <v>-4.7264753356924887</v>
      </c>
      <c r="W151" s="2" t="str">
        <f>IMPRODUCT($S151,IMDIV($O151,IMSUB($O151,1)))</f>
        <v>-58.2510643192542-711.213639946456i</v>
      </c>
      <c r="X151" s="2">
        <f t="shared" si="25"/>
        <v>57.06903770832394</v>
      </c>
    </row>
    <row r="152" spans="12:24" x14ac:dyDescent="0.25">
      <c r="L152">
        <f t="shared" si="20"/>
        <v>1.5000000000000011</v>
      </c>
      <c r="M152" s="1">
        <f t="shared" si="21"/>
        <v>31.622776601683888</v>
      </c>
      <c r="N152" s="1">
        <f t="shared" si="19"/>
        <v>2.512036711961158E-4</v>
      </c>
      <c r="O152" s="2" t="str">
        <f t="shared" si="22"/>
        <v>0.999998754391351+0.00157835856062966i</v>
      </c>
      <c r="P152" s="2" t="str">
        <f>IMDIV(IMSUB(IMPRODUCT(gg1_+gg2_,$O152),gg2_),IMSUB($O152,1))</f>
        <v>0.000122189521789525-0.000151054669426988i</v>
      </c>
      <c r="Q152" s="2" t="str">
        <f>IMDIV(IMPRODUCT(gpi,$O152),IMSUB($O152,1))</f>
        <v>48.2518225801279-61141.7376798526i</v>
      </c>
      <c r="R152" s="2" t="str">
        <f>IMPRODUCT($P152,$Q152,gpd)</f>
        <v>-6.20810232882022-5.02990177024201i</v>
      </c>
      <c r="S152" s="2" t="str">
        <f>IMDIV($R152,IMSUM(1,$R152))</f>
        <v>1.09934530593766-0.0959461044833691i</v>
      </c>
      <c r="T152" s="2">
        <f t="shared" si="23"/>
        <v>0.85563757609892277</v>
      </c>
      <c r="U152">
        <f t="shared" si="24"/>
        <v>-4.9878891746483935</v>
      </c>
      <c r="W152" s="2" t="str">
        <f>IMPRODUCT($S152,IMDIV($O152,IMSUB($O152,1)))</f>
        <v>-60.2388244104846-696.559303672875i</v>
      </c>
      <c r="X152" s="2">
        <f t="shared" si="25"/>
        <v>56.891521469062894</v>
      </c>
    </row>
    <row r="153" spans="12:24" x14ac:dyDescent="0.25">
      <c r="L153">
        <f t="shared" si="20"/>
        <v>1.5100000000000011</v>
      </c>
      <c r="M153" s="1">
        <f t="shared" si="21"/>
        <v>32.359365692962918</v>
      </c>
      <c r="N153" s="1">
        <f t="shared" si="19"/>
        <v>2.57054956370184E-4</v>
      </c>
      <c r="O153" s="2" t="str">
        <f t="shared" si="22"/>
        <v>0.999998695687637+0.00161512322279407i</v>
      </c>
      <c r="P153" s="2" t="str">
        <f>IMDIV(IMSUB(IMPRODUCT(gg1_+gg2_,$O153),gg2_),IMSUB($O153,1))</f>
        <v>0.000122189521789552-0.000147616243919425i</v>
      </c>
      <c r="Q153" s="2" t="str">
        <f>IMDIV(IMPRODUCT(gpi,$O153),IMSUB($O153,1))</f>
        <v>48.2518225914055-59749.981230077i</v>
      </c>
      <c r="R153" s="2" t="str">
        <f>IMPRODUCT($P153,$Q153,gpd)</f>
        <v>-5.92851309856412-4.91540717954209i</v>
      </c>
      <c r="S153" s="2" t="str">
        <f>IMDIV($R153,IMSUM(1,$R153))</f>
        <v>1.10172061218711-0.101450116384519i</v>
      </c>
      <c r="T153" s="2">
        <f t="shared" si="23"/>
        <v>0.87809955920769689</v>
      </c>
      <c r="U153">
        <f t="shared" si="24"/>
        <v>-5.2611499966105164</v>
      </c>
      <c r="W153" s="2" t="str">
        <f>IMPRODUCT($S153,IMDIV($O153,IMSUB($O153,1)))</f>
        <v>-62.2617157199543-682.178180192725i</v>
      </c>
      <c r="X153" s="2">
        <f t="shared" si="25"/>
        <v>56.713983494662884</v>
      </c>
    </row>
    <row r="154" spans="12:24" x14ac:dyDescent="0.25">
      <c r="L154">
        <f t="shared" si="20"/>
        <v>1.5200000000000011</v>
      </c>
      <c r="M154" s="1">
        <f t="shared" si="21"/>
        <v>33.113112148259205</v>
      </c>
      <c r="N154" s="1">
        <f t="shared" si="19"/>
        <v>2.6304253548464426E-4</v>
      </c>
      <c r="O154" s="2" t="str">
        <f t="shared" si="22"/>
        <v>0.999998634217303+0.00165274424169014i</v>
      </c>
      <c r="P154" s="2" t="str">
        <f>IMDIV(IMSUB(IMPRODUCT(gg1_+gg2_,$O154),gg2_),IMSUB($O154,1))</f>
        <v>0.000122189521789538-0.000144256086497567i</v>
      </c>
      <c r="Q154" s="2" t="str">
        <f>IMDIV(IMPRODUCT(gpi,$O154),IMSUB($O154,1))</f>
        <v>48.2518225855962-58389.9050112341i</v>
      </c>
      <c r="R154" s="2" t="str">
        <f>IMPRODUCT($P154,$Q154,gpd)</f>
        <v>-5.6615074565099-4.80351880278848i</v>
      </c>
      <c r="S154" s="2" t="str">
        <f>IMDIV($R154,IMSUM(1,$R154))</f>
        <v>1.10404350585803-0.107213158266892i</v>
      </c>
      <c r="T154" s="2">
        <f t="shared" si="23"/>
        <v>0.90048695869102302</v>
      </c>
      <c r="U154">
        <f t="shared" si="24"/>
        <v>-5.5465752671095023</v>
      </c>
      <c r="W154" s="2" t="str">
        <f>IMPRODUCT($S154,IMDIV($O154,IMSUB($O154,1)))</f>
        <v>-64.3177157101486-668.059414172956i</v>
      </c>
      <c r="X154" s="2">
        <f t="shared" si="25"/>
        <v>56.536370938639962</v>
      </c>
    </row>
    <row r="155" spans="12:24" x14ac:dyDescent="0.25">
      <c r="L155">
        <f t="shared" si="20"/>
        <v>1.5300000000000011</v>
      </c>
      <c r="M155" s="1">
        <f t="shared" si="21"/>
        <v>33.88441561392036</v>
      </c>
      <c r="N155" s="1">
        <f t="shared" si="19"/>
        <v>2.6916958323319816E-4</v>
      </c>
      <c r="O155" s="2" t="str">
        <f t="shared" si="22"/>
        <v>0.999998569849963+0.00169124156426696i</v>
      </c>
      <c r="P155" s="2" t="str">
        <f>IMDIV(IMSUB(IMPRODUCT(gg1_+gg2_,$O155),gg2_),IMSUB($O155,1))</f>
        <v>0.000122189521789557-0.000140972415562315i</v>
      </c>
      <c r="Q155" s="2" t="str">
        <f>IMDIV(IMPRODUCT(gpi,$O155),IMSUB($O155,1))</f>
        <v>48.2518225930157-57060.7878929099i</v>
      </c>
      <c r="R155" s="2" t="str">
        <f>IMPRODUCT($P155,$Q155,gpd)</f>
        <v>-5.40651904792462-4.69417731528877i</v>
      </c>
      <c r="S155" s="2" t="str">
        <f>IMDIV($R155,IMSUM(1,$R155))</f>
        <v>1.10630231326865-0.113241745260005i</v>
      </c>
      <c r="T155" s="2">
        <f t="shared" si="23"/>
        <v>0.92274369502625508</v>
      </c>
      <c r="U155">
        <f t="shared" si="24"/>
        <v>-5.844473692246714</v>
      </c>
      <c r="W155" s="2" t="str">
        <f>IMPRODUCT($S155,IMDIV($O155,IMSUB($O155,1)))</f>
        <v>-66.4045600752926-654.192343145406i</v>
      </c>
      <c r="X155" s="2">
        <f t="shared" si="25"/>
        <v>56.358627721565838</v>
      </c>
    </row>
    <row r="156" spans="12:24" x14ac:dyDescent="0.25">
      <c r="L156">
        <f t="shared" si="20"/>
        <v>1.5400000000000011</v>
      </c>
      <c r="M156" s="1">
        <f t="shared" si="21"/>
        <v>34.673685045253272</v>
      </c>
      <c r="N156" s="1">
        <f t="shared" si="19"/>
        <v>2.7543934825766282E-4</v>
      </c>
      <c r="O156" s="2" t="str">
        <f t="shared" si="22"/>
        <v>0.999998502449085+0.00173063560208618i</v>
      </c>
      <c r="P156" s="2" t="str">
        <f>IMDIV(IMSUB(IMPRODUCT(gg1_+gg2_,$O156),gg2_),IMSUB($O156,1))</f>
        <v>0.000122189521789542-0.0001377634900679i</v>
      </c>
      <c r="Q156" s="2" t="str">
        <f>IMDIV(IMPRODUCT(gpi,$O156),IMSUB($O156,1))</f>
        <v>48.251822586984-55761.9251596149i</v>
      </c>
      <c r="R156" s="2" t="str">
        <f>IMPRODUCT($P156,$Q156,gpd)</f>
        <v>-5.16300700820963-4.58732474273379i</v>
      </c>
      <c r="S156" s="2" t="str">
        <f>IMDIV($R156,IMSUM(1,$R156))</f>
        <v>1.10848459773171-0.119541974923123i</v>
      </c>
      <c r="T156" s="2">
        <f t="shared" si="23"/>
        <v>0.94481046786079825</v>
      </c>
      <c r="U156">
        <f t="shared" si="24"/>
        <v>-6.1551437314744595</v>
      </c>
      <c r="W156" s="2" t="str">
        <f>IMPRODUCT($S156,IMDIV($O156,IMSUB($O156,1)))</f>
        <v>-68.5197356483124-640.566511048412i</v>
      </c>
      <c r="X156" s="2">
        <f t="shared" si="25"/>
        <v>56.180694543186753</v>
      </c>
    </row>
    <row r="157" spans="12:24" x14ac:dyDescent="0.25">
      <c r="L157">
        <f t="shared" si="20"/>
        <v>1.5500000000000012</v>
      </c>
      <c r="M157" s="1">
        <f t="shared" si="21"/>
        <v>35.481338923357647</v>
      </c>
      <c r="N157" s="1">
        <f t="shared" si="19"/>
        <v>2.8185515487044445E-4</v>
      </c>
      <c r="O157" s="2" t="str">
        <f t="shared" si="22"/>
        <v>0.999998431871703+0.00177094724214339i</v>
      </c>
      <c r="P157" s="2" t="str">
        <f>IMDIV(IMSUB(IMPRODUCT(gg1_+gg2_,$O157),gg2_),IMSUB($O157,1))</f>
        <v>0.000122189521789532-0.000134627608599535i</v>
      </c>
      <c r="Q157" s="2" t="str">
        <f>IMDIV(IMPRODUCT(gpi,$O157),IMSUB($O157,1))</f>
        <v>48.2518225831148-54492.6281371367i</v>
      </c>
      <c r="R157" s="2" t="str">
        <f>IMPRODUCT($P157,$Q157,gpd)</f>
        <v>-4.93045481567847-4.48290443047833i</v>
      </c>
      <c r="S157" s="2" t="str">
        <f>IMDIV($R157,IMSUM(1,$R157))</f>
        <v>1.11057715791942-0.126119458025396i</v>
      </c>
      <c r="T157" s="2">
        <f t="shared" si="23"/>
        <v>0.9666247848897348</v>
      </c>
      <c r="U157">
        <f t="shared" si="24"/>
        <v>-6.4788720829956334</v>
      </c>
      <c r="W157" s="2" t="str">
        <f>IMPRODUCT($S157,IMDIV($O157,IMSUB($O157,1)))</f>
        <v>-70.6604744536897-627.171683140927i</v>
      </c>
      <c r="X157" s="2">
        <f t="shared" si="25"/>
        <v>56.002508911301369</v>
      </c>
    </row>
    <row r="158" spans="12:24" x14ac:dyDescent="0.25">
      <c r="L158">
        <f t="shared" si="20"/>
        <v>1.5600000000000012</v>
      </c>
      <c r="M158" s="1">
        <f t="shared" si="21"/>
        <v>36.307805477010241</v>
      </c>
      <c r="N158" s="1">
        <f t="shared" si="19"/>
        <v>2.8842040481713251E-4</v>
      </c>
      <c r="O158" s="2" t="str">
        <f t="shared" si="22"/>
        <v>0.999998357968114+0.00181219785794159i</v>
      </c>
      <c r="P158" s="2" t="str">
        <f>IMDIV(IMSUB(IMPRODUCT(gg1_+gg2_,$O158),gg2_),IMSUB($O158,1))</f>
        <v>0.000122189521789571-0.000131563108471353i</v>
      </c>
      <c r="Q158" s="2" t="str">
        <f>IMDIV(IMPRODUCT(gpi,$O158),IMSUB($O158,1))</f>
        <v>48.251822599075-53252.2238273913i</v>
      </c>
      <c r="R158" s="2" t="str">
        <f>IMPRODUCT($P158,$Q158,gpd)</f>
        <v>-4.70836919594996-4.38086101349366i</v>
      </c>
      <c r="S158" s="2" t="str">
        <f>IMDIV($R158,IMSUM(1,$R158))</f>
        <v>1.1125660318069-0.132979246167045i</v>
      </c>
      <c r="T158" s="2">
        <f t="shared" si="23"/>
        <v>0.98812100822299753</v>
      </c>
      <c r="U158">
        <f t="shared" si="24"/>
        <v>-6.81593215081429</v>
      </c>
      <c r="W158" s="2" t="str">
        <f>IMPRODUCT($S158,IMDIV($O158,IMSUB($O158,1)))</f>
        <v>-72.8237490849168-613.997862236112i</v>
      </c>
      <c r="X158" s="2">
        <f t="shared" si="25"/>
        <v>55.824005188127842</v>
      </c>
    </row>
    <row r="159" spans="12:24" x14ac:dyDescent="0.25">
      <c r="L159">
        <f t="shared" si="20"/>
        <v>1.5700000000000012</v>
      </c>
      <c r="M159" s="1">
        <f t="shared" si="21"/>
        <v>37.153522909717374</v>
      </c>
      <c r="N159" s="1">
        <f t="shared" si="19"/>
        <v>2.9513857908015006E-4</v>
      </c>
      <c r="O159" s="2" t="str">
        <f t="shared" si="22"/>
        <v>0.999998280581557+0.00185440932082233i</v>
      </c>
      <c r="P159" s="2" t="str">
        <f>IMDIV(IMSUB(IMPRODUCT(gg1_+gg2_,$O159),gg2_),IMSUB($O159,1))</f>
        <v>0.000122189521789538-0.00012856836484492i</v>
      </c>
      <c r="Q159" s="2" t="str">
        <f>IMDIV(IMPRODUCT(gpi,$O159),IMSUB($O159,1))</f>
        <v>48.2518225857254-52040.0545515961i</v>
      </c>
      <c r="R159" s="2" t="str">
        <f>IMPRODUCT($P159,$Q159,gpd)</f>
        <v>-4.49627907565643-4.28114038700074i</v>
      </c>
      <c r="S159" s="2" t="str">
        <f>IMDIV($R159,IMSUM(1,$R159))</f>
        <v>1.11443650675896-0.140125756620585i</v>
      </c>
      <c r="T159" s="2">
        <f t="shared" si="23"/>
        <v>1.009230418834147</v>
      </c>
      <c r="U159">
        <f t="shared" si="24"/>
        <v>-7.1665825029443155</v>
      </c>
      <c r="W159" s="2" t="str">
        <f>IMPRODUCT($S159,IMDIV($O159,IMSUB($O159,1)))</f>
        <v>-75.0062695806609-601.035306179295i</v>
      </c>
      <c r="X159" s="2">
        <f t="shared" si="25"/>
        <v>55.645114654753307</v>
      </c>
    </row>
    <row r="160" spans="12:24" x14ac:dyDescent="0.25">
      <c r="L160">
        <f t="shared" si="20"/>
        <v>1.5800000000000012</v>
      </c>
      <c r="M160" s="1">
        <f t="shared" si="21"/>
        <v>38.018939632056238</v>
      </c>
      <c r="N160" s="1">
        <f t="shared" si="19"/>
        <v>3.0201323972441671E-4</v>
      </c>
      <c r="O160" s="2" t="str">
        <f t="shared" si="22"/>
        <v>0.999998199547887+0.00189760401156096i</v>
      </c>
      <c r="P160" s="2" t="str">
        <f>IMDIV(IMSUB(IMPRODUCT(gg1_+gg2_,$O160),gg2_),IMSUB($O160,1))</f>
        <v>0.000122189521789565-0.000125641789866665i</v>
      </c>
      <c r="Q160" s="2" t="str">
        <f>IMDIV(IMPRODUCT(gpi,$O160),IMSUB($O160,1))</f>
        <v>48.2518225963381-50855.4776015553i</v>
      </c>
      <c r="R160" s="2" t="str">
        <f>IMPRODUCT($P160,$Q160,gpd)</f>
        <v>-4.29373458318297-4.18368967781273i</v>
      </c>
      <c r="S160" s="2" t="str">
        <f>IMDIV($R160,IMSUM(1,$R160))</f>
        <v>1.11617313631226-0.147562694854135i</v>
      </c>
      <c r="T160" s="2">
        <f t="shared" si="23"/>
        <v>1.0298812995477344</v>
      </c>
      <c r="U160">
        <f t="shared" si="24"/>
        <v>-7.53106533097883</v>
      </c>
      <c r="W160" s="2" t="str">
        <f>IMPRODUCT($S160,IMDIV($O160,IMSUB($O160,1)))</f>
        <v>-77.2044819736583-588.274546472274i</v>
      </c>
      <c r="X160" s="2">
        <f t="shared" si="25"/>
        <v>55.465765594121052</v>
      </c>
    </row>
    <row r="161" spans="12:24" x14ac:dyDescent="0.25">
      <c r="L161">
        <f t="shared" si="20"/>
        <v>1.5900000000000012</v>
      </c>
      <c r="M161" s="1">
        <f t="shared" si="21"/>
        <v>38.904514499428174</v>
      </c>
      <c r="N161" s="1">
        <f t="shared" si="19"/>
        <v>3.09048031786003E-4</v>
      </c>
      <c r="O161" s="2" t="str">
        <f t="shared" si="22"/>
        <v>0.99999811469522+0.00194180483223168i</v>
      </c>
      <c r="P161" s="2" t="str">
        <f>IMDIV(IMSUB(IMPRODUCT(gg1_+gg2_,$O161),gg2_),IMSUB($O161,1))</f>
        <v>0.00012218952178958-0.000122781831828838i</v>
      </c>
      <c r="Q161" s="2" t="str">
        <f>IMDIV(IMPRODUCT(gpi,$O161),IMSUB($O161,1))</f>
        <v>48.2518226028035-49697.8648988912i</v>
      </c>
      <c r="R161" s="2" t="str">
        <f>IMPRODUCT($P161,$Q161,gpd)</f>
        <v>-4.10030609454422-4.08845721626881i</v>
      </c>
      <c r="S161" s="2" t="str">
        <f>IMDIV($R161,IMSUM(1,$R161))</f>
        <v>1.11775976418833-0.155292975273999i</v>
      </c>
      <c r="T161" s="2">
        <f t="shared" si="23"/>
        <v>1.0499990369192997</v>
      </c>
      <c r="U161">
        <f t="shared" si="24"/>
        <v>-7.9096049212386417</v>
      </c>
      <c r="W161" s="2" t="str">
        <f>IMPRODUCT($S161,IMDIV($O161,IMSUB($O161,1)))</f>
        <v>-79.4145686894392-575.706407924405i</v>
      </c>
      <c r="X161" s="2">
        <f t="shared" si="25"/>
        <v>55.285883392911103</v>
      </c>
    </row>
    <row r="162" spans="12:24" x14ac:dyDescent="0.25">
      <c r="L162">
        <f t="shared" si="20"/>
        <v>1.6000000000000012</v>
      </c>
      <c r="M162" s="1">
        <f t="shared" si="21"/>
        <v>39.810717055349841</v>
      </c>
      <c r="N162" s="1">
        <f t="shared" si="19"/>
        <v>3.1624668520477661E-4</v>
      </c>
      <c r="O162" s="2" t="str">
        <f t="shared" si="22"/>
        <v>0.999998025843572+0.00198703521834908i</v>
      </c>
      <c r="P162" s="2" t="str">
        <f>IMDIV(IMSUB(IMPRODUCT(gg1_+gg2_,$O162),gg2_),IMSUB($O162,1))</f>
        <v>0.000122189521789558-0.000119986974343604i</v>
      </c>
      <c r="Q162" s="2" t="str">
        <f>IMDIV(IMPRODUCT(gpi,$O162),IMSUB($O162,1))</f>
        <v>48.2518225939867-48566.6026620251i</v>
      </c>
      <c r="R162" s="2" t="str">
        <f>IMPRODUCT($P162,$Q162,gpd)</f>
        <v>-3.91558332197491-3.99539250885556i</v>
      </c>
      <c r="S162" s="2" t="str">
        <f>IMDIV($R162,IMSUM(1,$R162))</f>
        <v>1.11917955602889-0.163318640828284i</v>
      </c>
      <c r="T162" s="2">
        <f t="shared" si="23"/>
        <v>1.0695062421501282</v>
      </c>
      <c r="U162">
        <f t="shared" si="24"/>
        <v>-8.3024061491416195</v>
      </c>
      <c r="W162" s="2" t="str">
        <f>IMPRODUCT($S162,IMDIV($O162,IMSUB($O162,1)))</f>
        <v>-81.632450962779-563.322029182106i</v>
      </c>
      <c r="X162" s="2">
        <f t="shared" si="25"/>
        <v>55.105390662454937</v>
      </c>
    </row>
    <row r="163" spans="12:24" x14ac:dyDescent="0.25">
      <c r="L163">
        <f t="shared" si="20"/>
        <v>1.6100000000000012</v>
      </c>
      <c r="M163" s="1">
        <f t="shared" si="21"/>
        <v>40.738027780411407</v>
      </c>
      <c r="N163" s="1">
        <f t="shared" si="19"/>
        <v>3.236130168020657E-4</v>
      </c>
      <c r="O163" s="2" t="str">
        <f t="shared" si="22"/>
        <v>0.999997932804478+0.00203331915129223i</v>
      </c>
      <c r="P163" s="2" t="str">
        <f>IMDIV(IMSUB(IMPRODUCT(gg1_+gg2_,$O163),gg2_),IMSUB($O163,1))</f>
        <v>0.000122189521789561-0.000117255735539976i</v>
      </c>
      <c r="Q163" s="2" t="str">
        <f>IMDIV(IMPRODUCT(gpi,$O163),IMSUB($O163,1))</f>
        <v>48.2518225948558-47461.0910807453i</v>
      </c>
      <c r="R163" s="2" t="str">
        <f>IMPRODUCT($P163,$Q163,gpd)</f>
        <v>-3.73917444368815-3.90444621143739i</v>
      </c>
      <c r="S163" s="2" t="str">
        <f>IMDIV($R163,IMSUM(1,$R163))</f>
        <v>1.12041503930844-0.17164078217482i</v>
      </c>
      <c r="T163" s="2">
        <f t="shared" si="23"/>
        <v>1.0883228910724563</v>
      </c>
      <c r="U163">
        <f t="shared" si="24"/>
        <v>-8.7096530074377565</v>
      </c>
      <c r="W163" s="2" t="str">
        <f>IMPRODUCT($S163,IMDIV($O163,IMSUB($O163,1)))</f>
        <v>-83.8537934295399-551.112883967371i</v>
      </c>
      <c r="X163" s="2">
        <f t="shared" si="25"/>
        <v>54.924207378721206</v>
      </c>
    </row>
    <row r="164" spans="12:24" x14ac:dyDescent="0.25">
      <c r="L164">
        <f t="shared" si="20"/>
        <v>1.6200000000000012</v>
      </c>
      <c r="M164" s="1">
        <f t="shared" si="21"/>
        <v>41.686938347033674</v>
      </c>
      <c r="N164" s="1">
        <f t="shared" si="19"/>
        <v>3.3115093230438777E-4</v>
      </c>
      <c r="O164" s="2" t="str">
        <f t="shared" si="22"/>
        <v>0.99999783538059+0.00208068117101817i</v>
      </c>
      <c r="P164" s="2" t="str">
        <f>IMDIV(IMSUB(IMPRODUCT(gg1_+gg2_,$O164),gg2_),IMSUB($O164,1))</f>
        <v>0.000122189521789576-0.000114586667279693i</v>
      </c>
      <c r="Q164" s="2" t="str">
        <f>IMDIV(IMPRODUCT(gpi,$O164),IMSUB($O164,1))</f>
        <v>48.2518226009348-46380.7439981786i</v>
      </c>
      <c r="R164" s="2" t="str">
        <f>IMPRODUCT($P164,$Q164,gpd)</f>
        <v>-3.57070527282485-3.81557010308277i</v>
      </c>
      <c r="S164" s="2" t="str">
        <f>IMDIV($R164,IMSUM(1,$R164))</f>
        <v>1.12144815181568-0.180259457216338i</v>
      </c>
      <c r="T164" s="2">
        <f t="shared" si="23"/>
        <v>1.106366483055681</v>
      </c>
      <c r="U164">
        <f t="shared" si="24"/>
        <v>-9.1315071799366798</v>
      </c>
      <c r="W164" s="2" t="str">
        <f>IMPRODUCT($S164,IMDIV($O164,IMSUB($O164,1)))</f>
        <v>-86.0740110437091-539.070802828431i</v>
      </c>
      <c r="X164" s="2">
        <f t="shared" si="25"/>
        <v>54.742251041222275</v>
      </c>
    </row>
    <row r="165" spans="12:24" x14ac:dyDescent="0.25">
      <c r="L165">
        <f t="shared" si="20"/>
        <v>1.6300000000000012</v>
      </c>
      <c r="M165" s="1">
        <f t="shared" si="21"/>
        <v>42.657951880159395</v>
      </c>
      <c r="N165" s="1">
        <f t="shared" si="19"/>
        <v>3.3886442841431832E-4</v>
      </c>
      <c r="O165" s="2" t="str">
        <f t="shared" si="22"/>
        <v>0.999997733365258+0.00212914638907147i</v>
      </c>
      <c r="P165" s="2" t="str">
        <f>IMDIV(IMSUB(IMPRODUCT(gg1_+gg2_,$O165),gg2_),IMSUB($O165,1))</f>
        <v>0.000122189521789544-0.000111978354386978i</v>
      </c>
      <c r="Q165" s="2" t="str">
        <f>IMDIV(IMPRODUCT(gpi,$O165),IMSUB($O165,1))</f>
        <v>48.2518225877379-45324.9886000014i</v>
      </c>
      <c r="R165" s="2" t="str">
        <f>IMPRODUCT($P165,$Q165,gpd)</f>
        <v>-3.40981846367397-3.72871706049892i</v>
      </c>
      <c r="S165" s="2" t="str">
        <f>IMDIV($R165,IMSUM(1,$R165))</f>
        <v>1.12226029901864-0.189173611890036i</v>
      </c>
      <c r="T165" s="2">
        <f t="shared" si="23"/>
        <v>1.1235522184907116</v>
      </c>
      <c r="U165">
        <f t="shared" si="24"/>
        <v>-9.5681066725991109</v>
      </c>
      <c r="W165" s="2" t="str">
        <f>IMPRODUCT($S165,IMDIV($O165,IMSUB($O165,1)))</f>
        <v>-88.288278452626-527.187995179315i</v>
      </c>
      <c r="X165" s="2">
        <f t="shared" si="25"/>
        <v>54.559436850498514</v>
      </c>
    </row>
    <row r="166" spans="12:24" x14ac:dyDescent="0.25">
      <c r="L166">
        <f t="shared" si="20"/>
        <v>1.6400000000000012</v>
      </c>
      <c r="M166" s="1">
        <f t="shared" si="21"/>
        <v>43.651583224016726</v>
      </c>
      <c r="N166" s="1">
        <f t="shared" si="19"/>
        <v>3.4675759492959517E-4</v>
      </c>
      <c r="O166" s="2" t="str">
        <f t="shared" si="22"/>
        <v>0.999997626542096+0.00217874050189664i</v>
      </c>
      <c r="P166" s="2" t="str">
        <f>IMDIV(IMSUB(IMPRODUCT(gg1_+gg2_,$O166),gg2_),IMSUB($O166,1))</f>
        <v>0.000122189521789549-0.00010942941390024i</v>
      </c>
      <c r="Q166" s="2" t="str">
        <f>IMDIV(IMPRODUCT(gpi,$O166),IMSUB($O166,1))</f>
        <v>48.2518225900383-44293.265110727i</v>
      </c>
      <c r="R166" s="2" t="str">
        <f>IMPRODUCT($P166,$Q166,gpd)</f>
        <v>-3.25617275375313-3.64384103305828i</v>
      </c>
      <c r="S166" s="2" t="str">
        <f>IMDIV($R166,IMSUM(1,$R166))</f>
        <v>1.12283242054838-0.198381003156574i</v>
      </c>
      <c r="T166" s="2">
        <f t="shared" si="23"/>
        <v>1.1397931943652337</v>
      </c>
      <c r="U166">
        <f t="shared" si="24"/>
        <v>-10.019564512869476</v>
      </c>
      <c r="W166" s="2" t="str">
        <f>IMPRODUCT($S166,IMDIV($O166,IMSUB($O166,1)))</f>
        <v>-90.491541936609-515.45707138422i</v>
      </c>
      <c r="X166" s="2">
        <f t="shared" si="25"/>
        <v>54.375677903694296</v>
      </c>
    </row>
    <row r="167" spans="12:24" x14ac:dyDescent="0.25">
      <c r="L167">
        <f t="shared" si="20"/>
        <v>1.6500000000000012</v>
      </c>
      <c r="M167" s="1">
        <f t="shared" si="21"/>
        <v>44.668359215096459</v>
      </c>
      <c r="N167" s="1">
        <f t="shared" si="19"/>
        <v>3.5483461691158323E-4</v>
      </c>
      <c r="O167" s="2" t="str">
        <f t="shared" si="22"/>
        <v>0.999997514684517+0.00222948980446055i</v>
      </c>
      <c r="P167" s="2" t="str">
        <f>IMDIV(IMSUB(IMPRODUCT(gg1_+gg2_,$O167),gg2_),IMSUB($O167,1))</f>
        <v>0.000122189521789528-0.000106938494337295i</v>
      </c>
      <c r="Q167" s="2" t="str">
        <f>IMDIV(IMPRODUCT(gpi,$O167),IMSUB($O167,1))</f>
        <v>48.2518225815805-43285.0264969048i</v>
      </c>
      <c r="R167" s="2" t="str">
        <f>IMPRODUCT($P167,$Q167,gpd)</f>
        <v>-3.10944223990772-3.56089701836376i</v>
      </c>
      <c r="S167" s="2" t="str">
        <f>IMDIV($R167,IMSUM(1,$R167))</f>
        <v>1.12314506593056-0.207878125223062i</v>
      </c>
      <c r="T167" s="2">
        <f t="shared" si="23"/>
        <v>1.1550006172562659</v>
      </c>
      <c r="U167">
        <f t="shared" si="24"/>
        <v>-10.485967529052925</v>
      </c>
      <c r="W167" s="2" t="str">
        <f>IMPRODUCT($S167,IMDIV($O167,IMSUB($O167,1)))</f>
        <v>-92.6785340089162-503.871064616864i</v>
      </c>
      <c r="X167" s="2">
        <f t="shared" si="25"/>
        <v>54.190885407550567</v>
      </c>
    </row>
    <row r="168" spans="12:24" x14ac:dyDescent="0.25">
      <c r="L168">
        <f t="shared" si="20"/>
        <v>1.6600000000000013</v>
      </c>
      <c r="M168" s="1">
        <f t="shared" si="21"/>
        <v>45.708818961487651</v>
      </c>
      <c r="N168" s="1">
        <f t="shared" si="19"/>
        <v>3.6309977690424908E-4</v>
      </c>
      <c r="O168" s="2" t="str">
        <f t="shared" si="22"/>
        <v>0.999997397555258+0.00228142120419203i</v>
      </c>
      <c r="P168" s="2" t="str">
        <f>IMDIV(IMSUB(IMPRODUCT(gg1_+gg2_,$O168),gg2_),IMSUB($O168,1))</f>
        <v>0.000122189521789541-0.000104504274978866i</v>
      </c>
      <c r="Q168" s="2" t="str">
        <f>IMDIV(IMPRODUCT(gpi,$O168),IMSUB($O168,1))</f>
        <v>48.2518225869091-42299.7381770767i</v>
      </c>
      <c r="R168" s="2" t="str">
        <f>IMPRODUCT($P168,$Q168,gpd)</f>
        <v>-2.96931568702183-3.47984103840441i</v>
      </c>
      <c r="S168" s="2" t="str">
        <f>IMDIV($R168,IMSUM(1,$R168))</f>
        <v>1.12317847957985-0.217660140075592i</v>
      </c>
      <c r="T168" s="2">
        <f t="shared" si="23"/>
        <v>1.1690840328688887</v>
      </c>
      <c r="U168">
        <f t="shared" si="24"/>
        <v>-10.967375220384294</v>
      </c>
      <c r="W168" s="2" t="str">
        <f>IMPRODUCT($S168,IMDIV($O168,IMSUB($O168,1)))</f>
        <v>-94.8437907275349-492.423452206041i</v>
      </c>
      <c r="X168" s="2">
        <f t="shared" si="25"/>
        <v>54.004968907944296</v>
      </c>
    </row>
    <row r="169" spans="12:24" x14ac:dyDescent="0.25">
      <c r="L169">
        <f t="shared" si="20"/>
        <v>1.6700000000000013</v>
      </c>
      <c r="M169" s="1">
        <f t="shared" si="21"/>
        <v>46.773514128719967</v>
      </c>
      <c r="N169" s="1">
        <f t="shared" si="19"/>
        <v>3.7155745720482322E-4</v>
      </c>
      <c r="O169" s="2" t="str">
        <f t="shared" si="22"/>
        <v>0.999997274905872+0.00233456223524609i</v>
      </c>
      <c r="P169" s="2" t="str">
        <f>IMDIV(IMSUB(IMPRODUCT(gg1_+gg2_,$O169),gg2_),IMSUB($O169,1))</f>
        <v>0.000122189521789558-0.000102125465171072i</v>
      </c>
      <c r="Q169" s="2" t="str">
        <f>IMDIV(IMPRODUCT(gpi,$O169),IMSUB($O169,1))</f>
        <v>48.2518225937973-41336.8777383332i</v>
      </c>
      <c r="R169" s="2" t="str">
        <f>IMPRODUCT($P169,$Q169,gpd)</f>
        <v>-2.83549586793213-3.40063011622496i</v>
      </c>
      <c r="S169" s="2" t="str">
        <f>IMDIV($R169,IMSUM(1,$R169))</f>
        <v>1.12291269495291-0.227720813446532i</v>
      </c>
      <c r="T169" s="2">
        <f t="shared" si="23"/>
        <v>1.18195157113997</v>
      </c>
      <c r="U169">
        <f t="shared" si="24"/>
        <v>-11.463818728135829</v>
      </c>
      <c r="W169" s="2" t="str">
        <f>IMPRODUCT($S169,IMDIV($O169,IMSUB($O169,1)))</f>
        <v>-96.9816717508503-481.108176162526i</v>
      </c>
      <c r="X169" s="2">
        <f t="shared" si="25"/>
        <v>53.817836534992061</v>
      </c>
    </row>
    <row r="170" spans="12:24" x14ac:dyDescent="0.25">
      <c r="L170">
        <f t="shared" si="20"/>
        <v>1.6800000000000013</v>
      </c>
      <c r="M170" s="1">
        <f t="shared" si="21"/>
        <v>47.863009232263998</v>
      </c>
      <c r="N170" s="1">
        <f t="shared" si="19"/>
        <v>3.8021214218735195E-4</v>
      </c>
      <c r="O170" s="2" t="str">
        <f t="shared" si="22"/>
        <v>0.999997146476203+0.00238894107310019i</v>
      </c>
      <c r="P170" s="2" t="str">
        <f>IMDIV(IMSUB(IMPRODUCT(gg1_+gg2_,$O170),gg2_),IMSUB($O170,1))</f>
        <v>0.000122189521789536-0.0000998008036363043i</v>
      </c>
      <c r="Q170" s="2" t="str">
        <f>IMDIV(IMPRODUCT(gpi,$O170),IMSUB($O170,1))</f>
        <v>48.2518225847564-40395.9346593245i</v>
      </c>
      <c r="R170" s="2" t="str">
        <f>IMPRODUCT($P170,$Q170,gpd)</f>
        <v>-2.70769893282921-3.32322225314359i</v>
      </c>
      <c r="S170" s="2" t="str">
        <f>IMDIV($R170,IMSUM(1,$R170))</f>
        <v>1.12232763759904-0.238052457390792i</v>
      </c>
      <c r="T170" s="2">
        <f t="shared" si="23"/>
        <v>1.1935102056478528</v>
      </c>
      <c r="U170">
        <f t="shared" si="24"/>
        <v>-11.975299918610304</v>
      </c>
      <c r="W170" s="2" t="str">
        <f>IMPRODUCT($S170,IMDIV($O170,IMSUB($O170,1)))</f>
        <v>-99.0863831329794-469.919662561772i</v>
      </c>
      <c r="X170" s="2">
        <f t="shared" si="25"/>
        <v>53.629395262460477</v>
      </c>
    </row>
    <row r="171" spans="12:24" x14ac:dyDescent="0.25">
      <c r="L171">
        <f t="shared" si="20"/>
        <v>1.6900000000000013</v>
      </c>
      <c r="M171" s="1">
        <f t="shared" si="21"/>
        <v>48.977881936844788</v>
      </c>
      <c r="N171" s="1">
        <f t="shared" si="19"/>
        <v>3.8906842068037092E-4</v>
      </c>
      <c r="O171" s="2" t="str">
        <f t="shared" si="22"/>
        <v>0.999997011993837+0.00244458654949033i</v>
      </c>
      <c r="P171" s="2" t="str">
        <f>IMDIV(IMSUB(IMPRODUCT(gg1_+gg2_,$O171),gg2_),IMSUB($O171,1))</f>
        <v>0.000122189521789552-0.0000975290578085162i</v>
      </c>
      <c r="Q171" s="2" t="str">
        <f>IMDIV(IMPRODUCT(gpi,$O171),IMSUB($O171,1))</f>
        <v>48.2518225910429-39476.410039576i</v>
      </c>
      <c r="R171" s="2" t="str">
        <f>IMPRODUCT($P171,$Q171,gpd)</f>
        <v>-2.58565380728505-3.24757640649099i</v>
      </c>
      <c r="S171" s="2" t="str">
        <f>IMDIV($R171,IMSUM(1,$R171))</f>
        <v>1.12140323672747-0.248645880618053i</v>
      </c>
      <c r="T171" s="2">
        <f t="shared" si="23"/>
        <v>1.2036660260614704</v>
      </c>
      <c r="U171">
        <f t="shared" si="24"/>
        <v>-12.501790585912063</v>
      </c>
      <c r="W171" s="2" t="str">
        <f>IMPRODUCT($S171,IMDIV($O171,IMSUB($O171,1)))</f>
        <v>-101.15200280283-458.85283945832i</v>
      </c>
      <c r="X171" s="2">
        <f t="shared" si="25"/>
        <v>53.439551180215872</v>
      </c>
    </row>
    <row r="172" spans="12:24" x14ac:dyDescent="0.25">
      <c r="L172">
        <f t="shared" si="20"/>
        <v>1.7000000000000013</v>
      </c>
      <c r="M172" s="1">
        <f t="shared" si="21"/>
        <v>50.118723362727394</v>
      </c>
      <c r="N172" s="1">
        <f t="shared" si="19"/>
        <v>3.9813098839996394E-4</v>
      </c>
      <c r="O172" s="2" t="str">
        <f t="shared" si="22"/>
        <v>0.999996871173518+0.00250152816769508i</v>
      </c>
      <c r="P172" s="2" t="str">
        <f>IMDIV(IMSUB(IMPRODUCT(gg1_+gg2_,$O172),gg2_),IMSUB($O172,1))</f>
        <v>0.000122189521789537-0.0000953090231785334i</v>
      </c>
      <c r="Q172" s="2" t="str">
        <f>IMDIV(IMPRODUCT(gpi,$O172),IMSUB($O172,1))</f>
        <v>48.2518225854409-38577.8163349623i</v>
      </c>
      <c r="R172" s="2" t="str">
        <f>IMPRODUCT($P172,$Q172,gpd)</f>
        <v>-2.46910161724178-3.17365246783424i</v>
      </c>
      <c r="S172" s="2" t="str">
        <f>IMDIV($R172,IMSUM(1,$R172))</f>
        <v>1.12011954472946-0.259490347768797i</v>
      </c>
      <c r="T172" s="2">
        <f t="shared" si="23"/>
        <v>1.2123245220913992</v>
      </c>
      <c r="U172">
        <f t="shared" si="24"/>
        <v>-13.043231784106553</v>
      </c>
      <c r="W172" s="2" t="str">
        <f>IMPRODUCT($S172,IMDIV($O172,IMSUB($O172,1)))</f>
        <v>-103.172508651165-447.903152991099i</v>
      </c>
      <c r="X172" s="2">
        <f t="shared" si="25"/>
        <v>53.24820977817506</v>
      </c>
    </row>
    <row r="173" spans="12:24" x14ac:dyDescent="0.25">
      <c r="L173">
        <f t="shared" si="20"/>
        <v>1.7100000000000013</v>
      </c>
      <c r="M173" s="1">
        <f t="shared" si="21"/>
        <v>51.286138399136647</v>
      </c>
      <c r="N173" s="1">
        <f t="shared" si="19"/>
        <v>4.0740465043949322E-4</v>
      </c>
      <c r="O173" s="2" t="str">
        <f t="shared" si="22"/>
        <v>0.99999672371655+0.00255979611817518i</v>
      </c>
      <c r="P173" s="2" t="str">
        <f>IMDIV(IMSUB(IMPRODUCT(gg1_+gg2_,$O173),gg2_),IMSUB($O173,1))</f>
        <v>0.000122189521789563-0.0000931395226538406i</v>
      </c>
      <c r="Q173" s="2" t="str">
        <f>IMDIV(IMPRODUCT(gpi,$O173),IMSUB($O173,1))</f>
        <v>48.2518225959352-37699.6770992071i</v>
      </c>
      <c r="R173" s="2" t="str">
        <f>IMPRODUCT($P173,$Q173,gpd)</f>
        <v>-2.35779513985539-3.10141124172627i</v>
      </c>
      <c r="S173" s="2" t="str">
        <f>IMDIV($R173,IMSUM(1,$R173))</f>
        <v>1.11845686394165-0.27057354876628i</v>
      </c>
      <c r="T173" s="2">
        <f t="shared" si="23"/>
        <v>1.2193908772972282</v>
      </c>
      <c r="U173">
        <f t="shared" si="24"/>
        <v>-13.599533295975707</v>
      </c>
      <c r="W173" s="2" t="str">
        <f>IMPRODUCT($S173,IMDIV($O173,IMSUB($O173,1)))</f>
        <v>-105.141809087062-437.066581344886i</v>
      </c>
      <c r="X173" s="2">
        <f t="shared" si="25"/>
        <v>53.055276240113862</v>
      </c>
    </row>
    <row r="174" spans="12:24" x14ac:dyDescent="0.25">
      <c r="L174">
        <f t="shared" si="20"/>
        <v>1.7200000000000013</v>
      </c>
      <c r="M174" s="1">
        <f t="shared" si="21"/>
        <v>52.480746024977449</v>
      </c>
      <c r="N174" s="1">
        <f t="shared" si="19"/>
        <v>4.1689432381732388E-4</v>
      </c>
      <c r="O174" s="2" t="str">
        <f t="shared" si="22"/>
        <v>0.999996569310156+0.00261942129457746i</v>
      </c>
      <c r="P174" s="2" t="str">
        <f>IMDIV(IMSUB(IMPRODUCT(gg1_+gg2_,$O174),gg2_),IMSUB($O174,1))</f>
        <v>0.000122189521789553-0.0000910194059371023i</v>
      </c>
      <c r="Q174" s="2" t="str">
        <f>IMDIV(IMPRODUCT(gpi,$O174),IMSUB($O174,1))</f>
        <v>48.2518225918565-36841.5267312642i</v>
      </c>
      <c r="R174" s="2" t="str">
        <f>IMPRODUCT($P174,$Q174,gpd)</f>
        <v>-2.25149827918124-3.03081442490885i</v>
      </c>
      <c r="S174" s="2" t="str">
        <f>IMDIV($R174,IMSUM(1,$R174))</f>
        <v>1.11639587978791-0.281881579327423i</v>
      </c>
      <c r="T174" s="2">
        <f t="shared" si="23"/>
        <v>1.2247702710808208</v>
      </c>
      <c r="U174">
        <f t="shared" si="24"/>
        <v>-14.170573244437845</v>
      </c>
      <c r="W174" s="2" t="str">
        <f>IMPRODUCT($S174,IMDIV($O174,IMSUB($O174,1)))</f>
        <v>-107.053775890656-426.339646242274i</v>
      </c>
      <c r="X174" s="2">
        <f t="shared" si="25"/>
        <v>52.860655745660672</v>
      </c>
    </row>
    <row r="175" spans="12:24" x14ac:dyDescent="0.25">
      <c r="L175">
        <f t="shared" si="20"/>
        <v>1.7300000000000013</v>
      </c>
      <c r="M175" s="1">
        <f t="shared" si="21"/>
        <v>53.703179637025457</v>
      </c>
      <c r="N175" s="1">
        <f t="shared" si="19"/>
        <v>4.2660504008389094E-4</v>
      </c>
      <c r="O175" s="2" t="str">
        <f t="shared" si="22"/>
        <v>0.999996407626822+0.00268043531011128i</v>
      </c>
      <c r="P175" s="2" t="str">
        <f>IMDIV(IMSUB(IMPRODUCT(gg1_+gg2_,$O175),gg2_),IMSUB($O175,1))</f>
        <v>0.000122189521789563-0.0000889475489142871i</v>
      </c>
      <c r="Q175" s="2" t="str">
        <f>IMDIV(IMPRODUCT(gpi,$O175),IMSUB($O175,1))</f>
        <v>48.2518225958982-36002.9102284495i</v>
      </c>
      <c r="R175" s="2" t="str">
        <f>IMPRODUCT($P175,$Q175,gpd)</f>
        <v>-2.14998556532212-2.9618245860181i</v>
      </c>
      <c r="S175" s="2" t="str">
        <f>IMDIV($R175,IMSUM(1,$R175))</f>
        <v>1.11391779924635-0.293398933662618i</v>
      </c>
      <c r="T175" s="2">
        <f t="shared" si="23"/>
        <v>1.2283681869102576</v>
      </c>
      <c r="U175">
        <f t="shared" si="24"/>
        <v>-14.756197852921327</v>
      </c>
      <c r="W175" s="2" t="str">
        <f>IMPRODUCT($S175,IMDIV($O175,IMSUB($O175,1)))</f>
        <v>-108.902279141474-415.719421643788i</v>
      </c>
      <c r="X175" s="2">
        <f t="shared" si="25"/>
        <v>52.664253778520589</v>
      </c>
    </row>
    <row r="176" spans="12:24" x14ac:dyDescent="0.25">
      <c r="L176">
        <f t="shared" si="20"/>
        <v>1.7400000000000013</v>
      </c>
      <c r="M176" s="1">
        <f t="shared" si="21"/>
        <v>54.954087385762662</v>
      </c>
      <c r="N176" s="1">
        <f t="shared" si="19"/>
        <v>4.3654194798949596E-4</v>
      </c>
      <c r="O176" s="2" t="str">
        <f t="shared" si="22"/>
        <v>0.999996238323596+0.00274287051430622i</v>
      </c>
      <c r="P176" s="2" t="str">
        <f>IMDIV(IMSUB(IMPRODUCT(gg1_+gg2_,$O176),gg2_),IMSUB($O176,1))</f>
        <v>0.000122189521789557-0.000086922853059009i</v>
      </c>
      <c r="Q176" s="2" t="str">
        <f>IMDIV(IMPRODUCT(gpi,$O176),IMSUB($O176,1))</f>
        <v>48.2518225933292-35183.3829451927i</v>
      </c>
      <c r="R176" s="2" t="str">
        <f>IMPRODUCT($P176,$Q176,gpd)</f>
        <v>-2.05304167619419-2.89440514572643i</v>
      </c>
      <c r="S176" s="2" t="str">
        <f>IMDIV($R176,IMSUM(1,$R176))</f>
        <v>1.11100449346323-0.305108510272756i</v>
      </c>
      <c r="T176" s="2">
        <f t="shared" si="23"/>
        <v>1.2300907249245792</v>
      </c>
      <c r="U176">
        <f t="shared" si="24"/>
        <v>-15.356221358305257</v>
      </c>
      <c r="W176" s="2" t="str">
        <f>IMPRODUCT($S176,IMDIV($O176,IMSUB($O176,1)))</f>
        <v>-110.681223957279-405.203539363186i</v>
      </c>
      <c r="X176" s="2">
        <f t="shared" si="25"/>
        <v>52.465976439080791</v>
      </c>
    </row>
    <row r="177" spans="12:24" x14ac:dyDescent="0.25">
      <c r="L177">
        <f t="shared" si="20"/>
        <v>1.7500000000000013</v>
      </c>
      <c r="M177" s="1">
        <f t="shared" si="21"/>
        <v>56.234132519035114</v>
      </c>
      <c r="N177" s="1">
        <f t="shared" si="19"/>
        <v>4.4671031621424062E-4</v>
      </c>
      <c r="O177" s="2" t="str">
        <f t="shared" si="22"/>
        <v>0.999996061041365+0.00280676001015986i</v>
      </c>
      <c r="P177" s="2" t="str">
        <f>IMDIV(IMSUB(IMPRODUCT(gg1_+gg2_,$O177),gg2_),IMSUB($O177,1))</f>
        <v>0.00012218952178955-0.0000849442448509787i</v>
      </c>
      <c r="Q177" s="2" t="str">
        <f>IMDIV(IMPRODUCT(gpi,$O177),IMSUB($O177,1))</f>
        <v>48.2518225904911-34382.5103572807i</v>
      </c>
      <c r="R177" s="2" t="str">
        <f>IMPRODUCT($P177,$Q177,gpd)</f>
        <v>-1.96046098081687-2.82852035735499i</v>
      </c>
      <c r="S177" s="2" t="str">
        <f>IMDIV($R177,IMSUM(1,$R177))</f>
        <v>1.10763864316748-0.316991631641646i</v>
      </c>
      <c r="T177" s="2">
        <f t="shared" si="23"/>
        <v>1.2298449168718719</v>
      </c>
      <c r="U177">
        <f t="shared" si="24"/>
        <v>-15.970426079634038</v>
      </c>
      <c r="W177" s="2" t="str">
        <f>IMPRODUCT($S177,IMDIV($O177,IMSUB($O177,1)))</f>
        <v>-112.384588731031-394.790191324762i</v>
      </c>
      <c r="X177" s="2">
        <f t="shared" si="25"/>
        <v>52.265730759349466</v>
      </c>
    </row>
    <row r="178" spans="12:24" x14ac:dyDescent="0.25">
      <c r="L178">
        <f t="shared" si="20"/>
        <v>1.7600000000000013</v>
      </c>
      <c r="M178" s="1">
        <f t="shared" si="21"/>
        <v>57.543993733715901</v>
      </c>
      <c r="N178" s="1">
        <f t="shared" si="19"/>
        <v>4.5711553616155213E-4</v>
      </c>
      <c r="O178" s="2" t="str">
        <f t="shared" si="22"/>
        <v>0.999995875404091+0.00287213767168484i</v>
      </c>
      <c r="P178" s="2" t="str">
        <f>IMDIV(IMSUB(IMPRODUCT(gg1_+gg2_,$O178),gg2_),IMSUB($O178,1))</f>
        <v>0.000122189521789541-0.0000830106752061902i</v>
      </c>
      <c r="Q178" s="2" t="str">
        <f>IMDIV(IMPRODUCT(gpi,$O178),IMSUB($O178,1))</f>
        <v>48.2518225868824-33599.8678314663i</v>
      </c>
      <c r="R178" s="2" t="str">
        <f>IMPRODUCT($P178,$Q178,gpd)</f>
        <v>-1.87204710312859-2.76413528791684i</v>
      </c>
      <c r="S178" s="2" t="str">
        <f>IMDIV($R178,IMSUM(1,$R178))</f>
        <v>1.10380388540983-0.329028078477405i</v>
      </c>
      <c r="T178" s="2">
        <f t="shared" si="23"/>
        <v>1.2275390413280598</v>
      </c>
      <c r="U178">
        <f t="shared" si="24"/>
        <v>-16.598562644569856</v>
      </c>
      <c r="W178" s="2" t="str">
        <f>IMPRODUCT($S178,IMDIV($O178,IMSUB($O178,1)))</f>
        <v>-114.006464519787-384.478128222569i</v>
      </c>
      <c r="X178" s="2">
        <f t="shared" si="25"/>
        <v>52.06342501817457</v>
      </c>
    </row>
    <row r="179" spans="12:24" x14ac:dyDescent="0.25">
      <c r="L179">
        <f t="shared" si="20"/>
        <v>1.7700000000000014</v>
      </c>
      <c r="M179" s="1">
        <f t="shared" si="21"/>
        <v>58.884365535559105</v>
      </c>
      <c r="N179" s="1">
        <f t="shared" si="19"/>
        <v>4.6776312481677595E-4</v>
      </c>
      <c r="O179" s="2" t="str">
        <f t="shared" si="22"/>
        <v>0.999995681018015+0.00293903816186425i</v>
      </c>
      <c r="P179" s="2" t="str">
        <f>IMDIV(IMSUB(IMPRODUCT(gg1_+gg2_,$O179),gg2_),IMSUB($O179,1))</f>
        <v>0.000122189521789557-0.000081121118919785i</v>
      </c>
      <c r="Q179" s="2" t="str">
        <f>IMDIV(IMPRODUCT(gpi,$O179),IMSUB($O179,1))</f>
        <v>48.2518225930391-32835.0404003229i</v>
      </c>
      <c r="R179" s="2" t="str">
        <f>IMPRODUCT($P179,$Q179,gpd)</f>
        <v>-1.78761250542553-2.70121579959708i</v>
      </c>
      <c r="S179" s="2" t="str">
        <f>IMDIV($R179,IMSUM(1,$R179))</f>
        <v>1.09948496003324-0.341196138980653i</v>
      </c>
      <c r="T179" s="2">
        <f t="shared" si="23"/>
        <v>1.2230829371095282</v>
      </c>
      <c r="U179">
        <f t="shared" si="24"/>
        <v>-17.240350373911241</v>
      </c>
      <c r="W179" s="2" t="str">
        <f>IMPRODUCT($S179,IMDIV($O179,IMSUB($O179,1)))</f>
        <v>-115.541095195316-374.266654382004i</v>
      </c>
      <c r="X179" s="2">
        <f t="shared" si="25"/>
        <v>51.858969054657592</v>
      </c>
    </row>
    <row r="180" spans="12:24" x14ac:dyDescent="0.25">
      <c r="L180">
        <f t="shared" si="20"/>
        <v>1.7800000000000014</v>
      </c>
      <c r="M180" s="1">
        <f t="shared" si="21"/>
        <v>60.255958607435979</v>
      </c>
      <c r="N180" s="1">
        <f t="shared" si="19"/>
        <v>4.7865872767235447E-4</v>
      </c>
      <c r="O180" s="2" t="str">
        <f t="shared" si="22"/>
        <v>0.999995477470818+0.0030074969510251i</v>
      </c>
      <c r="P180" s="2" t="str">
        <f>IMDIV(IMSUB(IMPRODUCT(gg1_+gg2_,$O180),gg2_),IMSUB($O180,1))</f>
        <v>0.000122189521789546-0.0000792745741247595i</v>
      </c>
      <c r="Q180" s="2" t="str">
        <f>IMDIV(IMPRODUCT(gpi,$O180),IMSUB($O180,1))</f>
        <v>48.2518225887944-32087.6225422231i</v>
      </c>
      <c r="R180" s="2" t="str">
        <f>IMPRODUCT($P180,$Q180,gpd)</f>
        <v>-1.70697809062409-2.63972853164795i</v>
      </c>
      <c r="S180" s="2" t="str">
        <f>IMDIV($R180,IMSUM(1,$R180))</f>
        <v>1.09466785419406-0.35347267342521i</v>
      </c>
      <c r="T180" s="2">
        <f t="shared" si="23"/>
        <v>1.2163883128517259</v>
      </c>
      <c r="U180">
        <f t="shared" si="24"/>
        <v>-17.89547782292151</v>
      </c>
      <c r="W180" s="2" t="str">
        <f>IMPRODUCT($S180,IMDIV($O180,IMSUB($O180,1)))</f>
        <v>-116.982917935522-364.155618671827i</v>
      </c>
      <c r="X180" s="2">
        <f t="shared" si="25"/>
        <v>51.65227457773242</v>
      </c>
    </row>
    <row r="181" spans="12:24" x14ac:dyDescent="0.25">
      <c r="L181">
        <f t="shared" si="20"/>
        <v>1.7900000000000014</v>
      </c>
      <c r="M181" s="1">
        <f t="shared" si="21"/>
        <v>61.659500186148421</v>
      </c>
      <c r="N181" s="1">
        <f t="shared" si="19"/>
        <v>4.8980812172114217E-4</v>
      </c>
      <c r="O181" s="2" t="str">
        <f t="shared" si="22"/>
        <v>0.999995264330752+0.00307755033563948i</v>
      </c>
      <c r="P181" s="2" t="str">
        <f>IMDIV(IMSUB(IMPRODUCT(gg1_+gg2_,$O181),gg2_),IMSUB($O181,1))</f>
        <v>0.000122189521789539-0.0000774700617581357i</v>
      </c>
      <c r="Q181" s="2" t="str">
        <f>IMDIV(IMPRODUCT(gpi,$O181),IMSUB($O181,1))</f>
        <v>48.2518225858417-31357.2179663249i</v>
      </c>
      <c r="R181" s="2" t="str">
        <f>IMPRODUCT($P181,$Q181,gpd)</f>
        <v>-1.62997282230787-2.57964088270739i</v>
      </c>
      <c r="S181" s="2" t="str">
        <f>IMDIV($R181,IMSUM(1,$R181))</f>
        <v>1.08933994315044-0.365833194145318i</v>
      </c>
      <c r="T181" s="2">
        <f t="shared" si="23"/>
        <v>1.2073690505589876</v>
      </c>
      <c r="U181">
        <f t="shared" si="24"/>
        <v>-18.563603478086769</v>
      </c>
      <c r="W181" s="2" t="str">
        <f>IMPRODUCT($S181,IMDIV($O181,IMSUB($O181,1)))</f>
        <v>-118.326603611338-354.145401355976i</v>
      </c>
      <c r="X181" s="2">
        <f t="shared" si="25"/>
        <v>51.443255469715858</v>
      </c>
    </row>
    <row r="182" spans="12:24" x14ac:dyDescent="0.25">
      <c r="L182">
        <f t="shared" si="20"/>
        <v>1.8000000000000014</v>
      </c>
      <c r="M182" s="1">
        <f t="shared" si="21"/>
        <v>63.095734448019527</v>
      </c>
      <c r="N182" s="1">
        <f t="shared" si="19"/>
        <v>5.0121721851944341E-4</v>
      </c>
      <c r="O182" s="2" t="str">
        <f t="shared" si="22"/>
        <v>0.999995041145721+0.00314923545756322i</v>
      </c>
      <c r="P182" s="2" t="str">
        <f>IMDIV(IMSUB(IMPRODUCT(gg1_+gg2_,$O182),gg2_),IMSUB($O182,1))</f>
        <v>0.000122189521789544-0.0000757066250436711i</v>
      </c>
      <c r="Q182" s="2" t="str">
        <f>IMDIV(IMPRODUCT(gpi,$O182),IMSUB($O182,1))</f>
        <v>48.2518225881459-30643.4394024542i</v>
      </c>
      <c r="R182" s="2" t="str">
        <f>IMPRODUCT($P182,$Q182,gpd)</f>
        <v>-1.55643336198041-2.52092099350894i</v>
      </c>
      <c r="S182" s="2" t="str">
        <f>IMDIV($R182,IMSUM(1,$R182))</f>
        <v>1.08349012553441-0.378251960776231i</v>
      </c>
      <c r="T182" s="2">
        <f t="shared" si="23"/>
        <v>1.195941501236943</v>
      </c>
      <c r="U182">
        <f t="shared" si="24"/>
        <v>-19.244356604786798</v>
      </c>
      <c r="W182" s="2" t="str">
        <f>IMPRODUCT($S182,IMDIV($O182,IMSUB($O182,1)))</f>
        <v>-119.56709659902-344.236896844089i</v>
      </c>
      <c r="X182" s="2">
        <f t="shared" si="25"/>
        <v>51.231828081940769</v>
      </c>
    </row>
    <row r="183" spans="12:24" x14ac:dyDescent="0.25">
      <c r="L183">
        <f t="shared" si="20"/>
        <v>1.8100000000000014</v>
      </c>
      <c r="M183" s="1">
        <f t="shared" si="21"/>
        <v>64.565422903465816</v>
      </c>
      <c r="N183" s="1">
        <f t="shared" si="19"/>
        <v>5.1289206732139827E-4</v>
      </c>
      <c r="O183" s="2" t="str">
        <f t="shared" si="22"/>
        <v>0.999994807442321+0.00322259032372247i</v>
      </c>
      <c r="P183" s="2" t="str">
        <f>IMDIV(IMSUB(IMPRODUCT(gg1_+gg2_,$O183),gg2_),IMSUB($O183,1))</f>
        <v>0.000122189521789543-0.000073983328984011i</v>
      </c>
      <c r="Q183" s="2" t="str">
        <f>IMDIV(IMPRODUCT(gpi,$O183),IMSUB($O183,1))</f>
        <v>48.2518225876378-29945.9083957688i</v>
      </c>
      <c r="R183" s="2" t="str">
        <f>IMPRODUCT($P183,$Q183,gpd)</f>
        <v>-1.48620372259013-2.46353772998934i</v>
      </c>
      <c r="S183" s="2" t="str">
        <f>IMDIV($R183,IMSUM(1,$R183))</f>
        <v>1.07710895126807-0.390702090384713i</v>
      </c>
      <c r="T183" s="2">
        <f t="shared" si="23"/>
        <v>1.1820247705252616</v>
      </c>
      <c r="U183">
        <f t="shared" si="24"/>
        <v>-19.937338241761687</v>
      </c>
      <c r="W183" s="2" t="str">
        <f>IMPRODUCT($S183,IMDIV($O183,IMSUB($O183,1)))</f>
        <v>-120.699653538952-334.431492345545i</v>
      </c>
      <c r="X183" s="2">
        <f t="shared" si="25"/>
        <v>51.017911520389603</v>
      </c>
    </row>
    <row r="184" spans="12:24" x14ac:dyDescent="0.25">
      <c r="L184">
        <f t="shared" si="20"/>
        <v>1.8200000000000014</v>
      </c>
      <c r="M184" s="1">
        <f t="shared" si="21"/>
        <v>66.069344800759865</v>
      </c>
      <c r="N184" s="1">
        <f t="shared" si="19"/>
        <v>5.2483885828637558E-4</v>
      </c>
      <c r="O184" s="2" t="str">
        <f t="shared" si="22"/>
        <v>0.999994562724839+0.00329765382625845i</v>
      </c>
      <c r="P184" s="2" t="str">
        <f>IMDIV(IMSUB(IMPRODUCT(gg1_+gg2_,$O184),gg2_),IMSUB($O184,1))</f>
        <v>0.000122189521789549-0.0000722992598644775i</v>
      </c>
      <c r="Q184" s="2" t="str">
        <f>IMDIV(IMPRODUCT(gpi,$O184),IMSUB($O184,1))</f>
        <v>48.2518225899135-29264.2551060956i</v>
      </c>
      <c r="R184" s="2" t="str">
        <f>IMPRODUCT($P184,$Q184,gpd)</f>
        <v>-1.41913493764956-2.40746066678321i</v>
      </c>
      <c r="S184" s="2" t="str">
        <f>IMDIV($R184,IMSUM(1,$R184))</f>
        <v>1.07018874032562-0.403155681873211i</v>
      </c>
      <c r="T184" s="2">
        <f t="shared" si="23"/>
        <v>1.1655409924599252</v>
      </c>
      <c r="U184">
        <f t="shared" si="24"/>
        <v>-20.642122336044974</v>
      </c>
      <c r="W184" s="2" t="str">
        <f>IMPRODUCT($S184,IMDIV($O184,IMSUB($O184,1)))</f>
        <v>-121.719880554382-324.731042501126i</v>
      </c>
      <c r="X184" s="2">
        <f t="shared" si="25"/>
        <v>50.801427919457034</v>
      </c>
    </row>
    <row r="185" spans="12:24" x14ac:dyDescent="0.25">
      <c r="L185">
        <f t="shared" si="20"/>
        <v>1.8300000000000014</v>
      </c>
      <c r="M185" s="1">
        <f t="shared" si="21"/>
        <v>67.608297539198432</v>
      </c>
      <c r="N185" s="1">
        <f t="shared" si="19"/>
        <v>5.3706392576107983E-4</v>
      </c>
      <c r="O185" s="2" t="str">
        <f t="shared" si="22"/>
        <v>0.999994306474199+0.00337446576314099i</v>
      </c>
      <c r="P185" s="2" t="str">
        <f>IMDIV(IMSUB(IMPRODUCT(gg1_+gg2_,$O185),gg2_),IMSUB($O185,1))</f>
        <v>0.000122189521789559-0.0000706535247695036i</v>
      </c>
      <c r="Q185" s="2" t="str">
        <f>IMDIV(IMPRODUCT(gpi,$O185),IMSUB($O185,1))</f>
        <v>48.2518225940546-28598.1181118378i</v>
      </c>
      <c r="R185" s="2" t="str">
        <f>IMPRODUCT($P185,$Q185,gpd)</f>
        <v>-1.35508474527742-2.35266007108927i</v>
      </c>
      <c r="S185" s="2" t="str">
        <f>IMDIV($R185,IMSUM(1,$R185))</f>
        <v>1.06272369059666-0.415583953804658i</v>
      </c>
      <c r="T185" s="2">
        <f t="shared" si="23"/>
        <v>1.1464155896019483</v>
      </c>
      <c r="U185">
        <f t="shared" si="24"/>
        <v>-21.358257010971347</v>
      </c>
      <c r="W185" s="2" t="str">
        <f>IMPRODUCT($S185,IMDIV($O185,IMSUB($O185,1)))</f>
        <v>-122.623768449675-315.137840129218i</v>
      </c>
      <c r="X185" s="2">
        <f t="shared" si="25"/>
        <v>50.582302702079829</v>
      </c>
    </row>
    <row r="186" spans="12:24" x14ac:dyDescent="0.25">
      <c r="L186">
        <f t="shared" si="20"/>
        <v>1.8400000000000014</v>
      </c>
      <c r="M186" s="1">
        <f t="shared" si="21"/>
        <v>69.183097091893913</v>
      </c>
      <c r="N186" s="1">
        <f t="shared" si="19"/>
        <v>5.4957375163810422E-4</v>
      </c>
      <c r="O186" s="2" t="str">
        <f t="shared" si="22"/>
        <v>0.999994038146861+0.0034530668592619i</v>
      </c>
      <c r="P186" s="2" t="str">
        <f>IMDIV(IMSUB(IMPRODUCT(gg1_+gg2_,$O186),gg2_),IMSUB($O186,1))</f>
        <v>0.000122189521789554-0.0000690452511087485i</v>
      </c>
      <c r="Q186" s="2" t="str">
        <f>IMDIV(IMPRODUCT(gpi,$O186),IMSUB($O186,1))</f>
        <v>48.2518225921689-27947.1442183438i</v>
      </c>
      <c r="R186" s="2" t="str">
        <f>IMPRODUCT($P186,$Q186,gpd)</f>
        <v>-1.29391728643257-2.29910688690558i</v>
      </c>
      <c r="S186" s="2" t="str">
        <f>IMDIV($R186,IMSUM(1,$R186))</f>
        <v>1.05470997317922-0.427957394563175i</v>
      </c>
      <c r="T186" s="2">
        <f t="shared" si="23"/>
        <v>1.1245775177893909</v>
      </c>
      <c r="U186">
        <f t="shared" si="24"/>
        <v>-22.085265959196128</v>
      </c>
      <c r="W186" s="2" t="str">
        <f>IMPRODUCT($S186,IMDIV($O186,IMSUB($O186,1)))</f>
        <v>-123.407725420464-305.654583282535i</v>
      </c>
      <c r="X186" s="2">
        <f t="shared" si="25"/>
        <v>50.360464824489512</v>
      </c>
    </row>
    <row r="187" spans="12:24" x14ac:dyDescent="0.25">
      <c r="L187">
        <f t="shared" si="20"/>
        <v>1.8500000000000014</v>
      </c>
      <c r="M187" s="1">
        <f t="shared" si="21"/>
        <v>70.79457843841405</v>
      </c>
      <c r="N187" s="1">
        <f t="shared" si="19"/>
        <v>5.6237496879271557E-4</v>
      </c>
      <c r="O187" s="2" t="str">
        <f t="shared" si="22"/>
        <v>0.999993757173671+0.00353349878801919i</v>
      </c>
      <c r="P187" s="2" t="str">
        <f>IMDIV(IMSUB(IMPRODUCT(gg1_+gg2_,$O187),gg2_),IMSUB($O187,1))</f>
        <v>0.000122189521789549-0.0000674735861540814i</v>
      </c>
      <c r="Q187" s="2" t="str">
        <f>IMDIV(IMPRODUCT(gpi,$O187),IMSUB($O187,1))</f>
        <v>48.2518225901475-27310.9882706385i</v>
      </c>
      <c r="R187" s="2" t="str">
        <f>IMPRODUCT($P187,$Q187,gpd)</f>
        <v>-1.23550281673051-2.24677271962561i</v>
      </c>
      <c r="S187" s="2" t="str">
        <f>IMDIV($R187,IMSUM(1,$R187))</f>
        <v>1.04614581356671-0.440245923534955i</v>
      </c>
      <c r="T187" s="2">
        <f t="shared" si="23"/>
        <v>1.0999594939830841</v>
      </c>
      <c r="U187">
        <f t="shared" si="24"/>
        <v>-22.822649951181152</v>
      </c>
      <c r="W187" s="2" t="str">
        <f>IMPRODUCT($S187,IMDIV($O187,IMSUB($O187,1)))</f>
        <v>-124.068606829536-296.284338877299i</v>
      </c>
      <c r="X187" s="2">
        <f t="shared" si="25"/>
        <v>50.135847004058782</v>
      </c>
    </row>
    <row r="188" spans="12:24" x14ac:dyDescent="0.25">
      <c r="L188">
        <f t="shared" si="20"/>
        <v>1.8600000000000014</v>
      </c>
      <c r="M188" s="1">
        <f t="shared" si="21"/>
        <v>72.443596007499266</v>
      </c>
      <c r="N188" s="1">
        <f t="shared" si="19"/>
        <v>5.7547436459969362E-4</v>
      </c>
      <c r="O188" s="2" t="str">
        <f t="shared" si="22"/>
        <v>0.999993462958651+0.00361580419340352i</v>
      </c>
      <c r="P188" s="2" t="str">
        <f>IMDIV(IMSUB(IMPRODUCT(gg1_+gg2_,$O188),gg2_),IMSUB($O188,1))</f>
        <v>0.00012218952178955-0.0000659376965877493i</v>
      </c>
      <c r="Q188" s="2" t="str">
        <f>IMDIV(IMPRODUCT(gpi,$O188),IMSUB($O188,1))</f>
        <v>48.2518225905592-26689.312970418i</v>
      </c>
      <c r="R188" s="2" t="str">
        <f>IMPRODUCT($P188,$Q188,gpd)</f>
        <v>-1.17971743124557-2.19562982098136i</v>
      </c>
      <c r="S188" s="2" t="str">
        <f>IMDIV($R188,IMSUM(1,$R188))</f>
        <v>1.03703155734805-0.452419061786289i</v>
      </c>
      <c r="T188" s="2">
        <f t="shared" si="23"/>
        <v>1.0724982058226911</v>
      </c>
      <c r="U188">
        <f t="shared" si="24"/>
        <v>-23.569888448812609</v>
      </c>
      <c r="W188" s="2" t="str">
        <f>IMPRODUCT($S188,IMDIV($O188,IMSUB($O188,1)))</f>
        <v>-124.603741635212-287.030503214954i</v>
      </c>
      <c r="X188" s="2">
        <f t="shared" si="25"/>
        <v>49.908385928858891</v>
      </c>
    </row>
    <row r="189" spans="12:24" x14ac:dyDescent="0.25">
      <c r="L189">
        <f t="shared" si="20"/>
        <v>1.8700000000000014</v>
      </c>
      <c r="M189" s="1">
        <f t="shared" si="21"/>
        <v>74.131024130092001</v>
      </c>
      <c r="N189" s="1">
        <f t="shared" si="19"/>
        <v>5.8887888453208596E-4</v>
      </c>
      <c r="O189" s="2" t="str">
        <f t="shared" si="22"/>
        <v>0.999993154877735+0.00370002671259878i</v>
      </c>
      <c r="P189" s="2" t="str">
        <f>IMDIV(IMSUB(IMPRODUCT(gg1_+gg2_,$O189),gg2_),IMSUB($O189,1))</f>
        <v>0.000122189521789548-0.000064436768060981i</v>
      </c>
      <c r="Q189" s="2" t="str">
        <f>IMDIV(IMPRODUCT(gpi,$O189),IMSUB($O189,1))</f>
        <v>48.2518225895074-26081.7886972091i</v>
      </c>
      <c r="R189" s="2" t="str">
        <f>IMPRODUCT($P189,$Q189,gpd)</f>
        <v>-1.1264428017-2.14565107433067i</v>
      </c>
      <c r="S189" s="2" t="str">
        <f>IMDIV($R189,IMSUM(1,$R189))</f>
        <v>1.02736971922238-0.464446110526451i</v>
      </c>
      <c r="T189" s="2">
        <f t="shared" si="23"/>
        <v>1.0421345016366361</v>
      </c>
      <c r="U189">
        <f t="shared" si="24"/>
        <v>-24.326441313095422</v>
      </c>
      <c r="W189" s="2" t="str">
        <f>IMPRODUCT($S189,IMDIV($O189,IMSUB($O189,1)))</f>
        <v>-125.010955097674-277.896759770216i</v>
      </c>
      <c r="X189" s="2">
        <f t="shared" si="25"/>
        <v>49.67802244766979</v>
      </c>
    </row>
    <row r="190" spans="12:24" x14ac:dyDescent="0.25">
      <c r="L190">
        <f t="shared" si="20"/>
        <v>1.8800000000000014</v>
      </c>
      <c r="M190" s="1">
        <f t="shared" si="21"/>
        <v>75.857757502918631</v>
      </c>
      <c r="N190" s="1">
        <f t="shared" si="19"/>
        <v>6.0259563584379096E-4</v>
      </c>
      <c r="O190" s="2" t="str">
        <f t="shared" si="22"/>
        <v>0.999992832277447+0.00378621099910832i</v>
      </c>
      <c r="P190" s="2" t="str">
        <f>IMDIV(IMSUB(IMPRODUCT(gg1_+gg2_,$O190),gg2_),IMSUB($O190,1))</f>
        <v>0.00012218952178955-0.0000629700047615487i</v>
      </c>
      <c r="Q190" s="2" t="str">
        <f>IMDIV(IMPRODUCT(gpi,$O190),IMSUB($O190,1))</f>
        <v>48.2518225905598-25488.0933336008i</v>
      </c>
      <c r="R190" s="2" t="str">
        <f>IMPRODUCT($P190,$Q190,gpd)</f>
        <v>-1.07556592546059-2.0968099802808i</v>
      </c>
      <c r="S190" s="2" t="str">
        <f>IMDIV($R190,IMSUM(1,$R190))</f>
        <v>1.01716501434203-0.47629633548003i</v>
      </c>
      <c r="T190" s="2">
        <f t="shared" si="23"/>
        <v>1.0088135598011643</v>
      </c>
      <c r="U190">
        <f t="shared" si="24"/>
        <v>-25.091750594261583</v>
      </c>
      <c r="W190" s="2" t="str">
        <f>IMPRODUCT($S190,IMDIV($O190,IMSUB($O190,1)))</f>
        <v>-125.288587437193-268.887034667533i</v>
      </c>
      <c r="X190" s="2">
        <f t="shared" si="25"/>
        <v>49.444701739340758</v>
      </c>
    </row>
    <row r="191" spans="12:24" x14ac:dyDescent="0.25">
      <c r="L191">
        <f t="shared" si="20"/>
        <v>1.8900000000000015</v>
      </c>
      <c r="M191" s="1">
        <f t="shared" si="21"/>
        <v>77.624711662869501</v>
      </c>
      <c r="N191" s="1">
        <f t="shared" si="19"/>
        <v>6.1663189133791708E-4</v>
      </c>
      <c r="O191" s="2" t="str">
        <f t="shared" si="22"/>
        <v>0.999992494473513+0.00387440274641951i</v>
      </c>
      <c r="P191" s="2" t="str">
        <f>IMDIV(IMSUB(IMPRODUCT(gg1_+gg2_,$O191),gg2_),IMSUB($O191,1))</f>
        <v>0.000122189521789554-0.0000615366289923147i</v>
      </c>
      <c r="Q191" s="2" t="str">
        <f>IMDIV(IMPRODUCT(gpi,$O191),IMSUB($O191,1))</f>
        <v>48.2518225921879-24907.9120944527i</v>
      </c>
      <c r="R191" s="2" t="str">
        <f>IMPRODUCT($P191,$Q191,gpd)</f>
        <v>-1.02697888585477-2.04908064263708i</v>
      </c>
      <c r="S191" s="2" t="str">
        <f>IMDIV($R191,IMSUM(1,$R191))</f>
        <v>1.00642437125079-0.487939155159165i</v>
      </c>
      <c r="T191" s="2">
        <f t="shared" si="23"/>
        <v>0.97248503662105634</v>
      </c>
      <c r="U191">
        <f t="shared" si="24"/>
        <v>-25.865242391724497</v>
      </c>
      <c r="W191" s="2" t="str">
        <f>IMPRODUCT($S191,IMDIV($O191,IMSUB($O191,1)))</f>
        <v>-125.43550817325-260.005450313805i</v>
      </c>
      <c r="X191" s="2">
        <f t="shared" si="25"/>
        <v>49.208373460671957</v>
      </c>
    </row>
    <row r="192" spans="12:24" x14ac:dyDescent="0.25">
      <c r="L192">
        <f t="shared" si="20"/>
        <v>1.9000000000000015</v>
      </c>
      <c r="M192" s="1">
        <f t="shared" si="21"/>
        <v>79.432823472428467</v>
      </c>
      <c r="N192" s="1">
        <f t="shared" si="19"/>
        <v>6.3099509322291786E-4</v>
      </c>
      <c r="O192" s="2" t="str">
        <f t="shared" si="22"/>
        <v>0.99999214074941+0.00396464871221876i</v>
      </c>
      <c r="P192" s="2" t="str">
        <f>IMDIV(IMSUB(IMPRODUCT(gg1_+gg2_,$O192),gg2_),IMSUB($O192,1))</f>
        <v>0.000122189521789544-0.0000601358807582161i</v>
      </c>
      <c r="Q192" s="2" t="str">
        <f>IMDIV(IMPRODUCT(gpi,$O192),IMSUB($O192,1))</f>
        <v>48.2518225881677-24340.9373599922i</v>
      </c>
      <c r="R192" s="2" t="str">
        <f>IMPRODUCT($P192,$Q192,gpd)</f>
        <v>-0.980578623253479-2.00243775467241i</v>
      </c>
      <c r="S192" s="2" t="str">
        <f>IMDIV($R192,IMSUM(1,$R192))</f>
        <v>0.995156925924623-0.499344330928954i</v>
      </c>
      <c r="T192" s="2">
        <f t="shared" si="23"/>
        <v>0.9331031919681132</v>
      </c>
      <c r="U192">
        <f t="shared" si="24"/>
        <v>-26.64632877132706</v>
      </c>
      <c r="W192" s="2" t="str">
        <f>IMPRODUCT($S192,IMDIV($O192,IMSUB($O192,1)))</f>
        <v>-125.451125933977-251.256277684826i</v>
      </c>
      <c r="X192" s="2">
        <f t="shared" si="25"/>
        <v>48.968991872053742</v>
      </c>
    </row>
    <row r="193" spans="12:24" x14ac:dyDescent="0.25">
      <c r="L193">
        <f t="shared" si="20"/>
        <v>1.9100000000000015</v>
      </c>
      <c r="M193" s="1">
        <f t="shared" si="21"/>
        <v>81.283051616410248</v>
      </c>
      <c r="N193" s="1">
        <f t="shared" si="19"/>
        <v>6.4569285705855294E-4</v>
      </c>
      <c r="O193" s="2" t="str">
        <f t="shared" si="22"/>
        <v>0.999991770354849+0.00405699674316995i</v>
      </c>
      <c r="P193" s="2" t="str">
        <f>IMDIV(IMSUB(IMPRODUCT(gg1_+gg2_,$O193),gg2_),IMSUB($O193,1))</f>
        <v>0.000122189521789544-0.0000587670173639884i</v>
      </c>
      <c r="Q193" s="2" t="str">
        <f>IMDIV(IMPRODUCT(gpi,$O193),IMSUB($O193,1))</f>
        <v>48.251822588254-23786.8685127104i</v>
      </c>
      <c r="R193" s="2" t="str">
        <f>IMPRODUCT($P193,$Q193,gpd)</f>
        <v>-0.936266716477887-1.95685658571101i</v>
      </c>
      <c r="S193" s="2" t="str">
        <f>IMDIV($R193,IMSUM(1,$R193))</f>
        <v>0.98337399671327-0.510482156696082i</v>
      </c>
      <c r="T193" s="2">
        <f t="shared" si="23"/>
        <v>0.89062699223306219</v>
      </c>
      <c r="U193">
        <f t="shared" si="24"/>
        <v>-27.434409726562809</v>
      </c>
      <c r="W193" s="2" t="str">
        <f>IMPRODUCT($S193,IMDIV($O193,IMSUB($O193,1)))</f>
        <v>-125.335393590774-242.643887793241i</v>
      </c>
      <c r="X193" s="2">
        <f t="shared" si="25"/>
        <v>48.726515940420036</v>
      </c>
    </row>
    <row r="194" spans="12:24" x14ac:dyDescent="0.25">
      <c r="L194">
        <f t="shared" si="20"/>
        <v>1.9200000000000015</v>
      </c>
      <c r="M194" s="1">
        <f t="shared" si="21"/>
        <v>83.176377110267424</v>
      </c>
      <c r="N194" s="1">
        <f t="shared" ref="N194:N257" si="26">M194/(CEdsp)</f>
        <v>6.6073297579375583E-4</v>
      </c>
      <c r="O194" s="2" t="str">
        <f t="shared" si="22"/>
        <v>0.99999138250418+0.00415149580026936i</v>
      </c>
      <c r="P194" s="2" t="str">
        <f>IMDIV(IMSUB(IMPRODUCT(gg1_+gg2_,$O194),gg2_),IMSUB($O194,1))</f>
        <v>0.000122189521789556-0.000057429313020335i</v>
      </c>
      <c r="Q194" s="2" t="str">
        <f>IMDIV(IMPRODUCT(gpi,$O194),IMSUB($O194,1))</f>
        <v>48.2518225930898-23245.4117779705i</v>
      </c>
      <c r="R194" s="2" t="str">
        <f>IMPRODUCT($P194,$Q194,gpd)</f>
        <v>-0.893949174035818-1.91231296801378i</v>
      </c>
      <c r="S194" s="2" t="str">
        <f>IMDIV($R194,IMSUM(1,$R194))</f>
        <v>0.971089040245466-0.521323646031684i</v>
      </c>
      <c r="T194" s="2">
        <f t="shared" si="23"/>
        <v>0.84502019024064245</v>
      </c>
      <c r="U194">
        <f t="shared" si="24"/>
        <v>-28.228875170784693</v>
      </c>
      <c r="W194" s="2" t="str">
        <f>IMPRODUCT($S194,IMDIV($O194,IMSUB($O194,1)))</f>
        <v>-125.088808643283-234.172702876902i</v>
      </c>
      <c r="X194" s="2">
        <f t="shared" si="25"/>
        <v>48.480909419164149</v>
      </c>
    </row>
    <row r="195" spans="12:24" x14ac:dyDescent="0.25">
      <c r="L195">
        <f t="shared" ref="L195:L258" si="27">L194+Graph_Step_Size</f>
        <v>1.9300000000000015</v>
      </c>
      <c r="M195" s="1">
        <f t="shared" ref="M195:M258" si="28">10^L195</f>
        <v>85.113803820237962</v>
      </c>
      <c r="N195" s="1">
        <f t="shared" si="26"/>
        <v>6.7612342389855942E-4</v>
      </c>
      <c r="O195" s="2" t="str">
        <f>IMEXP(2*PI()*N195&amp;"i")</f>
        <v>0.999990976374724+0.00424819598479037i</v>
      </c>
      <c r="P195" s="2" t="str">
        <f>IMDIV(IMSUB(IMPRODUCT(gg1_+gg2_,$O195),gg2_),IMSUB($O195,1))</f>
        <v>0.000122189521789544-0.0000561220584584303i</v>
      </c>
      <c r="Q195" s="2" t="str">
        <f>IMDIV(IMPRODUCT(gpi,$O195),IMSUB($O195,1))</f>
        <v>48.2518225881892-22716.2800682445i</v>
      </c>
      <c r="R195" s="2" t="str">
        <f>IMPRODUCT($P195,$Q195,gpd)</f>
        <v>-0.853536234743006-1.86878328396387i</v>
      </c>
      <c r="S195" s="2" t="str">
        <f>IMDIV($R195,IMSUM(1,$R195))</f>
        <v>0.958317588647731-0.531840714553165i</v>
      </c>
      <c r="T195" s="2">
        <f t="shared" ref="T195:T258" si="29">20*LOG10(SQRT(IMPRODUCT(IMCONJUGATE(S195),S195)+0))</f>
        <v>0.7962513819945336</v>
      </c>
      <c r="U195">
        <f t="shared" ref="U195:U258" si="30">ATAN(IMAGINARY(S195)/IMREAL(S195))*180/PI()</f>
        <v>-29.029106947112879</v>
      </c>
      <c r="W195" s="2" t="str">
        <f>IMPRODUCT($S195,IMDIV($O195,IMSUB($O195,1)))</f>
        <v>-124.712408847973-225.847147854612i</v>
      </c>
      <c r="X195" s="2">
        <f t="shared" ref="X195:X258" si="31">20*LOG10(SQRT(IMPRODUCT(IMCONJUGATE(W195),W195)+0))</f>
        <v>48.232140904885313</v>
      </c>
    </row>
    <row r="196" spans="12:24" x14ac:dyDescent="0.25">
      <c r="L196">
        <f t="shared" si="27"/>
        <v>1.9400000000000015</v>
      </c>
      <c r="M196" s="1">
        <f t="shared" si="28"/>
        <v>87.096358995608384</v>
      </c>
      <c r="N196" s="1">
        <f t="shared" si="26"/>
        <v>6.9187236159226563E-4</v>
      </c>
      <c r="O196" s="2" t="str">
        <f>IMEXP(2*PI()*N196&amp;"i")</f>
        <v>0.999990551105037+0.00434714856483169i</v>
      </c>
      <c r="P196" s="2" t="str">
        <f>IMDIV(IMSUB(IMPRODUCT(gg1_+gg2_,$O196),gg2_),IMSUB($O196,1))</f>
        <v>0.000122189521789553-0.0000548445605551126i</v>
      </c>
      <c r="Q196" s="2" t="str">
        <f>IMDIV(IMPRODUCT(gpi,$O196),IMSUB($O196,1))</f>
        <v>48.2518225916017-22199.1928308962i</v>
      </c>
      <c r="R196" s="2" t="str">
        <f>IMPRODUCT($P196,$Q196,gpd)</f>
        <v>-0.814942177343292-1.82624445354804i</v>
      </c>
      <c r="S196" s="2" t="str">
        <f>IMDIV($R196,IMSUM(1,$R196))</f>
        <v>0.945077168715933-0.542006355450043i</v>
      </c>
      <c r="T196" s="2">
        <f t="shared" si="29"/>
        <v>0.74429404040008484</v>
      </c>
      <c r="U196">
        <f t="shared" si="30"/>
        <v>-29.834480842679159</v>
      </c>
      <c r="W196" s="2" t="str">
        <f>IMPRODUCT($S196,IMDIV($O196,IMSUB($O196,1)))</f>
        <v>-124.207763155096-217.671602594573i</v>
      </c>
      <c r="X196" s="2">
        <f t="shared" si="31"/>
        <v>47.980183871112338</v>
      </c>
    </row>
    <row r="197" spans="12:24" x14ac:dyDescent="0.25">
      <c r="L197">
        <f t="shared" si="27"/>
        <v>1.9500000000000015</v>
      </c>
      <c r="M197" s="1">
        <f t="shared" si="28"/>
        <v>89.125093813374875</v>
      </c>
      <c r="N197" s="1">
        <f t="shared" si="26"/>
        <v>7.0798813917010133E-4</v>
      </c>
      <c r="O197" s="2" t="str">
        <f>IMEXP(2*PI()*N197&amp;"i")</f>
        <v>0.999990105793071+0.00444840600248311i</v>
      </c>
      <c r="P197" s="2" t="str">
        <f>IMDIV(IMSUB(IMPRODUCT(gg1_+gg2_,$O197),gg2_),IMSUB($O197,1))</f>
        <v>0.000122189521789553-0.0000535961419634461i</v>
      </c>
      <c r="Q197" s="2" t="str">
        <f>IMDIV(IMPRODUCT(gpi,$O197),IMSUB($O197,1))</f>
        <v>48.2518225915351-21693.8758994278i</v>
      </c>
      <c r="R197" s="2" t="str">
        <f>IMPRODUCT($P197,$Q197,gpd)</f>
        <v>-0.778085138657853-1.7846739221144i</v>
      </c>
      <c r="S197" s="2" t="str">
        <f>IMDIV($R197,IMSUM(1,$R197))</f>
        <v>0.931387203916705-0.551794806137002i</v>
      </c>
      <c r="T197" s="2">
        <f t="shared" si="29"/>
        <v>0.6891265261034224</v>
      </c>
      <c r="U197">
        <f t="shared" si="30"/>
        <v>-30.644368594854093</v>
      </c>
      <c r="W197" s="2" t="str">
        <f>IMPRODUCT($S197,IMDIV($O197,IMSUB($O197,1)))</f>
        <v>-123.576958090123-209.650355518618i</v>
      </c>
      <c r="X197" s="2">
        <f t="shared" si="31"/>
        <v>47.725016679144368</v>
      </c>
    </row>
    <row r="198" spans="12:24" x14ac:dyDescent="0.25">
      <c r="L198">
        <f t="shared" si="27"/>
        <v>1.9600000000000015</v>
      </c>
      <c r="M198" s="1">
        <f t="shared" si="28"/>
        <v>91.201083935591285</v>
      </c>
      <c r="N198" s="1">
        <f t="shared" si="26"/>
        <v>7.2447930143065581E-4</v>
      </c>
      <c r="O198" s="2" t="str">
        <f>IMEXP(2*PI()*N198&amp;"i")</f>
        <v>0.999989639494269+0.00455202198162307i</v>
      </c>
      <c r="P198" s="2" t="str">
        <f>IMDIV(IMSUB(IMPRODUCT(gg1_+gg2_,$O198),gg2_),IMSUB($O198,1))</f>
        <v>0.000122189521789547-0.0000523761407557552i</v>
      </c>
      <c r="Q198" s="2" t="str">
        <f>IMDIV(IMPRODUCT(gpi,$O198),IMSUB($O198,1))</f>
        <v>48.251822589103-21200.0613481137i</v>
      </c>
      <c r="R198" s="2" t="str">
        <f>IMPRODUCT($P198,$Q198,gpd)</f>
        <v>-0.742886939971868-1.74404964841705i</v>
      </c>
      <c r="S198" s="2" t="str">
        <f>IMDIV($R198,IMSUM(1,$R198))</f>
        <v>0.917268900391308-0.561181704149558i</v>
      </c>
      <c r="T198" s="2">
        <f t="shared" si="29"/>
        <v>0.63073207607718573</v>
      </c>
      <c r="U198">
        <f t="shared" si="30"/>
        <v>-31.458139876251138</v>
      </c>
      <c r="W198" s="2" t="str">
        <f>IMPRODUCT($S198,IMDIV($O198,IMSUB($O198,1)))</f>
        <v>-122.822579777686-201.787559054225i</v>
      </c>
      <c r="X198" s="2">
        <f t="shared" si="31"/>
        <v>47.466622566637696</v>
      </c>
    </row>
    <row r="199" spans="12:24" x14ac:dyDescent="0.25">
      <c r="L199">
        <f t="shared" si="27"/>
        <v>1.9700000000000015</v>
      </c>
      <c r="M199" s="1">
        <f t="shared" si="28"/>
        <v>93.325430079699501</v>
      </c>
      <c r="N199" s="1">
        <f t="shared" si="26"/>
        <v>7.4135459220644681E-4</v>
      </c>
      <c r="O199" s="2" t="str">
        <f>IMEXP(2*PI()*N199&amp;"i")</f>
        <v>0.99998915121956+0.00465805143636279i</v>
      </c>
      <c r="P199" s="2" t="str">
        <f>IMDIV(IMSUB(IMPRODUCT(gg1_+gg2_,$O199),gg2_),IMSUB($O199,1))</f>
        <v>0.00012218952178955-0.0000511839100712312i</v>
      </c>
      <c r="Q199" s="2" t="str">
        <f>IMDIV(IMPRODUCT(gpi,$O199),IMSUB($O199,1))</f>
        <v>48.2518225904767-20717.4873499423i</v>
      </c>
      <c r="R199" s="2" t="str">
        <f>IMPRODUCT($P199,$Q199,gpd)</f>
        <v>-0.709272921185954-1.70435009292879i</v>
      </c>
      <c r="S199" s="2" t="str">
        <f>IMDIV($R199,IMSUM(1,$R199))</f>
        <v>0.902745118305072-0.570144230563918i</v>
      </c>
      <c r="T199" s="2">
        <f t="shared" si="29"/>
        <v>0.5690987703512439</v>
      </c>
      <c r="U199">
        <f t="shared" si="30"/>
        <v>-32.275164247189622</v>
      </c>
      <c r="W199" s="2" t="str">
        <f>IMPRODUCT($S199,IMDIV($O199,IMSUB($O199,1)))</f>
        <v>-121.947691871174-194.087187398099i</v>
      </c>
      <c r="X199" s="2">
        <f t="shared" si="31"/>
        <v>47.204989614338189</v>
      </c>
    </row>
    <row r="200" spans="12:24" x14ac:dyDescent="0.25">
      <c r="L200">
        <f t="shared" si="27"/>
        <v>1.9800000000000015</v>
      </c>
      <c r="M200" s="1">
        <f t="shared" si="28"/>
        <v>95.499258602143996</v>
      </c>
      <c r="N200" s="1">
        <f t="shared" si="26"/>
        <v>7.5862295900001322E-4</v>
      </c>
      <c r="O200" s="2" t="str">
        <f t="shared" ref="O200:O263" si="32">IMEXP(2*PI()*N200&amp;"i")</f>
        <v>0.999988639933258+0.00476655058015172i</v>
      </c>
      <c r="P200" s="2" t="str">
        <f>IMDIV(IMSUB(IMPRODUCT(gg1_+gg2_,$O200),gg2_),IMSUB($O200,1))</f>
        <v>0.000122189521789553-0.0000500188177732718i</v>
      </c>
      <c r="Q200" s="2" t="str">
        <f>IMDIV(IMPRODUCT(gpi,$O200),IMSUB($O200,1))</f>
        <v>48.2518225915477-20245.8980377922i</v>
      </c>
      <c r="R200" s="2" t="str">
        <f>IMPRODUCT($P200,$Q200,gpd)</f>
        <v>-0.677171782458311-1.66555420641951i</v>
      </c>
      <c r="S200" s="2" t="str">
        <f>IMDIV($R200,IMSUM(1,$R200))</f>
        <v>0.887840230138458-0.578661239424686i</v>
      </c>
      <c r="T200" s="2">
        <f t="shared" si="29"/>
        <v>0.50421947782885479</v>
      </c>
      <c r="U200">
        <f t="shared" si="30"/>
        <v>-33.094813063775177</v>
      </c>
      <c r="W200" s="2" t="str">
        <f>IMPRODUCT($S200,IMDIV($O200,IMSUB($O200,1)))</f>
        <v>-120.955809706131-186.552997027315i</v>
      </c>
      <c r="X200" s="2">
        <f t="shared" si="31"/>
        <v>46.940110691898703</v>
      </c>
    </row>
    <row r="201" spans="12:24" x14ac:dyDescent="0.25">
      <c r="L201">
        <f t="shared" si="27"/>
        <v>1.9900000000000015</v>
      </c>
      <c r="M201" s="1">
        <f t="shared" si="28"/>
        <v>97.723722095581465</v>
      </c>
      <c r="N201" s="1">
        <f t="shared" si="26"/>
        <v>7.7629355772800327E-4</v>
      </c>
      <c r="O201" s="2" t="str">
        <f t="shared" si="32"/>
        <v>0.999988104550868+0.00487757693555996i</v>
      </c>
      <c r="P201" s="2" t="str">
        <f>IMDIV(IMSUB(IMPRODUCT(gg1_+gg2_,$O201),gg2_),IMSUB($O201,1))</f>
        <v>0.00012218952178955-0.0000488802461147746i</v>
      </c>
      <c r="Q201" s="2" t="str">
        <f>IMDIV(IMPRODUCT(gpi,$O201),IMSUB($O201,1))</f>
        <v>48.2518225906632-19785.0433687677i</v>
      </c>
      <c r="R201" s="2" t="str">
        <f>IMPRODUCT($P201,$Q201,gpd)</f>
        <v>-0.646515432973409-1.62764141879654i</v>
      </c>
      <c r="S201" s="2" t="str">
        <f>IMDIV($R201,IMSUM(1,$R201))</f>
        <v>0.872579967655524-0.586713371881557i</v>
      </c>
      <c r="T201" s="2">
        <f t="shared" si="29"/>
        <v>0.43609178205309285</v>
      </c>
      <c r="U201">
        <f t="shared" si="30"/>
        <v>-33.916461330994494</v>
      </c>
      <c r="W201" s="2" t="str">
        <f>IMPRODUCT($S201,IMDIV($O201,IMSUB($O201,1)))</f>
        <v>-119.850871043736-179.188490339027i</v>
      </c>
      <c r="X201" s="2">
        <f t="shared" si="31"/>
        <v>46.671983383647266</v>
      </c>
    </row>
    <row r="202" spans="12:24" x14ac:dyDescent="0.25">
      <c r="L202">
        <f t="shared" si="27"/>
        <v>2.0000000000000013</v>
      </c>
      <c r="M202" s="1">
        <f t="shared" si="28"/>
        <v>100.00000000000031</v>
      </c>
      <c r="N202" s="1">
        <f t="shared" si="26"/>
        <v>7.943757575757601E-4</v>
      </c>
      <c r="O202" s="2" t="str">
        <f t="shared" si="32"/>
        <v>0.999987543936786+0.004991189364753i</v>
      </c>
      <c r="P202" s="2" t="str">
        <f>IMDIV(IMSUB(IMPRODUCT(gg1_+gg2_,$O202),gg2_),IMSUB($O202,1))</f>
        <v>0.000122189521789552-0.0000477675914096052i</v>
      </c>
      <c r="Q202" s="2" t="str">
        <f>IMDIV(IMPRODUCT(gpi,$O202),IMSUB($O202,1))</f>
        <v>48.2518225915389-19334.6789916233i</v>
      </c>
      <c r="R202" s="2" t="str">
        <f>IMPRODUCT($P202,$Q202,gpd)</f>
        <v>-0.617238846498518-1.59059162819832i</v>
      </c>
      <c r="S202" s="2" t="str">
        <f>IMDIV($R202,IMSUM(1,$R202))</f>
        <v>0.856991259421825-0.594283153977248i</v>
      </c>
      <c r="T202" s="2">
        <f t="shared" si="29"/>
        <v>0.36471788792515214</v>
      </c>
      <c r="U202">
        <f t="shared" si="30"/>
        <v>-34.739489490992987</v>
      </c>
      <c r="W202" s="2" t="str">
        <f>IMPRODUCT($S202,IMDIV($O202,IMSUB($O202,1)))</f>
        <v>-118.637203812522-171.996882745917i</v>
      </c>
      <c r="X202" s="2">
        <f t="shared" si="31"/>
        <v>46.400609895307156</v>
      </c>
    </row>
    <row r="203" spans="12:24" x14ac:dyDescent="0.25">
      <c r="L203">
        <f t="shared" si="27"/>
        <v>2.0100000000000011</v>
      </c>
      <c r="M203" s="1">
        <f t="shared" si="28"/>
        <v>102.32929922807573</v>
      </c>
      <c r="N203" s="1">
        <f t="shared" si="26"/>
        <v>8.1287914596499039E-4</v>
      </c>
      <c r="O203" s="2" t="str">
        <f t="shared" si="32"/>
        <v>0.999986956901888+0.00510744810067517i</v>
      </c>
      <c r="P203" s="2" t="str">
        <f>IMDIV(IMSUB(IMPRODUCT(gg1_+gg2_,$O203),gg2_),IMSUB($O203,1))</f>
        <v>0.000122189521789548-0.0000466802637135816i</v>
      </c>
      <c r="Q203" s="2" t="str">
        <f>IMDIV(IMPRODUCT(gpi,$O203),IMSUB($O203,1))</f>
        <v>48.2518225898679-18894.5661172049i</v>
      </c>
      <c r="R203" s="2" t="str">
        <f>IMPRODUCT($P203,$Q203,gpd)</f>
        <v>-0.589279923469946-1.55438519033516i</v>
      </c>
      <c r="S203" s="2" t="str">
        <f>IMDIV($R203,IMSUM(1,$R203))</f>
        <v>0.841102060864076-0.601355077293341i</v>
      </c>
      <c r="T203" s="2">
        <f t="shared" si="29"/>
        <v>0.29010451068564586</v>
      </c>
      <c r="U203">
        <f t="shared" si="30"/>
        <v>-35.563285137308682</v>
      </c>
      <c r="W203" s="2" t="str">
        <f>IMPRODUCT($S203,IMDIV($O203,IMSUB($O203,1)))</f>
        <v>-117.319491290752-164.98107350087i</v>
      </c>
      <c r="X203" s="2">
        <f t="shared" si="31"/>
        <v>46.125996942979612</v>
      </c>
    </row>
    <row r="204" spans="12:24" x14ac:dyDescent="0.25">
      <c r="L204">
        <f t="shared" si="27"/>
        <v>2.0200000000000009</v>
      </c>
      <c r="M204" s="1">
        <f t="shared" si="28"/>
        <v>104.71285480509026</v>
      </c>
      <c r="N204" s="1">
        <f t="shared" si="26"/>
        <v>8.3181353363713886E-4</v>
      </c>
      <c r="O204" s="2" t="str">
        <f t="shared" si="32"/>
        <v>0.999986342201011+0.00522641477895785i</v>
      </c>
      <c r="P204" s="2" t="str">
        <f>IMDIV(IMSUB(IMPRODUCT(gg1_+gg2_,$O204),gg2_),IMSUB($O204,1))</f>
        <v>0.000122189521789547-0.0000456176865114202i</v>
      </c>
      <c r="Q204" s="2" t="str">
        <f>IMDIV(IMPRODUCT(gpi,$O204),IMSUB($O204,1))</f>
        <v>48.2518225894319-18464.471391841i</v>
      </c>
      <c r="R204" s="2" t="str">
        <f>IMPRODUCT($P204,$Q204,gpd)</f>
        <v>-0.562579359266356-1.51900290807473i</v>
      </c>
      <c r="S204" s="2" t="str">
        <f>IMDIV($R204,IMSUM(1,$R204))</f>
        <v>0.824941178893623-0.607915661910071i</v>
      </c>
      <c r="T204" s="2">
        <f t="shared" si="29"/>
        <v>0.21226274829429209</v>
      </c>
      <c r="U204">
        <f t="shared" si="30"/>
        <v>-36.387244647032233</v>
      </c>
      <c r="W204" s="2" t="str">
        <f>IMPRODUCT($S204,IMDIV($O204,IMSUB($O204,1)))</f>
        <v>-115.902735192287-158.14362045675i</v>
      </c>
      <c r="X204" s="2">
        <f t="shared" si="31"/>
        <v>45.848155625525784</v>
      </c>
    </row>
    <row r="205" spans="12:24" x14ac:dyDescent="0.25">
      <c r="L205">
        <f t="shared" si="27"/>
        <v>2.0300000000000007</v>
      </c>
      <c r="M205" s="1">
        <f t="shared" si="28"/>
        <v>107.15193052376085</v>
      </c>
      <c r="N205" s="1">
        <f t="shared" si="26"/>
        <v>8.5118895985517474E-4</v>
      </c>
      <c r="O205" s="2" t="str">
        <f t="shared" si="32"/>
        <v>0.99998569853031+0.00534815247056951i</v>
      </c>
      <c r="P205" s="2" t="str">
        <f>IMDIV(IMSUB(IMPRODUCT(gg1_+gg2_,$O205),gg2_),IMSUB($O205,1))</f>
        <v>0.000122189521789553-0.0000445792964103589i</v>
      </c>
      <c r="Q205" s="2" t="str">
        <f>IMDIV(IMPRODUCT(gpi,$O205),IMSUB($O205,1))</f>
        <v>48.2518225918371-18044.1667736151i</v>
      </c>
      <c r="R205" s="2" t="str">
        <f>IMPRODUCT($P205,$Q205,gpd)</f>
        <v>-0.537080518407783-1.48442602126269i</v>
      </c>
      <c r="S205" s="2" t="str">
        <f>IMDIV($R205,IMSUM(1,$R205))</f>
        <v>0.808538093159144-0.613953501411502i</v>
      </c>
      <c r="T205" s="2">
        <f t="shared" si="29"/>
        <v>0.13120793861421692</v>
      </c>
      <c r="U205">
        <f t="shared" si="30"/>
        <v>-37.210774723696915</v>
      </c>
      <c r="W205" s="2" t="str">
        <f>IMPRODUCT($S205,IMDIV($O205,IMSUB($O205,1)))</f>
        <v>-114.392217136505-151.486718907826i</v>
      </c>
      <c r="X205" s="2">
        <f t="shared" si="31"/>
        <v>45.567101281752514</v>
      </c>
    </row>
    <row r="206" spans="12:24" x14ac:dyDescent="0.25">
      <c r="L206">
        <f t="shared" si="27"/>
        <v>2.0400000000000005</v>
      </c>
      <c r="M206" s="1">
        <f t="shared" si="28"/>
        <v>109.64781961431871</v>
      </c>
      <c r="N206" s="1">
        <f t="shared" si="26"/>
        <v>8.7101569772654434E-4</v>
      </c>
      <c r="O206" s="2" t="str">
        <f t="shared" si="32"/>
        <v>0.999985024524491+0.00547272571522458i</v>
      </c>
      <c r="P206" s="2" t="str">
        <f>IMDIV(IMSUB(IMPRODUCT(gg1_+gg2_,$O206),gg2_),IMSUB($O206,1))</f>
        <v>0.000122189521789554-0.0000435645428424771i</v>
      </c>
      <c r="Q206" s="2" t="str">
        <f>IMDIV(IMPRODUCT(gpi,$O206),IMSUB($O206,1))</f>
        <v>48.2518225923741-17633.4294114552i</v>
      </c>
      <c r="R206" s="2" t="str">
        <f>IMPRODUCT($P206,$Q206,gpd)</f>
        <v>-0.51272931443759-1.4506361967757i</v>
      </c>
      <c r="S206" s="2" t="str">
        <f>IMDIV($R206,IMSUM(1,$R206))</f>
        <v>0.79192277598352-0.619459289931472i</v>
      </c>
      <c r="T206" s="2">
        <f t="shared" si="29"/>
        <v>4.6959502914179024E-2</v>
      </c>
      <c r="U206">
        <f t="shared" si="30"/>
        <v>-38.033293844636511</v>
      </c>
      <c r="W206" s="2" t="str">
        <f>IMPRODUCT($S206,IMDIV($O206,IMSUB($O206,1)))</f>
        <v>-112.793458987933-145.012184597252i</v>
      </c>
      <c r="X206" s="2">
        <f t="shared" si="31"/>
        <v>45.282853333916734</v>
      </c>
    </row>
    <row r="207" spans="12:24" x14ac:dyDescent="0.25">
      <c r="L207">
        <f t="shared" si="27"/>
        <v>2.0500000000000003</v>
      </c>
      <c r="M207" s="1">
        <f t="shared" si="28"/>
        <v>112.20184543019644</v>
      </c>
      <c r="N207" s="1">
        <f t="shared" si="26"/>
        <v>8.9130425965010349E-4</v>
      </c>
      <c r="O207" s="2" t="str">
        <f t="shared" si="32"/>
        <v>0.999984318753918+0.00560020055556882i</v>
      </c>
      <c r="P207" s="2" t="str">
        <f>IMDIV(IMSUB(IMPRODUCT(gg1_+gg2_,$O207),gg2_),IMSUB($O207,1))</f>
        <v>0.000122189521789551-0.0000425728877718014i</v>
      </c>
      <c r="Q207" s="2" t="str">
        <f>IMDIV(IMPRODUCT(gpi,$O207),IMSUB($O207,1))</f>
        <v>48.2518225910074-17232.0415269753i</v>
      </c>
      <c r="R207" s="2" t="str">
        <f>IMPRODUCT($P207,$Q207,gpd)</f>
        <v>-0.489474095184904-1.41761551880158i</v>
      </c>
      <c r="S207" s="2" t="str">
        <f>IMDIV($R207,IMSUM(1,$R207))</f>
        <v>0.775125512965448-0.624425831473106i</v>
      </c>
      <c r="T207" s="2">
        <f t="shared" si="29"/>
        <v>-4.0459222990031844E-2</v>
      </c>
      <c r="U207">
        <f t="shared" si="30"/>
        <v>-38.854233607722193</v>
      </c>
      <c r="W207" s="2" t="str">
        <f>IMPRODUCT($S207,IMDIV($O207,IMSUB($O207,1)))</f>
        <v>-111.112182545427-138.721440908066i</v>
      </c>
      <c r="X207" s="2">
        <f t="shared" si="31"/>
        <v>44.995435118869196</v>
      </c>
    </row>
    <row r="208" spans="12:24" x14ac:dyDescent="0.25">
      <c r="L208">
        <f t="shared" si="27"/>
        <v>2.06</v>
      </c>
      <c r="M208" s="1">
        <f t="shared" si="28"/>
        <v>114.81536214968835</v>
      </c>
      <c r="N208" s="1">
        <f t="shared" si="26"/>
        <v>9.1206540288993646E-4</v>
      </c>
      <c r="O208" s="2" t="str">
        <f t="shared" si="32"/>
        <v>0.999983579721581+0.00573064457215906i</v>
      </c>
      <c r="P208" s="2" t="str">
        <f>IMDIV(IMSUB(IMPRODUCT(gg1_+gg2_,$O208),gg2_),IMSUB($O208,1))</f>
        <v>0.000122189521789551-0.0000416038054095954i</v>
      </c>
      <c r="Q208" s="2" t="str">
        <f>IMDIV(IMPRODUCT(gpi,$O208),IMSUB($O208,1))</f>
        <v>48.2518225908521-16839.7902990059i</v>
      </c>
      <c r="R208" s="2" t="str">
        <f>IMPRODUCT($P208,$Q208,gpd)</f>
        <v>-0.467265533210551-1.38534647933995i</v>
      </c>
      <c r="S208" s="2" t="str">
        <f>IMDIV($R208,IMSUM(1,$R208))</f>
        <v>0.758176726175291-0.628848031993257i</v>
      </c>
      <c r="T208" s="2">
        <f t="shared" si="29"/>
        <v>-0.13102116828403199</v>
      </c>
      <c r="U208">
        <f t="shared" si="30"/>
        <v>-39.673039973297548</v>
      </c>
      <c r="W208" s="2" t="str">
        <f>IMPRODUCT($S208,IMDIV($O208,IMSUB($O208,1)))</f>
        <v>-109.354269053363-132.615510201347i</v>
      </c>
      <c r="X208" s="2">
        <f t="shared" si="31"/>
        <v>44.704873708507833</v>
      </c>
    </row>
    <row r="209" spans="12:24" x14ac:dyDescent="0.25">
      <c r="L209">
        <f t="shared" si="27"/>
        <v>2.0699999999999998</v>
      </c>
      <c r="M209" s="1">
        <f t="shared" si="28"/>
        <v>117.48975549395293</v>
      </c>
      <c r="N209" s="1">
        <f t="shared" si="26"/>
        <v>9.3331013527899387E-4</v>
      </c>
      <c r="O209" s="2" t="str">
        <f t="shared" si="32"/>
        <v>0.999982805859918+0.00586412691925571i</v>
      </c>
      <c r="P209" s="2" t="str">
        <f>IMDIV(IMSUB(IMPRODUCT(gg1_+gg2_,$O209),gg2_),IMSUB($O209,1))</f>
        <v>0.000122189521789549-0.0000406567819358293i</v>
      </c>
      <c r="Q209" s="2" t="str">
        <f>IMDIV(IMPRODUCT(gpi,$O209),IMSUB($O209,1))</f>
        <v>48.2518225901015-16456.4677507538i</v>
      </c>
      <c r="R209" s="2" t="str">
        <f>IMPRODUCT($P209,$Q209,gpd)</f>
        <v>-0.446056521180236-1.35381196891883i</v>
      </c>
      <c r="S209" s="2" t="str">
        <f>IMDIV($R209,IMSUM(1,$R209))</f>
        <v>0.741106801739133-0.632722874947458i</v>
      </c>
      <c r="T209" s="2">
        <f t="shared" si="29"/>
        <v>-0.22469571594015636</v>
      </c>
      <c r="U209">
        <f t="shared" si="30"/>
        <v>-40.489174398239015</v>
      </c>
      <c r="W209" s="2" t="str">
        <f>IMPRODUCT($S209,IMDIV($O209,IMSUB($O209,1)))</f>
        <v>-107.52571898488-126.695009204887i</v>
      </c>
      <c r="X209" s="2">
        <f t="shared" si="31"/>
        <v>44.411199720994915</v>
      </c>
    </row>
    <row r="210" spans="12:24" x14ac:dyDescent="0.25">
      <c r="L210">
        <f t="shared" si="27"/>
        <v>2.0799999999999996</v>
      </c>
      <c r="M210" s="1">
        <f t="shared" si="28"/>
        <v>120.22644346174125</v>
      </c>
      <c r="N210" s="1">
        <f t="shared" si="26"/>
        <v>9.5504972105559698E-4</v>
      </c>
      <c r="O210" s="2" t="str">
        <f t="shared" si="32"/>
        <v>0.999981995527493+0.00600071836144687i</v>
      </c>
      <c r="P210" s="2" t="str">
        <f>IMDIV(IMSUB(IMPRODUCT(gg1_+gg2_,$O210),gg2_),IMSUB($O210,1))</f>
        <v>0.000122189521789552-0.0000397313152259367i</v>
      </c>
      <c r="Q210" s="2" t="str">
        <f>IMDIV(IMPRODUCT(gpi,$O210),IMSUB($O210,1))</f>
        <v>48.2518225914283-16081.8706395303i</v>
      </c>
      <c r="R210" s="2" t="str">
        <f>IMPRODUCT($P210,$Q210,gpd)</f>
        <v>-0.425802071933591-1.32299526752357i</v>
      </c>
      <c r="S210" s="2" t="str">
        <f>IMDIV($R210,IMSUM(1,$R210))</f>
        <v>0.723945923472588-0.636049381188495i</v>
      </c>
      <c r="T210" s="2">
        <f t="shared" si="29"/>
        <v>-0.3214488992526181</v>
      </c>
      <c r="U210">
        <f t="shared" si="30"/>
        <v>-41.302114859943558</v>
      </c>
      <c r="W210" s="2" t="str">
        <f>IMPRODUCT($S210,IMDIV($O210,IMSUB($O210,1)))</f>
        <v>-105.632612521244-120.960148305578i</v>
      </c>
      <c r="X210" s="2">
        <f t="shared" si="31"/>
        <v>44.114447124224405</v>
      </c>
    </row>
    <row r="211" spans="12:24" x14ac:dyDescent="0.25">
      <c r="L211">
        <f t="shared" si="27"/>
        <v>2.0899999999999994</v>
      </c>
      <c r="M211" s="1">
        <f t="shared" si="28"/>
        <v>123.026877081238</v>
      </c>
      <c r="N211" s="1">
        <f t="shared" si="26"/>
        <v>9.7729568683588047E-4</v>
      </c>
      <c r="O211" s="2" t="str">
        <f t="shared" si="32"/>
        <v>0.999981147005511+0.00614049131112323i</v>
      </c>
      <c r="P211" s="2" t="str">
        <f>IMDIV(IMSUB(IMPRODUCT(gg1_+gg2_,$O211),gg2_),IMSUB($O211,1))</f>
        <v>0.000122189521789549-0.0000388269145854878i</v>
      </c>
      <c r="Q211" s="2" t="str">
        <f>IMDIV(IMPRODUCT(gpi,$O211),IMSUB($O211,1))</f>
        <v>48.2518225900236-15715.8003489884i</v>
      </c>
      <c r="R211" s="2" t="str">
        <f>IMPRODUCT($P211,$Q211,gpd)</f>
        <v>-0.406459223071492-1.29288003573092i</v>
      </c>
      <c r="S211" s="2" t="str">
        <f>IMDIV($R211,IMSUM(1,$R211))</f>
        <v>0.706723914080201-0.638828554299455i</v>
      </c>
      <c r="T211" s="2">
        <f t="shared" si="29"/>
        <v>-0.42124360446748077</v>
      </c>
      <c r="U211">
        <f t="shared" si="30"/>
        <v>-42.111356769203987</v>
      </c>
      <c r="W211" s="2" t="str">
        <f>IMPRODUCT($S211,IMDIV($O211,IMSUB($O211,1)))</f>
        <v>-103.681071122717-115.41073455456i</v>
      </c>
      <c r="X211" s="2">
        <f t="shared" si="31"/>
        <v>43.814653033194332</v>
      </c>
    </row>
    <row r="212" spans="12:24" x14ac:dyDescent="0.25">
      <c r="L212">
        <f t="shared" si="27"/>
        <v>2.0999999999999992</v>
      </c>
      <c r="M212" s="1">
        <f t="shared" si="28"/>
        <v>125.89254117941654</v>
      </c>
      <c r="N212" s="1">
        <f t="shared" si="26"/>
        <v>1.0000598277253626E-3</v>
      </c>
      <c r="O212" s="2" t="str">
        <f t="shared" si="32"/>
        <v>0.999980258494178+0.00628351986682336i</v>
      </c>
      <c r="P212" s="2" t="str">
        <f>IMDIV(IMSUB(IMPRODUCT(gg1_+gg2_,$O212),gg2_),IMSUB($O212,1))</f>
        <v>0.00012218952178955-0.000037943100488886i</v>
      </c>
      <c r="Q212" s="2" t="str">
        <f>IMDIV(IMPRODUCT(gpi,$O212),IMSUB($O212,1))</f>
        <v>48.2518225907072-15358.0627838146i</v>
      </c>
      <c r="R212" s="2" t="str">
        <f>IMPRODUCT($P212,$Q212,gpd)</f>
        <v>-0.387986945813424-1.26345030604658i</v>
      </c>
      <c r="S212" s="2" t="str">
        <f>IMDIV($R212,IMSUM(1,$R212))</f>
        <v>0.68947008523502-0.641063312559384i</v>
      </c>
      <c r="T212" s="2">
        <f t="shared" si="29"/>
        <v>-0.52403977820748515</v>
      </c>
      <c r="U212">
        <f t="shared" si="30"/>
        <v>-42.916413771585397</v>
      </c>
      <c r="W212" s="2" t="str">
        <f>IMPRODUCT($S212,IMDIV($O212,IMSUB($O212,1)))</f>
        <v>-101.677220544183-110.046178150451i</v>
      </c>
      <c r="X212" s="2">
        <f t="shared" si="31"/>
        <v>43.511857502584846</v>
      </c>
    </row>
    <row r="213" spans="12:24" x14ac:dyDescent="0.25">
      <c r="L213">
        <f t="shared" si="27"/>
        <v>2.109999999999999</v>
      </c>
      <c r="M213" s="1">
        <f t="shared" si="28"/>
        <v>128.8249551693132</v>
      </c>
      <c r="N213" s="1">
        <f t="shared" si="26"/>
        <v>1.0233542135728618E-3</v>
      </c>
      <c r="O213" s="2" t="str">
        <f t="shared" si="32"/>
        <v>0.999979328108878+0.00642987985246956i</v>
      </c>
      <c r="P213" s="2" t="str">
        <f>IMDIV(IMSUB(IMPRODUCT(gg1_+gg2_,$O213),gg2_),IMSUB($O213,1))</f>
        <v>0.000122189521789552-0.0000370794043263673i</v>
      </c>
      <c r="Q213" s="2" t="str">
        <f>IMDIV(IMPRODUCT(gpi,$O213),IMSUB($O213,1))</f>
        <v>48.2518225911936-15008.4682668166i</v>
      </c>
      <c r="R213" s="2" t="str">
        <f>IMPRODUCT($P213,$Q213,gpd)</f>
        <v>-0.370346057984737-1.23469047443823i</v>
      </c>
      <c r="S213" s="2" t="str">
        <f>IMDIV($R213,IMSUM(1,$R213))</f>
        <v>0.672213097694984-0.642758408890906i</v>
      </c>
      <c r="T213" s="2">
        <f t="shared" si="29"/>
        <v>-0.62979463802054381</v>
      </c>
      <c r="U213">
        <f t="shared" si="30"/>
        <v>-43.716818438198608</v>
      </c>
      <c r="W213" s="2" t="str">
        <f>IMPRODUCT($S213,IMDIV($O213,IMSUB($O213,1)))</f>
        <v>-99.6271556150795-104.865502136826i</v>
      </c>
      <c r="X213" s="2">
        <f t="shared" si="31"/>
        <v>43.206103316212115</v>
      </c>
    </row>
    <row r="214" spans="12:24" x14ac:dyDescent="0.25">
      <c r="L214">
        <f t="shared" si="27"/>
        <v>2.1199999999999988</v>
      </c>
      <c r="M214" s="1">
        <f t="shared" si="28"/>
        <v>131.82567385564039</v>
      </c>
      <c r="N214" s="1">
        <f t="shared" si="26"/>
        <v>1.0471911953700908E-3</v>
      </c>
      <c r="O214" s="2" t="str">
        <f t="shared" si="32"/>
        <v>0.999978353876179+0.00657964885751483i</v>
      </c>
      <c r="P214" s="2" t="str">
        <f>IMDIV(IMSUB(IMPRODUCT(gg1_+gg2_,$O214),gg2_),IMSUB($O214,1))</f>
        <v>0.000122189521789553-0.0000362353681549402i</v>
      </c>
      <c r="Q214" s="2" t="str">
        <f>IMDIV(IMPRODUCT(gpi,$O214),IMSUB($O214,1))</f>
        <v>48.2518225916874-14666.8314383542i</v>
      </c>
      <c r="R214" s="2" t="str">
        <f>IMPRODUCT($P214,$Q214,gpd)</f>
        <v>-0.353499140898643-1.20658529206249i</v>
      </c>
      <c r="S214" s="2" t="str">
        <f>IMDIV($R214,IMSUM(1,$R214))</f>
        <v>0.654980832384778-0.643920340187675i</v>
      </c>
      <c r="T214" s="2">
        <f t="shared" si="29"/>
        <v>-0.73846288487760436</v>
      </c>
      <c r="U214">
        <f t="shared" si="30"/>
        <v>-44.512122847125696</v>
      </c>
      <c r="W214" s="2" t="str">
        <f>IMPRODUCT($S214,IMDIV($O214,IMSUB($O214,1)))</f>
        <v>-97.5369070527542-99.8673550187341i</v>
      </c>
      <c r="X214" s="2">
        <f t="shared" si="31"/>
        <v>42.897435774533726</v>
      </c>
    </row>
    <row r="215" spans="12:24" x14ac:dyDescent="0.25">
      <c r="L215">
        <f t="shared" si="27"/>
        <v>2.1299999999999986</v>
      </c>
      <c r="M215" s="1">
        <f t="shared" si="28"/>
        <v>134.896288259165</v>
      </c>
      <c r="N215" s="1">
        <f t="shared" si="26"/>
        <v>1.0715834118003196E-3</v>
      </c>
      <c r="O215" s="2" t="str">
        <f t="shared" si="32"/>
        <v>0.999977333729646+0.00673290627802193i</v>
      </c>
      <c r="P215" s="2" t="str">
        <f>IMDIV(IMSUB(IMPRODUCT(gg1_+gg2_,$O215),gg2_),IMSUB($O215,1))</f>
        <v>0.000122189521789552-0.0000354105444553041i</v>
      </c>
      <c r="Q215" s="2" t="str">
        <f>IMDIV(IMPRODUCT(gpi,$O215),IMSUB($O215,1))</f>
        <v>48.2518225913675-14332.9711580586i</v>
      </c>
      <c r="R215" s="2" t="str">
        <f>IMPRODUCT($P215,$Q215,gpd)</f>
        <v>-0.337410459983831-1.17911985717957i</v>
      </c>
      <c r="S215" s="2" t="str">
        <f>IMDIV($R215,IMSUM(1,$R215))</f>
        <v>0.637800273196473-0.644557247505947i</v>
      </c>
      <c r="T215" s="2">
        <f t="shared" si="29"/>
        <v>-0.84999691617970785</v>
      </c>
      <c r="U215">
        <f t="shared" si="30"/>
        <v>-45.301899057850513</v>
      </c>
      <c r="W215" s="2" t="str">
        <f>IMPRODUCT($S215,IMDIV($O215,IMSUB($O215,1)))</f>
        <v>-95.4124105390753-95.0500259862435i</v>
      </c>
      <c r="X215" s="2">
        <f t="shared" si="31"/>
        <v>42.585902481644318</v>
      </c>
    </row>
    <row r="216" spans="12:24" x14ac:dyDescent="0.25">
      <c r="L216">
        <f t="shared" si="27"/>
        <v>2.1399999999999983</v>
      </c>
      <c r="M216" s="1">
        <f t="shared" si="28"/>
        <v>138.03842646028798</v>
      </c>
      <c r="N216" s="1">
        <f t="shared" si="26"/>
        <v>1.0965437959395677E-3</v>
      </c>
      <c r="O216" s="2" t="str">
        <f t="shared" si="32"/>
        <v>0.99997626550546+0.006889733358696i</v>
      </c>
      <c r="P216" s="2" t="str">
        <f>IMDIV(IMSUB(IMPRODUCT(gg1_+gg2_,$O216),gg2_),IMSUB($O216,1))</f>
        <v>0.000122189521789551-0.0000346044958951623i</v>
      </c>
      <c r="Q216" s="2" t="str">
        <f>IMDIV(IMPRODUCT(gpi,$O216),IMSUB($O216,1))</f>
        <v>48.2518225910674-14006.7104087902i</v>
      </c>
      <c r="R216" s="2" t="str">
        <f>IMPRODUCT($P216,$Q216,gpd)</f>
        <v>-0.322045888992375-1.15227960725243i</v>
      </c>
      <c r="S216" s="2" t="str">
        <f>IMDIV($R216,IMSUM(1,$R216))</f>
        <v>0.620697402056627-0.644678808626769i</v>
      </c>
      <c r="T216" s="2">
        <f t="shared" si="29"/>
        <v>-0.96434703799817245</v>
      </c>
      <c r="U216">
        <f t="shared" si="30"/>
        <v>-46.085739481655104</v>
      </c>
      <c r="W216" s="2" t="str">
        <f>IMPRODUCT($S216,IMDIV($O216,IMSUB($O216,1)))</f>
        <v>-93.2594782430351-90.4114624185839i</v>
      </c>
      <c r="X216" s="2">
        <f t="shared" si="31"/>
        <v>42.271553133038822</v>
      </c>
    </row>
    <row r="217" spans="12:24" x14ac:dyDescent="0.25">
      <c r="L217">
        <f t="shared" si="27"/>
        <v>2.1499999999999981</v>
      </c>
      <c r="M217" s="1">
        <f t="shared" si="28"/>
        <v>141.25375446227491</v>
      </c>
      <c r="N217" s="1">
        <f t="shared" si="26"/>
        <v>1.1220855821138969E-3</v>
      </c>
      <c r="O217" s="2" t="str">
        <f t="shared" si="32"/>
        <v>0.999975146937827+0.00705021323589282i</v>
      </c>
      <c r="P217" s="2" t="str">
        <f>IMDIV(IMSUB(IMPRODUCT(gg1_+gg2_,$O217),gg2_),IMSUB($O217,1))</f>
        <v>0.000122189521789551-0.0000338167950966572i</v>
      </c>
      <c r="Q217" s="2" t="str">
        <f>IMDIV(IMPRODUCT(gpi,$O217),IMSUB($O217,1))</f>
        <v>48.2518225910086-13687.876202781i</v>
      </c>
      <c r="R217" s="2" t="str">
        <f>IMPRODUCT($P217,$Q217,gpd)</f>
        <v>-0.30737283760692-1.12605031122526i</v>
      </c>
      <c r="S217" s="2" t="str">
        <f>IMDIV($R217,IMSUM(1,$R217))</f>
        <v>0.603697106606753-0.644296124487935i</v>
      </c>
      <c r="T217" s="2">
        <f t="shared" si="29"/>
        <v>-1.0814616754773425</v>
      </c>
      <c r="U217">
        <f t="shared" si="30"/>
        <v>-46.863257151422118</v>
      </c>
      <c r="W217" s="2" t="str">
        <f>IMPRODUCT($S217,IMDIV($O217,IMSUB($O217,1)))</f>
        <v>-91.0837729257777-85.9492893340144i</v>
      </c>
      <c r="X217" s="2">
        <f t="shared" si="31"/>
        <v>41.954439305213171</v>
      </c>
    </row>
    <row r="218" spans="12:24" x14ac:dyDescent="0.25">
      <c r="L218">
        <f t="shared" si="27"/>
        <v>2.1599999999999979</v>
      </c>
      <c r="M218" s="1">
        <f t="shared" si="28"/>
        <v>144.54397707459208</v>
      </c>
      <c r="N218" s="1">
        <f t="shared" si="26"/>
        <v>1.1482223129164202E-3</v>
      </c>
      <c r="O218" s="2" t="str">
        <f t="shared" si="32"/>
        <v>0.999973975654172+0.00721443098162512i</v>
      </c>
      <c r="P218" s="2" t="str">
        <f>IMDIV(IMSUB(IMPRODUCT(gg1_+gg2_,$O218),gg2_),IMSUB($O218,1))</f>
        <v>0.000122189521789549-0.0000330470244104957i</v>
      </c>
      <c r="Q218" s="2" t="str">
        <f>IMDIV(IMPRODUCT(gpi,$O218),IMSUB($O218,1))</f>
        <v>48.2518225901111-13376.2994899148i</v>
      </c>
      <c r="R218" s="2" t="str">
        <f>IMPRODUCT($P218,$Q218,gpd)</f>
        <v>-0.293360182319273-1.1004180619781i</v>
      </c>
      <c r="S218" s="2" t="str">
        <f>IMDIV($R218,IMSUM(1,$R218))</f>
        <v>0.586823100673225-0.643421600984163i</v>
      </c>
      <c r="T218" s="2">
        <f t="shared" si="29"/>
        <v>-1.2012875801836822</v>
      </c>
      <c r="U218">
        <f t="shared" si="30"/>
        <v>-47.634085895101926</v>
      </c>
      <c r="W218" s="2" t="str">
        <f>IMPRODUCT($S218,IMDIV($O218,IMSUB($O218,1)))</f>
        <v>-88.8907847237441-81.6608304516647i</v>
      </c>
      <c r="X218" s="2">
        <f t="shared" si="31"/>
        <v>41.634614248318051</v>
      </c>
    </row>
    <row r="219" spans="12:24" x14ac:dyDescent="0.25">
      <c r="L219">
        <f t="shared" si="27"/>
        <v>2.1699999999999977</v>
      </c>
      <c r="M219" s="1">
        <f t="shared" si="28"/>
        <v>147.91083881682005</v>
      </c>
      <c r="N219" s="1">
        <f t="shared" si="26"/>
        <v>1.174967846387772E-3</v>
      </c>
      <c r="O219" s="2" t="str">
        <f t="shared" si="32"/>
        <v>0.99997274917011+0.00738247364858992i</v>
      </c>
      <c r="P219" s="2" t="str">
        <f>IMDIV(IMSUB(IMPRODUCT(gg1_+gg2_,$O219),gg2_),IMSUB($O219,1))</f>
        <v>0.000122189521789551-0.0000322947756942087i</v>
      </c>
      <c r="Q219" s="2" t="str">
        <f>IMDIV(IMPRODUCT(gpi,$O219),IMSUB($O219,1))</f>
        <v>48.2518225907543-13071.8150680943i</v>
      </c>
      <c r="R219" s="2" t="str">
        <f>IMPRODUCT($P219,$Q219,gpd)</f>
        <v>-0.279978200409899-1.07536926895321i</v>
      </c>
      <c r="S219" s="2" t="str">
        <f>IMDIV($R219,IMSUM(1,$R219))</f>
        <v>0.570097857514176-0.642068827568253i</v>
      </c>
      <c r="T219" s="2">
        <f t="shared" si="29"/>
        <v>-1.3237700335294362</v>
      </c>
      <c r="U219">
        <f t="shared" si="30"/>
        <v>-48.397880417224769</v>
      </c>
      <c r="W219" s="2" t="str">
        <f>IMPRODUCT($S219,IMDIV($O219,IMSUB($O219,1)))</f>
        <v>-86.6858106606565-77.5431305337202i</v>
      </c>
      <c r="X219" s="2">
        <f t="shared" si="31"/>
        <v>41.312132682739822</v>
      </c>
    </row>
    <row r="220" spans="12:24" x14ac:dyDescent="0.25">
      <c r="L220">
        <f t="shared" si="27"/>
        <v>2.1799999999999975</v>
      </c>
      <c r="M220" s="1">
        <f t="shared" si="28"/>
        <v>151.35612484361994</v>
      </c>
      <c r="N220" s="1">
        <f t="shared" si="26"/>
        <v>1.2023363633638152E-3</v>
      </c>
      <c r="O220" s="2" t="str">
        <f t="shared" si="32"/>
        <v>0.999971464884172+0.00755443031624039i</v>
      </c>
      <c r="P220" s="2" t="str">
        <f>IMDIV(IMSUB(IMPRODUCT(gg1_+gg2_,$O220),gg2_),IMSUB($O220,1))</f>
        <v>0.00012218952178955-0.0000315596500953463i</v>
      </c>
      <c r="Q220" s="2" t="str">
        <f>IMDIV(IMPRODUCT(gpi,$O220),IMSUB($O220,1))</f>
        <v>48.2518225906142-12774.2614956485i</v>
      </c>
      <c r="R220" s="2" t="str">
        <f>IMPRODUCT($P220,$Q220,gpd)</f>
        <v>-0.267198506899219-1.05089065094884i</v>
      </c>
      <c r="S220" s="2" t="str">
        <f>IMDIV($R220,IMSUM(1,$R220))</f>
        <v>0.553542555680887-0.640252454039341i</v>
      </c>
      <c r="T220" s="2">
        <f t="shared" si="29"/>
        <v>-1.4488530453198489</v>
      </c>
      <c r="U220">
        <f t="shared" si="30"/>
        <v>-49.154316293485671</v>
      </c>
      <c r="W220" s="2" t="str">
        <f>IMPRODUCT($S220,IMDIV($O220,IMSUB($O220,1)))</f>
        <v>-84.4739369024971-73.5929786869102i</v>
      </c>
      <c r="X220" s="2">
        <f t="shared" si="31"/>
        <v>40.987050600556074</v>
      </c>
    </row>
    <row r="221" spans="12:24" x14ac:dyDescent="0.25">
      <c r="L221">
        <f t="shared" si="27"/>
        <v>2.1899999999999973</v>
      </c>
      <c r="M221" s="1">
        <f t="shared" si="28"/>
        <v>154.88166189124723</v>
      </c>
      <c r="N221" s="1">
        <f t="shared" si="26"/>
        <v>1.2303423749945187E-3</v>
      </c>
      <c r="O221" s="2" t="str">
        <f t="shared" si="32"/>
        <v>0.999970120072292+0.00773039213792634i</v>
      </c>
      <c r="P221" s="2" t="str">
        <f>IMDIV(IMSUB(IMPRODUCT(gg1_+gg2_,$O221),gg2_),IMSUB($O221,1))</f>
        <v>0.000122189521789551-0.0000308412578408605i</v>
      </c>
      <c r="Q221" s="2" t="str">
        <f>IMDIV(IMPRODUCT(gpi,$O221),IMSUB($O221,1))</f>
        <v>48.2518225910221-12483.4810057348i</v>
      </c>
      <c r="R221" s="2" t="str">
        <f>IMPRODUCT($P221,$Q221,gpd)</f>
        <v>-0.254993994346168-1.0269692290778i</v>
      </c>
      <c r="S221" s="2" t="str">
        <f>IMDIV($R221,IMSUM(1,$R221))</f>
        <v>0.537177037185869-0.637988066825843i</v>
      </c>
      <c r="T221" s="2">
        <f t="shared" si="29"/>
        <v>-1.5764795465628594</v>
      </c>
      <c r="U221">
        <f t="shared" si="30"/>
        <v>-49.903089883769766</v>
      </c>
      <c r="W221" s="2" t="str">
        <f>IMPRODUCT($S221,IMDIV($O221,IMSUB($O221,1)))</f>
        <v>-82.2600237334514-69.8069323159918i</v>
      </c>
      <c r="X221" s="2">
        <f t="shared" si="31"/>
        <v>40.659425072730713</v>
      </c>
    </row>
    <row r="222" spans="12:24" x14ac:dyDescent="0.25">
      <c r="L222">
        <f t="shared" si="27"/>
        <v>2.1999999999999971</v>
      </c>
      <c r="M222" s="1">
        <f t="shared" si="28"/>
        <v>158.4893192461104</v>
      </c>
      <c r="N222" s="1">
        <f t="shared" si="26"/>
        <v>1.2590007304379505E-3</v>
      </c>
      <c r="O222" s="2" t="str">
        <f t="shared" si="32"/>
        <v>0.999968711882027+0.00791045238912771i</v>
      </c>
      <c r="P222" s="2" t="str">
        <f>IMDIV(IMSUB(IMPRODUCT(gg1_+gg2_,$O222),gg2_),IMSUB($O222,1))</f>
        <v>0.000122189521789553-0.0000301392180293652i</v>
      </c>
      <c r="Q222" s="2" t="str">
        <f>IMDIV(IMPRODUCT(gpi,$O222),IMSUB($O222,1))</f>
        <v>48.2518225915264-12199.3194226885i</v>
      </c>
      <c r="R222" s="2" t="str">
        <f>IMPRODUCT($P222,$Q222,gpd)</f>
        <v>-0.243338775340788-1.00359231988554i</v>
      </c>
      <c r="S222" s="2" t="str">
        <f>IMDIV($R222,IMSUM(1,$R222))</f>
        <v>0.521019777533127-0.635292065959004i</v>
      </c>
      <c r="T222" s="2">
        <f t="shared" si="29"/>
        <v>-1.7065915759856034</v>
      </c>
      <c r="U222">
        <f t="shared" si="30"/>
        <v>-50.643918168832485</v>
      </c>
      <c r="W222" s="2" t="str">
        <f>IMPRODUCT($S222,IMDIV($O222,IMSUB($O222,1)))</f>
        <v>-80.0486931962003-66.1813414374443i</v>
      </c>
      <c r="X222" s="2">
        <f t="shared" si="31"/>
        <v>40.329314062601526</v>
      </c>
    </row>
    <row r="223" spans="12:24" x14ac:dyDescent="0.25">
      <c r="L223">
        <f t="shared" si="27"/>
        <v>2.2099999999999969</v>
      </c>
      <c r="M223" s="1">
        <f t="shared" si="28"/>
        <v>162.18100973589188</v>
      </c>
      <c r="N223" s="1">
        <f t="shared" si="26"/>
        <v>1.2883266247335043E-3</v>
      </c>
      <c r="O223" s="2" t="str">
        <f t="shared" si="32"/>
        <v>0.999967237326507+0.00809470651680642i</v>
      </c>
      <c r="P223" s="2" t="str">
        <f>IMDIV(IMSUB(IMPRODUCT(gg1_+gg2_,$O223),gg2_),IMSUB($O223,1))</f>
        <v>0.000122189521789551-0.000029453158430345i</v>
      </c>
      <c r="Q223" s="2" t="str">
        <f>IMDIV(IMPRODUCT(gpi,$O223),IMSUB($O223,1))</f>
        <v>48.2518225909071-11921.6260802769i</v>
      </c>
      <c r="R223" s="2" t="str">
        <f>IMPRODUCT($P223,$Q223,gpd)</f>
        <v>-0.232208127603399-0.980747528625335i</v>
      </c>
      <c r="S223" s="2" t="str">
        <f>IMDIV($R223,IMSUM(1,$R223))</f>
        <v>0.505087867070559-0.632181543863125i</v>
      </c>
      <c r="T223" s="2">
        <f t="shared" si="29"/>
        <v>-1.8391304594447453</v>
      </c>
      <c r="U223">
        <f t="shared" si="30"/>
        <v>-51.376538516755943</v>
      </c>
      <c r="W223" s="2" t="str">
        <f>IMPRODUCT($S223,IMDIV($O223,IMSUB($O223,1)))</f>
        <v>-77.8443193155324-62.7123730840165i</v>
      </c>
      <c r="X223" s="2">
        <f t="shared" si="31"/>
        <v>39.996776246473843</v>
      </c>
    </row>
    <row r="224" spans="12:24" x14ac:dyDescent="0.25">
      <c r="L224">
        <f t="shared" si="27"/>
        <v>2.2199999999999966</v>
      </c>
      <c r="M224" s="1">
        <f t="shared" si="28"/>
        <v>165.95869074375491</v>
      </c>
      <c r="N224" s="1">
        <f t="shared" si="26"/>
        <v>1.3183356068585117E-3</v>
      </c>
      <c r="O224" s="2" t="str">
        <f t="shared" si="32"/>
        <v>0.999965693278104+0.0082832521899021i</v>
      </c>
      <c r="P224" s="2" t="str">
        <f>IMDIV(IMSUB(IMPRODUCT(gg1_+gg2_,$O224),gg2_),IMSUB($O224,1))</f>
        <v>0.000122189521789553-0.0000287827152857054i</v>
      </c>
      <c r="Q224" s="2" t="str">
        <f>IMDIV(IMPRODUCT(gpi,$O224),IMSUB($O224,1))</f>
        <v>48.25182259135-11650.2537418142i</v>
      </c>
      <c r="R224" s="2" t="str">
        <f>IMPRODUCT($P224,$Q224,gpd)</f>
        <v>-0.221578441535906-0.958422742686561i</v>
      </c>
      <c r="S224" s="2" t="str">
        <f>IMDIV($R224,IMSUM(1,$R224))</f>
        <v>0.489397003016448-0.628674166936664i</v>
      </c>
      <c r="T224" s="2">
        <f t="shared" si="29"/>
        <v>-1.9740369819417014</v>
      </c>
      <c r="U224">
        <f t="shared" si="30"/>
        <v>-52.100708384395105</v>
      </c>
      <c r="W224" s="2" t="str">
        <f>IMPRODUCT($S224,IMDIV($O224,IMSUB($O224,1)))</f>
        <v>-75.6510207943649-59.3960355508452i</v>
      </c>
      <c r="X224" s="2">
        <f t="shared" si="31"/>
        <v>39.661870841610096</v>
      </c>
    </row>
    <row r="225" spans="12:24" x14ac:dyDescent="0.25">
      <c r="L225">
        <f t="shared" si="27"/>
        <v>2.2299999999999964</v>
      </c>
      <c r="M225" s="1">
        <f t="shared" si="28"/>
        <v>169.82436524617307</v>
      </c>
      <c r="N225" s="1">
        <f t="shared" si="26"/>
        <v>1.3490435879725089E-3</v>
      </c>
      <c r="O225" s="2" t="str">
        <f t="shared" si="32"/>
        <v>0.999964076461793+0.00847618935099787i</v>
      </c>
      <c r="P225" s="2" t="str">
        <f>IMDIV(IMSUB(IMPRODUCT(gg1_+gg2_,$O225),gg2_),IMSUB($O225,1))</f>
        <v>0.000122189521789551-0.0000281275331177479i</v>
      </c>
      <c r="Q225" s="2" t="str">
        <f>IMDIV(IMPRODUCT(gpi,$O225),IMSUB($O225,1))</f>
        <v>48.2518225911714-11385.0585220943i</v>
      </c>
      <c r="R225" s="2" t="str">
        <f>IMPRODUCT($P225,$Q225,gpd)</f>
        <v>-0.211427170150195-0.936606125172105i</v>
      </c>
      <c r="S225" s="2" t="str">
        <f>IMDIV($R225,IMSUM(1,$R225))</f>
        <v>0.47396149145217-0.624788060826463i</v>
      </c>
      <c r="T225" s="2">
        <f t="shared" si="29"/>
        <v>-2.1112515516026402</v>
      </c>
      <c r="U225">
        <f t="shared" si="30"/>
        <v>-52.81620496025068</v>
      </c>
      <c r="W225" s="2" t="str">
        <f>IMPRODUCT($S225,IMDIV($O225,IMSUB($O225,1)))</f>
        <v>-73.4726560563365-56.2282022596761i</v>
      </c>
      <c r="X225" s="2">
        <f t="shared" si="31"/>
        <v>39.324657442254967</v>
      </c>
    </row>
    <row r="226" spans="12:24" x14ac:dyDescent="0.25">
      <c r="L226">
        <f t="shared" si="27"/>
        <v>2.2399999999999962</v>
      </c>
      <c r="M226" s="1">
        <f t="shared" si="28"/>
        <v>173.78008287493614</v>
      </c>
      <c r="N226" s="1">
        <f t="shared" si="26"/>
        <v>1.3804668498535533E-3</v>
      </c>
      <c r="O226" s="2" t="str">
        <f t="shared" si="32"/>
        <v>0.999962383448211+0.00867362026918319i</v>
      </c>
      <c r="P226" s="2" t="str">
        <f>IMDIV(IMSUB(IMPRODUCT(gg1_+gg2_,$O226),gg2_),IMSUB($O226,1))</f>
        <v>0.000122189521789552-0.0000274872645401062i</v>
      </c>
      <c r="Q226" s="2" t="str">
        <f>IMDIV(IMPRODUCT(gpi,$O226),IMSUB($O226,1))</f>
        <v>48.2518225914122-11125.8998111016i</v>
      </c>
      <c r="R226" s="2" t="str">
        <f>IMPRODUCT($P226,$Q226,gpd)</f>
        <v>-0.201732781237729-0.91528610862267i</v>
      </c>
      <c r="S226" s="2" t="str">
        <f>IMDIV($R226,IMSUM(1,$R226))</f>
        <v>0.458794258505608-0.62054170013985i</v>
      </c>
      <c r="T226" s="2">
        <f t="shared" si="29"/>
        <v>-2.2507143554669553</v>
      </c>
      <c r="U226">
        <f t="shared" si="30"/>
        <v>-53.522824754009442</v>
      </c>
      <c r="W226" s="2" t="str">
        <f>IMPRODUCT($S226,IMDIV($O226,IMSUB($O226,1)))</f>
        <v>-71.3128204871936-53.2046350415348i</v>
      </c>
      <c r="X226" s="2">
        <f t="shared" si="31"/>
        <v>38.985195863851217</v>
      </c>
    </row>
    <row r="227" spans="12:24" x14ac:dyDescent="0.25">
      <c r="L227">
        <f t="shared" si="27"/>
        <v>2.249999999999996</v>
      </c>
      <c r="M227" s="1">
        <f t="shared" si="28"/>
        <v>177.82794100389066</v>
      </c>
      <c r="N227" s="1">
        <f t="shared" si="26"/>
        <v>1.4126220535310276E-3</v>
      </c>
      <c r="O227" s="2" t="str">
        <f t="shared" si="32"/>
        <v>0.99996061064638+0.00887564959414106i</v>
      </c>
      <c r="P227" s="2" t="str">
        <f>IMDIV(IMSUB(IMPRODUCT(gg1_+gg2_,$O227),gg2_),IMSUB($O227,1))</f>
        <v>0.00012218952178955-0.0000268615700739033i</v>
      </c>
      <c r="Q227" s="2" t="str">
        <f>IMDIV(IMPRODUCT(gpi,$O227),IMSUB($O227,1))</f>
        <v>48.2518225902823-10872.6401994571i</v>
      </c>
      <c r="R227" s="2" t="str">
        <f>IMPRODUCT($P227,$Q227,gpd)</f>
        <v>-0.192474711700037-0.894451388883194i</v>
      </c>
      <c r="S227" s="2" t="str">
        <f>IMDIV($R227,IMSUM(1,$R227))</f>
        <v>0.443906869916565-0.615953803253239i</v>
      </c>
      <c r="T227" s="2">
        <f t="shared" si="29"/>
        <v>-2.3923655067057932</v>
      </c>
      <c r="U227">
        <f t="shared" si="30"/>
        <v>-54.220383138951973</v>
      </c>
      <c r="W227" s="2" t="str">
        <f>IMPRODUCT($S227,IMDIV($O227,IMSUB($O227,1)))</f>
        <v>-69.1748457186237-50.3210066642282i</v>
      </c>
      <c r="X227" s="2">
        <f t="shared" si="31"/>
        <v>38.643545995827296</v>
      </c>
    </row>
    <row r="228" spans="12:24" x14ac:dyDescent="0.25">
      <c r="L228">
        <f t="shared" si="27"/>
        <v>2.2599999999999958</v>
      </c>
      <c r="M228" s="1">
        <f t="shared" si="28"/>
        <v>181.97008586099668</v>
      </c>
      <c r="N228" s="1">
        <f t="shared" si="26"/>
        <v>1.4455262481195489E-3</v>
      </c>
      <c r="O228" s="2" t="str">
        <f t="shared" si="32"/>
        <v>0.999958754296097+0.00908238441148762i</v>
      </c>
      <c r="P228" s="2" t="str">
        <f>IMDIV(IMSUB(IMPRODUCT(gg1_+gg2_,$O228),gg2_),IMSUB($O228,1))</f>
        <v>0.000122189521789551-0.0000262501179678357i</v>
      </c>
      <c r="Q228" s="2" t="str">
        <f>IMDIV(IMPRODUCT(gpi,$O228),IMSUB($O228,1))</f>
        <v>48.2518225909483-10625.1454055623i</v>
      </c>
      <c r="R228" s="2" t="str">
        <f>IMPRODUCT($P228,$Q228,gpd)</f>
        <v>-0.183633323931462-0.874090919109588i</v>
      </c>
      <c r="S228" s="2" t="str">
        <f>IMDIV($R228,IMSUM(1,$R228))</f>
        <v>0.429309558147715-0.611043232739501i</v>
      </c>
      <c r="T228" s="2">
        <f t="shared" si="29"/>
        <v>-2.5361451831675947</v>
      </c>
      <c r="U228">
        <f t="shared" si="30"/>
        <v>-54.908713852571722</v>
      </c>
      <c r="W228" s="2" t="str">
        <f>IMPRODUCT($S228,IMDIV($O228,IMSUB($O228,1)))</f>
        <v>-67.0618007861104-47.5729224563156i</v>
      </c>
      <c r="X228" s="2">
        <f t="shared" si="31"/>
        <v>38.299767663056436</v>
      </c>
    </row>
    <row r="229" spans="12:24" x14ac:dyDescent="0.25">
      <c r="L229">
        <f t="shared" si="27"/>
        <v>2.2699999999999956</v>
      </c>
      <c r="M229" s="1">
        <f t="shared" si="28"/>
        <v>186.20871366628504</v>
      </c>
      <c r="N229" s="1">
        <f t="shared" si="26"/>
        <v>1.4791968798586249E-3</v>
      </c>
      <c r="O229" s="2" t="str">
        <f t="shared" si="32"/>
        <v>0.999956810459951+0.00929393429939284i</v>
      </c>
      <c r="P229" s="2" t="str">
        <f>IMDIV(IMSUB(IMPRODUCT(gg1_+gg2_,$O229),gg2_),IMSUB($O229,1))</f>
        <v>0.000122189521789551-0.0000256525840216535i</v>
      </c>
      <c r="Q229" s="2" t="str">
        <f>IMDIV(IMPRODUCT(gpi,$O229),IMSUB($O229,1))</f>
        <v>48.2518225907114-10383.2842044016i</v>
      </c>
      <c r="R229" s="2" t="str">
        <f>IMPRODUCT($P229,$Q229,gpd)</f>
        <v>-0.175189864161579-0.854193903911199i</v>
      </c>
      <c r="S229" s="2" t="str">
        <f>IMDIV($R229,IMSUM(1,$R229))</f>
        <v>0.415011256194923-0.605828901832089i</v>
      </c>
      <c r="T229" s="2">
        <f t="shared" si="29"/>
        <v>-2.6819937571619041</v>
      </c>
      <c r="U229">
        <f t="shared" si="30"/>
        <v>-55.587668460901554</v>
      </c>
      <c r="W229" s="2" t="str">
        <f>IMPRODUCT($S229,IMDIV($O229,IMSUB($O229,1)))</f>
        <v>-64.976494987859-44.9559409038135i</v>
      </c>
      <c r="X229" s="2">
        <f t="shared" si="31"/>
        <v>37.953920496079419</v>
      </c>
    </row>
    <row r="230" spans="12:24" x14ac:dyDescent="0.25">
      <c r="L230">
        <f t="shared" si="27"/>
        <v>2.2799999999999954</v>
      </c>
      <c r="M230" s="1">
        <f t="shared" si="28"/>
        <v>190.54607179632276</v>
      </c>
      <c r="N230" s="1">
        <f t="shared" si="26"/>
        <v>1.513651801362886E-3</v>
      </c>
      <c r="O230" s="2" t="str">
        <f t="shared" si="32"/>
        <v>0.99995477501498+0.00951041138651144i</v>
      </c>
      <c r="P230" s="2" t="str">
        <f>IMDIV(IMSUB(IMPRODUCT(gg1_+gg2_,$O230),gg2_),IMSUB($O230,1))</f>
        <v>0.00012218952178955-0.0000250686514151923i</v>
      </c>
      <c r="Q230" s="2" t="str">
        <f>IMDIV(IMPRODUCT(gpi,$O230),IMSUB($O230,1))</f>
        <v>48.251822590783-10146.9283579646i</v>
      </c>
      <c r="R230" s="2" t="str">
        <f>IMPRODUCT($P230,$Q230,gpd)</f>
        <v>-0.167126422681799-0.834749793627218i</v>
      </c>
      <c r="S230" s="2" t="str">
        <f>IMDIV($R230,IMSUM(1,$R230))</f>
        <v>0.401019637255556-0.600329687246946i</v>
      </c>
      <c r="T230" s="2">
        <f t="shared" si="29"/>
        <v>-2.8298519163568141</v>
      </c>
      <c r="U230">
        <f t="shared" si="30"/>
        <v>-56.257115792135885</v>
      </c>
      <c r="W230" s="2" t="str">
        <f>IMPRODUCT($S230,IMDIV($O230,IMSUB($O230,1)))</f>
        <v>-62.9214822697286-42.4655931205495i</v>
      </c>
      <c r="X230" s="2">
        <f t="shared" si="31"/>
        <v>37.606063810212611</v>
      </c>
    </row>
    <row r="231" spans="12:24" x14ac:dyDescent="0.25">
      <c r="L231">
        <f t="shared" si="27"/>
        <v>2.2899999999999952</v>
      </c>
      <c r="M231" s="1">
        <f t="shared" si="28"/>
        <v>194.98445997580251</v>
      </c>
      <c r="N231" s="1">
        <f t="shared" si="26"/>
        <v>1.5489092810877811E-3</v>
      </c>
      <c r="O231" s="2" t="str">
        <f t="shared" si="32"/>
        <v>0.999952643643923+0.00973193041125415i</v>
      </c>
      <c r="P231" s="2" t="str">
        <f>IMDIV(IMSUB(IMPRODUCT(gg1_+gg2_,$O231),gg2_),IMSUB($O231,1))</f>
        <v>0.00012218952178955-0.0000244980105394126i</v>
      </c>
      <c r="Q231" s="2" t="str">
        <f>IMDIV(IMPRODUCT(gpi,$O231),IMSUB($O231,1))</f>
        <v>48.2518225908051-9915.95254725293i</v>
      </c>
      <c r="R231" s="2" t="str">
        <f>IMPRODUCT($P231,$Q231,gpd)</f>
        <v>-0.159425895850016-0.815748278732997i</v>
      </c>
      <c r="S231" s="2" t="str">
        <f>IMDIV($R231,IMSUM(1,$R231))</f>
        <v>0.387341159424396-0.594564348559716i</v>
      </c>
      <c r="T231" s="2">
        <f t="shared" si="29"/>
        <v>-2.9796607759783162</v>
      </c>
      <c r="U231">
        <f t="shared" si="30"/>
        <v>-56.916941344060113</v>
      </c>
      <c r="W231" s="2" t="str">
        <f>IMPRODUCT($S231,IMDIV($O231,IMSUB($O231,1)))</f>
        <v>-60.8990669589437-40.0974011150752i</v>
      </c>
      <c r="X231" s="2">
        <f t="shared" si="31"/>
        <v>37.256256493355096</v>
      </c>
    </row>
    <row r="232" spans="12:24" x14ac:dyDescent="0.25">
      <c r="L232">
        <f t="shared" si="27"/>
        <v>2.2999999999999949</v>
      </c>
      <c r="M232" s="1">
        <f t="shared" si="28"/>
        <v>199.52623149688571</v>
      </c>
      <c r="N232" s="1">
        <f t="shared" si="26"/>
        <v>1.5849880130157457E-3</v>
      </c>
      <c r="O232" s="2" t="str">
        <f t="shared" si="32"/>
        <v>0.999950411826066+0.00995860878242967i</v>
      </c>
      <c r="P232" s="2" t="str">
        <f>IMDIV(IMSUB(IMPRODUCT(gg1_+gg2_,$O232),gg2_),IMSUB($O232,1))</f>
        <v>0.000122189521789552-0.0000239403588331583i</v>
      </c>
      <c r="Q232" s="2" t="str">
        <f>IMDIV(IMPRODUCT(gpi,$O232),IMSUB($O232,1))</f>
        <v>48.2518225910927-9690.23430583449i</v>
      </c>
      <c r="R232" s="2" t="str">
        <f>IMPRODUCT($P232,$Q232,gpd)</f>
        <v>-0.152071949817659-0.797179284373846i</v>
      </c>
      <c r="S232" s="2" t="str">
        <f>IMDIV($R232,IMSUM(1,$R232))</f>
        <v>0.373981114613924-0.588551454276419i</v>
      </c>
      <c r="T232" s="2">
        <f t="shared" si="29"/>
        <v>-3.1313619822236838</v>
      </c>
      <c r="U232">
        <f t="shared" si="30"/>
        <v>-57.56704667080654</v>
      </c>
      <c r="W232" s="2" t="str">
        <f>IMPRODUCT($S232,IMDIV($O232,IMSUB($O232,1)))</f>
        <v>-58.911310675175-37.8468947991389i</v>
      </c>
      <c r="X232" s="2">
        <f t="shared" si="31"/>
        <v>36.904556902582165</v>
      </c>
    </row>
    <row r="233" spans="12:24" x14ac:dyDescent="0.25">
      <c r="L233">
        <f t="shared" si="27"/>
        <v>2.3099999999999947</v>
      </c>
      <c r="M233" s="1">
        <f t="shared" si="28"/>
        <v>204.1737944669506</v>
      </c>
      <c r="N233" s="1">
        <f t="shared" si="26"/>
        <v>1.621907126568009E-3</v>
      </c>
      <c r="O233" s="2" t="str">
        <f t="shared" si="32"/>
        <v>0.999948074827653+0.0101905666412887i</v>
      </c>
      <c r="P233" s="2" t="str">
        <f>IMDIV(IMSUB(IMPRODUCT(gg1_+gg2_,$O233),gg2_),IMSUB($O233,1))</f>
        <v>0.000122189521789551-0.0000233954006220753i</v>
      </c>
      <c r="Q233" s="2" t="str">
        <f>IMDIV(IMPRODUCT(gpi,$O233),IMSUB($O233,1))</f>
        <v>48.2518225908805-9469.65395490984i</v>
      </c>
      <c r="R233" s="2" t="str">
        <f>IMPRODUCT($P233,$Q233,gpd)</f>
        <v>-0.145048985879021-0.77903296502311i</v>
      </c>
      <c r="S233" s="2" t="str">
        <f>IMDIV($R233,IMSUM(1,$R233))</f>
        <v>0.360943680926239-0.582309314618042i</v>
      </c>
      <c r="T233" s="2">
        <f t="shared" si="29"/>
        <v>-3.284897807195168</v>
      </c>
      <c r="U233">
        <f t="shared" si="30"/>
        <v>-58.207348752819748</v>
      </c>
      <c r="W233" s="2" t="str">
        <f>IMPRODUCT($S233,IMDIV($O233,IMSUB($O233,1)))</f>
        <v>-56.9600402487294-35.7096277020207i</v>
      </c>
      <c r="X233" s="2">
        <f t="shared" si="31"/>
        <v>36.55102276921798</v>
      </c>
    </row>
    <row r="234" spans="12:24" x14ac:dyDescent="0.25">
      <c r="L234">
        <f t="shared" si="27"/>
        <v>2.3199999999999945</v>
      </c>
      <c r="M234" s="1">
        <f t="shared" si="28"/>
        <v>208.92961308540137</v>
      </c>
      <c r="N234" s="1">
        <f t="shared" si="26"/>
        <v>1.6596861967472564E-3</v>
      </c>
      <c r="O234" s="2" t="str">
        <f t="shared" si="32"/>
        <v>0.999945627691849+0.0104279269250018i</v>
      </c>
      <c r="P234" s="2" t="str">
        <f>IMDIV(IMSUB(IMPRODUCT(gg1_+gg2_,$O234),gg2_),IMSUB($O234,1))</f>
        <v>0.00012218952178955-0.0000228628469620314i</v>
      </c>
      <c r="Q234" s="2" t="str">
        <f>IMDIV(IMPRODUCT(gpi,$O234),IMSUB($O234,1))</f>
        <v>48.251822590439-9254.09453985721i</v>
      </c>
      <c r="R234" s="2" t="str">
        <f>IMPRODUCT($P234,$Q234,gpd)</f>
        <v>-0.138342107385501-0.7612996992621i</v>
      </c>
      <c r="S234" s="2" t="str">
        <f>IMDIV($R234,IMSUM(1,$R234))</f>
        <v>0.348231977744432-0.575855920992313i</v>
      </c>
      <c r="T234" s="2">
        <f t="shared" si="29"/>
        <v>-3.440211235421315</v>
      </c>
      <c r="U234">
        <f t="shared" si="30"/>
        <v>-58.837779354786065</v>
      </c>
      <c r="W234" s="2" t="str">
        <f>IMPRODUCT($S234,IMDIV($O234,IMSUB($O234,1)))</f>
        <v>-55.0468564849481-33.6811913733146i</v>
      </c>
      <c r="X234" s="2">
        <f t="shared" si="31"/>
        <v>36.195711112322343</v>
      </c>
    </row>
    <row r="235" spans="12:24" x14ac:dyDescent="0.25">
      <c r="L235">
        <f t="shared" si="27"/>
        <v>2.3299999999999943</v>
      </c>
      <c r="M235" s="1">
        <f t="shared" si="28"/>
        <v>213.79620895022055</v>
      </c>
      <c r="N235" s="1">
        <f t="shared" si="26"/>
        <v>1.6983452545165641E-3</v>
      </c>
      <c r="O235" s="2" t="str">
        <f t="shared" si="32"/>
        <v>0.999943065228228+0.0106708154316042i</v>
      </c>
      <c r="P235" s="2" t="str">
        <f>IMDIV(IMSUB(IMPRODUCT(gg1_+gg2_,$O235),gg2_),IMSUB($O235,1))</f>
        <v>0.000122189521789551-0.0000223424154860658i</v>
      </c>
      <c r="Q235" s="2" t="str">
        <f>IMDIV(IMPRODUCT(gpi,$O235),IMSUB($O235,1))</f>
        <v>48.2518225906211-9043.44176822123i</v>
      </c>
      <c r="R235" s="2" t="str">
        <f>IMPRODUCT($P235,$Q235,gpd)</f>
        <v>-0.13193708814879-0.743970084678586i</v>
      </c>
      <c r="S235" s="2" t="str">
        <f>IMDIV($R235,IMSUM(1,$R235))</f>
        <v>0.335848122854635-0.569208892043958i</v>
      </c>
      <c r="T235" s="2">
        <f t="shared" si="29"/>
        <v>-3.5972460422331691</v>
      </c>
      <c r="U235">
        <f t="shared" si="30"/>
        <v>-59.458284375390384</v>
      </c>
      <c r="W235" s="2" t="str">
        <f>IMPRODUCT($S235,IMDIV($O235,IMSUB($O235,1)))</f>
        <v>-53.1731436201469-31.7572284726585i</v>
      </c>
      <c r="X235" s="2">
        <f t="shared" si="31"/>
        <v>35.838678160321265</v>
      </c>
    </row>
    <row r="236" spans="12:24" x14ac:dyDescent="0.25">
      <c r="L236">
        <f t="shared" si="27"/>
        <v>2.3399999999999941</v>
      </c>
      <c r="M236" s="1">
        <f t="shared" si="28"/>
        <v>218.77616239495231</v>
      </c>
      <c r="N236" s="1">
        <f t="shared" si="26"/>
        <v>1.737904797420072E-3</v>
      </c>
      <c r="O236" s="2" t="str">
        <f t="shared" si="32"/>
        <v>0.999940382001763+0.0109193608864391i</v>
      </c>
      <c r="P236" s="2" t="str">
        <f>IMDIV(IMSUB(IMPRODUCT(gg1_+gg2_,$O236),gg2_),IMSUB($O236,1))</f>
        <v>0.000122189521789551-0.0000218338302545435i</v>
      </c>
      <c r="Q236" s="2" t="str">
        <f>IMDIV(IMPRODUCT(gpi,$O236),IMSUB($O236,1))</f>
        <v>48.2518225908728-8837.5839491144i</v>
      </c>
      <c r="R236" s="2" t="str">
        <f>IMPRODUCT($P236,$Q236,gpd)</f>
        <v>-0.125820342264537-0.727034932881535i</v>
      </c>
      <c r="S236" s="2" t="str">
        <f>IMDIV($R236,IMSUM(1,$R236))</f>
        <v>0.323793290959779-0.562385426120122i</v>
      </c>
      <c r="T236" s="2">
        <f t="shared" si="29"/>
        <v>-3.7559468642614524</v>
      </c>
      <c r="U236">
        <f t="shared" si="30"/>
        <v>-60.068823192518693</v>
      </c>
      <c r="W236" s="2" t="str">
        <f>IMPRODUCT($S236,IMDIV($O236,IMSUB($O236,1)))</f>
        <v>-51.3400793238153-29.9334445594083i</v>
      </c>
      <c r="X236" s="2">
        <f t="shared" si="31"/>
        <v>35.479979280518656</v>
      </c>
    </row>
    <row r="237" spans="12:24" x14ac:dyDescent="0.25">
      <c r="L237">
        <f t="shared" si="27"/>
        <v>2.3499999999999939</v>
      </c>
      <c r="M237" s="1">
        <f t="shared" si="28"/>
        <v>223.87211385683094</v>
      </c>
      <c r="N237" s="1">
        <f t="shared" si="26"/>
        <v>1.7783858004510632E-3</v>
      </c>
      <c r="O237" s="2" t="str">
        <f t="shared" si="32"/>
        <v>0.999937572321303+0.0111736950101373i</v>
      </c>
      <c r="P237" s="2" t="str">
        <f>IMDIV(IMSUB(IMPRODUCT(gg1_+gg2_,$O237),gg2_),IMSUB($O237,1))</f>
        <v>0.000122189521789551-0.0000213368216087994i</v>
      </c>
      <c r="Q237" s="2" t="str">
        <f>IMDIV(IMPRODUCT(gpi,$O237),IMSUB($O237,1))</f>
        <v>48.2518225910586-8636.41193399576i</v>
      </c>
      <c r="R237" s="2" t="str">
        <f>IMPRODUCT($P237,$Q237,gpd)</f>
        <v>-0.119978895294382-0.710485264629268i</v>
      </c>
      <c r="S237" s="2" t="str">
        <f>IMDIV($R237,IMSUM(1,$R237))</f>
        <v>0.312067772996733-0.555402259941161i</v>
      </c>
      <c r="T237" s="2">
        <f t="shared" si="29"/>
        <v>-3.9162592623270411</v>
      </c>
      <c r="U237">
        <f t="shared" si="30"/>
        <v>-60.669368007386382</v>
      </c>
      <c r="W237" s="2" t="str">
        <f>IMPRODUCT($S237,IMDIV($O237,IMSUB($O237,1)))</f>
        <v>-49.5486451118425-28.2056186076091i</v>
      </c>
      <c r="X237" s="2">
        <f t="shared" si="31"/>
        <v>35.119668916213101</v>
      </c>
    </row>
    <row r="238" spans="12:24" x14ac:dyDescent="0.25">
      <c r="L238">
        <f t="shared" si="27"/>
        <v>2.3599999999999937</v>
      </c>
      <c r="M238" s="1">
        <f t="shared" si="28"/>
        <v>229.08676527677417</v>
      </c>
      <c r="N238" s="1">
        <f t="shared" si="26"/>
        <v>1.8198097271731723E-3</v>
      </c>
      <c r="O238" s="2" t="str">
        <f t="shared" si="32"/>
        <v>0.999934630227502+0.0114339525881624i</v>
      </c>
      <c r="P238" s="2" t="str">
        <f>IMDIV(IMSUB(IMPRODUCT(gg1_+gg2_,$O238),gg2_),IMSUB($O238,1))</f>
        <v>0.00012218952178955-0.0000208511260282689i</v>
      </c>
      <c r="Q238" s="2" t="str">
        <f>IMDIV(IMPRODUCT(gpi,$O238),IMSUB($O238,1))</f>
        <v>48.2518225906093-8439.81905880016i</v>
      </c>
      <c r="R238" s="2" t="str">
        <f>IMPRODUCT($P238,$Q238,gpd)</f>
        <v>-0.114400356746176-0.694312305068611i</v>
      </c>
      <c r="S238" s="2" t="str">
        <f>IMDIV($R238,IMSUM(1,$R238))</f>
        <v>0.300671035721499-0.548275633225707i</v>
      </c>
      <c r="T238" s="2">
        <f t="shared" si="29"/>
        <v>-4.0781297770231735</v>
      </c>
      <c r="U238">
        <f t="shared" si="30"/>
        <v>-61.259903190747437</v>
      </c>
      <c r="W238" s="2" t="str">
        <f>IMPRODUCT($S238,IMDIV($O238,IMSUB($O238,1)))</f>
        <v>-47.799637046012-26.569612282211i</v>
      </c>
      <c r="X238" s="2">
        <f t="shared" si="31"/>
        <v>34.757800531125319</v>
      </c>
    </row>
    <row r="239" spans="12:24" x14ac:dyDescent="0.25">
      <c r="L239">
        <f t="shared" si="27"/>
        <v>2.3699999999999934</v>
      </c>
      <c r="M239" s="1">
        <f t="shared" si="28"/>
        <v>234.42288153198876</v>
      </c>
      <c r="N239" s="1">
        <f t="shared" si="26"/>
        <v>1.8621985411006565E-3</v>
      </c>
      <c r="O239" s="2" t="str">
        <f t="shared" si="32"/>
        <v>0.999931549480185+0.0117002715419622i</v>
      </c>
      <c r="P239" s="2" t="str">
        <f>IMDIV(IMSUB(IMPRODUCT(gg1_+gg2_,$O239),gg2_),IMSUB($O239,1))</f>
        <v>0.00012218952178955-0.0000203764859908084i</v>
      </c>
      <c r="Q239" s="2" t="str">
        <f>IMDIV(IMPRODUCT(gpi,$O239),IMSUB($O239,1))</f>
        <v>48.2518225906099-8247.70108738296i</v>
      </c>
      <c r="R239" s="2" t="str">
        <f>IMPRODUCT($P239,$Q239,gpd)</f>
        <v>-0.109072893792107-0.67850747908236i</v>
      </c>
      <c r="S239" s="2" t="str">
        <f>IMDIV($R239,IMSUM(1,$R239))</f>
        <v>0.289601781080832-0.541021258983862i</v>
      </c>
      <c r="T239" s="2">
        <f t="shared" si="29"/>
        <v>-4.2415059773311707</v>
      </c>
      <c r="U239">
        <f t="shared" si="30"/>
        <v>-61.840424633935058</v>
      </c>
      <c r="W239" s="2" t="str">
        <f>IMPRODUCT($S239,IMDIV($O239,IMSUB($O239,1)))</f>
        <v>-46.0936766055072-25.0213780214144i</v>
      </c>
      <c r="X239" s="2">
        <f t="shared" si="31"/>
        <v>34.394426560791331</v>
      </c>
    </row>
    <row r="240" spans="12:24" x14ac:dyDescent="0.25">
      <c r="L240">
        <f t="shared" si="27"/>
        <v>2.3799999999999932</v>
      </c>
      <c r="M240" s="1">
        <f t="shared" si="28"/>
        <v>239.88329190194551</v>
      </c>
      <c r="N240" s="1">
        <f t="shared" si="26"/>
        <v>1.9055747173437455E-3</v>
      </c>
      <c r="O240" s="2" t="str">
        <f t="shared" si="32"/>
        <v>0.999928323545111+0.0119727930017596i</v>
      </c>
      <c r="P240" s="2" t="str">
        <f>IMDIV(IMSUB(IMPRODUCT(gg1_+gg2_,$O240),gg2_),IMSUB($O240,1))</f>
        <v>0.00012218952178955-0.0000199126498359595i</v>
      </c>
      <c r="Q240" s="2" t="str">
        <f>IMDIV(IMPRODUCT(gpi,$O240),IMSUB($O240,1))</f>
        <v>48.2518225905241-8059.95615625262i</v>
      </c>
      <c r="R240" s="2" t="str">
        <f>IMPRODUCT($P240,$Q240,gpd)</f>
        <v>-0.103985206168857-0.663062406742552i</v>
      </c>
      <c r="S240" s="2" t="str">
        <f>IMDIV($R240,IMSUM(1,$R240))</f>
        <v>0.278858004941884-0.53365429916827i</v>
      </c>
      <c r="T240" s="2">
        <f t="shared" si="29"/>
        <v>-4.4063365026105981</v>
      </c>
      <c r="U240">
        <f t="shared" si="30"/>
        <v>-62.410939107254599</v>
      </c>
      <c r="W240" s="2" t="str">
        <f>IMPRODUCT($S240,IMDIV($O240,IMSUB($O240,1)))</f>
        <v>-44.4312216273114-23.5569659771974i</v>
      </c>
      <c r="X240" s="2">
        <f t="shared" si="31"/>
        <v>34.029598370581617</v>
      </c>
    </row>
    <row r="241" spans="12:24" x14ac:dyDescent="0.25">
      <c r="L241">
        <f t="shared" si="27"/>
        <v>2.389999999999993</v>
      </c>
      <c r="M241" s="1">
        <f t="shared" si="28"/>
        <v>245.47089156849918</v>
      </c>
      <c r="N241" s="1">
        <f t="shared" si="26"/>
        <v>1.9499612545252319E-3</v>
      </c>
      <c r="O241" s="2" t="str">
        <f t="shared" si="32"/>
        <v>0.999924945580119+0.0122516613810208i</v>
      </c>
      <c r="P241" s="2" t="str">
        <f>IMDIV(IMSUB(IMPRODUCT(gg1_+gg2_,$O241),gg2_),IMSUB($O241,1))</f>
        <v>0.00012218952178955-0.000019459371631571i</v>
      </c>
      <c r="Q241" s="2" t="str">
        <f>IMDIV(IMPRODUCT(gpi,$O241),IMSUB($O241,1))</f>
        <v>48.2518225905632-7876.48472056145i</v>
      </c>
      <c r="R241" s="2" t="str">
        <f>IMPRODUCT($P241,$Q241,gpd)</f>
        <v>-0.0991265022083947-0.647968898867386i</v>
      </c>
      <c r="S241" s="2" t="str">
        <f>IMDIV($R241,IMSUM(1,$R241))</f>
        <v>0.268437054803285-0.526189345355736i</v>
      </c>
      <c r="T241" s="2">
        <f t="shared" si="29"/>
        <v>-4.5725710982964767</v>
      </c>
      <c r="U241">
        <f t="shared" si="30"/>
        <v>-62.971463628066466</v>
      </c>
      <c r="W241" s="2" t="str">
        <f>IMPRODUCT($S241,IMDIV($O241,IMSUB($O241,1)))</f>
        <v>-42.8125772233207-22.1725298718403i</v>
      </c>
      <c r="X241" s="2">
        <f t="shared" si="31"/>
        <v>33.663366220014112</v>
      </c>
    </row>
    <row r="242" spans="12:24" x14ac:dyDescent="0.25">
      <c r="L242">
        <f t="shared" si="27"/>
        <v>2.3999999999999928</v>
      </c>
      <c r="M242" s="1">
        <f t="shared" si="28"/>
        <v>251.18864315095405</v>
      </c>
      <c r="N242" s="1">
        <f t="shared" si="26"/>
        <v>1.9953816869746573E-3</v>
      </c>
      <c r="O242" s="2" t="str">
        <f t="shared" si="32"/>
        <v>0.999921408420619+0.0125370244526383i</v>
      </c>
      <c r="P242" s="2" t="str">
        <f>IMDIV(IMSUB(IMPRODUCT(gg1_+gg2_,$O242),gg2_),IMSUB($O242,1))</f>
        <v>0.000122189521789551-0.0000190164110436159i</v>
      </c>
      <c r="Q242" s="2" t="str">
        <f>IMDIV(IMPRODUCT(gpi,$O242),IMSUB($O242,1))</f>
        <v>48.2518225909822-7697.18950132565i</v>
      </c>
      <c r="R242" s="2" t="str">
        <f>IMPRODUCT($P242,$Q242,gpd)</f>
        <v>-0.0944864759486014-0.633218952679203i</v>
      </c>
      <c r="S242" s="2" t="str">
        <f>IMDIV($R242,IMSUM(1,$R242))</f>
        <v>0.258335686161349-0.518640404118131i</v>
      </c>
      <c r="T242" s="2">
        <f t="shared" si="29"/>
        <v>-4.7401606456584249</v>
      </c>
      <c r="U242">
        <f t="shared" si="30"/>
        <v>-63.522024840583079</v>
      </c>
      <c r="W242" s="2" t="str">
        <f>IMPRODUCT($S242,IMDIV($O242,IMSUB($O242,1)))</f>
        <v>-41.2379065925716-20.8643318324068i</v>
      </c>
      <c r="X242" s="2">
        <f t="shared" si="31"/>
        <v>33.295779233005696</v>
      </c>
    </row>
    <row r="243" spans="12:24" x14ac:dyDescent="0.25">
      <c r="L243">
        <f t="shared" si="27"/>
        <v>2.4099999999999926</v>
      </c>
      <c r="M243" s="1">
        <f t="shared" si="28"/>
        <v>257.03957827688208</v>
      </c>
      <c r="N243" s="1">
        <f t="shared" si="26"/>
        <v>2.0418600972065145E-3</v>
      </c>
      <c r="O243" s="2" t="str">
        <f t="shared" si="32"/>
        <v>0.999917704564397+0.0128290334268678i</v>
      </c>
      <c r="P243" s="2" t="str">
        <f>IMDIV(IMSUB(IMPRODUCT(gg1_+gg2_,$O243),gg2_),IMSUB($O243,1))</f>
        <v>0.000122189521789551-0.000018583533208472i</v>
      </c>
      <c r="Q243" s="2" t="str">
        <f>IMDIV(IMPRODUCT(gpi,$O243),IMSUB($O243,1))</f>
        <v>48.2518225909439-7521.97543384665i</v>
      </c>
      <c r="R243" s="2" t="str">
        <f>IMPRODUCT($P243,$Q243,gpd)</f>
        <v>-0.0900552852714631-0.618804747561268i</v>
      </c>
      <c r="S243" s="2" t="str">
        <f>IMDIV($R243,IMSUM(1,$R243))</f>
        <v>0.248550117254579-0.511020886731507i</v>
      </c>
      <c r="T243" s="2">
        <f t="shared" si="29"/>
        <v>-4.9090571860101937</v>
      </c>
      <c r="U243">
        <f t="shared" si="30"/>
        <v>-64.062658408911048</v>
      </c>
      <c r="W243" s="2" t="str">
        <f>IMPRODUCT($S243,IMDIV($O243,IMSUB($O243,1)))</f>
        <v>-39.7072416570498-19.6287462682866i</v>
      </c>
      <c r="X243" s="2">
        <f t="shared" si="31"/>
        <v>32.926885373673493</v>
      </c>
    </row>
    <row r="244" spans="12:24" x14ac:dyDescent="0.25">
      <c r="L244">
        <f t="shared" si="27"/>
        <v>2.4199999999999924</v>
      </c>
      <c r="M244" s="1">
        <f t="shared" si="28"/>
        <v>263.02679918953373</v>
      </c>
      <c r="N244" s="1">
        <f t="shared" si="26"/>
        <v>2.0894211286891251E-3</v>
      </c>
      <c r="O244" s="2" t="str">
        <f t="shared" si="32"/>
        <v>0.99991382615571+0.0131278430310577i</v>
      </c>
      <c r="P244" s="2" t="str">
        <f>IMDIV(IMSUB(IMPRODUCT(gg1_+gg2_,$O244),gg2_),IMSUB($O244,1))</f>
        <v>0.00012218952178955-0.0000181605086086525i</v>
      </c>
      <c r="Q244" s="2" t="str">
        <f>IMDIV(IMPRODUCT(gpi,$O244),IMSUB($O244,1))</f>
        <v>48.2518225907-7350.74961730666i</v>
      </c>
      <c r="R244" s="2" t="str">
        <f>IMPRODUCT($P244,$Q244,gpd)</f>
        <v>-0.085823531027799-0.604718640911239i</v>
      </c>
      <c r="S244" s="2" t="str">
        <f>IMDIV($R244,IMSUM(1,$R244))</f>
        <v>0.239076081953081-0.503343602877379i</v>
      </c>
      <c r="T244" s="2">
        <f t="shared" si="29"/>
        <v>-5.0792139396803275</v>
      </c>
      <c r="U244">
        <f t="shared" si="30"/>
        <v>-64.593408425124466</v>
      </c>
      <c r="W244" s="2" t="str">
        <f>IMPRODUCT($S244,IMDIV($O244,IMSUB($O244,1)))</f>
        <v>-38.2204934600096-18.4622628585502i</v>
      </c>
      <c r="X244" s="2">
        <f t="shared" si="31"/>
        <v>32.556731427375915</v>
      </c>
    </row>
    <row r="245" spans="12:24" x14ac:dyDescent="0.25">
      <c r="L245">
        <f t="shared" si="27"/>
        <v>2.4299999999999922</v>
      </c>
      <c r="M245" s="1">
        <f t="shared" si="28"/>
        <v>269.15348039268673</v>
      </c>
      <c r="N245" s="1">
        <f t="shared" si="26"/>
        <v>2.1380899989109233E-3</v>
      </c>
      <c r="O245" s="2" t="str">
        <f t="shared" si="32"/>
        <v>0.999909764968628+0.0134336115912122i</v>
      </c>
      <c r="P245" s="2" t="str">
        <f>IMDIV(IMSUB(IMPRODUCT(gg1_+gg2_,$O245),gg2_),IMSUB($O245,1))</f>
        <v>0.000122189521789551-0.0000177471129509173i</v>
      </c>
      <c r="Q245" s="2" t="str">
        <f>IMDIV(IMPRODUCT(gpi,$O245),IMSUB($O245,1))</f>
        <v>48.251822590969-7183.42126551114i</v>
      </c>
      <c r="R245" s="2" t="str">
        <f>IMPRODUCT($P245,$Q245,gpd)</f>
        <v>-0.081782237099435-0.59095316408893i</v>
      </c>
      <c r="S245" s="2" t="str">
        <f>IMDIV($R245,IMSUM(1,$R245))</f>
        <v>0.229908880604491-0.495620757984448i</v>
      </c>
      <c r="T245" s="2">
        <f t="shared" si="29"/>
        <v>-5.250585320139308</v>
      </c>
      <c r="U245">
        <f t="shared" si="30"/>
        <v>-65.114326833378215</v>
      </c>
      <c r="W245" s="2" t="str">
        <f>IMPRODUCT($S245,IMDIV($O245,IMSUB($O245,1)))</f>
        <v>-36.7774622744496-17.3614887167942i</v>
      </c>
      <c r="X245" s="2">
        <f t="shared" si="31"/>
        <v>32.185362986597276</v>
      </c>
    </row>
    <row r="246" spans="12:24" x14ac:dyDescent="0.25">
      <c r="L246">
        <f t="shared" si="27"/>
        <v>2.439999999999992</v>
      </c>
      <c r="M246" s="1">
        <f t="shared" si="28"/>
        <v>275.42287033381172</v>
      </c>
      <c r="N246" s="1">
        <f t="shared" si="26"/>
        <v>2.1878925127511131E-3</v>
      </c>
      <c r="O246" s="2" t="str">
        <f t="shared" si="32"/>
        <v>0.999905512389587+0.0137465011154277i</v>
      </c>
      <c r="P246" s="2" t="str">
        <f>IMDIV(IMSUB(IMPRODUCT(gg1_+gg2_,$O246),gg2_),IMSUB($O246,1))</f>
        <v>0.000122189521789551-0.0000173431270472772i</v>
      </c>
      <c r="Q246" s="2" t="str">
        <f>IMDIV(IMPRODUCT(gpi,$O246),IMSUB($O246,1))</f>
        <v>48.2518225905796-7019.90165875302i</v>
      </c>
      <c r="R246" s="2" t="str">
        <f>IMPRODUCT($P246,$Q246,gpd)</f>
        <v>-0.0779228313595483-0.57750101845628i</v>
      </c>
      <c r="S246" s="2" t="str">
        <f>IMDIV($R246,IMSUM(1,$R246))</f>
        <v>0.221043428685735-0.4878639538711i</v>
      </c>
      <c r="T246" s="2">
        <f t="shared" si="29"/>
        <v>-5.4231269436057445</v>
      </c>
      <c r="U246">
        <f t="shared" si="30"/>
        <v>-65.625472871289062</v>
      </c>
      <c r="W246" s="2" t="str">
        <f>IMPRODUCT($S246,IMDIV($O246,IMSUB($O246,1)))</f>
        <v>-35.3778473786476-16.3231498009508i</v>
      </c>
      <c r="X246" s="2">
        <f t="shared" si="31"/>
        <v>31.812824441354412</v>
      </c>
    </row>
    <row r="247" spans="12:24" x14ac:dyDescent="0.25">
      <c r="L247">
        <f t="shared" si="27"/>
        <v>2.4499999999999917</v>
      </c>
      <c r="M247" s="1">
        <f t="shared" si="28"/>
        <v>281.83829312644031</v>
      </c>
      <c r="N247" s="1">
        <f t="shared" si="26"/>
        <v>2.2388550761617445E-3</v>
      </c>
      <c r="O247" s="2" t="str">
        <f t="shared" si="32"/>
        <v>0.999901059399133+0.0140666773792455i</v>
      </c>
      <c r="P247" s="2" t="str">
        <f>IMDIV(IMSUB(IMPRODUCT(gg1_+gg2_,$O247),gg2_),IMSUB($O247,1))</f>
        <v>0.000122189521789551-0.0000169483366992027i</v>
      </c>
      <c r="Q247" s="2" t="str">
        <f>IMDIV(IMPRODUCT(gpi,$O247),IMSUB($O247,1))</f>
        <v>48.2518225908881-6860.10409677227i</v>
      </c>
      <c r="R247" s="2" t="str">
        <f>IMPRODUCT($P247,$Q247,gpd)</f>
        <v>-0.0742371274917117-0.564355071507632i</v>
      </c>
      <c r="S247" s="2" t="str">
        <f>IMDIV($R247,IMSUM(1,$R247))</f>
        <v>0.212474303146715-0.480084192356455i</v>
      </c>
      <c r="T247" s="2">
        <f t="shared" si="29"/>
        <v>-5.5967956344609293</v>
      </c>
      <c r="U247">
        <f t="shared" si="30"/>
        <v>-66.126912529514371</v>
      </c>
      <c r="W247" s="2" t="str">
        <f>IMPRODUCT($S247,IMDIV($O247,IMSUB($O247,1)))</f>
        <v>-34.0212564636227-15.3440916347413i</v>
      </c>
      <c r="X247" s="2">
        <f t="shared" si="31"/>
        <v>31.439158973795504</v>
      </c>
    </row>
    <row r="248" spans="12:24" x14ac:dyDescent="0.25">
      <c r="L248">
        <f t="shared" si="27"/>
        <v>2.4599999999999915</v>
      </c>
      <c r="M248" s="1">
        <f t="shared" si="28"/>
        <v>288.4031503126551</v>
      </c>
      <c r="N248" s="1">
        <f t="shared" si="26"/>
        <v>2.2910047101685049E-3</v>
      </c>
      <c r="O248" s="2" t="str">
        <f t="shared" si="32"/>
        <v>0.999896396552788+0.0143943100129627i</v>
      </c>
      <c r="P248" s="2" t="str">
        <f>IMDIV(IMSUB(IMPRODUCT(gg1_+gg2_,$O248),gg2_),IMSUB($O248,1))</f>
        <v>0.00012218952178955-0.0000165625325836319i</v>
      </c>
      <c r="Q248" s="2" t="str">
        <f>IMDIV(IMPRODUCT(gpi,$O248),IMSUB($O248,1))</f>
        <v>48.2518225906991-6703.94385278627i</v>
      </c>
      <c r="R248" s="2" t="str">
        <f>IMPRODUCT($P248,$Q248,gpd)</f>
        <v>-0.0707173076239843-0.551508353087883i</v>
      </c>
      <c r="S248" s="2" t="str">
        <f>IMDIV($R248,IMSUM(1,$R248))</f>
        <v>0.204195786366916-0.472291881514555i</v>
      </c>
      <c r="T248" s="2">
        <f t="shared" si="29"/>
        <v>-5.7715494268516601</v>
      </c>
      <c r="U248">
        <f t="shared" si="30"/>
        <v>-66.618718029882189</v>
      </c>
      <c r="W248" s="2" t="str">
        <f>IMPRODUCT($S248,IMDIV($O248,IMSUB($O248,1)))</f>
        <v>-32.7072146446009-14.4212794059489i</v>
      </c>
      <c r="X248" s="2">
        <f t="shared" si="31"/>
        <v>31.064408556610843</v>
      </c>
    </row>
    <row r="249" spans="12:24" x14ac:dyDescent="0.25">
      <c r="L249">
        <f t="shared" si="27"/>
        <v>2.4699999999999913</v>
      </c>
      <c r="M249" s="1">
        <f t="shared" si="28"/>
        <v>295.12092266663291</v>
      </c>
      <c r="N249" s="1">
        <f t="shared" si="26"/>
        <v>2.3443690651976309E-3</v>
      </c>
      <c r="O249" s="2" t="str">
        <f t="shared" si="32"/>
        <v>0.999891513961034+0.0147295725909456i</v>
      </c>
      <c r="P249" s="2" t="str">
        <f>IMDIV(IMSUB(IMPRODUCT(gg1_+gg2_,$O249),gg2_),IMSUB($O249,1))</f>
        <v>0.000122189521789551-0.0000161855101420019i</v>
      </c>
      <c r="Q249" s="2" t="str">
        <f>IMDIV(IMPRODUCT(gpi,$O249),IMSUB($O249,1))</f>
        <v>48.2518225909763-6551.33812856651i</v>
      </c>
      <c r="R249" s="2" t="str">
        <f>IMPRODUCT($P249,$Q249,gpd)</f>
        <v>-0.0673559057459186-0.538954051696889i</v>
      </c>
      <c r="S249" s="2" t="str">
        <f>IMDIV($R249,IMSUM(1,$R249))</f>
        <v>0.196201907672947-0.464496844267665i</v>
      </c>
      <c r="T249" s="2">
        <f t="shared" si="29"/>
        <v>-5.9473475627569448</v>
      </c>
      <c r="U249">
        <f t="shared" si="30"/>
        <v>-67.100967322860186</v>
      </c>
      <c r="W249" s="2" t="str">
        <f>IMPRODUCT($S249,IMDIV($O249,IMSUB($O249,1)))</f>
        <v>-31.4351730558794-13.5517975046142i</v>
      </c>
      <c r="X249" s="2">
        <f t="shared" si="31"/>
        <v>30.688613954980756</v>
      </c>
    </row>
    <row r="250" spans="12:24" x14ac:dyDescent="0.25">
      <c r="L250">
        <f t="shared" si="27"/>
        <v>2.4799999999999911</v>
      </c>
      <c r="M250" s="1">
        <f t="shared" si="28"/>
        <v>301.99517204019554</v>
      </c>
      <c r="N250" s="1">
        <f t="shared" si="26"/>
        <v>2.3989764357365156E-3</v>
      </c>
      <c r="O250" s="2" t="str">
        <f t="shared" si="32"/>
        <v>0.999886401268337+0.0150726427229887i</v>
      </c>
      <c r="P250" s="2" t="str">
        <f>IMDIV(IMSUB(IMPRODUCT(gg1_+gg2_,$O250),gg2_),IMSUB($O250,1))</f>
        <v>0.000122189521789551-0.000015817069472109i</v>
      </c>
      <c r="Q250" s="2" t="str">
        <f>IMDIV(IMPRODUCT(gpi,$O250),IMSUB($O250,1))</f>
        <v>48.2518225909999-6402.20601053794i</v>
      </c>
      <c r="R250" s="2" t="str">
        <f>IMPRODUCT($P250,$Q250,gpd)</f>
        <v>-0.0641457918739079-0.526685510877852i</v>
      </c>
      <c r="S250" s="2" t="str">
        <f>IMDIV($R250,IMSUM(1,$R250))</f>
        <v>0.188486482392104-0.456708329026406i</v>
      </c>
      <c r="T250" s="2">
        <f t="shared" si="29"/>
        <v>-6.1241504868249752</v>
      </c>
      <c r="U250">
        <f t="shared" si="30"/>
        <v>-67.573743604812876</v>
      </c>
      <c r="W250" s="2" t="str">
        <f>IMPRODUCT($S250,IMDIV($O250,IMSUB($O250,1)))</f>
        <v>-30.2045170144566-12.7328485616362i</v>
      </c>
      <c r="X250" s="2">
        <f t="shared" si="31"/>
        <v>30.311814731753827</v>
      </c>
    </row>
    <row r="251" spans="12:24" x14ac:dyDescent="0.25">
      <c r="L251">
        <f t="shared" si="27"/>
        <v>2.4899999999999909</v>
      </c>
      <c r="M251" s="1">
        <f t="shared" si="28"/>
        <v>309.02954325135278</v>
      </c>
      <c r="N251" s="1">
        <f t="shared" si="26"/>
        <v>2.4548557753358369E-3</v>
      </c>
      <c r="O251" s="2" t="str">
        <f t="shared" si="32"/>
        <v>0.999881047631195+0.0154237021477662i</v>
      </c>
      <c r="P251" s="2" t="str">
        <f>IMDIV(IMSUB(IMPRODUCT(gg1_+gg2_,$O251),gg2_),IMSUB($O251,1))</f>
        <v>0.000122189521789551-0.0000154570152217658i</v>
      </c>
      <c r="Q251" s="2" t="str">
        <f>IMDIV(IMPRODUCT(gpi,$O251),IMSUB($O251,1))</f>
        <v>48.2518225906387-6256.46842687734i</v>
      </c>
      <c r="R251" s="2" t="str">
        <f>IMPRODUCT($P251,$Q251,gpd)</f>
        <v>-0.0610801569257624-0.514696225688017i</v>
      </c>
      <c r="S251" s="2" t="str">
        <f>IMDIV($R251,IMSUM(1,$R251))</f>
        <v>0.181043148443736-0.448935022096473i</v>
      </c>
      <c r="T251" s="2">
        <f t="shared" si="29"/>
        <v>-6.3019198383230339</v>
      </c>
      <c r="U251">
        <f t="shared" si="30"/>
        <v>-68.037134854823933</v>
      </c>
      <c r="W251" s="2" t="str">
        <f>IMPRODUCT($S251,IMDIV($O251,IMSUB($O251,1)))</f>
        <v>-29.0145737429445-11.961752045829i</v>
      </c>
      <c r="X251" s="2">
        <f t="shared" si="31"/>
        <v>29.934049255512708</v>
      </c>
    </row>
    <row r="252" spans="12:24" x14ac:dyDescent="0.25">
      <c r="L252">
        <f t="shared" si="27"/>
        <v>2.4999999999999907</v>
      </c>
      <c r="M252" s="1">
        <f t="shared" si="28"/>
        <v>316.2277660168312</v>
      </c>
      <c r="N252" s="1">
        <f t="shared" si="26"/>
        <v>2.5120367119610969E-3</v>
      </c>
      <c r="O252" s="2" t="str">
        <f t="shared" si="32"/>
        <v>0.999875441695149+0.0157829368284198i</v>
      </c>
      <c r="P252" s="2" t="str">
        <f>IMDIV(IMSUB(IMPRODUCT(gg1_+gg2_,$O252),gg2_),IMSUB($O252,1))</f>
        <v>0.000122189521789551-0.00001510515648554i</v>
      </c>
      <c r="Q252" s="2" t="str">
        <f>IMDIV(IMPRODUCT(gpi,$O252),IMSUB($O252,1))</f>
        <v>48.2518225906606-6114.04810558881i</v>
      </c>
      <c r="R252" s="2" t="str">
        <f>IMPRODUCT($P252,$Q252,gpd)</f>
        <v>-0.0581524982790924-0.502979839249692i</v>
      </c>
      <c r="S252" s="2" t="str">
        <f>IMDIV($R252,IMSUM(1,$R252))</f>
        <v>0.173865400485276-0.441185061597855i</v>
      </c>
      <c r="T252" s="2">
        <f t="shared" si="29"/>
        <v>-6.4806184404246601</v>
      </c>
      <c r="U252">
        <f t="shared" si="30"/>
        <v>-68.491233391685824</v>
      </c>
      <c r="W252" s="2" t="str">
        <f>IMPRODUCT($S252,IMDIV($O252,IMSUB($O252,1)))</f>
        <v>-27.8646196478465-11.235942473937i</v>
      </c>
      <c r="X252" s="2">
        <f t="shared" si="31"/>
        <v>29.555354711304084</v>
      </c>
    </row>
    <row r="253" spans="12:24" x14ac:dyDescent="0.25">
      <c r="L253">
        <f t="shared" si="27"/>
        <v>2.5099999999999905</v>
      </c>
      <c r="M253" s="1">
        <f t="shared" si="28"/>
        <v>323.59365692962137</v>
      </c>
      <c r="N253" s="1">
        <f t="shared" si="26"/>
        <v>2.5705495637017776E-3</v>
      </c>
      <c r="O253" s="2" t="str">
        <f t="shared" si="32"/>
        <v>0.999869571570705+0.0161505370503331i</v>
      </c>
      <c r="P253" s="2" t="str">
        <f>IMDIV(IMSUB(IMPRODUCT(gg1_+gg2_,$O253),gg2_),IMSUB($O253,1))</f>
        <v>0.000122189521789551-0.000014761306703197i</v>
      </c>
      <c r="Q253" s="2" t="str">
        <f>IMDIV(IMPRODUCT(gpi,$O253),IMSUB($O253,1))</f>
        <v>48.2518225907062-5974.8695335326i</v>
      </c>
      <c r="R253" s="2" t="str">
        <f>IMPRODUCT($P253,$Q253,gpd)</f>
        <v>-0.0553566059771022-0.491530139379676i</v>
      </c>
      <c r="S253" s="2" t="str">
        <f>IMDIV($R253,IMSUM(1,$R253))</f>
        <v>0.166946621652733-0.433466052650781i</v>
      </c>
      <c r="T253" s="2">
        <f t="shared" si="29"/>
        <v>-6.6602102871566959</v>
      </c>
      <c r="U253">
        <f t="shared" si="30"/>
        <v>-68.936135450584075</v>
      </c>
      <c r="W253" s="2" t="str">
        <f>IMPRODUCT($S253,IMDIV($O253,IMSUB($O253,1)))</f>
        <v>-26.7538871529017-10.5529672852637i</v>
      </c>
      <c r="X253" s="2">
        <f t="shared" si="31"/>
        <v>29.175767113708488</v>
      </c>
    </row>
    <row r="254" spans="12:24" x14ac:dyDescent="0.25">
      <c r="L254">
        <f t="shared" si="27"/>
        <v>2.5199999999999902</v>
      </c>
      <c r="M254" s="1">
        <f t="shared" si="28"/>
        <v>331.13112148258369</v>
      </c>
      <c r="N254" s="1">
        <f t="shared" si="26"/>
        <v>2.6304253548463763E-3</v>
      </c>
      <c r="O254" s="2" t="str">
        <f t="shared" si="32"/>
        <v>0.999863424808131+0.0165266975211368i</v>
      </c>
      <c r="P254" s="2" t="str">
        <f>IMDIV(IMSUB(IMPRODUCT(gg1_+gg2_,$O254),gg2_),IMSUB($O254,1))</f>
        <v>0.000122189521789551-0.0000144252835610318i</v>
      </c>
      <c r="Q254" s="2" t="str">
        <f>IMDIV(IMPRODUCT(gpi,$O254),IMSUB($O254,1))</f>
        <v>48.2518225908435-5838.85891638742i</v>
      </c>
      <c r="R254" s="2" t="str">
        <f>IMPRODUCT($P254,$Q254,gpd)</f>
        <v>-0.0526865495573734-0.480341055295532i</v>
      </c>
      <c r="S254" s="2" t="str">
        <f>IMDIV($R254,IMSUM(1,$R254))</f>
        <v>0.160280112946014-0.425785083608485i</v>
      </c>
      <c r="T254" s="2">
        <f t="shared" si="29"/>
        <v>-6.8406605282131938</v>
      </c>
      <c r="U254">
        <f t="shared" si="30"/>
        <v>-69.371940779730508</v>
      </c>
      <c r="W254" s="2" t="str">
        <f>IMPRODUCT($S254,IMDIV($O254,IMSUB($O254,1)))</f>
        <v>-25.6815710914572-9.91048442895833i</v>
      </c>
      <c r="X254" s="2">
        <f t="shared" si="31"/>
        <v>28.795321322044899</v>
      </c>
    </row>
    <row r="255" spans="12:24" x14ac:dyDescent="0.25">
      <c r="L255">
        <f t="shared" si="27"/>
        <v>2.52999999999999</v>
      </c>
      <c r="M255" s="1">
        <f t="shared" si="28"/>
        <v>338.84415613919498</v>
      </c>
      <c r="N255" s="1">
        <f t="shared" si="26"/>
        <v>2.6916958323319131E-3</v>
      </c>
      <c r="O255" s="2" t="str">
        <f t="shared" si="32"/>
        <v>0.999856988371061+0.0169116174729964i</v>
      </c>
      <c r="P255" s="2" t="str">
        <f>IMDIV(IMSUB(IMPRODUCT(gg1_+gg2_,$O255),gg2_),IMSUB($O255,1))</f>
        <v>0.000122189521789551-0.0000140969088951476i</v>
      </c>
      <c r="Q255" s="2" t="str">
        <f>IMDIV(IMPRODUCT(gpi,$O255),IMSUB($O255,1))</f>
        <v>48.2518225909788-5705.94413952355i</v>
      </c>
      <c r="R255" s="2" t="str">
        <f>IMPRODUCT($P255,$Q255,gpd)</f>
        <v>-0.0501366654723539-0.469406654396759i</v>
      </c>
      <c r="S255" s="2" t="str">
        <f>IMDIV($R255,IMSUM(1,$R255))</f>
        <v>0.153859120325343-0.418148743128321i</v>
      </c>
      <c r="T255" s="2">
        <f t="shared" si="29"/>
        <v>-7.0219354519108528</v>
      </c>
      <c r="U255">
        <f t="shared" si="30"/>
        <v>-69.798752256469811</v>
      </c>
      <c r="W255" s="2" t="str">
        <f>IMPRODUCT($S255,IMDIV($O255,IMSUB($O255,1)))</f>
        <v>-24.6468346646077-9.306259708762i</v>
      </c>
      <c r="X255" s="2">
        <f t="shared" si="31"/>
        <v>28.414051057434531</v>
      </c>
    </row>
    <row r="256" spans="12:24" x14ac:dyDescent="0.25">
      <c r="L256">
        <f t="shared" si="27"/>
        <v>2.5399999999999898</v>
      </c>
      <c r="M256" s="1">
        <f t="shared" si="28"/>
        <v>346.73685045252387</v>
      </c>
      <c r="N256" s="1">
        <f t="shared" si="26"/>
        <v>2.7543934825765581E-3</v>
      </c>
      <c r="O256" s="2" t="str">
        <f t="shared" si="32"/>
        <v>0.999850248608858+0.0173055007672302i</v>
      </c>
      <c r="P256" s="2" t="str">
        <f>IMDIV(IMSUB(IMPRODUCT(gg1_+gg2_,$O256),gg2_),IMSUB($O256,1))</f>
        <v>0.00012218952178955-0.0000137760085970127i</v>
      </c>
      <c r="Q256" s="2" t="str">
        <f>IMDIV(IMPRODUCT(gpi,$O256),IMSUB($O256,1))</f>
        <v>48.2518225907759-5576.05472976685i</v>
      </c>
      <c r="R256" s="2" t="str">
        <f>IMPRODUCT($P256,$Q256,gpd)</f>
        <v>-0.0477015450762951-0.458721139119251i</v>
      </c>
      <c r="S256" s="2" t="str">
        <f>IMDIV($R256,IMSUM(1,$R256))</f>
        <v>0.1476768595934-0.410563137893925i</v>
      </c>
      <c r="T256" s="2">
        <f t="shared" si="29"/>
        <v>-7.2040024664968225</v>
      </c>
      <c r="U256">
        <f t="shared" si="30"/>
        <v>-70.216675522679054</v>
      </c>
      <c r="W256" s="2" t="str">
        <f>IMPRODUCT($S256,IMDIV($O256,IMSUB($O256,1)))</f>
        <v>-23.6488149747663-8.73816392652861i</v>
      </c>
      <c r="X256" s="2">
        <f t="shared" si="31"/>
        <v>28.031988921513019</v>
      </c>
    </row>
    <row r="257" spans="12:24" x14ac:dyDescent="0.25">
      <c r="L257">
        <f t="shared" si="27"/>
        <v>2.5499999999999896</v>
      </c>
      <c r="M257" s="1">
        <f t="shared" si="28"/>
        <v>354.81338923356714</v>
      </c>
      <c r="N257" s="1">
        <f t="shared" si="26"/>
        <v>2.8185515487043704E-3</v>
      </c>
      <c r="O257" s="2" t="str">
        <f t="shared" si="32"/>
        <v>0.999843191227679+0.0177085560013102i</v>
      </c>
      <c r="P257" s="2" t="str">
        <f>IMDIV(IMSUB(IMPRODUCT(gg1_+gg2_,$O257),gg2_),IMSUB($O257,1))</f>
        <v>0.000122189521789551-0.0000134624125209123i</v>
      </c>
      <c r="Q257" s="2" t="str">
        <f>IMDIV(IMPRODUCT(gpi,$O257),IMSUB($O257,1))</f>
        <v>48.2518225909076-5449.12181803269i</v>
      </c>
      <c r="R257" s="2" t="str">
        <f>IMPRODUCT($P257,$Q257,gpd)</f>
        <v>-0.04537602315181-0.448278843861359i</v>
      </c>
      <c r="S257" s="2" t="str">
        <f>IMDIV($R257,IMSUM(1,$R257))</f>
        <v>0.14172653914732-0.403033910816082i</v>
      </c>
      <c r="T257" s="2">
        <f t="shared" si="29"/>
        <v>-7.386830080034418</v>
      </c>
      <c r="U257">
        <f t="shared" si="30"/>
        <v>-70.625818638968951</v>
      </c>
      <c r="W257" s="2" t="str">
        <f>IMPRODUCT($S257,IMDIV($O257,IMSUB($O257,1)))</f>
        <v>-22.6866281464336-8.20416986254153i</v>
      </c>
      <c r="X257" s="2">
        <f t="shared" si="31"/>
        <v>27.649166416565375</v>
      </c>
    </row>
    <row r="258" spans="12:24" x14ac:dyDescent="0.25">
      <c r="L258">
        <f t="shared" si="27"/>
        <v>2.5599999999999894</v>
      </c>
      <c r="M258" s="1">
        <f t="shared" si="28"/>
        <v>363.07805477009276</v>
      </c>
      <c r="N258" s="1">
        <f t="shared" ref="N258:N321" si="33">M258/(CEdsp)</f>
        <v>2.8842040481712483E-3</v>
      </c>
      <c r="O258" s="2" t="str">
        <f t="shared" si="32"/>
        <v>0.999835801260167+0.0181209966182946i</v>
      </c>
      <c r="P258" s="2" t="str">
        <f>IMDIV(IMSUB(IMPRODUCT(gg1_+gg2_,$O258),gg2_),IMSUB($O258,1))</f>
        <v>0.000122189521789551-0.0000131559543941394i</v>
      </c>
      <c r="Q258" s="2" t="str">
        <f>IMDIV(IMPRODUCT(gpi,$O258),IMSUB($O258,1))</f>
        <v>48.2518225908946-5325.07810281095i</v>
      </c>
      <c r="R258" s="2" t="str">
        <f>IMPRODUCT($P258,$Q258,gpd)</f>
        <v>-0.0431551669554656-0.43807423197989i</v>
      </c>
      <c r="S258" s="2" t="str">
        <f>IMDIV($R258,IMSUM(1,$R258))</f>
        <v>0.136001380688196-0.395566259559963i</v>
      </c>
      <c r="T258" s="2">
        <f t="shared" si="29"/>
        <v>-7.5703878790296342</v>
      </c>
      <c r="U258">
        <f t="shared" si="30"/>
        <v>-71.026291757649091</v>
      </c>
      <c r="W258" s="2" t="str">
        <f>IMPRODUCT($S258,IMDIV($O258,IMSUB($O258,1)))</f>
        <v>-21.7593740479729-7.70234912717362i</v>
      </c>
      <c r="X258" s="2">
        <f t="shared" si="31"/>
        <v>27.265613966921794</v>
      </c>
    </row>
    <row r="259" spans="12:24" x14ac:dyDescent="0.25">
      <c r="L259">
        <f t="shared" ref="L259:L322" si="34">L258+Graph_Step_Size</f>
        <v>2.5699999999999892</v>
      </c>
      <c r="M259" s="1">
        <f t="shared" ref="M259:M322" si="35">10^L259</f>
        <v>371.53522909716344</v>
      </c>
      <c r="N259" s="1">
        <f t="shared" si="33"/>
        <v>2.9513857908014187E-3</v>
      </c>
      <c r="O259" s="2" t="str">
        <f t="shared" si="32"/>
        <v>0.999828063033728+0.0185430410187473i</v>
      </c>
      <c r="P259" s="2" t="str">
        <f>IMDIV(IMSUB(IMPRODUCT(gg1_+gg2_,$O259),gg2_),IMSUB($O259,1))</f>
        <v>0.00012218952178955-0.0000128564717284886i</v>
      </c>
      <c r="Q259" s="2" t="str">
        <f>IMDIV(IMPRODUCT(gpi,$O259),IMSUB($O259,1))</f>
        <v>48.251822590719-5203.85781448168i</v>
      </c>
      <c r="R259" s="2" t="str">
        <f>IMPRODUCT($P259,$Q259,gpd)</f>
        <v>-0.0410342657533369-0.42810189285453i</v>
      </c>
      <c r="S259" s="2" t="str">
        <f>IMDIV($R259,IMSUM(1,$R259))</f>
        <v>0.130494637985838-0.388164955255513i</v>
      </c>
      <c r="T259" s="2">
        <f t="shared" ref="T259:T322" si="36">20*LOG10(SQRT(IMPRODUCT(IMCONJUGATE(S259),S259)+0))</f>
        <v>-7.754646506036452</v>
      </c>
      <c r="U259">
        <f t="shared" ref="U259:U322" si="37">ATAN(IMAGINARY(S259)/IMREAL(S259))*180/PI()</f>
        <v>-71.418206813406869</v>
      </c>
      <c r="W259" s="2" t="str">
        <f>IMPRODUCT($S259,IMDIV($O259,IMSUB($O259,1)))</f>
        <v>-20.8661406292244-7.23086891561407i</v>
      </c>
      <c r="X259" s="2">
        <f t="shared" ref="X259:X322" si="38">20*LOG10(SQRT(IMPRODUCT(IMCONJUGATE(W259),W259)+0))</f>
        <v>26.881360941375256</v>
      </c>
    </row>
    <row r="260" spans="12:24" x14ac:dyDescent="0.25">
      <c r="L260">
        <f t="shared" si="34"/>
        <v>2.579999999999989</v>
      </c>
      <c r="M260" s="1">
        <f t="shared" si="35"/>
        <v>380.18939632055185</v>
      </c>
      <c r="N260" s="1">
        <f t="shared" si="33"/>
        <v>3.0201323972440831E-3</v>
      </c>
      <c r="O260" s="2" t="str">
        <f t="shared" si="32"/>
        <v>0.999819960137308+0.018974912675196i</v>
      </c>
      <c r="P260" s="2" t="str">
        <f>IMDIV(IMSUB(IMPRODUCT(gg1_+gg2_,$O260),gg2_),IMSUB($O260,1))</f>
        <v>0.00012218952178955-0.0000125638057343489i</v>
      </c>
      <c r="Q260" s="2" t="str">
        <f>IMDIV(IMPRODUCT(gpi,$O260),IMSUB($O260,1))</f>
        <v>48.2518225907588-5085.39668044323i</v>
      </c>
      <c r="R260" s="2" t="str">
        <f>IMPRODUCT($P260,$Q260,gpd)</f>
        <v>-0.0390088208298116-0.41835653901907i</v>
      </c>
      <c r="S260" s="2" t="str">
        <f>IMDIV($R260,IMSUM(1,$R260))</f>
        <v>0.125199613793325-0.380834361270611i</v>
      </c>
      <c r="T260" s="2">
        <f t="shared" si="36"/>
        <v>-7.9395776363609976</v>
      </c>
      <c r="U260">
        <f t="shared" si="37"/>
        <v>-71.801677231749082</v>
      </c>
      <c r="W260" s="2" t="str">
        <f>IMPRODUCT($S260,IMDIV($O260,IMSUB($O260,1)))</f>
        <v>-20.0060078913795-6.78798869390649i</v>
      </c>
      <c r="X260" s="2">
        <f t="shared" si="38"/>
        <v>26.496435676501179</v>
      </c>
    </row>
    <row r="261" spans="12:24" x14ac:dyDescent="0.25">
      <c r="L261">
        <f t="shared" si="34"/>
        <v>2.5899999999999888</v>
      </c>
      <c r="M261" s="1">
        <f t="shared" si="35"/>
        <v>389.04514499427063</v>
      </c>
      <c r="N261" s="1">
        <f t="shared" si="33"/>
        <v>3.090480317859942E-3</v>
      </c>
      <c r="O261" s="2" t="str">
        <f t="shared" si="32"/>
        <v>0.999811475386604+0.0194168402491835i</v>
      </c>
      <c r="P261" s="2" t="str">
        <f>IMDIV(IMSUB(IMPRODUCT(gg1_+gg2_,$O261),gg2_),IMSUB($O261,1))</f>
        <v>0.000122189521789551-0.0000122778012362974i</v>
      </c>
      <c r="Q261" s="2" t="str">
        <f>IMDIV(IMPRODUCT(gpi,$O261),IMSUB($O261,1))</f>
        <v>48.2518225908434-4969.63189103407i</v>
      </c>
      <c r="R261" s="2" t="str">
        <f>IMPRODUCT($P261,$Q261,gpd)</f>
        <v>-0.0370745359445288-0.408833003357886i</v>
      </c>
      <c r="S261" s="2" t="str">
        <f>IMDIV($R261,IMSUM(1,$R261))</f>
        <v>0.12010967501311-0.373578451934275i</v>
      </c>
      <c r="T261" s="2">
        <f t="shared" si="36"/>
        <v>-8.1251539540605062</v>
      </c>
      <c r="U261">
        <f t="shared" si="37"/>
        <v>-72.176817654267609</v>
      </c>
      <c r="W261" s="2" t="str">
        <f>IMPRODUCT($S261,IMDIV($O261,IMSUB($O261,1)))</f>
        <v>-19.1780515059481-6.37205684195517i</v>
      </c>
      <c r="X261" s="2">
        <f t="shared" si="38"/>
        <v>26.110865500684099</v>
      </c>
    </row>
    <row r="262" spans="12:24" x14ac:dyDescent="0.25">
      <c r="L262">
        <f t="shared" si="34"/>
        <v>2.5999999999999885</v>
      </c>
      <c r="M262" s="1">
        <f t="shared" si="35"/>
        <v>398.10717055348704</v>
      </c>
      <c r="N262" s="1">
        <f t="shared" si="33"/>
        <v>3.162466852047676E-3</v>
      </c>
      <c r="O262" s="2" t="str">
        <f t="shared" si="32"/>
        <v>0.999802590787641+0.019869057710968i</v>
      </c>
      <c r="P262" s="2" t="str">
        <f>IMDIV(IMSUB(IMPRODUCT(gg1_+gg2_,$O262),gg2_),IMSUB($O262,1))</f>
        <v>0.000122189521789551-0.000011998306590977i</v>
      </c>
      <c r="Q262" s="2" t="str">
        <f>IMDIV(IMPRODUCT(gpi,$O262),IMSUB($O262,1))</f>
        <v>48.2518225909378-4856.50206623021i</v>
      </c>
      <c r="R262" s="2" t="str">
        <f>IMPRODUCT($P262,$Q262,gpd)</f>
        <v>-0.0352273082199627-0.39952623636628i</v>
      </c>
      <c r="S262" s="2" t="str">
        <f>IMDIV($R262,IMSUM(1,$R262))</f>
        <v>0.115218266213412-0.366400831115131i</v>
      </c>
      <c r="T262" s="2">
        <f t="shared" si="36"/>
        <v>-8.3113491273546831</v>
      </c>
      <c r="U262">
        <f t="shared" si="37"/>
        <v>-72.543743680451698</v>
      </c>
      <c r="W262" s="2" t="str">
        <f>IMPRODUCT($S262,IMDIV($O262,IMSUB($O262,1)))</f>
        <v>-18.3813461004448-5.98150727619109i</v>
      </c>
      <c r="X262" s="2">
        <f t="shared" si="38"/>
        <v>25.724676758732169</v>
      </c>
    </row>
    <row r="263" spans="12:24" x14ac:dyDescent="0.25">
      <c r="L263">
        <f t="shared" si="34"/>
        <v>2.6099999999999883</v>
      </c>
      <c r="M263" s="1">
        <f t="shared" si="35"/>
        <v>407.38027780410187</v>
      </c>
      <c r="N263" s="1">
        <f t="shared" si="33"/>
        <v>3.23613016802056E-3</v>
      </c>
      <c r="O263" s="2" t="str">
        <f t="shared" si="32"/>
        <v>0.999793287498632+0.0203318044619274i</v>
      </c>
      <c r="P263" s="2" t="str">
        <f>IMDIV(IMSUB(IMPRODUCT(gg1_+gg2_,$O263),gg2_),IMSUB($O263,1))</f>
        <v>0.000122189521789551-0.0000117251736065763i</v>
      </c>
      <c r="Q263" s="2" t="str">
        <f>IMDIV(IMPRODUCT(gpi,$O263),IMSUB($O263,1))</f>
        <v>48.2518225908726-4745.94722310079i</v>
      </c>
      <c r="R263" s="2" t="str">
        <f>IMPRODUCT($P263,$Q263,gpd)</f>
        <v>-0.0334632194382987-0.39043130347318i</v>
      </c>
      <c r="S263" s="2" t="str">
        <f>IMDIV($R263,IMSUM(1,$R263))</f>
        <v>0.110518921596108-0.359304750569491i</v>
      </c>
      <c r="T263" s="2">
        <f t="shared" si="36"/>
        <v>-8.4981377836034397</v>
      </c>
      <c r="U263">
        <f t="shared" si="37"/>
        <v>-72.902571625247205</v>
      </c>
      <c r="W263" s="2" t="str">
        <f>IMPRODUCT($S263,IMDIV($O263,IMSUB($O263,1)))</f>
        <v>-17.6149682285529-5.61485607211736i</v>
      </c>
      <c r="X263" s="2">
        <f t="shared" si="38"/>
        <v>25.33789483692745</v>
      </c>
    </row>
    <row r="264" spans="12:24" x14ac:dyDescent="0.25">
      <c r="L264">
        <f t="shared" si="34"/>
        <v>2.6199999999999881</v>
      </c>
      <c r="M264" s="1">
        <f t="shared" si="35"/>
        <v>416.86938347032424</v>
      </c>
      <c r="N264" s="1">
        <f t="shared" si="33"/>
        <v>3.3115093230437782E-3</v>
      </c>
      <c r="O264" s="2" t="str">
        <f t="shared" ref="O264:O327" si="39">IMEXP(2*PI()*N264&amp;"i")</f>
        <v>0.999783545790045+0.0208053254597258i</v>
      </c>
      <c r="P264" s="2" t="str">
        <f>IMDIV(IMSUB(IMPRODUCT(gg1_+gg2_,$O264),gg2_),IMSUB($O264,1))</f>
        <v>0.000122189521789551-0.0000114582574644264i</v>
      </c>
      <c r="Q264" s="2" t="str">
        <f>IMDIV(IMPRODUCT(gpi,$O264),IMSUB($O264,1))</f>
        <v>48.2518225908471-4637.90874400432i</v>
      </c>
      <c r="R264" s="2" t="str">
        <f>IMPRODUCT($P264,$Q264,gpd)</f>
        <v>-0.0317785277308817-0.381543382424758i</v>
      </c>
      <c r="S264" s="2" t="str">
        <f>IMDIV($R264,IMSUM(1,$R264))</f>
        <v>0.106005275513982-0.352293127987433i</v>
      </c>
      <c r="T264" s="2">
        <f t="shared" si="36"/>
        <v>-8.6854954839567409</v>
      </c>
      <c r="U264">
        <f t="shared" si="37"/>
        <v>-73.253418291968643</v>
      </c>
      <c r="W264" s="2" t="str">
        <f>IMPRODUCT($S264,IMDIV($O264,IMSUB($O264,1)))</f>
        <v>-16.8779990427488-5.27069810441933i</v>
      </c>
      <c r="X264" s="2">
        <f t="shared" si="38"/>
        <v>24.950544188405061</v>
      </c>
    </row>
    <row r="265" spans="12:24" x14ac:dyDescent="0.25">
      <c r="L265">
        <f t="shared" si="34"/>
        <v>2.6299999999999879</v>
      </c>
      <c r="M265" s="1">
        <f t="shared" si="35"/>
        <v>426.57951880158117</v>
      </c>
      <c r="N265" s="1">
        <f t="shared" si="33"/>
        <v>3.3886442841430816E-3</v>
      </c>
      <c r="O265" s="2" t="str">
        <f t="shared" si="39"/>
        <v>0.999773345002785+0.0212898713462997i</v>
      </c>
      <c r="P265" s="2" t="str">
        <f>IMDIV(IMSUB(IMPRODUCT(gg1_+gg2_,$O265),gg2_),IMSUB($O265,1))</f>
        <v>0.000122189521789551-0.0000111974166420376i</v>
      </c>
      <c r="Q265" s="2" t="str">
        <f>IMDIV(IMPRODUCT(gpi,$O265),IMSUB($O265,1))</f>
        <v>48.2518225908084-4532.32934550879i</v>
      </c>
      <c r="R265" s="2" t="str">
        <f>IMPRODUCT($P265,$Q265,gpd)</f>
        <v>-0.030169659640678-0.372857760727601i</v>
      </c>
      <c r="S265" s="2" t="str">
        <f>IMDIV($R265,IMSUM(1,$R265))</f>
        <v>0.101671071635746-0.34536856467351i</v>
      </c>
      <c r="T265" s="2">
        <f t="shared" si="36"/>
        <v>-8.8733986978066319</v>
      </c>
      <c r="U265">
        <f t="shared" si="37"/>
        <v>-73.596400759724787</v>
      </c>
      <c r="W265" s="2" t="str">
        <f>IMPRODUCT($S265,IMDIV($O265,IMSUB($O265,1)))</f>
        <v>-16.1695266871788-4.94770372016837i</v>
      </c>
      <c r="X265" s="2">
        <f t="shared" si="38"/>
        <v>24.562648358731089</v>
      </c>
    </row>
    <row r="266" spans="12:24" x14ac:dyDescent="0.25">
      <c r="L266">
        <f t="shared" si="34"/>
        <v>2.6399999999999877</v>
      </c>
      <c r="M266" s="1">
        <f t="shared" si="35"/>
        <v>436.51583224015377</v>
      </c>
      <c r="N266" s="1">
        <f t="shared" si="33"/>
        <v>3.4675759492958447E-3</v>
      </c>
      <c r="O266" s="2" t="str">
        <f t="shared" si="39"/>
        <v>0.999762663504412+0.0217856985787224i</v>
      </c>
      <c r="P266" s="2" t="str">
        <f>IMDIV(IMSUB(IMPRODUCT(gg1_+gg2_,$O266),gg2_),IMSUB($O266,1))</f>
        <v>0.000122189521789551-0.0000109425128381673i</v>
      </c>
      <c r="Q266" s="2" t="str">
        <f>IMDIV(IMPRODUCT(gpi,$O266),IMSUB($O266,1))</f>
        <v>48.2518225907365-4429.15304801922i</v>
      </c>
      <c r="R266" s="2" t="str">
        <f>IMPRODUCT($P266,$Q266,gpd)</f>
        <v>-0.0286332025428101-0.364369833150085i</v>
      </c>
      <c r="S266" s="2" t="str">
        <f>IMDIV($R266,IMSUM(1,$R266))</f>
        <v>0.0975101708523834-0.338533362811033i</v>
      </c>
      <c r="T266" s="2">
        <f t="shared" si="36"/>
        <v>-9.0618247771237197</v>
      </c>
      <c r="U266">
        <f t="shared" si="37"/>
        <v>-73.931636184979496</v>
      </c>
      <c r="W266" s="2" t="str">
        <f>IMPRODUCT($S266,IMDIV($O266,IMSUB($O266,1)))</f>
        <v>-15.488648428485-4.64461545844607i</v>
      </c>
      <c r="X266" s="2">
        <f t="shared" si="38"/>
        <v>24.17423001159807</v>
      </c>
    </row>
    <row r="267" spans="12:24" x14ac:dyDescent="0.25">
      <c r="L267">
        <f t="shared" si="34"/>
        <v>2.6499999999999875</v>
      </c>
      <c r="M267" s="1">
        <f t="shared" si="35"/>
        <v>446.68359215095063</v>
      </c>
      <c r="N267" s="1">
        <f t="shared" si="33"/>
        <v>3.5483461691157214E-3</v>
      </c>
      <c r="O267" s="2" t="str">
        <f t="shared" si="39"/>
        <v>0.999751478643297+0.0222930695630065i</v>
      </c>
      <c r="P267" s="2" t="str">
        <f>IMDIV(IMSUB(IMPRODUCT(gg1_+gg2_,$O267),gg2_),IMSUB($O267,1))</f>
        <v>0.000122189521789551-0.0000106934108994395i</v>
      </c>
      <c r="Q267" s="2" t="str">
        <f>IMDIV(IMPRODUCT(gpi,$O267),IMSUB($O267,1))</f>
        <v>48.2518225908172-4328.32514609662i</v>
      </c>
      <c r="R267" s="2" t="str">
        <f>IMPRODUCT($P267,$Q267,gpd)</f>
        <v>-0.0271658974057471-0.356075099280629i</v>
      </c>
      <c r="S267" s="2" t="str">
        <f>IMDIV($R267,IMSUM(1,$R267))</f>
        <v>0.0935165580176015-0.331789542265616i</v>
      </c>
      <c r="T267" s="2">
        <f t="shared" si="36"/>
        <v>-9.2507519307836343</v>
      </c>
      <c r="U267">
        <f t="shared" si="37"/>
        <v>-74.2592416164714</v>
      </c>
      <c r="W267" s="2" t="str">
        <f>IMPRODUCT($S267,IMDIV($O267,IMSUB($O267,1)))</f>
        <v>-14.8344725418259-4.36024482787995i</v>
      </c>
      <c r="X267" s="2">
        <f t="shared" si="38"/>
        <v>23.785310954531816</v>
      </c>
    </row>
    <row r="268" spans="12:24" x14ac:dyDescent="0.25">
      <c r="L268">
        <f t="shared" si="34"/>
        <v>2.6599999999999873</v>
      </c>
      <c r="M268" s="1">
        <f t="shared" si="35"/>
        <v>457.08818961486179</v>
      </c>
      <c r="N268" s="1">
        <f t="shared" si="33"/>
        <v>3.6309977690423736E-3</v>
      </c>
      <c r="O268" s="2" t="str">
        <f t="shared" si="39"/>
        <v>0.999739766700617+0.0228122527909056i</v>
      </c>
      <c r="P268" s="2" t="str">
        <f>IMDIV(IMSUB(IMPRODUCT(gg1_+gg2_,$O268),gg2_),IMSUB($O268,1))</f>
        <v>0.000122189521789551-0.000010449978748717i</v>
      </c>
      <c r="Q268" s="2" t="str">
        <f>IMDIV(IMPRODUCT(gpi,$O268),IMSUB($O268,1))</f>
        <v>48.2518225908617-4229.79217945232i</v>
      </c>
      <c r="R268" s="2" t="str">
        <f>IMPRODUCT($P268,$Q268,gpd)</f>
        <v>-0.0257646318786074-0.347969161141504i</v>
      </c>
      <c r="S268" s="2" t="str">
        <f>IMDIV($R268,IMSUM(1,$R268))</f>
        <v>0.0896843476104988-0.325138856893241i</v>
      </c>
      <c r="T268" s="2">
        <f t="shared" si="36"/>
        <v>-9.4401591989567706</v>
      </c>
      <c r="U268">
        <f t="shared" si="37"/>
        <v>-74.57933382299268</v>
      </c>
      <c r="W268" s="2" t="str">
        <f>IMPRODUCT($S268,IMDIV($O268,IMSUB($O268,1)))</f>
        <v>-14.2061199689649-4.09346915174838i</v>
      </c>
      <c r="X268" s="2">
        <f t="shared" si="38"/>
        <v>23.395912164536313</v>
      </c>
    </row>
    <row r="269" spans="12:24" x14ac:dyDescent="0.25">
      <c r="L269">
        <f t="shared" si="34"/>
        <v>2.6699999999999871</v>
      </c>
      <c r="M269" s="1">
        <f t="shared" si="35"/>
        <v>467.7351412871846</v>
      </c>
      <c r="N269" s="1">
        <f t="shared" si="33"/>
        <v>3.7155745720481126E-3</v>
      </c>
      <c r="O269" s="2" t="str">
        <f t="shared" si="39"/>
        <v>0.999727502840095+0.0233435229797756i</v>
      </c>
      <c r="P269" s="2" t="str">
        <f>IMDIV(IMSUB(IMPRODUCT(gg1_+gg2_,$O269),gg2_),IMSUB($O269,1))</f>
        <v>0.000122189521789551-0.0000102120873149833i</v>
      </c>
      <c r="Q269" s="2" t="str">
        <f>IMDIV(IMPRODUCT(gpi,$O269),IMSUB($O269,1))</f>
        <v>48.2518225907875-4133.50190460271i</v>
      </c>
      <c r="R269" s="2" t="str">
        <f>IMPRODUCT($P269,$Q269,gpd)</f>
        <v>-0.0244264336891543-0.340047720856973i</v>
      </c>
      <c r="S269" s="2" t="str">
        <f>IMDIV($R269,IMSUM(1,$R269))</f>
        <v>0.0860077884061253-0.318582810324415i</v>
      </c>
      <c r="T269" s="2">
        <f t="shared" si="36"/>
        <v>-9.6300264276441041</v>
      </c>
      <c r="U269">
        <f t="shared" si="37"/>
        <v>-74.892029133318431</v>
      </c>
      <c r="W269" s="2" t="str">
        <f>IMPRODUCT($S269,IMDIV($O269,IMSUB($O269,1)))</f>
        <v>-13.6027257647215-3.84322848876319i</v>
      </c>
      <c r="X269" s="2">
        <f t="shared" si="38"/>
        <v>23.006053813594214</v>
      </c>
    </row>
    <row r="270" spans="12:24" x14ac:dyDescent="0.25">
      <c r="L270">
        <f t="shared" si="34"/>
        <v>2.6799999999999868</v>
      </c>
      <c r="M270" s="1">
        <f t="shared" si="35"/>
        <v>478.63009232262397</v>
      </c>
      <c r="N270" s="1">
        <f t="shared" si="33"/>
        <v>3.802121421873392E-3</v>
      </c>
      <c r="O270" s="2" t="str">
        <f t="shared" si="39"/>
        <v>0.999714661055374+0.0238871612155586i</v>
      </c>
      <c r="P270" s="2" t="str">
        <f>IMDIV(IMSUB(IMPRODUCT(gg1_+gg2_,$O270),gg2_),IMSUB($O270,1))</f>
        <v>0.000122189521789551-9.97961046511993E-06i</v>
      </c>
      <c r="Q270" s="2" t="str">
        <f>IMDIV(IMPRODUCT(gpi,$O270),IMSUB($O270,1))</f>
        <v>48.2518225907758-4039.40326716906i</v>
      </c>
      <c r="R270" s="2" t="str">
        <f>IMPRODUCT($P270,$Q270,gpd)</f>
        <v>-0.0231484643397968-0.332306578374511i</v>
      </c>
      <c r="S270" s="2" t="str">
        <f>IMDIV($R270,IMSUM(1,$R270))</f>
        <v>0.0824812672343511-0.312122671203875i</v>
      </c>
      <c r="T270" s="2">
        <f t="shared" si="36"/>
        <v>-9.820334243410338</v>
      </c>
      <c r="U270">
        <f t="shared" si="37"/>
        <v>-75.197443287885349</v>
      </c>
      <c r="W270" s="2" t="str">
        <f>IMPRODUCT($S270,IMDIV($O270,IMSUB($O270,1)))</f>
        <v>-13.023440347554-3.60852263610003i</v>
      </c>
      <c r="X270" s="2">
        <f t="shared" si="38"/>
        <v>22.615755293972445</v>
      </c>
    </row>
    <row r="271" spans="12:24" x14ac:dyDescent="0.25">
      <c r="L271">
        <f t="shared" si="34"/>
        <v>2.6899999999999866</v>
      </c>
      <c r="M271" s="1">
        <f t="shared" si="35"/>
        <v>489.77881936843141</v>
      </c>
      <c r="N271" s="1">
        <f t="shared" si="33"/>
        <v>3.8906842068035783E-3</v>
      </c>
      <c r="O271" s="2" t="str">
        <f t="shared" si="39"/>
        <v>0.99970121411491+0.0244434550989524i</v>
      </c>
      <c r="P271" s="2" t="str">
        <f>IMDIV(IMSUB(IMPRODUCT(gg1_+gg2_,$O271),gg2_),IMSUB($O271,1))</f>
        <v>0.000122189521789551-9.75242493680136E-06i</v>
      </c>
      <c r="Q271" s="2" t="str">
        <f>IMDIV(IMPRODUCT(gpi,$O271),IMSUB($O271,1))</f>
        <v>48.2518225907941-3947.44637480776i</v>
      </c>
      <c r="R271" s="2" t="str">
        <f>IMPRODUCT($P271,$Q271,gpd)</f>
        <v>-0.0219280130861471-0.324741629237865i</v>
      </c>
      <c r="S271" s="2" t="str">
        <f>IMDIV($R271,IMSUM(1,$R271))</f>
        <v>0.0790993119059885-0.305759487869128i</v>
      </c>
      <c r="T271" s="2">
        <f t="shared" si="36"/>
        <v>-10.011064028394944</v>
      </c>
      <c r="U271">
        <f t="shared" si="37"/>
        <v>-75.495691301338326</v>
      </c>
      <c r="W271" s="2" t="str">
        <f>IMPRODUCT($S271,IMDIV($O271,IMSUB($O271,1)))</f>
        <v>-12.4674305693028-3.38840822003844i</v>
      </c>
      <c r="X271" s="2">
        <f t="shared" si="38"/>
        <v>22.225035243250435</v>
      </c>
    </row>
    <row r="272" spans="12:24" x14ac:dyDescent="0.25">
      <c r="L272">
        <f t="shared" si="34"/>
        <v>2.6999999999999864</v>
      </c>
      <c r="M272" s="1">
        <f t="shared" si="35"/>
        <v>501.18723362725666</v>
      </c>
      <c r="N272" s="1">
        <f t="shared" si="33"/>
        <v>3.9813098839995018E-3</v>
      </c>
      <c r="O272" s="2" t="str">
        <f t="shared" si="39"/>
        <v>0.999687133504276+0.0250126988948296i</v>
      </c>
      <c r="P272" s="2" t="str">
        <f>IMDIV(IMSUB(IMPRODUCT(gg1_+gg2_,$O272),gg2_),IMSUB($O272,1))</f>
        <v>0.000122189521789551-9.53041027322981E-06i</v>
      </c>
      <c r="Q272" s="2" t="str">
        <f>IMDIV(IMPRODUCT(gpi,$O272),IMSUB($O272,1))</f>
        <v>48.2518225907875-3857.58247075668i</v>
      </c>
      <c r="R272" s="2" t="str">
        <f>IMPRODUCT($P272,$Q272,gpd)</f>
        <v>-0.0207624911874142-0.317348862410818i</v>
      </c>
      <c r="S272" s="2" t="str">
        <f>IMDIV($R272,IMSUM(1,$R272))</f>
        <v>0.0758565933781812-0.299494102458877i</v>
      </c>
      <c r="T272" s="2">
        <f t="shared" si="36"/>
        <v>-10.202197895631205</v>
      </c>
      <c r="U272">
        <f t="shared" si="37"/>
        <v>-75.786887335669718</v>
      </c>
      <c r="W272" s="2" t="str">
        <f>IMPRODUCT($S272,IMDIV($O272,IMSUB($O272,1)))</f>
        <v>-11.9338806185661-3.18199587826753i</v>
      </c>
      <c r="X272" s="2">
        <f t="shared" si="38"/>
        <v>21.833911569043014</v>
      </c>
    </row>
    <row r="273" spans="12:24" x14ac:dyDescent="0.25">
      <c r="L273">
        <f t="shared" si="34"/>
        <v>2.7099999999999862</v>
      </c>
      <c r="M273" s="1">
        <f t="shared" si="35"/>
        <v>512.86138399134882</v>
      </c>
      <c r="N273" s="1">
        <f t="shared" si="33"/>
        <v>4.074046504394792E-3</v>
      </c>
      <c r="O273" s="2" t="str">
        <f t="shared" si="39"/>
        <v>0.999672389365751+0.0255951936849694i</v>
      </c>
      <c r="P273" s="2" t="str">
        <f>IMDIV(IMSUB(IMPRODUCT(gg1_+gg2_,$O273),gg2_),IMSUB($O273,1))</f>
        <v>0.000122189521789551-0.0000093134487593675i</v>
      </c>
      <c r="Q273" s="2" t="str">
        <f>IMDIV(IMPRODUCT(gpi,$O273),IMSUB($O273,1))</f>
        <v>48.2518225908819-3769.76390798383i</v>
      </c>
      <c r="R273" s="2" t="str">
        <f>IMPRODUCT($P273,$Q273,gpd)</f>
        <v>-0.0196494264155758-0.310124358150499i</v>
      </c>
      <c r="S273" s="2" t="str">
        <f>IMDIV($R273,IMSUM(1,$R273))</f>
        <v>0.0727479272290885-0.293327164445255i</v>
      </c>
      <c r="T273" s="2">
        <f t="shared" si="36"/>
        <v>-10.393718664726899</v>
      </c>
      <c r="U273">
        <f t="shared" si="37"/>
        <v>-76.071144583279874</v>
      </c>
      <c r="W273" s="2" t="str">
        <f>IMPRODUCT($S273,IMDIV($O273,IMSUB($O273,1)))</f>
        <v>-11.4219927713982-2.98844753693896i</v>
      </c>
      <c r="X273" s="2">
        <f t="shared" si="38"/>
        <v>21.442401473363976</v>
      </c>
    </row>
    <row r="274" spans="12:24" x14ac:dyDescent="0.25">
      <c r="L274">
        <f t="shared" si="34"/>
        <v>2.719999999999986</v>
      </c>
      <c r="M274" s="1">
        <f t="shared" si="35"/>
        <v>524.80746024975622</v>
      </c>
      <c r="N274" s="1">
        <f t="shared" si="33"/>
        <v>4.1689432381730937E-3</v>
      </c>
      <c r="O274" s="2" t="str">
        <f t="shared" si="39"/>
        <v>0.999656950435062+0.0261912475241697i</v>
      </c>
      <c r="P274" s="2" t="str">
        <f>IMDIV(IMSUB(IMPRODUCT(gg1_+gg2_,$O274),gg2_),IMSUB($O274,1))</f>
        <v>0.000122189521789551-0.0000091014253592506i</v>
      </c>
      <c r="Q274" s="2" t="str">
        <f>IMDIV(IMPRODUCT(gpi,$O274),IMSUB($O274,1))</f>
        <v>48.2518225908477-3683.94412392418i</v>
      </c>
      <c r="R274" s="2" t="str">
        <f>IMPRODUCT($P274,$Q274,gpd)</f>
        <v>-0.0185864578107916-0.303064285929067i</v>
      </c>
      <c r="S274" s="2" t="str">
        <f>IMDIV($R274,IMSUM(1,$R274))</f>
        <v>0.069768274507937-0.287259143587876i</v>
      </c>
      <c r="T274" s="2">
        <f t="shared" si="36"/>
        <v>-10.58560983795542</v>
      </c>
      <c r="U274">
        <f t="shared" si="37"/>
        <v>-76.34857515926906</v>
      </c>
      <c r="W274" s="2" t="str">
        <f>IMPRODUCT($S274,IMDIV($O274,IMSUB($O274,1)))</f>
        <v>-10.9309880023117-2.80697378460618i</v>
      </c>
      <c r="X274" s="2">
        <f t="shared" si="38"/>
        <v>21.050521476580375</v>
      </c>
    </row>
    <row r="275" spans="12:24" x14ac:dyDescent="0.25">
      <c r="L275">
        <f t="shared" si="34"/>
        <v>2.7299999999999858</v>
      </c>
      <c r="M275" s="1">
        <f t="shared" si="35"/>
        <v>537.03179637023538</v>
      </c>
      <c r="N275" s="1">
        <f t="shared" si="33"/>
        <v>4.2660504008387567E-3</v>
      </c>
      <c r="O275" s="2" t="str">
        <f t="shared" si="39"/>
        <v>0.999640783975158+0.0268011755998039i</v>
      </c>
      <c r="P275" s="2" t="str">
        <f>IMDIV(IMSUB(IMPRODUCT(gg1_+gg2_,$O275),gg2_),IMSUB($O275,1))</f>
        <v>0.000122189521789551-8.89422765531005E-06i</v>
      </c>
      <c r="Q275" s="2" t="str">
        <f>IMDIV(IMPRODUCT(gpi,$O275),IMSUB($O275,1))</f>
        <v>48.2518225908281-3600.07761579158i</v>
      </c>
      <c r="R275" s="2" t="str">
        <f>IMPRODUCT($P275,$Q275,gpd)</f>
        <v>-0.0175713306742425-0.296164902402724i</v>
      </c>
      <c r="S275" s="2" t="str">
        <f>IMDIV($R275,IMSUM(1,$R275))</f>
        <v>0.0669127420201001-0.281290342313097i</v>
      </c>
      <c r="T275" s="2">
        <f t="shared" si="36"/>
        <v>-10.777855576767033</v>
      </c>
      <c r="U275">
        <f t="shared" si="37"/>
        <v>-76.619290002812733</v>
      </c>
      <c r="W275" s="2" t="str">
        <f>IMPRODUCT($S275,IMDIV($O275,IMSUB($O275,1)))</f>
        <v>-10.4601064679222-2.63683134427314i</v>
      </c>
      <c r="X275" s="2">
        <f t="shared" si="38"/>
        <v>20.658287440949366</v>
      </c>
    </row>
    <row r="276" spans="12:24" x14ac:dyDescent="0.25">
      <c r="L276">
        <f t="shared" si="34"/>
        <v>2.7399999999999856</v>
      </c>
      <c r="M276" s="1">
        <f t="shared" si="35"/>
        <v>549.5408738576067</v>
      </c>
      <c r="N276" s="1">
        <f t="shared" si="33"/>
        <v>4.3654194798948016E-3</v>
      </c>
      <c r="O276" s="2" t="str">
        <f t="shared" si="39"/>
        <v>0.99962385570686+0.0274253003948894i</v>
      </c>
      <c r="P276" s="2" t="str">
        <f>IMDIV(IMSUB(IMPRODUCT(gg1_+gg2_,$O276),gg2_),IMSUB($O276,1))</f>
        <v>0.000122189521789551-8.69174578857348E-06i</v>
      </c>
      <c r="Q276" s="2" t="str">
        <f>IMDIV(IMPRODUCT(gpi,$O276),IMSUB($O276,1))</f>
        <v>48.2518225907709-3518.11991645256i</v>
      </c>
      <c r="R276" s="2" t="str">
        <f>IMPRODUCT($P276,$Q276,gpd)</f>
        <v>-0.0166018917851622-0.289422549426937i</v>
      </c>
      <c r="S276" s="2" t="str">
        <f>IMDIV($R276,IMSUM(1,$R276))</f>
        <v>0.0641765821066624-0.275420907522174i</v>
      </c>
      <c r="T276" s="2">
        <f t="shared" si="36"/>
        <v>-10.970440678775509</v>
      </c>
      <c r="U276">
        <f t="shared" si="37"/>
        <v>-76.883398786689909</v>
      </c>
      <c r="W276" s="2" t="str">
        <f>IMPRODUCT($S276,IMDIV($O276,IMSUB($O276,1)))</f>
        <v>-10.0086078747469-2.47732064417703i</v>
      </c>
      <c r="X276" s="2">
        <f t="shared" si="38"/>
        <v>20.265714593682187</v>
      </c>
    </row>
    <row r="277" spans="12:24" x14ac:dyDescent="0.25">
      <c r="L277">
        <f t="shared" si="34"/>
        <v>2.7499999999999853</v>
      </c>
      <c r="M277" s="1">
        <f t="shared" si="35"/>
        <v>562.34132519033028</v>
      </c>
      <c r="N277" s="1">
        <f t="shared" si="33"/>
        <v>4.4671031621422407E-3</v>
      </c>
      <c r="O277" s="2" t="str">
        <f t="shared" si="39"/>
        <v>0.999606129736255+0.0280639518547344i</v>
      </c>
      <c r="P277" s="2" t="str">
        <f>IMDIV(IMSUB(IMPRODUCT(gg1_+gg2_,$O277),gg2_),IMSUB($O277,1))</f>
        <v>0.000122189521789551-0.0000084938724004733i</v>
      </c>
      <c r="Q277" s="2" t="str">
        <f>IMDIV(IMPRODUCT(gpi,$O277),IMSUB($O277,1))</f>
        <v>48.2518225907927-3438.02757084936i</v>
      </c>
      <c r="R277" s="2" t="str">
        <f>IMPRODUCT($P277,$Q277,gpd)</f>
        <v>-0.0156760848336834-0.282833652116855i</v>
      </c>
      <c r="S277" s="2" t="str">
        <f>IMDIV($R277,IMSUM(1,$R277))</f>
        <v>0.0615551919707807-0.269650841837118i</v>
      </c>
      <c r="T277" s="2">
        <f t="shared" si="36"/>
        <v>-11.16335055522563</v>
      </c>
      <c r="U277">
        <f t="shared" si="37"/>
        <v>-77.14100983476402</v>
      </c>
      <c r="W277" s="2" t="str">
        <f>IMPRODUCT($S277,IMDIV($O277,IMSUB($O277,1)))</f>
        <v>-9.57577174205947-2.32778348717705i</v>
      </c>
      <c r="X277" s="2">
        <f t="shared" si="38"/>
        <v>19.872817549529074</v>
      </c>
    </row>
    <row r="278" spans="12:24" x14ac:dyDescent="0.25">
      <c r="L278">
        <f t="shared" si="34"/>
        <v>2.7599999999999851</v>
      </c>
      <c r="M278" s="1">
        <f t="shared" si="35"/>
        <v>575.43993733713762</v>
      </c>
      <c r="N278" s="1">
        <f t="shared" si="33"/>
        <v>4.5711553616153517E-3</v>
      </c>
      <c r="O278" s="2" t="str">
        <f t="shared" si="39"/>
        <v>0.99958756847867+0.0287174675572326i</v>
      </c>
      <c r="P278" s="2" t="str">
        <f>IMDIV(IMSUB(IMPRODUCT(gg1_+gg2_,$O278),gg2_),IMSUB($O278,1))</f>
        <v>0.000122189521789551-8.30050257593897E-06i</v>
      </c>
      <c r="Q278" s="2" t="str">
        <f>IMDIV(IMPRODUCT(gpi,$O278),IMSUB($O278,1))</f>
        <v>48.2518225908604-3359.7581129593i</v>
      </c>
      <c r="R278" s="2" t="str">
        <f>IMPRODUCT($P278,$Q278,gpd)</f>
        <v>-0.0147919460591871-0.276394716951835i</v>
      </c>
      <c r="S278" s="2" t="str">
        <f>IMDIV($R278,IMSUM(1,$R278))</f>
        <v>0.0590441126012228-0.263980014293886i</v>
      </c>
      <c r="T278" s="2">
        <f t="shared" si="36"/>
        <v>-11.35657120896928</v>
      </c>
      <c r="U278">
        <f t="shared" si="37"/>
        <v>-77.392230046849079</v>
      </c>
      <c r="W278" s="2" t="str">
        <f>IMPRODUCT($S278,IMDIV($O278,IMSUB($O278,1)))</f>
        <v>-9.16089756995808-2.18760081812756i</v>
      </c>
      <c r="X278" s="2">
        <f t="shared" si="38"/>
        <v>19.479610332858023</v>
      </c>
    </row>
    <row r="279" spans="12:24" x14ac:dyDescent="0.25">
      <c r="L279">
        <f t="shared" si="34"/>
        <v>2.7699999999999849</v>
      </c>
      <c r="M279" s="1">
        <f t="shared" si="35"/>
        <v>588.84365535556867</v>
      </c>
      <c r="N279" s="1">
        <f t="shared" si="33"/>
        <v>4.6776312481675818E-3</v>
      </c>
      <c r="O279" s="2" t="str">
        <f t="shared" si="39"/>
        <v>0.999568132579073+0.0293861928868707i</v>
      </c>
      <c r="P279" s="2" t="str">
        <f>IMDIV(IMSUB(IMPRODUCT(gg1_+gg2_,$O279),gg2_),IMSUB($O279,1))</f>
        <v>0.000122189521789551-8.11153378769497E-06i</v>
      </c>
      <c r="Q279" s="2" t="str">
        <f>IMDIV(IMPRODUCT(gpi,$O279),IMSUB($O279,1))</f>
        <v>48.2518225908021-3283.27004327892i</v>
      </c>
      <c r="R279" s="2" t="str">
        <f>IMPRODUCT($P279,$Q279,gpd)</f>
        <v>-0.0139476000847327-0.270102329923151i</v>
      </c>
      <c r="S279" s="2" t="str">
        <f>IMDIV($R279,IMSUM(1,$R279))</f>
        <v>0.0566390273396204-0.258408170494828i</v>
      </c>
      <c r="T279" s="2">
        <f t="shared" si="36"/>
        <v>-11.550089212964998</v>
      </c>
      <c r="U279">
        <f t="shared" si="37"/>
        <v>-77.637164830470113</v>
      </c>
      <c r="W279" s="2" t="str">
        <f>IMPRODUCT($S279,IMDIV($O279,IMSUB($O279,1)))</f>
        <v>-8.7633049221443-2.05619058813625i</v>
      </c>
      <c r="X279" s="2">
        <f t="shared" si="38"/>
        <v>19.086106399213485</v>
      </c>
    </row>
    <row r="280" spans="12:24" x14ac:dyDescent="0.25">
      <c r="L280">
        <f t="shared" si="34"/>
        <v>2.7799999999999847</v>
      </c>
      <c r="M280" s="1">
        <f t="shared" si="35"/>
        <v>602.55958607433695</v>
      </c>
      <c r="N280" s="1">
        <f t="shared" si="33"/>
        <v>4.7865872767233631E-3</v>
      </c>
      <c r="O280" s="2" t="str">
        <f t="shared" si="39"/>
        <v>0.999547780828734+0.0300704812125204i</v>
      </c>
      <c r="P280" s="2" t="str">
        <f>IMDIV(IMSUB(IMPRODUCT(gg1_+gg2_,$O280),gg2_),IMSUB($O280,1))</f>
        <v>0.000122189521789551-0.0000079268658419679i</v>
      </c>
      <c r="Q280" s="2" t="str">
        <f>IMDIV(IMPRODUCT(gpi,$O280),IMSUB($O280,1))</f>
        <v>48.2518225907926-3208.52280682026i</v>
      </c>
      <c r="R280" s="2" t="str">
        <f>IMPRODUCT($P280,$Q280,gpd)</f>
        <v>-0.0131412559392531-0.26395315472383i</v>
      </c>
      <c r="S280" s="2" t="str">
        <f>IMDIV($R280,IMSUM(1,$R280))</f>
        <v>0.0543357601338876-0.252934942234051i</v>
      </c>
      <c r="T280" s="2">
        <f t="shared" si="36"/>
        <v>-11.743891689310956</v>
      </c>
      <c r="U280">
        <f t="shared" si="37"/>
        <v>-77.875918039185891</v>
      </c>
      <c r="W280" s="2" t="str">
        <f>IMPRODUCT($S280,IMDIV($O280,IMSUB($O280,1)))</f>
        <v>-8.38233343226258-1.93300571417837i</v>
      </c>
      <c r="X280" s="2">
        <f t="shared" si="38"/>
        <v>18.69231865634373</v>
      </c>
    </row>
    <row r="281" spans="12:24" x14ac:dyDescent="0.25">
      <c r="L281">
        <f t="shared" si="34"/>
        <v>2.7899999999999845</v>
      </c>
      <c r="M281" s="1">
        <f t="shared" si="35"/>
        <v>616.59500186146022</v>
      </c>
      <c r="N281" s="1">
        <f t="shared" si="33"/>
        <v>4.8980812172112311E-3</v>
      </c>
      <c r="O281" s="2" t="str">
        <f t="shared" si="39"/>
        <v>0.99952647007796+0.0307706940690818i</v>
      </c>
      <c r="P281" s="2" t="str">
        <f>IMDIV(IMSUB(IMPRODUCT(gg1_+gg2_,$O281),gg2_),IMSUB($O281,1))</f>
        <v>0.000122189521789551-0.0000077464008254405i</v>
      </c>
      <c r="Q281" s="2" t="str">
        <f>IMDIV(IMPRODUCT(gpi,$O281),IMSUB($O281,1))</f>
        <v>48.2518225908355-3135.47677160813i</v>
      </c>
      <c r="R281" s="2" t="str">
        <f>IMPRODUCT($P281,$Q281,gpd)</f>
        <v>-0.0123712032588687-0.257943930979706i</v>
      </c>
      <c r="S281" s="2" t="str">
        <f>IMDIV($R281,IMSUM(1,$R281))</f>
        <v>0.0521302735176142-0.247559856610389i</v>
      </c>
      <c r="T281" s="2">
        <f t="shared" si="36"/>
        <v>-11.93796628882022</v>
      </c>
      <c r="U281">
        <f t="shared" si="37"/>
        <v>-78.108591917023958</v>
      </c>
      <c r="W281" s="2" t="str">
        <f>IMPRODUCT($S281,IMDIV($O281,IMSUB($O281,1)))</f>
        <v>-8.01734274201492-1.81753213221811i</v>
      </c>
      <c r="X281" s="2">
        <f t="shared" si="38"/>
        <v>18.298259484688785</v>
      </c>
    </row>
    <row r="282" spans="12:24" x14ac:dyDescent="0.25">
      <c r="L282">
        <f t="shared" si="34"/>
        <v>2.7999999999999843</v>
      </c>
      <c r="M282" s="1">
        <f t="shared" si="35"/>
        <v>630.95734448017072</v>
      </c>
      <c r="N282" s="1">
        <f t="shared" si="33"/>
        <v>5.0121721851942389E-3</v>
      </c>
      <c r="O282" s="2" t="str">
        <f t="shared" si="39"/>
        <v>0.999504155144731+0.0314872013430483i</v>
      </c>
      <c r="P282" s="2" t="str">
        <f>IMDIV(IMSUB(IMPRODUCT(gg1_+gg2_,$O282),gg2_),IMSUB($O282,1))</f>
        <v>0.000122189521789551-7.57004305308839E-06i</v>
      </c>
      <c r="Q282" s="2" t="str">
        <f>IMDIV(IMPRODUCT(gpi,$O282),IMSUB($O282,1))</f>
        <v>48.2518225908366-3064.09320766666i</v>
      </c>
      <c r="R282" s="2" t="str">
        <f>IMPRODUCT($P282,$Q282,gpd)</f>
        <v>-0.0116358086584357-0.252071472520713i</v>
      </c>
      <c r="S282" s="2" t="str">
        <f>IMDIV($R282,IMSUM(1,$R282))</f>
        <v>0.0500186663525953-0.242282344643278i</v>
      </c>
      <c r="T282" s="2">
        <f t="shared" si="36"/>
        <v>-12.132301171154918</v>
      </c>
      <c r="U282">
        <f t="shared" si="37"/>
        <v>-78.335287048461794</v>
      </c>
      <c r="W282" s="2" t="str">
        <f>IMPRODUCT($S282,IMDIV($O282,IMSUB($O282,1)))</f>
        <v>-7.66771237864705-1.70928694172795i</v>
      </c>
      <c r="X282" s="2">
        <f t="shared" si="38"/>
        <v>17.903940757312451</v>
      </c>
    </row>
    <row r="283" spans="12:24" x14ac:dyDescent="0.25">
      <c r="L283">
        <f t="shared" si="34"/>
        <v>2.8099999999999841</v>
      </c>
      <c r="M283" s="1">
        <f t="shared" si="35"/>
        <v>645.65422903463241</v>
      </c>
      <c r="N283" s="1">
        <f t="shared" si="33"/>
        <v>5.1289206732137785E-3</v>
      </c>
      <c r="O283" s="2" t="str">
        <f t="shared" si="39"/>
        <v>0.999480788719043+0.0322203814620604i</v>
      </c>
      <c r="P283" s="2" t="str">
        <f>IMDIV(IMSUB(IMPRODUCT(gg1_+gg2_,$O283),gg2_),IMSUB($O283,1))</f>
        <v>0.000122189521789551-7.39769901776432E-06i</v>
      </c>
      <c r="Q283" s="2" t="str">
        <f>IMDIV(IMPRODUCT(gpi,$O283),IMSUB($O283,1))</f>
        <v>48.2518225908726-2994.33426648421i</v>
      </c>
      <c r="R283" s="2" t="str">
        <f>IMPRODUCT($P283,$Q283,gpd)</f>
        <v>-0.0109335122675727-0.246332665691552i</v>
      </c>
      <c r="S283" s="2" t="str">
        <f>IMDIV($R283,IMSUM(1,$R283))</f>
        <v>0.0479971713664282-0.237101749409032i</v>
      </c>
      <c r="T283" s="2">
        <f t="shared" si="36"/>
        <v>-12.326884985501533</v>
      </c>
      <c r="U283">
        <f t="shared" si="37"/>
        <v>-78.556102313967799</v>
      </c>
      <c r="W283" s="2" t="str">
        <f>IMPRODUCT($S283,IMDIV($O283,IMSUB($O283,1)))</f>
        <v>-7.33284157887638-1.60781663918717i</v>
      </c>
      <c r="X283" s="2">
        <f t="shared" si="38"/>
        <v>17.509373859296854</v>
      </c>
    </row>
    <row r="284" spans="12:24" x14ac:dyDescent="0.25">
      <c r="L284">
        <f t="shared" si="34"/>
        <v>2.8199999999999839</v>
      </c>
      <c r="M284" s="1">
        <f t="shared" si="35"/>
        <v>660.69344800757176</v>
      </c>
      <c r="N284" s="1">
        <f t="shared" si="33"/>
        <v>5.2483885828635418E-3</v>
      </c>
      <c r="O284" s="2" t="str">
        <f t="shared" si="39"/>
        <v>0.999456321262749+0.0329706215885208i</v>
      </c>
      <c r="P284" s="2" t="str">
        <f>IMDIV(IMSUB(IMPRODUCT(gg1_+gg2_,$O284),gg2_),IMSUB($O284,1))</f>
        <v>0.000122189521789551-7.22927734031064E-06i</v>
      </c>
      <c r="Q284" s="2" t="str">
        <f>IMDIV(IMPRODUCT(gpi,$O284),IMSUB($O284,1))</f>
        <v>48.2518225908594-2926.1629609455i</v>
      </c>
      <c r="R284" s="2" t="str">
        <f>IMPRODUCT($P284,$Q284,gpd)</f>
        <v>-0.0102628244213473-0.240724467700771i</v>
      </c>
      <c r="S284" s="2" t="str">
        <f>IMDIV($R284,IMSUM(1,$R284))</f>
        <v>0.0460621525179126-0.232017333713354i</v>
      </c>
      <c r="T284" s="2">
        <f t="shared" si="36"/>
        <v>-12.521706851815699</v>
      </c>
      <c r="U284">
        <f t="shared" si="37"/>
        <v>-78.771134850238695</v>
      </c>
      <c r="W284" s="2" t="str">
        <f>IMPRODUCT($S284,IMDIV($O284,IMSUB($O284,1)))</f>
        <v>-7.01214906570734-1.51269543807272i</v>
      </c>
      <c r="X284" s="2">
        <f t="shared" si="38"/>
        <v>17.114569706569924</v>
      </c>
    </row>
    <row r="285" spans="12:24" x14ac:dyDescent="0.25">
      <c r="L285">
        <f t="shared" si="34"/>
        <v>2.8299999999999836</v>
      </c>
      <c r="M285" s="1">
        <f t="shared" si="35"/>
        <v>676.08297539195689</v>
      </c>
      <c r="N285" s="1">
        <f t="shared" si="33"/>
        <v>5.3706392576105804E-3</v>
      </c>
      <c r="O285" s="2" t="str">
        <f t="shared" si="39"/>
        <v>0.999430700904698+0.0337383178173363i</v>
      </c>
      <c r="P285" s="2" t="str">
        <f>IMDIV(IMSUB(IMPRODUCT(gg1_+gg2_,$O285),gg2_),IMSUB($O285,1))</f>
        <v>0.000122189521789551-7.06468872134159E-06i</v>
      </c>
      <c r="Q285" s="2" t="str">
        <f>IMDIV(IMPRODUCT(gpi,$O285),IMSUB($O285,1))</f>
        <v>48.2518225908059-2859.54314572063i</v>
      </c>
      <c r="R285" s="2" t="str">
        <f>IMPRODUCT($P285,$Q285,gpd)</f>
        <v>-0.00962232250095842-0.235243905007452i</v>
      </c>
      <c r="S285" s="2" t="str">
        <f>IMDIV($R285,IMSUM(1,$R285))</f>
        <v>0.0442101022163759-0.227028287318714i</v>
      </c>
      <c r="T285" s="2">
        <f t="shared" si="36"/>
        <v>-12.716756342609816</v>
      </c>
      <c r="U285">
        <f t="shared" si="37"/>
        <v>-78.980480015277379</v>
      </c>
      <c r="W285" s="2" t="str">
        <f>IMPRODUCT($S285,IMDIV($O285,IMSUB($O285,1)))</f>
        <v>-6.70507278414241-1.42352367258928i</v>
      </c>
      <c r="X285" s="2">
        <f t="shared" si="38"/>
        <v>16.719538764194159</v>
      </c>
    </row>
    <row r="286" spans="12:24" x14ac:dyDescent="0.25">
      <c r="L286">
        <f t="shared" si="34"/>
        <v>2.8399999999999834</v>
      </c>
      <c r="M286" s="1">
        <f t="shared" si="35"/>
        <v>691.83097091891034</v>
      </c>
      <c r="N286" s="1">
        <f t="shared" si="33"/>
        <v>5.4957375163808128E-3</v>
      </c>
      <c r="O286" s="2" t="str">
        <f t="shared" si="39"/>
        <v>0.999403873330944+0.0345238753778581i</v>
      </c>
      <c r="P286" s="2" t="str">
        <f>IMDIV(IMSUB(IMPRODUCT(gg1_+gg2_,$O286),gg2_),IMSUB($O286,1))</f>
        <v>0.000122189521789551-6.90384589378424E-06i</v>
      </c>
      <c r="Q286" s="2" t="str">
        <f>IMDIV(IMPRODUCT(gpi,$O286),IMSUB($O286,1))</f>
        <v>48.2518225908089-2794.4394981003i</v>
      </c>
      <c r="R286" s="2" t="str">
        <f>IMPRODUCT($P286,$Q286,gpd)</f>
        <v>-0.00901064791594234-0.229888071744591i</v>
      </c>
      <c r="S286" s="2" t="str">
        <f>IMDIV($R286,IMSUM(1,$R286))</f>
        <v>0.042437638421956-0.222133733743389i</v>
      </c>
      <c r="T286" s="2">
        <f t="shared" si="36"/>
        <v>-12.912023465300727</v>
      </c>
      <c r="U286">
        <f t="shared" si="37"/>
        <v>-79.184231357614649</v>
      </c>
      <c r="W286" s="2" t="str">
        <f>IMPRODUCT($S286,IMDIV($O286,IMSUB($O286,1)))</f>
        <v>-6.41106960123737-1.3399262823806i</v>
      </c>
      <c r="X286" s="2">
        <f t="shared" si="38"/>
        <v>16.32429106409862</v>
      </c>
    </row>
    <row r="287" spans="12:24" x14ac:dyDescent="0.25">
      <c r="L287">
        <f t="shared" si="34"/>
        <v>2.8499999999999832</v>
      </c>
      <c r="M287" s="1">
        <f t="shared" si="35"/>
        <v>707.94578438411111</v>
      </c>
      <c r="N287" s="1">
        <f t="shared" si="33"/>
        <v>5.623749687926922E-3</v>
      </c>
      <c r="O287" s="2" t="str">
        <f t="shared" si="39"/>
        <v>0.999375781669793+0.0353277088400877i</v>
      </c>
      <c r="P287" s="2" t="str">
        <f>IMDIV(IMSUB(IMPRODUCT(gg1_+gg2_,$O287),gg2_),IMSUB($O287,1))</f>
        <v>0.000122189521789551-6.74666357665986E-06i</v>
      </c>
      <c r="Q287" s="2" t="str">
        <f>IMDIV(IMPRODUCT(gpi,$O287),IMSUB($O287,1))</f>
        <v>48.2518225908206-2730.81749926722i</v>
      </c>
      <c r="R287" s="2" t="str">
        <f>IMPRODUCT($P287,$Q287,gpd)</f>
        <v>-0.00842650322253944-0.224654128178371i</v>
      </c>
      <c r="S287" s="2" t="str">
        <f>IMDIV($R287,IMSUM(1,$R287))</f>
        <v>0.0407415016492219-0.217332736650436i</v>
      </c>
      <c r="T287" s="2">
        <f t="shared" si="36"/>
        <v>-13.107498645101657</v>
      </c>
      <c r="U287">
        <f t="shared" si="37"/>
        <v>-79.382480589586194</v>
      </c>
      <c r="W287" s="2" t="str">
        <f>IMPRODUCT($S287,IMDIV($O287,IMSUB($O287,1)))</f>
        <v>-6.12961497553282-1.26155137531837i</v>
      </c>
      <c r="X287" s="2">
        <f t="shared" si="38"/>
        <v>15.928836222270439</v>
      </c>
    </row>
    <row r="288" spans="12:24" x14ac:dyDescent="0.25">
      <c r="L288">
        <f t="shared" si="34"/>
        <v>2.859999999999983</v>
      </c>
      <c r="M288" s="1">
        <f t="shared" si="35"/>
        <v>724.43596007496194</v>
      </c>
      <c r="N288" s="1">
        <f t="shared" si="33"/>
        <v>5.7547436459966916E-3</v>
      </c>
      <c r="O288" s="2" t="str">
        <f t="shared" si="39"/>
        <v>0.999346366371454+0.0361502423252174i</v>
      </c>
      <c r="P288" s="2" t="str">
        <f>IMDIV(IMSUB(IMPRODUCT(gg1_+gg2_,$O288),gg2_),IMSUB($O288,1))</f>
        <v>0.000122189521789551-6.59305842977286E-06i</v>
      </c>
      <c r="Q288" s="2" t="str">
        <f>IMDIV(IMPRODUCT(gpi,$O288),IMSUB($O288,1))</f>
        <v>48.2518225908407-2668.6434159938i</v>
      </c>
      <c r="R288" s="2" t="str">
        <f>IMPRODUCT($P288,$Q288,gpd)</f>
        <v>-0.00786864937145234-0.219539299202495i</v>
      </c>
      <c r="S288" s="2" t="str">
        <f>IMDIV($R288,IMSUM(1,$R288))</f>
        <v>0.0391185518957476-0.212624305844021i</v>
      </c>
      <c r="T288" s="2">
        <f t="shared" si="36"/>
        <v>-13.303172708459785</v>
      </c>
      <c r="U288">
        <f t="shared" si="37"/>
        <v>-79.575317564223397</v>
      </c>
      <c r="W288" s="2" t="str">
        <f>IMPRODUCT($S288,IMDIV($O288,IMSUB($O288,1)))</f>
        <v>-5.86020260043313-1.18806886546167i</v>
      </c>
      <c r="X288" s="2">
        <f t="shared" si="38"/>
        <v>15.533183455404584</v>
      </c>
    </row>
    <row r="289" spans="12:24" x14ac:dyDescent="0.25">
      <c r="L289">
        <f t="shared" si="34"/>
        <v>2.8699999999999828</v>
      </c>
      <c r="M289" s="1">
        <f t="shared" si="35"/>
        <v>741.31024130088861</v>
      </c>
      <c r="N289" s="1">
        <f t="shared" si="33"/>
        <v>5.8887888453206102E-3</v>
      </c>
      <c r="O289" s="2" t="str">
        <f t="shared" si="39"/>
        <v>0.999315565082034+0.0369919097205715i</v>
      </c>
      <c r="P289" s="2" t="str">
        <f>IMDIV(IMSUB(IMPRODUCT(gg1_+gg2_,$O289),gg2_),IMSUB($O289,1))</f>
        <v>0.000122189521789551-6.44294900970711E-06i</v>
      </c>
      <c r="Q289" s="2" t="str">
        <f>IMDIV(IMPRODUCT(gpi,$O289),IMSUB($O289,1))</f>
        <v>48.2518225908229-2607.88428275632i</v>
      </c>
      <c r="R289" s="2" t="str">
        <f>IMPRODUCT($P289,$Q289,gpd)</f>
        <v>-0.00733590308000134-0.214540872866791i</v>
      </c>
      <c r="S289" s="2" t="str">
        <f>IMDIV($R289,IMSUM(1,$R289))</f>
        <v>0.0375657655139358-0.208007402891053i</v>
      </c>
      <c r="T289" s="2">
        <f t="shared" si="36"/>
        <v>-13.499036867023948</v>
      </c>
      <c r="U289">
        <f t="shared" si="37"/>
        <v>-79.762830255681735</v>
      </c>
      <c r="W289" s="2" t="str">
        <f>IMPRODUCT($S289,IMDIV($O289,IMSUB($O289,1)))</f>
        <v>-5.60234402571814-1.11916918321661i</v>
      </c>
      <c r="X289" s="2">
        <f t="shared" si="38"/>
        <v>15.137341597027831</v>
      </c>
    </row>
    <row r="290" spans="12:24" x14ac:dyDescent="0.25">
      <c r="L290">
        <f t="shared" si="34"/>
        <v>2.8799999999999826</v>
      </c>
      <c r="M290" s="1">
        <f t="shared" si="35"/>
        <v>758.5775750291541</v>
      </c>
      <c r="N290" s="1">
        <f t="shared" si="33"/>
        <v>6.0259563584376535E-3</v>
      </c>
      <c r="O290" s="2" t="str">
        <f t="shared" si="39"/>
        <v>0.999283312511618+0.0378531548990163i</v>
      </c>
      <c r="P290" s="2" t="str">
        <f>IMDIV(IMSUB(IMPRODUCT(gg1_+gg2_,$O290),gg2_),IMSUB($O290,1))</f>
        <v>0.000122189521789551-6.29625572639238E-06i</v>
      </c>
      <c r="Q290" s="2" t="str">
        <f>IMDIV(IMPRODUCT(gpi,$O290),IMSUB($O290,1))</f>
        <v>48.2518225908557-2548.50788425618i</v>
      </c>
      <c r="R290" s="2" t="str">
        <f>IMPRODUCT($P290,$Q290,gpd)</f>
        <v>-0.00682713432175399-0.209656198939295i</v>
      </c>
      <c r="S290" s="2" t="str">
        <f>IMDIV($R290,IMSUM(1,$R290))</f>
        <v>0.0360802320444029-0.203480946384905i</v>
      </c>
      <c r="T290" s="2">
        <f t="shared" si="36"/>
        <v>-13.695082702148198</v>
      </c>
      <c r="U290">
        <f t="shared" si="37"/>
        <v>-79.945104742614987</v>
      </c>
      <c r="W290" s="2" t="str">
        <f>IMPRODUCT($S290,IMDIV($O290,IMSUB($O290,1)))</f>
        <v>-5.35556826096388-1.0545620547801i</v>
      </c>
      <c r="X290" s="2">
        <f t="shared" si="38"/>
        <v>14.741319113090977</v>
      </c>
    </row>
    <row r="291" spans="12:24" x14ac:dyDescent="0.25">
      <c r="L291">
        <f t="shared" si="34"/>
        <v>2.8899999999999824</v>
      </c>
      <c r="M291" s="1">
        <f t="shared" si="35"/>
        <v>776.24711662866071</v>
      </c>
      <c r="N291" s="1">
        <f t="shared" si="33"/>
        <v>6.1663189133788982E-3</v>
      </c>
      <c r="O291" s="2" t="str">
        <f t="shared" si="39"/>
        <v>0.999249540296147+0.0387344319429037i</v>
      </c>
      <c r="P291" s="2" t="str">
        <f>IMDIV(IMSUB(IMPRODUCT(gg1_+gg2_,$O291),gg2_),IMSUB($O291,1))</f>
        <v>0.000122189521789551-6.15290080113803E-06i</v>
      </c>
      <c r="Q291" s="2" t="str">
        <f>IMDIV(IMPRODUCT(gpi,$O291),IMSUB($O291,1))</f>
        <v>48.2518225908447-2490.48273833889i</v>
      </c>
      <c r="R291" s="2" t="str">
        <f>IMPRODUCT($P291,$Q291,gpd)</f>
        <v>-0.0063412639300316-0.204882687501065i</v>
      </c>
      <c r="S291" s="2" t="str">
        <f>IMDIV($R291,IMSUM(1,$R291))</f>
        <v>0.0346591510247993-0.199043816869006i</v>
      </c>
      <c r="T291" s="2">
        <f t="shared" si="36"/>
        <v>-13.891302149904979</v>
      </c>
      <c r="U291">
        <f t="shared" si="37"/>
        <v>-80.122225194672055</v>
      </c>
      <c r="W291" s="2" t="str">
        <f>IMPRODUCT($S291,IMDIV($O291,IMSUB($O291,1)))</f>
        <v>-5.11942136433266-0.993975347890222i</v>
      </c>
      <c r="X291" s="2">
        <f t="shared" si="38"/>
        <v>14.345124117056084</v>
      </c>
    </row>
    <row r="292" spans="12:24" x14ac:dyDescent="0.25">
      <c r="L292">
        <f t="shared" si="34"/>
        <v>2.8999999999999821</v>
      </c>
      <c r="M292" s="1">
        <f t="shared" si="35"/>
        <v>794.32823472424957</v>
      </c>
      <c r="N292" s="1">
        <f t="shared" si="33"/>
        <v>6.309950932228899E-3</v>
      </c>
      <c r="O292" s="2" t="str">
        <f t="shared" si="39"/>
        <v>0.999214176852821+0.0396362053726132i</v>
      </c>
      <c r="P292" s="2" t="str">
        <f>IMDIV(IMSUB(IMPRODUCT(gg1_+gg2_,$O292),gg2_),IMSUB($O292,1))</f>
        <v>0.000122189521789551-6.01280822527064E-06i</v>
      </c>
      <c r="Q292" s="2" t="str">
        <f>IMDIV(IMPRODUCT(gpi,$O292),IMSUB($O292,1))</f>
        <v>48.2518225908463-2433.77807930181i</v>
      </c>
      <c r="R292" s="2" t="str">
        <f>IMPRODUCT($P292,$Q292,gpd)</f>
        <v>-0.00587726130860361-0.200217807572969i</v>
      </c>
      <c r="S292" s="2" t="str">
        <f>IMDIV($R292,IMSUM(1,$R292))</f>
        <v>0.0332998287892291-0.194694861436338i</v>
      </c>
      <c r="T292" s="2">
        <f t="shared" si="36"/>
        <v>-14.087687486613749</v>
      </c>
      <c r="U292">
        <f t="shared" si="37"/>
        <v>-80.294273861483333</v>
      </c>
      <c r="W292" s="2" t="str">
        <f>IMPRODUCT($S292,IMDIV($O292,IMSUB($O292,1)))</f>
        <v>-4.89346601982228-0.937153981021806i</v>
      </c>
      <c r="X292" s="2">
        <f t="shared" si="38"/>
        <v>13.948764384472836</v>
      </c>
    </row>
    <row r="293" spans="12:24" x14ac:dyDescent="0.25">
      <c r="L293">
        <f t="shared" si="34"/>
        <v>2.9099999999999819</v>
      </c>
      <c r="M293" s="1">
        <f t="shared" si="35"/>
        <v>812.83051616406578</v>
      </c>
      <c r="N293" s="1">
        <f t="shared" si="33"/>
        <v>6.4569285705852386E-3</v>
      </c>
      <c r="O293" s="2" t="str">
        <f t="shared" si="39"/>
        <v>0.999177147228705+0.0405589503797539i</v>
      </c>
      <c r="P293" s="2" t="str">
        <f>IMDIV(IMSUB(IMPRODUCT(gg1_+gg2_,$O293),gg2_),IMSUB($O293,1))</f>
        <v>0.00012218952178955-5.87590371980418E-06i</v>
      </c>
      <c r="Q293" s="2" t="str">
        <f>IMDIV(IMPRODUCT(gpi,$O293),IMSUB($O293,1))</f>
        <v>48.2518225908439-2378.3638415818i</v>
      </c>
      <c r="R293" s="2" t="str">
        <f>IMPRODUCT($P293,$Q293,gpd)</f>
        <v>-0.00543414224563183-0.195659085773726i</v>
      </c>
      <c r="S293" s="2" t="str">
        <f>IMDIV($R293,IMSUM(1,$R293))</f>
        <v>0.0319996752697243-0.190432898021492i</v>
      </c>
      <c r="T293" s="2">
        <f t="shared" si="36"/>
        <v>-14.284231314866059</v>
      </c>
      <c r="U293">
        <f t="shared" si="37"/>
        <v>-80.461331064140353</v>
      </c>
      <c r="W293" s="2" t="str">
        <f>IMPRODUCT($S293,IMDIV($O293,IMSUB($O293,1)))</f>
        <v>-4.67728110578844-0.883858893144466i</v>
      </c>
      <c r="X293" s="2">
        <f t="shared" si="38"/>
        <v>13.552247367063689</v>
      </c>
    </row>
    <row r="294" spans="12:24" x14ac:dyDescent="0.25">
      <c r="L294">
        <f t="shared" si="34"/>
        <v>2.9199999999999817</v>
      </c>
      <c r="M294" s="1">
        <f t="shared" si="35"/>
        <v>831.76377110263672</v>
      </c>
      <c r="N294" s="1">
        <f t="shared" si="33"/>
        <v>6.607329757937261E-3</v>
      </c>
      <c r="O294" s="2" t="str">
        <f t="shared" si="39"/>
        <v>0.999138372942235+0.041503153065091i</v>
      </c>
      <c r="P294" s="2" t="str">
        <f>IMDIV(IMSUB(IMPRODUCT(gg1_+gg2_,$O294),gg2_),IMSUB($O294,1))</f>
        <v>0.000122189521789551-0.000005742114696165i</v>
      </c>
      <c r="Q294" s="2" t="str">
        <f>IMDIV(IMPRODUCT(gpi,$O294),IMSUB($O294,1))</f>
        <v>48.2518225908548-2324.21064381398i</v>
      </c>
      <c r="R294" s="2" t="str">
        <f>IMPRODUCT($P294,$Q294,gpd)</f>
        <v>-0.0050109668261957-0.191204105008493i</v>
      </c>
      <c r="S294" s="2" t="str">
        <f>IMDIV($R294,IMSUM(1,$R294))</f>
        <v>0.0307562008106721-0.186256719401102i</v>
      </c>
      <c r="T294" s="2">
        <f t="shared" si="36"/>
        <v>-14.480926550035635</v>
      </c>
      <c r="U294">
        <f t="shared" si="37"/>
        <v>-80.623475188961024</v>
      </c>
      <c r="W294" s="2" t="str">
        <f>IMPRODUCT($S294,IMDIV($O294,IMSUB($O294,1)))</f>
        <v>-4.47046125725867-0.833866071243881i</v>
      </c>
      <c r="X294" s="2">
        <f t="shared" si="38"/>
        <v>13.155580206328905</v>
      </c>
    </row>
    <row r="295" spans="12:24" x14ac:dyDescent="0.25">
      <c r="L295">
        <f t="shared" si="34"/>
        <v>2.9299999999999815</v>
      </c>
      <c r="M295" s="1">
        <f t="shared" si="35"/>
        <v>851.13803820234057</v>
      </c>
      <c r="N295" s="1">
        <f t="shared" si="33"/>
        <v>6.7612342389852835E-3</v>
      </c>
      <c r="O295" s="2" t="str">
        <f t="shared" si="39"/>
        <v>0.999097771817283+0.0424693106812517i</v>
      </c>
      <c r="P295" s="2" t="str">
        <f>IMDIV(IMSUB(IMPRODUCT(gg1_+gg2_,$O295),gg2_),IMSUB($O295,1))</f>
        <v>0.000122189521789551-5.61137021765794E-06i</v>
      </c>
      <c r="Q295" s="2" t="str">
        <f>IMDIV(IMPRODUCT(gpi,$O295),IMSUB($O295,1))</f>
        <v>48.251822590837-2271.28977325337i</v>
      </c>
      <c r="R295" s="2" t="str">
        <f>IMPRODUCT($P295,$Q295,gpd)</f>
        <v>-0.00460683743853372-0.186850503187272i</v>
      </c>
      <c r="S295" s="2" t="str">
        <f>IMDIV($R295,IMSUM(1,$R295))</f>
        <v>0.0295670130061775-0.182165096917798i</v>
      </c>
      <c r="T295" s="2">
        <f t="shared" si="36"/>
        <v>-14.677766407267942</v>
      </c>
      <c r="U295">
        <f t="shared" si="37"/>
        <v>-80.780782683225652</v>
      </c>
      <c r="W295" s="2" t="str">
        <f>IMPRODUCT($S295,IMDIV($O295,IMSUB($O295,1)))</f>
        <v>-4.2726164242899-0.786965632876805i</v>
      </c>
      <c r="X295" s="2">
        <f t="shared" si="38"/>
        <v>12.758769746677574</v>
      </c>
    </row>
    <row r="296" spans="12:24" x14ac:dyDescent="0.25">
      <c r="L296">
        <f t="shared" si="34"/>
        <v>2.9399999999999813</v>
      </c>
      <c r="M296" s="1">
        <f t="shared" si="35"/>
        <v>870.96358995604385</v>
      </c>
      <c r="N296" s="1">
        <f t="shared" si="33"/>
        <v>6.9187236159223382E-3</v>
      </c>
      <c r="O296" s="2" t="str">
        <f t="shared" si="39"/>
        <v>0.999055257809441+0.0434579318802713i</v>
      </c>
      <c r="P296" s="2" t="str">
        <f>IMDIV(IMSUB(IMPRODUCT(gg1_+gg2_,$O296),gg2_),IMSUB($O296,1))</f>
        <v>0.000122189521789551-5.48360096178406E-06i</v>
      </c>
      <c r="Q296" s="2" t="str">
        <f>IMDIV(IMPRODUCT(gpi,$O296),IMSUB($O296,1))</f>
        <v>48.2518225908026-2219.57317055099i</v>
      </c>
      <c r="R296" s="2" t="str">
        <f>IMPRODUCT($P296,$Q296,gpd)</f>
        <v>-0.00422089686997176-0.182595971972509i</v>
      </c>
      <c r="S296" s="2" t="str">
        <f>IMDIV($R296,IMSUM(1,$R296))</f>
        <v>0.0284298135686392-0.178156783942654i</v>
      </c>
      <c r="T296" s="2">
        <f t="shared" si="36"/>
        <v>-14.874744388932671</v>
      </c>
      <c r="U296">
        <f t="shared" si="37"/>
        <v>-80.93332805274423</v>
      </c>
      <c r="W296" s="2" t="str">
        <f>IMPRODUCT($S296,IMDIV($O296,IMSUB($O296,1)))</f>
        <v>-4.08337142838898-0.742960961090162i</v>
      </c>
      <c r="X296" s="2">
        <f t="shared" si="38"/>
        <v>12.361822548101797</v>
      </c>
    </row>
    <row r="297" spans="12:24" x14ac:dyDescent="0.25">
      <c r="L297">
        <f t="shared" si="34"/>
        <v>2.9499999999999811</v>
      </c>
      <c r="M297" s="1">
        <f t="shared" si="35"/>
        <v>891.250938133707</v>
      </c>
      <c r="N297" s="1">
        <f t="shared" si="33"/>
        <v>7.0798813917006811E-3</v>
      </c>
      <c r="O297" s="2" t="str">
        <f t="shared" si="39"/>
        <v>0.999010740824155+0.0444695369660319i</v>
      </c>
      <c r="P297" s="2" t="str">
        <f>IMDIV(IMSUB(IMPRODUCT(gg1_+gg2_,$O297),gg2_),IMSUB($O297,1))</f>
        <v>0.000122189521789551-5.35873918364479E-06i</v>
      </c>
      <c r="Q297" s="2" t="str">
        <f>IMDIV(IMPRODUCT(gpi,$O297),IMSUB($O297,1))</f>
        <v>48.2518225908333-2169.03341487645i</v>
      </c>
      <c r="R297" s="2" t="str">
        <f>IMPRODUCT($P297,$Q297,gpd)</f>
        <v>-0.00385232648890311-0.178438255555188i</v>
      </c>
      <c r="S297" s="2" t="str">
        <f>IMDIV($R297,IMSUM(1,$R297))</f>
        <v>0.0273423952355216-0.174230519090529i</v>
      </c>
      <c r="T297" s="2">
        <f t="shared" si="36"/>
        <v>-15.071854272525119</v>
      </c>
      <c r="U297">
        <f t="shared" si="37"/>
        <v>-81.081183861204906</v>
      </c>
      <c r="W297" s="2" t="str">
        <f>IMPRODUCT($S297,IMDIV($O297,IMSUB($O297,1)))</f>
        <v>-3.90236551879078-0.70166788910624i</v>
      </c>
      <c r="X297" s="2">
        <f t="shared" si="38"/>
        <v>11.964744898407375</v>
      </c>
    </row>
    <row r="298" spans="12:24" x14ac:dyDescent="0.25">
      <c r="L298">
        <f t="shared" si="34"/>
        <v>2.9599999999999809</v>
      </c>
      <c r="M298" s="1">
        <f t="shared" si="35"/>
        <v>912.01083935587019</v>
      </c>
      <c r="N298" s="1">
        <f t="shared" si="33"/>
        <v>7.2447930143062196E-3</v>
      </c>
      <c r="O298" s="2" t="str">
        <f t="shared" si="39"/>
        <v>0.998964126526324+0.0455046581516467i</v>
      </c>
      <c r="P298" s="2" t="str">
        <f>IMDIV(IMSUB(IMPRODUCT(gg1_+gg2_,$O298),gg2_),IMSUB($O298,1))</f>
        <v>0.000122189521789551-5.23671867980647E-06i</v>
      </c>
      <c r="Q298" s="2" t="str">
        <f>IMDIV(IMPRODUCT(gpi,$O298),IMSUB($O298,1))</f>
        <v>48.2518225908231-2119.64370937895i</v>
      </c>
      <c r="R298" s="2" t="str">
        <f>IMPRODUCT($P298,$Q298,gpd)</f>
        <v>-0.00350034450805685-0.174375149458752i</v>
      </c>
      <c r="S298" s="2" t="str">
        <f>IMDIV($R298,IMSUM(1,$R298))</f>
        <v>0.026302638721528-0.170385029201747i</v>
      </c>
      <c r="T298" s="2">
        <f t="shared" si="36"/>
        <v>-15.269090099013056</v>
      </c>
      <c r="U298">
        <f t="shared" si="37"/>
        <v>-81.224420730871771</v>
      </c>
      <c r="W298" s="2" t="str">
        <f>IMPRODUCT($S298,IMDIV($O298,IMSUB($O298,1)))</f>
        <v>-3.72925193017454-0.662913932286253i</v>
      </c>
      <c r="X298" s="2">
        <f t="shared" si="38"/>
        <v>11.567542825005576</v>
      </c>
    </row>
    <row r="299" spans="12:24" x14ac:dyDescent="0.25">
      <c r="L299">
        <f t="shared" si="34"/>
        <v>2.9699999999999807</v>
      </c>
      <c r="M299" s="1">
        <f t="shared" si="35"/>
        <v>933.25430079695047</v>
      </c>
      <c r="N299" s="1">
        <f t="shared" si="33"/>
        <v>7.4135459220641148E-3</v>
      </c>
      <c r="O299" s="2" t="str">
        <f t="shared" si="39"/>
        <v>0.998915316140986+0.0465638398218374i</v>
      </c>
      <c r="P299" s="2" t="str">
        <f>IMDIV(IMSUB(IMPRODUCT(gg1_+gg2_,$O299),gg2_),IMSUB($O299,1))</f>
        <v>0.000122189521789551-5.11747475340323E-06i</v>
      </c>
      <c r="Q299" s="2" t="str">
        <f>IMDIV(IMPRODUCT(gpi,$O299),IMSUB($O299,1))</f>
        <v>48.2518225908242-2071.37786697931i</v>
      </c>
      <c r="R299" s="2" t="str">
        <f>IMPRODUCT($P299,$Q299,gpd)</f>
        <v>-0.0031642043264992-0.170404499370273i</v>
      </c>
      <c r="S299" s="2" t="str">
        <f>IMDIV($R299,IMSUM(1,$R299))</f>
        <v>0.0253085097206596-0.166619032103776i</v>
      </c>
      <c r="T299" s="2">
        <f t="shared" si="36"/>
        <v>-15.466446161603386</v>
      </c>
      <c r="U299">
        <f t="shared" si="37"/>
        <v>-81.363107344813301</v>
      </c>
      <c r="W299" s="2" t="str">
        <f>IMPRODUCT($S299,IMDIV($O299,IMSUB($O299,1)))</f>
        <v>-3.56369744322952-0.626537564929458i</v>
      </c>
      <c r="X299" s="2">
        <f t="shared" si="38"/>
        <v>11.170222106291536</v>
      </c>
    </row>
    <row r="300" spans="12:24" x14ac:dyDescent="0.25">
      <c r="L300">
        <f t="shared" si="34"/>
        <v>2.9799999999999804</v>
      </c>
      <c r="M300" s="1">
        <f t="shared" si="35"/>
        <v>954.99258602139355</v>
      </c>
      <c r="N300" s="1">
        <f t="shared" si="33"/>
        <v>7.5862295899997633E-3</v>
      </c>
      <c r="O300" s="2" t="str">
        <f t="shared" si="39"/>
        <v>0.998864206244648+0.0476476388003489i</v>
      </c>
      <c r="P300" s="2" t="str">
        <f>IMDIV(IMSUB(IMPRODUCT(gg1_+gg2_,$O300),gg2_),IMSUB($O300,1))</f>
        <v>0.000122189521789551-5.00094417969937E-06i</v>
      </c>
      <c r="Q300" s="2" t="str">
        <f>IMDIV(IMPRODUCT(gpi,$O300),IMSUB($O300,1))</f>
        <v>48.2518225908112-2024.21029648518i</v>
      </c>
      <c r="R300" s="2" t="str">
        <f>IMPRODUCT($P300,$Q300,gpd)</f>
        <v>-0.00284319294581478-0.1665241999982i</v>
      </c>
      <c r="S300" s="2" t="str">
        <f>IMDIV($R300,IMSUM(1,$R300))</f>
        <v>0.0243580559637704-0.162931239165169i</v>
      </c>
      <c r="T300" s="2">
        <f t="shared" si="36"/>
        <v>-15.663916994928597</v>
      </c>
      <c r="U300">
        <f t="shared" si="37"/>
        <v>-81.497310450204807</v>
      </c>
      <c r="W300" s="2" t="str">
        <f>IMPRODUCT($S300,IMDIV($O300,IMSUB($O300,1)))</f>
        <v>-3.40538194928901-0.592387539593082i</v>
      </c>
      <c r="X300" s="2">
        <f t="shared" si="38"/>
        <v>10.772788282609881</v>
      </c>
    </row>
    <row r="301" spans="12:24" x14ac:dyDescent="0.25">
      <c r="L301">
        <f t="shared" si="34"/>
        <v>2.9899999999999802</v>
      </c>
      <c r="M301" s="1">
        <f t="shared" si="35"/>
        <v>977.23722095576716</v>
      </c>
      <c r="N301" s="1">
        <f t="shared" si="33"/>
        <v>7.762935577279655E-3</v>
      </c>
      <c r="O301" s="2" t="str">
        <f t="shared" si="39"/>
        <v>0.998810688546847+0.048756624622445i</v>
      </c>
      <c r="P301" s="2" t="str">
        <f>IMDIV(IMSUB(IMPRODUCT(gg1_+gg2_,$O301),gg2_),IMSUB($O301,1))</f>
        <v>0.000122189521789551-4.88706517265585E-06i</v>
      </c>
      <c r="Q301" s="2" t="str">
        <f>IMDIV(IMPRODUCT(gpi,$O301),IMSUB($O301,1))</f>
        <v>48.2518225908388-1978.11598902222i</v>
      </c>
      <c r="R301" s="2" t="str">
        <f>IMPRODUCT($P301,$Q301,gpd)</f>
        <v>-0.00253662945785449-0.162732193956107i</v>
      </c>
      <c r="S301" s="2" t="str">
        <f>IMDIV($R301,IMSUM(1,$R301))</f>
        <v>0.0234494043348882-0.159320357654188i</v>
      </c>
      <c r="T301" s="2">
        <f t="shared" si="36"/>
        <v>-15.861497364630985</v>
      </c>
      <c r="U301">
        <f t="shared" si="37"/>
        <v>-81.627094862799225</v>
      </c>
      <c r="W301" s="2" t="str">
        <f>IMPRODUCT($S301,IMDIV($O301,IMSUB($O301,1)))</f>
        <v>-3.2539980201116-0.560322246675164i</v>
      </c>
      <c r="X301" s="2">
        <f t="shared" si="38"/>
        <v>10.375246666829394</v>
      </c>
    </row>
    <row r="302" spans="12:24" x14ac:dyDescent="0.25">
      <c r="L302">
        <f t="shared" si="34"/>
        <v>2.99999999999998</v>
      </c>
      <c r="M302" s="1">
        <f t="shared" si="35"/>
        <v>999.99999999995441</v>
      </c>
      <c r="N302" s="1">
        <f t="shared" si="33"/>
        <v>7.9437575757572137E-3</v>
      </c>
      <c r="O302" s="2" t="str">
        <f t="shared" si="39"/>
        <v>0.998754649661469+0.0498913798125166i</v>
      </c>
      <c r="P302" s="2" t="str">
        <f>IMDIV(IMSUB(IMPRODUCT(gg1_+gg2_,$O302),gg2_),IMSUB($O302,1))</f>
        <v>0.000122189521789551-4.77577735207866E-06i</v>
      </c>
      <c r="Q302" s="2" t="str">
        <f>IMDIV(IMPRODUCT(gpi,$O302),IMSUB($O302,1))</f>
        <v>48.2518225908366-1933.0705047741i</v>
      </c>
      <c r="R302" s="2" t="str">
        <f>IMPRODUCT($P302,$Q302,gpd)</f>
        <v>-0.00224386360032924-0.159026470671834i</v>
      </c>
      <c r="S302" s="2" t="str">
        <f>IMDIV($R302,IMSUM(1,$R302))</f>
        <v>0.0225807580500452-0.155785092913503i</v>
      </c>
      <c r="T302" s="2">
        <f t="shared" si="36"/>
        <v>-16.059182257338314</v>
      </c>
      <c r="U302">
        <f t="shared" si="37"/>
        <v>-81.752523472275101</v>
      </c>
      <c r="W302" s="2" t="str">
        <f>IMPRODUCT($S302,IMDIV($O302,IMSUB($O302,1)))</f>
        <v>-3.1092504837343-0.53020911211412i</v>
      </c>
      <c r="X302" s="2">
        <f t="shared" si="38"/>
        <v>9.9776023545341594</v>
      </c>
    </row>
    <row r="303" spans="12:24" x14ac:dyDescent="0.25">
      <c r="L303">
        <f t="shared" si="34"/>
        <v>3.0099999999999798</v>
      </c>
      <c r="M303" s="1">
        <f t="shared" si="35"/>
        <v>1023.2929922807075</v>
      </c>
      <c r="N303" s="1">
        <f t="shared" si="33"/>
        <v>8.1287914596495092E-3</v>
      </c>
      <c r="O303" s="2" t="str">
        <f t="shared" si="39"/>
        <v>0.998695970867368+0.0510525001668379i</v>
      </c>
      <c r="P303" s="2" t="str">
        <f>IMDIV(IMSUB(IMPRODUCT(gg1_+gg2_,$O303),gg2_),IMSUB($O303,1))</f>
        <v>0.000122189521789551-4.66702171169491E-06i</v>
      </c>
      <c r="Q303" s="2" t="str">
        <f>IMDIV(IMPRODUCT(gpi,$O303),IMSUB($O303,1))</f>
        <v>48.2518225908249-1889.04996002409i</v>
      </c>
      <c r="R303" s="2" t="str">
        <f>IMPRODUCT($P303,$Q303,gpd)</f>
        <v>-0.00196427437762111-0.155405065321456i</v>
      </c>
      <c r="S303" s="2" t="str">
        <f>IMDIV($R303,IMSUM(1,$R303))</f>
        <v>0.0217503939008899-0.15232415036217i</v>
      </c>
      <c r="T303" s="2">
        <f t="shared" si="36"/>
        <v>-16.256966871013226</v>
      </c>
      <c r="U303">
        <f t="shared" si="37"/>
        <v>-81.873657248486666</v>
      </c>
      <c r="W303" s="2" t="str">
        <f>IMPRODUCT($S303,IMDIV($O303,IMSUB($O303,1)))</f>
        <v>-2.97085600719953-0.501924031132507i</v>
      </c>
      <c r="X303" s="2">
        <f t="shared" si="38"/>
        <v>9.5798602338485868</v>
      </c>
    </row>
    <row r="304" spans="12:24" x14ac:dyDescent="0.25">
      <c r="L304">
        <f t="shared" si="34"/>
        <v>3.0199999999999796</v>
      </c>
      <c r="M304" s="1">
        <f t="shared" si="35"/>
        <v>1047.1285480508507</v>
      </c>
      <c r="N304" s="1">
        <f t="shared" si="33"/>
        <v>8.3181353363709753E-3</v>
      </c>
      <c r="O304" s="2" t="str">
        <f t="shared" si="39"/>
        <v>0.99863452785777+0.0522405950414945i</v>
      </c>
      <c r="P304" s="2" t="str">
        <f>IMDIV(IMSUB(IMPRODUCT(gg1_+gg2_,$O304),gg2_),IMSUB($O304,1))</f>
        <v>0.000122189521789551-4.56074058782846E-06i</v>
      </c>
      <c r="Q304" s="2" t="str">
        <f>IMDIV(IMPRODUCT(gpi,$O304),IMSUB($O304,1))</f>
        <v>48.2518225908376-1846.03101449163i</v>
      </c>
      <c r="R304" s="2" t="str">
        <f>IMPRODUCT($P304,$Q304,gpd)</f>
        <v>-0.00169726874352108-0.151866057787507i</v>
      </c>
      <c r="S304" s="2" t="str">
        <f>IMDIV($R304,IMSUM(1,$R304))</f>
        <v>0.0209566595655446-0.1489362373353i</v>
      </c>
      <c r="T304" s="2">
        <f t="shared" si="36"/>
        <v>-16.454846605667544</v>
      </c>
      <c r="U304">
        <f t="shared" si="37"/>
        <v>-81.990555248382435</v>
      </c>
      <c r="W304" s="2" t="str">
        <f>IMPRODUCT($S304,IMDIV($O304,IMSUB($O304,1)))</f>
        <v>-2.83854268683384-0.475350836054301i</v>
      </c>
      <c r="X304" s="2">
        <f t="shared" si="38"/>
        <v>9.1820249949056194</v>
      </c>
    </row>
    <row r="305" spans="12:24" x14ac:dyDescent="0.25">
      <c r="L305">
        <f t="shared" si="34"/>
        <v>3.0299999999999794</v>
      </c>
      <c r="M305" s="1">
        <f t="shared" si="35"/>
        <v>1071.5193052375564</v>
      </c>
      <c r="N305" s="1">
        <f t="shared" si="33"/>
        <v>8.5118895985513334E-3</v>
      </c>
      <c r="O305" s="2" t="str">
        <f t="shared" si="39"/>
        <v>0.998570190477946+0.0534562876455025i</v>
      </c>
      <c r="P305" s="2" t="str">
        <f>IMDIV(IMSUB(IMPRODUCT(gg1_+gg2_,$O305),gg2_),IMSUB($O305,1))</f>
        <v>0.000122189521789551-4.45687762876227E-06i</v>
      </c>
      <c r="Q305" s="2" t="str">
        <f>IMDIV(IMPRODUCT(gpi,$O305),IMSUB($O305,1))</f>
        <v>48.2518225908303-1803.99085895693i</v>
      </c>
      <c r="R305" s="2" t="str">
        <f>IMPRODUCT($P305,$Q305,gpd)</f>
        <v>-0.00144228034322865-0.148407571640898i</v>
      </c>
      <c r="S305" s="2" t="str">
        <f>IMDIV($R305,IMSUM(1,$R305))</f>
        <v>0.0201979709882237-0.145620064771462i</v>
      </c>
      <c r="T305" s="2">
        <f t="shared" si="36"/>
        <v>-16.652817054428429</v>
      </c>
      <c r="U305">
        <f t="shared" si="37"/>
        <v>-82.103274623527867</v>
      </c>
      <c r="W305" s="2" t="str">
        <f>IMPRODUCT($S305,IMDIV($O305,IMSUB($O305,1)))</f>
        <v>-2.71204964665279-0.450380796305015i</v>
      </c>
      <c r="X305" s="2">
        <f t="shared" si="38"/>
        <v>8.7841011389720016</v>
      </c>
    </row>
    <row r="306" spans="12:24" x14ac:dyDescent="0.25">
      <c r="L306">
        <f t="shared" si="34"/>
        <v>3.0399999999999792</v>
      </c>
      <c r="M306" s="1">
        <f t="shared" si="35"/>
        <v>1096.4781961431327</v>
      </c>
      <c r="N306" s="1">
        <f t="shared" si="33"/>
        <v>8.7101569772650104E-3</v>
      </c>
      <c r="O306" s="2" t="str">
        <f t="shared" si="39"/>
        <v>0.998502822450619+0.0547002153391312i</v>
      </c>
      <c r="P306" s="2" t="str">
        <f>IMDIV(IMSUB(IMPRODUCT(gg1_+gg2_,$O306),gg2_),IMSUB($O306,1))</f>
        <v>0.000122189521789551-4.35537776502098E-06i</v>
      </c>
      <c r="Q306" s="2" t="str">
        <f>IMDIV(IMPRODUCT(gpi,$O306),IMSUB($O306,1))</f>
        <v>48.2518225908247-1762.90720316729i</v>
      </c>
      <c r="R306" s="2" t="str">
        <f>IMPRODUCT($P306,$Q306,gpd)</f>
        <v>-0.00119876831222542-0.145027773146024i</v>
      </c>
      <c r="S306" s="2" t="str">
        <f>IMDIV($R306,IMSUM(1,$R306))</f>
        <v>0.0194728098285564-0.142374348757457i</v>
      </c>
      <c r="T306" s="2">
        <f t="shared" si="36"/>
        <v>-16.850873994939185</v>
      </c>
      <c r="U306">
        <f t="shared" si="37"/>
        <v>-82.211870628239964</v>
      </c>
      <c r="W306" s="2" t="str">
        <f>IMPRODUCT($S306,IMDIV($O306,IMSUB($O306,1)))</f>
        <v>-2.59112664537061-0.426912148788232i</v>
      </c>
      <c r="X306" s="2">
        <f t="shared" si="38"/>
        <v>8.3860929872479897</v>
      </c>
    </row>
    <row r="307" spans="12:24" x14ac:dyDescent="0.25">
      <c r="L307">
        <f t="shared" si="34"/>
        <v>3.049999999999979</v>
      </c>
      <c r="M307" s="1">
        <f t="shared" si="35"/>
        <v>1122.0184543019097</v>
      </c>
      <c r="N307" s="1">
        <f t="shared" si="33"/>
        <v>8.9130425965006001E-3</v>
      </c>
      <c r="O307" s="2" t="str">
        <f t="shared" si="39"/>
        <v>0.998432281088519+0.0559730299374375i</v>
      </c>
      <c r="P307" s="2" t="str">
        <f>IMDIV(IMSUB(IMPRODUCT(gg1_+gg2_,$O307),gg2_),IMSUB($O307,1))</f>
        <v>0.000122189521789551-4.25618717997903E-06i</v>
      </c>
      <c r="Q307" s="2" t="str">
        <f>IMDIV(IMPRODUCT(gpi,$O307),IMSUB($O307,1))</f>
        <v>48.2518225908386-1722.75826401835i</v>
      </c>
      <c r="R307" s="2" t="str">
        <f>IMPRODUCT($P307,$Q307,gpd)</f>
        <v>-0.000966216128796479-0.141724870288469i</v>
      </c>
      <c r="S307" s="2" t="str">
        <f>IMDIV($R307,IMSUM(1,$R307))</f>
        <v>0.018779720982036-0.139197811939225i</v>
      </c>
      <c r="T307" s="2">
        <f t="shared" si="36"/>
        <v>-17.049013381093051</v>
      </c>
      <c r="U307">
        <f t="shared" si="37"/>
        <v>-82.316396627993328</v>
      </c>
      <c r="W307" s="2" t="str">
        <f>IMPRODUCT($S307,IMDIV($O307,IMSUB($O307,1)))</f>
        <v>-2.47553369239831-0.40484965693205i</v>
      </c>
      <c r="X307" s="2">
        <f t="shared" si="38"/>
        <v>7.9880046893430734</v>
      </c>
    </row>
    <row r="308" spans="12:24" x14ac:dyDescent="0.25">
      <c r="L308">
        <f t="shared" si="34"/>
        <v>3.0599999999999787</v>
      </c>
      <c r="M308" s="1">
        <f t="shared" si="35"/>
        <v>1148.1536214968278</v>
      </c>
      <c r="N308" s="1">
        <f t="shared" si="33"/>
        <v>9.1206540288989221E-3</v>
      </c>
      <c r="O308" s="2" t="str">
        <f t="shared" si="39"/>
        <v>0.998358416993499+0.0572753980190052i</v>
      </c>
      <c r="P308" s="2" t="str">
        <f>IMDIV(IMSUB(IMPRODUCT(gg1_+gg2_,$O308),gg2_),IMSUB($O308,1))</f>
        <v>0.000122189521789551-4.15925328145512E-06i</v>
      </c>
      <c r="Q308" s="2" t="str">
        <f>IMDIV(IMPRODUCT(gpi,$O308),IMSUB($O308,1))</f>
        <v>48.251822590839-1683.52275400448i</v>
      </c>
      <c r="R308" s="2" t="str">
        <f>IMPRODUCT($P308,$Q308,gpd)</f>
        <v>-0.000744130518581494-0.138497111824871i</v>
      </c>
      <c r="S308" s="2" t="str">
        <f>IMDIV($R308,IMSUM(1,$R308))</f>
        <v>0.0181173101713093-0.136089184807774i</v>
      </c>
      <c r="T308" s="2">
        <f t="shared" si="36"/>
        <v>-17.247231335075096</v>
      </c>
      <c r="U308">
        <f t="shared" si="37"/>
        <v>-82.4169041083114</v>
      </c>
      <c r="W308" s="2" t="str">
        <f>IMPRODUCT($S308,IMDIV($O308,IMSUB($O308,1)))</f>
        <v>-2.36504067314736-0.384104196757104i</v>
      </c>
      <c r="X308" s="2">
        <f t="shared" si="38"/>
        <v>7.5898402314537714</v>
      </c>
    </row>
    <row r="309" spans="12:24" x14ac:dyDescent="0.25">
      <c r="L309">
        <f t="shared" si="34"/>
        <v>3.0699999999999785</v>
      </c>
      <c r="M309" s="1">
        <f t="shared" si="35"/>
        <v>1174.8975549394722</v>
      </c>
      <c r="N309" s="1">
        <f t="shared" si="33"/>
        <v>9.333101352789485E-3</v>
      </c>
      <c r="O309" s="2" t="str">
        <f t="shared" si="39"/>
        <v>0.998281073741592+0.058608001239881i</v>
      </c>
      <c r="P309" s="2" t="str">
        <f>IMDIV(IMSUB(IMPRODUCT(gg1_+gg2_,$O309),gg2_),IMSUB($O309,1))</f>
        <v>0.000122189521789551-4.06452467383018E-06i</v>
      </c>
      <c r="Q309" s="2" t="str">
        <f>IMDIV(IMPRODUCT(gpi,$O309),IMSUB($O309,1))</f>
        <v>48.2518225908251-1645.17986993177i</v>
      </c>
      <c r="R309" s="2" t="str">
        <f>IMPRODUCT($P309,$Q309,gpd)</f>
        <v>-0.000532040408265268-0.135342786354381i</v>
      </c>
      <c r="S309" s="2" t="str">
        <f>IMDIV($R309,IMSUM(1,$R309))</f>
        <v>0.0174842416089603-0.133047206867992i</v>
      </c>
      <c r="T309" s="2">
        <f t="shared" si="36"/>
        <v>-17.445524139710379</v>
      </c>
      <c r="U309">
        <f t="shared" si="37"/>
        <v>-82.513442683857718</v>
      </c>
      <c r="W309" s="2" t="str">
        <f>IMPRODUCT($S309,IMDIV($O309,IMSUB($O309,1)))</f>
        <v>-2.25942698387381-0.364592368421459i</v>
      </c>
      <c r="X309" s="2">
        <f t="shared" si="38"/>
        <v>7.191603444245712</v>
      </c>
    </row>
    <row r="310" spans="12:24" x14ac:dyDescent="0.25">
      <c r="L310">
        <f t="shared" si="34"/>
        <v>3.0799999999999783</v>
      </c>
      <c r="M310" s="1">
        <f t="shared" si="35"/>
        <v>1202.264434617354</v>
      </c>
      <c r="N310" s="1">
        <f t="shared" si="33"/>
        <v>9.5504972105555051E-3</v>
      </c>
      <c r="O310" s="2" t="str">
        <f t="shared" si="39"/>
        <v>0.99820008755335+0.0599715366526841i</v>
      </c>
      <c r="P310" s="2" t="str">
        <f>IMDIV(IMSUB(IMPRODUCT(gg1_+gg2_,$O310),gg2_),IMSUB($O310,1))</f>
        <v>0.000122189521789551-3.97195113069625E-06i</v>
      </c>
      <c r="Q310" s="2" t="str">
        <f>IMDIV(IMPRODUCT(gpi,$O310),IMSUB($O310,1))</f>
        <v>48.2518225908256-1607.70928188791i</v>
      </c>
      <c r="R310" s="2" t="str">
        <f>IMPRODUCT($P310,$Q310,gpd)</f>
        <v>-0.000329495926254963-0.132260221411252i</v>
      </c>
      <c r="S310" s="2" t="str">
        <f>IMDIV($R310,IMSUM(1,$R310))</f>
        <v>0.0168792357316067-0.130070627698089i</v>
      </c>
      <c r="T310" s="2">
        <f t="shared" si="36"/>
        <v>-17.64388823110329</v>
      </c>
      <c r="U310">
        <f t="shared" si="37"/>
        <v>-82.606060107667659</v>
      </c>
      <c r="W310" s="2" t="str">
        <f>IMPRODUCT($S310,IMDIV($O310,IMSUB($O310,1)))</f>
        <v>-2.15848117624068-0.346236131764223i</v>
      </c>
      <c r="X310" s="2">
        <f t="shared" si="38"/>
        <v>6.7932980104549445</v>
      </c>
    </row>
    <row r="311" spans="12:24" x14ac:dyDescent="0.25">
      <c r="L311">
        <f t="shared" si="34"/>
        <v>3.0899999999999781</v>
      </c>
      <c r="M311" s="1">
        <f t="shared" si="35"/>
        <v>1230.2687708123201</v>
      </c>
      <c r="N311" s="1">
        <f t="shared" si="33"/>
        <v>9.772956868358329E-3</v>
      </c>
      <c r="O311" s="2" t="str">
        <f t="shared" si="39"/>
        <v>0.998115286948785+0.0613667170308572i</v>
      </c>
      <c r="P311" s="2" t="str">
        <f>IMDIV(IMSUB(IMPRODUCT(gg1_+gg2_,$O311),gg2_),IMSUB($O311,1))</f>
        <v>0.000122189521789551-3.88148356832781E-06i</v>
      </c>
      <c r="Q311" s="2" t="str">
        <f>IMDIV(IMPRODUCT(gpi,$O311),IMSUB($O311,1))</f>
        <v>48.2518225908381-1571.09112246292i</v>
      </c>
      <c r="R311" s="2" t="str">
        <f>IMPRODUCT($P311,$Q311,gpd)</f>
        <v>-0.000136067448562813-0.129247782578072i</v>
      </c>
      <c r="S311" s="2" t="str">
        <f>IMDIV($R311,IMSUM(1,$R311))</f>
        <v>0.0163010670046124-0.127158207906983i</v>
      </c>
      <c r="T311" s="2">
        <f t="shared" si="36"/>
        <v>-17.84232019155483</v>
      </c>
      <c r="U311">
        <f t="shared" si="37"/>
        <v>-82.694802280591233</v>
      </c>
      <c r="W311" s="2" t="str">
        <f>IMPRODUCT($S311,IMDIV($O311,IMSUB($O311,1)))</f>
        <v>-2.06200061172024-0.328962464441198i</v>
      </c>
      <c r="X311" s="2">
        <f t="shared" si="38"/>
        <v>6.3949274722229541</v>
      </c>
    </row>
    <row r="312" spans="12:24" x14ac:dyDescent="0.25">
      <c r="L312">
        <f t="shared" si="34"/>
        <v>3.0999999999999779</v>
      </c>
      <c r="M312" s="1">
        <f t="shared" si="35"/>
        <v>1258.9254117941043</v>
      </c>
      <c r="N312" s="1">
        <f t="shared" si="33"/>
        <v>1.0000598277253142E-2</v>
      </c>
      <c r="O312" s="2" t="str">
        <f t="shared" si="39"/>
        <v>0.998026492386204+0.0627942711980171i</v>
      </c>
      <c r="P312" s="2" t="str">
        <f>IMDIV(IMSUB(IMPRODUCT(gg1_+gg2_,$O312),gg2_),IMSUB($O312,1))</f>
        <v>0.000122189521789551-3.79307401959766E-06i</v>
      </c>
      <c r="Q312" s="2" t="str">
        <f>IMDIV(IMPRODUCT(gpi,$O312),IMSUB($O312,1))</f>
        <v>48.2518225908259-1535.30597621519i</v>
      </c>
      <c r="R312" s="2" t="str">
        <f>IMPRODUCT($P312,$Q312,gpd)</f>
        <v>0.0000486553125496981-0.126303872619177i</v>
      </c>
      <c r="S312" s="2" t="str">
        <f>IMDIV($R312,IMSUM(1,$R312))</f>
        <v>0.015748561797229-0.12430871999638i</v>
      </c>
      <c r="T312" s="2">
        <f t="shared" si="36"/>
        <v>-18.040816742750007</v>
      </c>
      <c r="U312">
        <f t="shared" si="37"/>
        <v>-82.779713260710665</v>
      </c>
      <c r="W312" s="2" t="str">
        <f>IMPRODUCT($S312,IMDIV($O312,IMSUB($O312,1)))</f>
        <v>-1.96979112590388-0.312703041331067i</v>
      </c>
      <c r="X312" s="2">
        <f t="shared" si="38"/>
        <v>5.9964952381735976</v>
      </c>
    </row>
    <row r="313" spans="12:24" x14ac:dyDescent="0.25">
      <c r="L313">
        <f t="shared" si="34"/>
        <v>3.1099999999999777</v>
      </c>
      <c r="M313" s="1">
        <f t="shared" si="35"/>
        <v>1288.2495516930683</v>
      </c>
      <c r="N313" s="1">
        <f t="shared" si="33"/>
        <v>1.0233542135728111E-2</v>
      </c>
      <c r="O313" s="2" t="str">
        <f t="shared" si="39"/>
        <v>0.997933515884195+0.0642549443623465i</v>
      </c>
      <c r="P313" s="2" t="str">
        <f>IMDIV(IMSUB(IMPRODUCT(gg1_+gg2_,$O313),gg2_),IMSUB($O313,1))</f>
        <v>0.000122189521789551-3.70667560856968E-06i</v>
      </c>
      <c r="Q313" s="2" t="str">
        <f>IMDIV(IMPRODUCT(gpi,$O313),IMSUB($O313,1))</f>
        <v>48.2518225908175-1500.33486937709i</v>
      </c>
      <c r="R313" s="2" t="str">
        <f>IMPRODUCT($P313,$Q313,gpd)</f>
        <v>0.00022506417882715-0.123426930633762i</v>
      </c>
      <c r="S313" s="2" t="str">
        <f>IMDIV($R313,IMSUM(1,$R313))</f>
        <v>0.0152205963271322-0.121520949134061i</v>
      </c>
      <c r="T313" s="2">
        <f t="shared" si="36"/>
        <v>-18.239374739202656</v>
      </c>
      <c r="U313">
        <f t="shared" si="37"/>
        <v>-82.860835272784243</v>
      </c>
      <c r="W313" s="2" t="str">
        <f>IMPRODUCT($S313,IMDIV($O313,IMSUB($O313,1)))</f>
        <v>-1.88166670274592-0.297393933949028i</v>
      </c>
      <c r="X313" s="2">
        <f t="shared" si="38"/>
        <v>5.5980045902446847</v>
      </c>
    </row>
    <row r="314" spans="12:24" x14ac:dyDescent="0.25">
      <c r="L314">
        <f t="shared" si="34"/>
        <v>3.1199999999999775</v>
      </c>
      <c r="M314" s="1">
        <f t="shared" si="35"/>
        <v>1318.2567385563398</v>
      </c>
      <c r="N314" s="1">
        <f t="shared" si="33"/>
        <v>1.0471911953700399E-2</v>
      </c>
      <c r="O314" s="2" t="str">
        <f t="shared" si="39"/>
        <v>0.997836160625977+0.0657494984559586i</v>
      </c>
      <c r="P314" s="2" t="str">
        <f>IMDIV(IMSUB(IMPRODUCT(gg1_+gg2_,$O314),gg2_),IMSUB($O314,1))</f>
        <v>0.000122189521789551-0.0000036222425256491i</v>
      </c>
      <c r="Q314" s="2" t="str">
        <f>IMDIV(IMPRODUCT(gpi,$O314),IMSUB($O314,1))</f>
        <v>48.2518225908359-1466.15925979477i</v>
      </c>
      <c r="R314" s="2" t="str">
        <f>IMPRODUCT($P314,$Q314,gpd)</f>
        <v>0.000393533337117087-0.120615431228277i</v>
      </c>
      <c r="S314" s="2" t="str">
        <f>IMDIV($R314,IMSUM(1,$R314))</f>
        <v>0.0147160946735211-0.118793693844467i</v>
      </c>
      <c r="T314" s="2">
        <f t="shared" si="36"/>
        <v>-18.437991161947018</v>
      </c>
      <c r="U314">
        <f t="shared" si="37"/>
        <v>-82.938208717619176</v>
      </c>
      <c r="W314" s="2" t="str">
        <f>IMPRODUCT($S314,IMDIV($O314,IMSUB($O314,1)))</f>
        <v>-1.79744915872718-0.282975328677881i</v>
      </c>
      <c r="X314" s="2">
        <f t="shared" si="38"/>
        <v>5.199458690286086</v>
      </c>
    </row>
    <row r="315" spans="12:24" x14ac:dyDescent="0.25">
      <c r="L315">
        <f t="shared" si="34"/>
        <v>3.1299999999999772</v>
      </c>
      <c r="M315" s="1">
        <f t="shared" si="35"/>
        <v>1348.9628825915834</v>
      </c>
      <c r="N315" s="1">
        <f t="shared" si="33"/>
        <v>1.0715834118002667E-2</v>
      </c>
      <c r="O315" s="2" t="str">
        <f t="shared" si="39"/>
        <v>0.997734220545305+0.0672787124791488i</v>
      </c>
      <c r="P315" s="2" t="str">
        <f>IMDIV(IMSUB(IMPRODUCT(gg1_+gg2_,$O315),gg2_),IMSUB($O315,1))</f>
        <v>0.000122189521789551-3.53973000325438E-06i</v>
      </c>
      <c r="Q315" s="2" t="str">
        <f>IMDIV(IMPRODUCT(gpi,$O315),IMSUB($O315,1))</f>
        <v>48.251822590821-1432.76102709684i</v>
      </c>
      <c r="R315" s="2" t="str">
        <f>IMPRODUCT($P315,$Q315,gpd)</f>
        <v>0.000554420133103043-0.117867883707629i</v>
      </c>
      <c r="S315" s="2" t="str">
        <f>IMDIV($R315,IMSUM(1,$R315))</f>
        <v>0.0142340268577326-0.116125766622283i</v>
      </c>
      <c r="T315" s="2">
        <f t="shared" si="36"/>
        <v>-18.636663112466973</v>
      </c>
      <c r="U315">
        <f t="shared" si="37"/>
        <v>-83.011872181306288</v>
      </c>
      <c r="W315" s="2" t="str">
        <f>IMPRODUCT($S315,IMDIV($O315,IMSUB($O315,1)))</f>
        <v>-1.71696783688906-0.26939126269017i</v>
      </c>
      <c r="X315" s="2">
        <f t="shared" si="38"/>
        <v>4.8008605864338119</v>
      </c>
    </row>
    <row r="316" spans="12:24" x14ac:dyDescent="0.25">
      <c r="L316">
        <f t="shared" si="34"/>
        <v>3.139999999999977</v>
      </c>
      <c r="M316" s="1">
        <f t="shared" si="35"/>
        <v>1380.3842646028129</v>
      </c>
      <c r="N316" s="1">
        <f t="shared" si="33"/>
        <v>1.0965437959395145E-2</v>
      </c>
      <c r="O316" s="2" t="str">
        <f t="shared" si="39"/>
        <v>0.997627479893094+0.068843382849432i</v>
      </c>
      <c r="P316" s="2" t="str">
        <f>IMDIV(IMSUB(IMPRODUCT(gg1_+gg2_,$O316),gg2_),IMSUB($O316,1))</f>
        <v>0.000122189521789551-3.45909429212346E-06i</v>
      </c>
      <c r="Q316" s="2" t="str">
        <f>IMDIV(IMPRODUCT(gpi,$O316),IMSUB($O316,1))</f>
        <v>48.2518225908186-1400.12246308665i</v>
      </c>
      <c r="R316" s="2" t="str">
        <f>IMPRODUCT($P316,$Q316,gpd)</f>
        <v>0.000708065829254803-0.115182831284803i</v>
      </c>
      <c r="S316" s="2" t="str">
        <f>IMDIV($R316,IMSUM(1,$R316))</f>
        <v>0.013773406990094-0.113515994474485i</v>
      </c>
      <c r="T316" s="2">
        <f t="shared" si="36"/>
        <v>-18.835387806850211</v>
      </c>
      <c r="U316">
        <f t="shared" si="37"/>
        <v>-83.081862444313089</v>
      </c>
      <c r="W316" s="2" t="str">
        <f>IMPRODUCT($S316,IMDIV($O316,IMSUB($O316,1)))</f>
        <v>-1.64005931065986-0.256589376495132i</v>
      </c>
      <c r="X316" s="2">
        <f t="shared" si="38"/>
        <v>4.4022132192737677</v>
      </c>
    </row>
    <row r="317" spans="12:24" x14ac:dyDescent="0.25">
      <c r="L317">
        <f t="shared" si="34"/>
        <v>3.1499999999999768</v>
      </c>
      <c r="M317" s="1">
        <f t="shared" si="35"/>
        <v>1412.5375446226803</v>
      </c>
      <c r="N317" s="1">
        <f t="shared" si="33"/>
        <v>1.1220855821138421E-2</v>
      </c>
      <c r="O317" s="2" t="str">
        <f t="shared" si="39"/>
        <v>0.997515712783847+0.070444323755248i</v>
      </c>
      <c r="P317" s="2" t="str">
        <f>IMDIV(IMSUB(IMPRODUCT(gg1_+gg2_,$O317),gg2_),IMSUB($O317,1))</f>
        <v>0.000122189521789551-3.38029263812592E-06i</v>
      </c>
      <c r="Q317" s="2" t="str">
        <f>IMDIV(IMPRODUCT(gpi,$O317),IMSUB($O317,1))</f>
        <v>48.2518225908331-1368.22626235314i</v>
      </c>
      <c r="R317" s="2" t="str">
        <f>IMPRODUCT($P317,$Q317,gpd)</f>
        <v>0.000854796328673314-0.112558850308443i</v>
      </c>
      <c r="S317" s="2" t="str">
        <f>IMDIV($R317,IMSUM(1,$R317))</f>
        <v>0.0133332914817881-0.110963219395869i</v>
      </c>
      <c r="T317" s="2">
        <f t="shared" si="36"/>
        <v>-19.034162570160447</v>
      </c>
      <c r="U317">
        <f t="shared" si="37"/>
        <v>-83.148214490358768</v>
      </c>
      <c r="W317" s="2" t="str">
        <f>IMPRODUCT($S317,IMDIV($O317,IMSUB($O317,1)))</f>
        <v>-1.56656709736688-0.244520682104498i</v>
      </c>
      <c r="X317" s="2">
        <f t="shared" si="38"/>
        <v>4.0035194278015629</v>
      </c>
    </row>
    <row r="318" spans="12:24" x14ac:dyDescent="0.25">
      <c r="L318">
        <f t="shared" si="34"/>
        <v>3.1599999999999766</v>
      </c>
      <c r="M318" s="1">
        <f t="shared" si="35"/>
        <v>1445.4397707458504</v>
      </c>
      <c r="N318" s="1">
        <f t="shared" si="33"/>
        <v>1.1482223129163643E-2</v>
      </c>
      <c r="O318" s="2" t="str">
        <f t="shared" si="39"/>
        <v>0.997398682720981+0.0720823675141957i</v>
      </c>
      <c r="P318" s="2" t="str">
        <f>IMDIV(IMSUB(IMPRODUCT(gg1_+gg2_,$O318),gg2_),IMSUB($O318,1))</f>
        <v>0.000122189521789551-0.0000033032832595341i</v>
      </c>
      <c r="Q318" s="2" t="str">
        <f>IMDIV(IMPRODUCT(gpi,$O318),IMSUB($O318,1))</f>
        <v>48.2518225908248-1337.05551309515i</v>
      </c>
      <c r="R318" s="2" t="str">
        <f>IMPRODUCT($P318,$Q318,gpd)</f>
        <v>0.000994922866431204-0.109994549508005i</v>
      </c>
      <c r="S318" s="2" t="str">
        <f>IMDIV($R318,IMSUM(1,$R318))</f>
        <v>0.0129127773204264-0.108466298782851i</v>
      </c>
      <c r="T318" s="2">
        <f t="shared" si="36"/>
        <v>-19.232984831017127</v>
      </c>
      <c r="U318">
        <f t="shared" si="37"/>
        <v>-83.210961514995347</v>
      </c>
      <c r="W318" s="2" t="str">
        <f>IMPRODUCT($S318,IMDIV($O318,IMSUB($O318,1)))</f>
        <v>-1.49634138130635-0.233139345868735i</v>
      </c>
      <c r="X318" s="2">
        <f t="shared" si="38"/>
        <v>3.6047819551917786</v>
      </c>
    </row>
    <row r="319" spans="12:24" x14ac:dyDescent="0.25">
      <c r="L319">
        <f t="shared" si="34"/>
        <v>3.1699999999999764</v>
      </c>
      <c r="M319" s="1">
        <f t="shared" si="35"/>
        <v>1479.1083881681284</v>
      </c>
      <c r="N319" s="1">
        <f t="shared" si="33"/>
        <v>1.1749678463877146E-2</v>
      </c>
      <c r="O319" s="2" t="str">
        <f t="shared" si="39"/>
        <v>0.997276142100081+0.0737583649356379i</v>
      </c>
      <c r="P319" s="2" t="str">
        <f>IMDIV(IMSUB(IMPRODUCT(gg1_+gg2_,$O319),gg2_),IMSUB($O319,1))</f>
        <v>0.000122189521789551-3.22802532491822E-06i</v>
      </c>
      <c r="Q319" s="2" t="str">
        <f>IMDIV(IMPRODUCT(gpi,$O319),IMSUB($O319,1))</f>
        <v>48.2518225908249-1306.59368815458i</v>
      </c>
      <c r="R319" s="2" t="str">
        <f>IMPRODUCT($P319,$Q319,gpd)</f>
        <v>0.00112874266970687-0.107488569256091i</v>
      </c>
      <c r="S319" s="2" t="str">
        <f>IMDIV($R319,IMSUM(1,$R319))</f>
        <v>0.0125110004077378-0.106024105790078i</v>
      </c>
      <c r="T319" s="2">
        <f t="shared" si="36"/>
        <v>-19.431852116370219</v>
      </c>
      <c r="U319">
        <f t="shared" si="37"/>
        <v>-83.270134933934671</v>
      </c>
      <c r="W319" s="2" t="str">
        <f>IMPRODUCT($S319,IMDIV($O319,IMSUB($O319,1)))</f>
        <v>-1.42923874622364-0.222402485085227i</v>
      </c>
      <c r="X319" s="2">
        <f t="shared" si="38"/>
        <v>3.2060034543873361</v>
      </c>
    </row>
    <row r="320" spans="12:24" x14ac:dyDescent="0.25">
      <c r="L320">
        <f t="shared" si="34"/>
        <v>3.1799999999999762</v>
      </c>
      <c r="M320" s="1">
        <f t="shared" si="35"/>
        <v>1513.5612484361259</v>
      </c>
      <c r="N320" s="1">
        <f t="shared" si="33"/>
        <v>1.202336363363757E-2</v>
      </c>
      <c r="O320" s="2" t="str">
        <f t="shared" si="39"/>
        <v>0.997147831689053+0.0754731856874951i</v>
      </c>
      <c r="P320" s="2" t="str">
        <f>IMDIV(IMSUB(IMPRODUCT(gg1_+gg2_,$O320),gg2_),IMSUB($O320,1))</f>
        <v>0.00012218952178955-3.15447893149389E-06i</v>
      </c>
      <c r="Q320" s="2" t="str">
        <f>IMDIV(IMPRODUCT(gpi,$O320),IMSUB($O320,1))</f>
        <v>48.2518225908197-1276.82463625334i</v>
      </c>
      <c r="R320" s="2" t="str">
        <f>IMPRODUCT($P320,$Q320,gpd)</f>
        <v>0.0012565395882376-0.105039580847541i</v>
      </c>
      <c r="S320" s="2" t="str">
        <f>IMDIV($R320,IMSUM(1,$R320))</f>
        <v>0.0121271339579935-0.103635529633978i</v>
      </c>
      <c r="T320" s="2">
        <f t="shared" si="36"/>
        <v>-19.630762046466714</v>
      </c>
      <c r="U320">
        <f t="shared" si="37"/>
        <v>-83.325764391026226</v>
      </c>
      <c r="W320" s="2" t="str">
        <f>IMPRODUCT($S320,IMDIV($O320,IMSUB($O320,1)))</f>
        <v>-1.36512191703813-0.212269977534577i</v>
      </c>
      <c r="X320" s="2">
        <f t="shared" si="38"/>
        <v>2.8071864935154913</v>
      </c>
    </row>
    <row r="321" spans="12:24" x14ac:dyDescent="0.25">
      <c r="L321">
        <f t="shared" si="34"/>
        <v>3.189999999999976</v>
      </c>
      <c r="M321" s="1">
        <f t="shared" si="35"/>
        <v>1548.816618912397</v>
      </c>
      <c r="N321" s="1">
        <f t="shared" si="33"/>
        <v>1.2303423749944588E-2</v>
      </c>
      <c r="O321" s="2" t="str">
        <f t="shared" si="39"/>
        <v>0.99701348008414+0.0772277186670245i</v>
      </c>
      <c r="P321" s="2" t="str">
        <f>IMDIV(IMSUB(IMPRODUCT(gg1_+gg2_,$O321),gg2_),IMSUB($O321,1))</f>
        <v>0.000122189521789551-3.08260508393788E-06i</v>
      </c>
      <c r="Q321" s="2" t="str">
        <f>IMDIV(IMPRODUCT(gpi,$O321),IMSUB($O321,1))</f>
        <v>48.251822590836-1247.73257342971i</v>
      </c>
      <c r="R321" s="2" t="str">
        <f>IMPRODUCT($P321,$Q321,gpd)</f>
        <v>0.00137858469643359-0.10264628579494i</v>
      </c>
      <c r="S321" s="2" t="str">
        <f>IMDIV($R321,IMSUM(1,$R321))</f>
        <v>0.0117603869556491-0.101299475847272i</v>
      </c>
      <c r="T321" s="2">
        <f t="shared" si="36"/>
        <v>-19.829712329993669</v>
      </c>
      <c r="U321">
        <f t="shared" si="37"/>
        <v>-83.377877765844531</v>
      </c>
      <c r="W321" s="2" t="str">
        <f>IMPRODUCT($S321,IMDIV($O321,IMSUB($O321,1)))</f>
        <v>-1.30385951063465-0.20270428314916i</v>
      </c>
      <c r="X321" s="2">
        <f t="shared" si="38"/>
        <v>2.4083335611445138</v>
      </c>
    </row>
    <row r="322" spans="12:24" x14ac:dyDescent="0.25">
      <c r="L322">
        <f t="shared" si="34"/>
        <v>3.1999999999999758</v>
      </c>
      <c r="M322" s="1">
        <f t="shared" si="35"/>
        <v>1584.8931924610256</v>
      </c>
      <c r="N322" s="1">
        <f t="shared" ref="N322:N385" si="40">M322/(CEdsp)</f>
        <v>1.2590007304378882E-2</v>
      </c>
      <c r="O322" s="2" t="str">
        <f t="shared" si="39"/>
        <v>0.996872803140676+0.0790228723753491i</v>
      </c>
      <c r="P322" s="2" t="str">
        <f>IMDIV(IMSUB(IMPRODUCT(gg1_+gg2_,$O322),gg2_),IMSUB($O322,1))</f>
        <v>0.000122189521789551-0.0000030123656737622i</v>
      </c>
      <c r="Q322" s="2" t="str">
        <f>IMDIV(IMPRODUCT(gpi,$O322),IMSUB($O322,1))</f>
        <v>48.2518225908246-1219.30207466933i</v>
      </c>
      <c r="R322" s="2" t="str">
        <f>IMPRODUCT($P322,$Q322,gpd)</f>
        <v>0.00149513686831051-0.100307415140126i</v>
      </c>
      <c r="S322" s="2" t="str">
        <f>IMDIV($R322,IMSUM(1,$R322))</f>
        <v>0.011410002670517-0.0990148664881073i</v>
      </c>
      <c r="T322" s="2">
        <f t="shared" si="36"/>
        <v>-20.028700759394205</v>
      </c>
      <c r="U322">
        <f t="shared" si="37"/>
        <v>-83.426501180917839</v>
      </c>
      <c r="W322" s="2" t="str">
        <f>IMPRODUCT($S322,IMDIV($O322,IMSUB($O322,1)))</f>
        <v>-1.24532579553049-0.193670277061566i</v>
      </c>
      <c r="X322" s="2">
        <f t="shared" si="38"/>
        <v>2.009447071386294</v>
      </c>
    </row>
    <row r="323" spans="12:24" x14ac:dyDescent="0.25">
      <c r="L323">
        <f t="shared" ref="L323:L386" si="41">L322+Graph_Step_Size</f>
        <v>3.2099999999999755</v>
      </c>
      <c r="M323" s="1">
        <f t="shared" ref="M323:M386" si="42">10^L323</f>
        <v>1621.8100973588398</v>
      </c>
      <c r="N323" s="1">
        <f t="shared" si="40"/>
        <v>1.2883266247334416E-2</v>
      </c>
      <c r="O323" s="2" t="str">
        <f t="shared" si="39"/>
        <v>0.996725503377452+0.080859575295481i</v>
      </c>
      <c r="P323" s="2" t="str">
        <f>IMDIV(IMSUB(IMPRODUCT(gg1_+gg2_,$O323),gg2_),IMSUB($O323,1))</f>
        <v>0.000122189521789551-2.94372345904401E-06i</v>
      </c>
      <c r="Q323" s="2" t="str">
        <f>IMDIV(IMPRODUCT(gpi,$O323),IMSUB($O323,1))</f>
        <v>48.2518225908331-1191.51806572666i</v>
      </c>
      <c r="R323" s="2" t="str">
        <f>IMPRODUCT($P323,$Q323,gpd)</f>
        <v>0.0016064433266649-0.0980217287813741i</v>
      </c>
      <c r="S323" s="2" t="str">
        <f>IMDIV($R323,IMSUM(1,$R323))</f>
        <v>0.0110752572290889-0.0967806403073088i</v>
      </c>
      <c r="T323" s="2">
        <f t="shared" ref="T323:T386" si="43">20*LOG10(SQRT(IMPRODUCT(IMCONJUGATE(S323),S323)+0))</f>
        <v>-20.227725206344275</v>
      </c>
      <c r="U323">
        <f t="shared" ref="U323:U386" si="44">ATAN(IMAGINARY(S323)/IMREAL(S323))*180/PI()</f>
        <v>-83.471659008456285</v>
      </c>
      <c r="W323" s="2" t="str">
        <f>IMPRODUCT($S323,IMDIV($O323,IMSUB($O323,1)))</f>
        <v>-1.1894004602181-0.185135093329726i</v>
      </c>
      <c r="X323" s="2">
        <f t="shared" ref="X323:X386" si="45">20*LOG10(SQRT(IMPRODUCT(IMCONJUGATE(W323),W323)+0))</f>
        <v>1.6105293688588509</v>
      </c>
    </row>
    <row r="324" spans="12:24" x14ac:dyDescent="0.25">
      <c r="L324">
        <f t="shared" si="41"/>
        <v>3.2199999999999753</v>
      </c>
      <c r="M324" s="1">
        <f t="shared" si="42"/>
        <v>1659.5869074374668</v>
      </c>
      <c r="N324" s="1">
        <f t="shared" si="40"/>
        <v>1.3183356068584463E-2</v>
      </c>
      <c r="O324" s="2" t="str">
        <f t="shared" si="39"/>
        <v>0.996571269353455+0.082738776273544i</v>
      </c>
      <c r="P324" s="2" t="str">
        <f>IMDIV(IMSUB(IMPRODUCT(gg1_+gg2_,$O324),gg2_),IMSUB($O324,1))</f>
        <v>0.00012218952178955-2.87664204472422E-06i</v>
      </c>
      <c r="Q324" s="2" t="str">
        <f>IMDIV(IMPRODUCT(gpi,$O324),IMSUB($O324,1))</f>
        <v>48.2518225908284-1164.36581513221i</v>
      </c>
      <c r="R324" s="2" t="str">
        <f>IMPRODUCT($P324,$Q324,gpd)</f>
        <v>0.00171274016741411-0.0957880148158618i</v>
      </c>
      <c r="S324" s="2" t="str">
        <f>IMDIV($R324,IMSUM(1,$R324))</f>
        <v>0.0107554582401653-0.0945957528769827i</v>
      </c>
      <c r="T324" s="2">
        <f t="shared" si="43"/>
        <v>-20.426783617384814</v>
      </c>
      <c r="U324">
        <f t="shared" si="44"/>
        <v>-83.51337387668471</v>
      </c>
      <c r="W324" s="2" t="str">
        <f>IMPRODUCT($S324,IMDIV($O324,IMSUB($O324,1)))</f>
        <v>-1.13596838997543-0.177067978669937i</v>
      </c>
      <c r="X324" s="2">
        <f t="shared" si="45"/>
        <v>1.2115827335131053</v>
      </c>
    </row>
    <row r="325" spans="12:24" x14ac:dyDescent="0.25">
      <c r="L325">
        <f t="shared" si="41"/>
        <v>3.2299999999999751</v>
      </c>
      <c r="M325" s="1">
        <f t="shared" si="42"/>
        <v>1698.2436524616483</v>
      </c>
      <c r="N325" s="1">
        <f t="shared" si="40"/>
        <v>1.3490435879724434E-2</v>
      </c>
      <c r="O325" s="2" t="str">
        <f t="shared" si="39"/>
        <v>0.99640977501576+0.0846614449028746i</v>
      </c>
      <c r="P325" s="2" t="str">
        <f>IMDIV(IMSUB(IMPRODUCT(gg1_+gg2_,$O325),gg2_),IMSUB($O325,1))</f>
        <v>0.000122189521789551-2.81108586329001E-06i</v>
      </c>
      <c r="Q325" s="2" t="str">
        <f>IMDIV(IMPRODUCT(gpi,$O325),IMSUB($O325,1))</f>
        <v>48.2518225908275-1137.83092638175i</v>
      </c>
      <c r="R325" s="2" t="str">
        <f>IMPRODUCT($P325,$Q325,gpd)</f>
        <v>0.0018142528604146-0.0936050888971059i</v>
      </c>
      <c r="S325" s="2" t="str">
        <f>IMDIV($R325,IMSUM(1,$R325))</f>
        <v>0.0104499434733929-0.09245917668354i</v>
      </c>
      <c r="T325" s="2">
        <f t="shared" si="43"/>
        <v>-20.62587400969797</v>
      </c>
      <c r="U325">
        <f t="shared" si="44"/>
        <v>-83.551666675640078</v>
      </c>
      <c r="W325" s="2" t="str">
        <f>IMPRODUCT($S325,IMDIV($O325,IMSUB($O325,1)))</f>
        <v>-1.08491945193035-0.169440155575635i</v>
      </c>
      <c r="X325" s="2">
        <f t="shared" si="45"/>
        <v>0.81260938533761606</v>
      </c>
    </row>
    <row r="326" spans="12:24" x14ac:dyDescent="0.25">
      <c r="L326">
        <f t="shared" si="41"/>
        <v>3.2399999999999749</v>
      </c>
      <c r="M326" s="1">
        <f t="shared" si="42"/>
        <v>1737.8008287492769</v>
      </c>
      <c r="N326" s="1">
        <f t="shared" si="40"/>
        <v>1.3804668498534862E-2</v>
      </c>
      <c r="O326" s="2" t="str">
        <f t="shared" si="39"/>
        <v>0.996240679017236+0.0866285719106388i</v>
      </c>
      <c r="P326" s="2" t="str">
        <f>IMDIV(IMSUB(IMPRODUCT(gg1_+gg2_,$O326),gg2_),IMSUB($O326,1))</f>
        <v>0.00012218952178955-2.74702015593463E-06i</v>
      </c>
      <c r="Q326" s="2" t="str">
        <f>IMDIV(IMPRODUCT(gpi,$O326),IMSUB($O326,1))</f>
        <v>48.2518225908291-1111.89933030287i</v>
      </c>
      <c r="R326" s="2" t="str">
        <f>IMPRODUCT($P326,$Q326,gpd)</f>
        <v>0.00191119672769363-0.0914717936069814i</v>
      </c>
      <c r="S326" s="2" t="str">
        <f>IMDIV($R326,IMSUM(1,$R326))</f>
        <v>0.0101580795889705-0.0903699011879437i</v>
      </c>
      <c r="T326" s="2">
        <f t="shared" si="43"/>
        <v>-20.824994467024126</v>
      </c>
      <c r="U326">
        <f t="shared" si="44"/>
        <v>-83.586556562483082</v>
      </c>
      <c r="W326" s="2" t="str">
        <f>IMPRODUCT($S326,IMDIV($O326,IMSUB($O326,1)))</f>
        <v>-1.0361482881605-0.162224694231414i</v>
      </c>
      <c r="X326" s="2">
        <f t="shared" si="45"/>
        <v>0.41361148894573385</v>
      </c>
    </row>
    <row r="327" spans="12:24" x14ac:dyDescent="0.25">
      <c r="L327">
        <f t="shared" si="41"/>
        <v>3.2499999999999747</v>
      </c>
      <c r="M327" s="1">
        <f t="shared" si="42"/>
        <v>1778.2794100388203</v>
      </c>
      <c r="N327" s="1">
        <f t="shared" si="40"/>
        <v>1.4126220535309592E-2</v>
      </c>
      <c r="O327" s="2" t="str">
        <f t="shared" si="39"/>
        <v>0.996063624002712+0.0886411695465688i</v>
      </c>
      <c r="P327" s="2" t="str">
        <f>IMDIV(IMSUB(IMPRODUCT(gg1_+gg2_,$O327),gg2_),IMSUB($O327,1))</f>
        <v>0.00012218952178955-2.68441095410506E-06i</v>
      </c>
      <c r="Q327" s="2" t="str">
        <f>IMDIV(IMPRODUCT(gpi,$O327),IMSUB($O327,1))</f>
        <v>48.2518225908252-1086.55727759531i</v>
      </c>
      <c r="R327" s="2" t="str">
        <f>IMPRODUCT($P327,$Q327,gpd)</f>
        <v>0.00200377740019474-0.0893869978420519i</v>
      </c>
      <c r="S327" s="2" t="str">
        <f>IMDIV($R327,IMSUM(1,$R327))</f>
        <v>0.00987926091702367-0.0883269328558961i</v>
      </c>
      <c r="T327" s="2">
        <f t="shared" si="43"/>
        <v>-21.024143135706204</v>
      </c>
      <c r="U327">
        <f t="shared" si="44"/>
        <v>-83.61806096624629</v>
      </c>
      <c r="W327" s="2" t="str">
        <f>IMPRODUCT($S327,IMDIV($O327,IMSUB($O327,1)))</f>
        <v>-0.989554116607628-0.155396392670771i</v>
      </c>
      <c r="X327" s="2">
        <f t="shared" si="45"/>
        <v>1.4591158058251438E-2</v>
      </c>
    </row>
    <row r="328" spans="12:24" x14ac:dyDescent="0.25">
      <c r="L328">
        <f t="shared" si="41"/>
        <v>3.2599999999999745</v>
      </c>
      <c r="M328" s="1">
        <f t="shared" si="42"/>
        <v>1819.7008586098782</v>
      </c>
      <c r="N328" s="1">
        <f t="shared" si="40"/>
        <v>1.4455262481194785E-2</v>
      </c>
      <c r="O328" s="2" t="str">
        <f t="shared" ref="O328:O391" si="46">IMEXP(2*PI()*N328&amp;"i")</f>
        <v>0.995878235862174+0.0907002719733777i</v>
      </c>
      <c r="P328" s="2" t="str">
        <f>IMDIV(IMSUB(IMPRODUCT(gg1_+gg2_,$O328),gg2_),IMSUB($O328,1))</f>
        <v>0.00012218952178955-2.62322506152036E-06i</v>
      </c>
      <c r="Q328" s="2" t="str">
        <f>IMDIV(IMPRODUCT(gpi,$O328),IMSUB($O328,1))</f>
        <v>48.2518225908318-1061.7913315407i</v>
      </c>
      <c r="R328" s="2" t="str">
        <f>IMPRODUCT($P328,$Q328,gpd)</f>
        <v>0.00209219125392907-0.0873495962138202i</v>
      </c>
      <c r="S328" s="2" t="str">
        <f>IMDIV($R328,IMSUM(1,$R328))</f>
        <v>0.00961290828497459-0.0863292951603947i</v>
      </c>
      <c r="T328" s="2">
        <f t="shared" si="43"/>
        <v>-21.223318220859934</v>
      </c>
      <c r="U328">
        <f t="shared" si="44"/>
        <v>-83.646195592046283</v>
      </c>
      <c r="W328" s="2" t="str">
        <f>IMPRODUCT($S328,IMDIV($O328,IMSUB($O328,1)))</f>
        <v>-0.945040539582777-0.148931664656795i</v>
      </c>
      <c r="X328" s="2">
        <f t="shared" si="45"/>
        <v>-0.38444954011390309</v>
      </c>
    </row>
    <row r="329" spans="12:24" x14ac:dyDescent="0.25">
      <c r="L329">
        <f t="shared" si="41"/>
        <v>3.2699999999999743</v>
      </c>
      <c r="M329" s="1">
        <f t="shared" si="42"/>
        <v>1862.087136662758</v>
      </c>
      <c r="N329" s="1">
        <f t="shared" si="40"/>
        <v>1.4791968798585516E-2</v>
      </c>
      <c r="O329" s="2" t="str">
        <f t="shared" si="46"/>
        <v>0.995684122949494+0.092806935658368i</v>
      </c>
      <c r="P329" s="2" t="str">
        <f>IMDIV(IMSUB(IMPRODUCT(gg1_+gg2_,$O329),gg2_),IMSUB($O329,1))</f>
        <v>0.000122189521789551-2.56343003652838E-06i</v>
      </c>
      <c r="Q329" s="2" t="str">
        <f>IMDIV(IMPRODUCT(gpi,$O329),IMSUB($O329,1))</f>
        <v>48.2518225908258-1037.58836087816i</v>
      </c>
      <c r="R329" s="2" t="str">
        <f>IMPRODUCT($P329,$Q329,gpd)</f>
        <v>0.0021766258265408-0.0853585084626333i</v>
      </c>
      <c r="S329" s="2" t="str">
        <f>IMDIV($R329,IMSUM(1,$R329))</f>
        <v>0.00935846789143021-0.0843760285590229i</v>
      </c>
      <c r="T329" s="2">
        <f t="shared" si="43"/>
        <v>-21.422517982657681</v>
      </c>
      <c r="U329">
        <f t="shared" si="44"/>
        <v>-83.670974424684658</v>
      </c>
      <c r="W329" s="2" t="str">
        <f>IMPRODUCT($S329,IMDIV($O329,IMSUB($O329,1)))</f>
        <v>-0.902515359638474-0.142808434798565i</v>
      </c>
      <c r="X329" s="2">
        <f t="shared" si="45"/>
        <v>-0.78350858057526818</v>
      </c>
    </row>
    <row r="330" spans="12:24" x14ac:dyDescent="0.25">
      <c r="L330">
        <f t="shared" si="41"/>
        <v>3.279999999999974</v>
      </c>
      <c r="M330" s="1">
        <f t="shared" si="42"/>
        <v>1905.460717963135</v>
      </c>
      <c r="N330" s="1">
        <f t="shared" si="40"/>
        <v>1.5136518013628123E-2</v>
      </c>
      <c r="O330" s="2" t="str">
        <f t="shared" si="46"/>
        <v>0.995480875265156+0.0949622397657007i</v>
      </c>
      <c r="P330" s="2" t="str">
        <f>IMDIV(IMSUB(IMPRODUCT(gg1_+gg2_,$O330),gg2_),IMSUB($O330,1))</f>
        <v>0.000122189521789551-0.0000025049941749461i</v>
      </c>
      <c r="Q330" s="2" t="str">
        <f>IMDIV(IMPRODUCT(gpi,$O330),IMSUB($O330,1))</f>
        <v>48.2518225908258-1013.93553284178i</v>
      </c>
      <c r="R330" s="2" t="str">
        <f>IMPRODUCT($P330,$Q330,gpd)</f>
        <v>0.00225726021507577-0.0834126788849001i</v>
      </c>
      <c r="S330" s="2" t="str">
        <f>IMDIV($R330,IMSUM(1,$R330))</f>
        <v>0.00911541022494053-0.0824661904481152i</v>
      </c>
      <c r="T330" s="2">
        <f t="shared" si="43"/>
        <v>-21.621740732722245</v>
      </c>
      <c r="U330">
        <f t="shared" si="44"/>
        <v>-83.692409731679618</v>
      </c>
      <c r="W330" s="2" t="str">
        <f>IMPRODUCT($S330,IMDIV($O330,IMSUB($O330,1)))</f>
        <v>-0.86189040258383-0.137006040443884i</v>
      </c>
      <c r="X330" s="2">
        <f t="shared" si="45"/>
        <v>-1.1825839763335997</v>
      </c>
    </row>
    <row r="331" spans="12:24" x14ac:dyDescent="0.25">
      <c r="L331">
        <f t="shared" si="41"/>
        <v>3.2899999999999738</v>
      </c>
      <c r="M331" s="1">
        <f t="shared" si="42"/>
        <v>1949.8445997579286</v>
      </c>
      <c r="N331" s="1">
        <f t="shared" si="40"/>
        <v>1.5489092810877044E-2</v>
      </c>
      <c r="O331" s="2" t="str">
        <f t="shared" si="46"/>
        <v>0.995268063601337+0.0971672865487385i</v>
      </c>
      <c r="P331" s="2" t="str">
        <f>IMDIV(IMSUB(IMPRODUCT(gg1_+gg2_,$O331),gg2_),IMSUB($O331,1))</f>
        <v>0.000122189521789551-2.44788649321704E-06i</v>
      </c>
      <c r="Q331" s="2" t="str">
        <f>IMDIV(IMPRODUCT(gpi,$O331),IMSUB($O331,1))</f>
        <v>48.2518225908264-990.820306356352i</v>
      </c>
      <c r="R331" s="2" t="str">
        <f>IMPRODUCT($P331,$Q331,gpd)</f>
        <v>0.00233426545588812-0.0815110757733325i</v>
      </c>
      <c r="S331" s="2" t="str">
        <f>IMDIV($R331,IMSUM(1,$R331))</f>
        <v>0.00888322902619571-0.0805988550958319i</v>
      </c>
      <c r="T331" s="2">
        <f t="shared" si="43"/>
        <v>-21.82098483062131</v>
      </c>
      <c r="U331">
        <f t="shared" si="44"/>
        <v>-83.710512065649525</v>
      </c>
      <c r="W331" s="2" t="str">
        <f>IMPRODUCT($S331,IMDIV($O331,IMSUB($O331,1)))</f>
        <v>-0.823081347419573-0.131505139918684i</v>
      </c>
      <c r="X331" s="2">
        <f t="shared" si="45"/>
        <v>-1.5816737742600213</v>
      </c>
    </row>
    <row r="332" spans="12:24" x14ac:dyDescent="0.25">
      <c r="L332">
        <f t="shared" si="41"/>
        <v>3.2999999999999736</v>
      </c>
      <c r="M332" s="1">
        <f t="shared" si="42"/>
        <v>1995.2623149687599</v>
      </c>
      <c r="N332" s="1">
        <f t="shared" si="40"/>
        <v>1.5849880130156684E-2</v>
      </c>
      <c r="O332" s="2" t="str">
        <f t="shared" si="46"/>
        <v>0.995045238647673+0.0994232017418238i</v>
      </c>
      <c r="P332" s="2" t="str">
        <f>IMDIV(IMSUB(IMPRODUCT(gg1_+gg2_,$O332),gg2_),IMSUB($O332,1))</f>
        <v>0.000122189521789551-2.39207671202099E-06i</v>
      </c>
      <c r="Q332" s="2" t="str">
        <f>IMDIV(IMPRODUCT(gpi,$O332),IMSUB($O332,1))</f>
        <v>48.2518225908277-968.230425387804i</v>
      </c>
      <c r="R332" s="2" t="str">
        <f>IMPRODUCT($P332,$Q332,gpd)</f>
        <v>0.00240780488740761-0.0796526908699093i</v>
      </c>
      <c r="S332" s="2" t="str">
        <f>IMDIV($R332,IMSUM(1,$R332))</f>
        <v>0.00866144029207822-0.0787731135560195i</v>
      </c>
      <c r="T332" s="2">
        <f t="shared" si="43"/>
        <v>-22.020248680457257</v>
      </c>
      <c r="U332">
        <f t="shared" si="44"/>
        <v>-83.725290266087242</v>
      </c>
      <c r="W332" s="2" t="str">
        <f>IMPRODUCT($S332,IMDIV($O332,IMSUB($O332,1)))</f>
        <v>-0.786007562971626-0.126287626708413i</v>
      </c>
      <c r="X332" s="2">
        <f t="shared" si="45"/>
        <v>-1.9807760510144057</v>
      </c>
    </row>
    <row r="333" spans="12:24" x14ac:dyDescent="0.25">
      <c r="L333">
        <f t="shared" si="41"/>
        <v>3.3099999999999734</v>
      </c>
      <c r="M333" s="1">
        <f t="shared" si="42"/>
        <v>2041.7379446694049</v>
      </c>
      <c r="N333" s="1">
        <f t="shared" si="40"/>
        <v>1.6219071265679286E-2</v>
      </c>
      <c r="O333" s="2" t="str">
        <f t="shared" si="46"/>
        <v>0.99481193005594+0.101731134950787i</v>
      </c>
      <c r="P333" s="2" t="str">
        <f>IMDIV(IMSUB(IMPRODUCT(gg1_+gg2_,$O333),gg2_),IMSUB($O333,1))</f>
        <v>0.000122189521789551-2.33753524016478E-06i</v>
      </c>
      <c r="Q333" s="2" t="str">
        <f>IMDIV(IMPRODUCT(gpi,$O333),IMSUB($O333,1))</f>
        <v>48.2518225908269-946.153912444694i</v>
      </c>
      <c r="R333" s="2" t="str">
        <f>IMPRODUCT($P333,$Q333,gpd)</f>
        <v>0.00247803449663814-0.0778365388312674i</v>
      </c>
      <c r="S333" s="2" t="str">
        <f>IMDIV($R333,IMSUM(1,$R333))</f>
        <v>0.0084495813202005-0.0769880735646067i</v>
      </c>
      <c r="T333" s="2">
        <f t="shared" si="43"/>
        <v>-22.219530727545305</v>
      </c>
      <c r="U333">
        <f t="shared" si="44"/>
        <v>-83.736751460437972</v>
      </c>
      <c r="W333" s="2" t="str">
        <f>IMPRODUCT($S333,IMDIV($O333,IMSUB($O333,1)))</f>
        <v>-0.750591951004069-0.121336549203242i</v>
      </c>
      <c r="X333" s="2">
        <f t="shared" si="45"/>
        <v>-2.3798889090273425</v>
      </c>
    </row>
    <row r="334" spans="12:24" x14ac:dyDescent="0.25">
      <c r="L334">
        <f t="shared" si="41"/>
        <v>3.3199999999999732</v>
      </c>
      <c r="M334" s="1">
        <f t="shared" si="42"/>
        <v>2089.296130853912</v>
      </c>
      <c r="N334" s="1">
        <f t="shared" si="40"/>
        <v>1.6596861967471756E-2</v>
      </c>
      <c r="O334" s="2" t="str">
        <f t="shared" si="46"/>
        <v>0.99456764546182+0.10409226004142i</v>
      </c>
      <c r="P334" s="2" t="str">
        <f>IMDIV(IMSUB(IMPRODUCT(gg1_+gg2_,$O334),gg2_),IMSUB($O334,1))</f>
        <v>0.00012218952178955-2.28423315894863E-06i</v>
      </c>
      <c r="Q334" s="2" t="str">
        <f>IMDIV(IMPRODUCT(gpi,$O334),IMSUB($O334,1))</f>
        <v>48.2518225908241-924.579062227423i</v>
      </c>
      <c r="R334" s="2" t="str">
        <f>IMPRODUCT($P334,$Q334,gpd)</f>
        <v>0.00254510324999006-0.0760616567062472i</v>
      </c>
      <c r="S334" s="2" t="str">
        <f>IMDIV($R334,IMSUM(1,$R334))</f>
        <v>0.0082472097923589-0.0752428594201876i</v>
      </c>
      <c r="T334" s="2">
        <f t="shared" si="43"/>
        <v>-22.418829455172755</v>
      </c>
      <c r="U334">
        <f t="shared" si="44"/>
        <v>-83.744901064557155</v>
      </c>
      <c r="W334" s="2" t="str">
        <f>IMPRODUCT($S334,IMDIV($O334,IMSUB($O334,1)))</f>
        <v>-0.716760795595366-0.116636035650193i</v>
      </c>
      <c r="X334" s="2">
        <f t="shared" si="45"/>
        <v>-2.7790104725311391</v>
      </c>
    </row>
    <row r="335" spans="12:24" x14ac:dyDescent="0.25">
      <c r="L335">
        <f t="shared" si="41"/>
        <v>3.329999999999973</v>
      </c>
      <c r="M335" s="1">
        <f t="shared" si="42"/>
        <v>2137.9620895021012</v>
      </c>
      <c r="N335" s="1">
        <f t="shared" si="40"/>
        <v>1.6983452545164812E-2</v>
      </c>
      <c r="O335" s="2" t="str">
        <f t="shared" si="46"/>
        <v>0.99431186946184+0.10650777552508i</v>
      </c>
      <c r="P335" s="2" t="str">
        <f>IMDIV(IMSUB(IMPRODUCT(gg1_+gg2_,$O335),gg2_),IMSUB($O335,1))</f>
        <v>0.000122189521789551-2.23214220679431E-06i</v>
      </c>
      <c r="Q335" s="2" t="str">
        <f>IMDIV(IMPRODUCT(gpi,$O335),IMSUB($O335,1))</f>
        <v>48.2518225908283-903.494435421717i</v>
      </c>
      <c r="R335" s="2" t="str">
        <f>IMPRODUCT($P335,$Q335,gpd)</f>
        <v>0.00260915340928378-0.0743271034253079i</v>
      </c>
      <c r="S335" s="2" t="str">
        <f>IMDIV($R335,IMSUM(1,$R335))</f>
        <v>0.00805390289562894-0.073536611850291i</v>
      </c>
      <c r="T335" s="2">
        <f t="shared" si="43"/>
        <v>-22.618143381433939</v>
      </c>
      <c r="U335">
        <f t="shared" si="44"/>
        <v>-83.749742782437949</v>
      </c>
      <c r="W335" s="2" t="str">
        <f>IMPRODUCT($S335,IMDIV($O335,IMSUB($O335,1)))</f>
        <v>-0.684443618564747-0.112171223980005i</v>
      </c>
      <c r="X335" s="2">
        <f t="shared" si="45"/>
        <v>-3.1781388836312869</v>
      </c>
    </row>
    <row r="336" spans="12:24" x14ac:dyDescent="0.25">
      <c r="L336">
        <f t="shared" si="41"/>
        <v>3.3399999999999728</v>
      </c>
      <c r="M336" s="1">
        <f t="shared" si="42"/>
        <v>2187.7616239494168</v>
      </c>
      <c r="N336" s="1">
        <f t="shared" si="40"/>
        <v>1.7379047974199875E-2</v>
      </c>
      <c r="O336" s="2" t="str">
        <f t="shared" si="46"/>
        <v>0.994044062543491+0.108978904940507i</v>
      </c>
      <c r="P336" s="2" t="str">
        <f>IMDIV(IMSUB(IMPRODUCT(gg1_+gg2_,$O336),gg2_),IMSUB($O336,1))</f>
        <v>0.000122189521789551-2.18123476427003E-06i</v>
      </c>
      <c r="Q336" s="2" t="str">
        <f>IMDIV(IMPRODUCT(gpi,$O336),IMSUB($O336,1))</f>
        <v>48.2518225908275-882.888852633159i</v>
      </c>
      <c r="R336" s="2" t="str">
        <f>IMPRODUCT($P336,$Q336,gpd)</f>
        <v>0.00267032083349643-0.0726319593015379i</v>
      </c>
      <c r="S336" s="2" t="str">
        <f>IMDIV($R336,IMSUM(1,$R336))</f>
        <v>0.00786925647963093-0.0718684878647586i</v>
      </c>
      <c r="T336" s="2">
        <f t="shared" si="43"/>
        <v>-22.817471056134583</v>
      </c>
      <c r="U336">
        <f t="shared" si="44"/>
        <v>-83.751278605263053</v>
      </c>
      <c r="W336" s="2" t="str">
        <f>IMPRODUCT($S336,IMDIV($O336,IMSUB($O336,1)))</f>
        <v>-0.653573040739493-0.107928196195004i</v>
      </c>
      <c r="X336" s="2">
        <f t="shared" si="45"/>
        <v>-3.5772722984118248</v>
      </c>
    </row>
    <row r="337" spans="12:24" x14ac:dyDescent="0.25">
      <c r="L337">
        <f t="shared" si="41"/>
        <v>3.3499999999999726</v>
      </c>
      <c r="M337" s="1">
        <f t="shared" si="42"/>
        <v>2238.7211385682003</v>
      </c>
      <c r="N337" s="1">
        <f t="shared" si="40"/>
        <v>1.7783858004509767E-2</v>
      </c>
      <c r="O337" s="2" t="str">
        <f t="shared" si="46"/>
        <v>0.993763659966466+0.111506897230863i</v>
      </c>
      <c r="P337" s="2" t="str">
        <f>IMDIV(IMSUB(IMPRODUCT(gg1_+gg2_,$O337),gg2_),IMSUB($O337,1))</f>
        <v>0.000122189521789551-2.13148383946575E-06i</v>
      </c>
      <c r="Q337" s="2" t="str">
        <f>IMDIV(IMPRODUCT(gpi,$O337),IMSUB($O337,1))</f>
        <v>48.2518225908284-862.751388459535i</v>
      </c>
      <c r="R337" s="2" t="str">
        <f>IMPRODUCT($P337,$Q337,gpd)</f>
        <v>0.00272873526692874-0.070975325543016i</v>
      </c>
      <c r="S337" s="2" t="str">
        <f>IMDIV($R337,IMSUM(1,$R337))</f>
        <v>0.00769288424866689-0.0702376605975629i</v>
      </c>
      <c r="T337" s="2">
        <f t="shared" si="43"/>
        <v>-23.016811057757035</v>
      </c>
      <c r="U337">
        <f t="shared" si="44"/>
        <v>-83.749508809740917</v>
      </c>
      <c r="W337" s="2" t="str">
        <f>IMPRODUCT($S337,IMDIV($O337,IMSUB($O337,1)))</f>
        <v>-0.624084648858081-0.103893917025324i</v>
      </c>
      <c r="X337" s="2">
        <f t="shared" si="45"/>
        <v>-3.9764088830630939</v>
      </c>
    </row>
    <row r="338" spans="12:24" x14ac:dyDescent="0.25">
      <c r="L338">
        <f t="shared" si="41"/>
        <v>3.3599999999999723</v>
      </c>
      <c r="M338" s="1">
        <f t="shared" si="42"/>
        <v>2290.8676527676284</v>
      </c>
      <c r="N338" s="1">
        <f t="shared" si="40"/>
        <v>1.8198097271730825E-2</v>
      </c>
      <c r="O338" s="2" t="str">
        <f t="shared" si="46"/>
        <v>0.993470070592845+0.114093027114928i</v>
      </c>
      <c r="P338" s="2" t="str">
        <f>IMDIV(IMSUB(IMPRODUCT(gg1_+gg2_,$O338),gg2_),IMSUB($O338,1))</f>
        <v>0.000122189521789551-2.08286305364152E-06i</v>
      </c>
      <c r="Q338" s="2" t="str">
        <f>IMDIV(IMPRODUCT(gpi,$O338),IMSUB($O338,1))</f>
        <v>48.2518225908287-843.071365697736i</v>
      </c>
      <c r="R338" s="2" t="str">
        <f>IMPRODUCT($P338,$Q338,gpd)</f>
        <v>0.00278452061443137-0.0693563237762304i</v>
      </c>
      <c r="S338" s="2" t="str">
        <f>IMDIV($R338,IMSUM(1,$R338))</f>
        <v>0.00752441698744504-0.0686433191382385i</v>
      </c>
      <c r="T338" s="2">
        <f t="shared" si="43"/>
        <v>-23.216161990485418</v>
      </c>
      <c r="U338">
        <f t="shared" si="44"/>
        <v>-83.744431955691056</v>
      </c>
      <c r="W338" s="2" t="str">
        <f>IMPRODUCT($S338,IMDIV($O338,IMSUB($O338,1)))</f>
        <v>-0.595916867907641-0.100056176578746i</v>
      </c>
      <c r="X338" s="2">
        <f t="shared" si="45"/>
        <v>-4.3755468100310457</v>
      </c>
    </row>
    <row r="339" spans="12:24" x14ac:dyDescent="0.25">
      <c r="L339">
        <f t="shared" si="41"/>
        <v>3.3699999999999721</v>
      </c>
      <c r="M339" s="1">
        <f t="shared" si="42"/>
        <v>2344.2288153197737</v>
      </c>
      <c r="N339" s="1">
        <f t="shared" si="40"/>
        <v>1.8621985411005661E-2</v>
      </c>
      <c r="O339" s="2" t="str">
        <f t="shared" si="46"/>
        <v>0.993162675663996+0.116738595451256i</v>
      </c>
      <c r="P339" s="2" t="str">
        <f>IMDIV(IMSUB(IMPRODUCT(gg1_+gg2_,$O339),gg2_),IMSUB($O339,1))</f>
        <v>0.000122189521789551-2.03534662728234E-06i</v>
      </c>
      <c r="Q339" s="2" t="str">
        <f>IMDIV(IMPRODUCT(gpi,$O339),IMSUB($O339,1))</f>
        <v>48.2518225908268-823.838349682357i</v>
      </c>
      <c r="R339" s="2" t="str">
        <f>IMPRODUCT($P339,$Q339,gpd)</f>
        <v>0.00283779520419981-0.0677740955803387i</v>
      </c>
      <c r="S339" s="2" t="str">
        <f>IMDIV($R339,IMSUM(1,$R339))</f>
        <v>0.00736350181905883-0.0670846683541172i</v>
      </c>
      <c r="T339" s="2">
        <f t="shared" si="43"/>
        <v>-23.415522481278668</v>
      </c>
      <c r="U339">
        <f t="shared" si="44"/>
        <v>-83.736044882922286</v>
      </c>
      <c r="W339" s="2" t="str">
        <f>IMPRODUCT($S339,IMDIV($O339,IMSUB($O339,1)))</f>
        <v>-0.569010838700026-0.096403536726219i</v>
      </c>
      <c r="X339" s="2">
        <f t="shared" si="45"/>
        <v>-4.7746842541718202</v>
      </c>
    </row>
    <row r="340" spans="12:24" x14ac:dyDescent="0.25">
      <c r="L340">
        <f t="shared" si="41"/>
        <v>3.3799999999999719</v>
      </c>
      <c r="M340" s="1">
        <f t="shared" si="42"/>
        <v>2398.8329190193363</v>
      </c>
      <c r="N340" s="1">
        <f t="shared" si="40"/>
        <v>1.9055747173436513E-2</v>
      </c>
      <c r="O340" s="2" t="str">
        <f t="shared" si="46"/>
        <v>0.992840827521852+0.119444929594035i</v>
      </c>
      <c r="P340" s="2" t="str">
        <f>IMDIV(IMSUB(IMPRODUCT(gg1_+gg2_,$O340),gg2_),IMSUB($O340,1))</f>
        <v>0.00012218952178955-1.98890936638532E-06i</v>
      </c>
      <c r="Q340" s="2" t="str">
        <f>IMDIV(IMPRODUCT(gpi,$O340),IMSUB($O340,1))</f>
        <v>48.2518225908272-805.042142752832i</v>
      </c>
      <c r="R340" s="2" t="str">
        <f>IMPRODUCT($P340,$Q340,gpd)</f>
        <v>0.00288867203878961-0.0662278020319974i</v>
      </c>
      <c r="S340" s="2" t="str">
        <f>IMDIV($R340,IMSUM(1,$R340))</f>
        <v>0.00720980149407551-0.0655609287043723i</v>
      </c>
      <c r="T340" s="2">
        <f t="shared" si="43"/>
        <v>-23.614891176989879</v>
      </c>
      <c r="U340">
        <f t="shared" si="44"/>
        <v>-83.724342707317547</v>
      </c>
      <c r="W340" s="2" t="str">
        <f>IMPRODUCT($S340,IMDIV($O340,IMSUB($O340,1)))</f>
        <v>-0.543310300494151-0.0929252809825572i</v>
      </c>
      <c r="X340" s="2">
        <f t="shared" si="45"/>
        <v>-5.1738193889095276</v>
      </c>
    </row>
    <row r="341" spans="12:24" x14ac:dyDescent="0.25">
      <c r="L341">
        <f t="shared" si="41"/>
        <v>3.3899999999999717</v>
      </c>
      <c r="M341" s="1">
        <f t="shared" si="42"/>
        <v>2454.7089156848724</v>
      </c>
      <c r="N341" s="1">
        <f t="shared" si="40"/>
        <v>1.9499612545251368E-2</v>
      </c>
      <c r="O341" s="2" t="str">
        <f t="shared" si="46"/>
        <v>0.992503848272135+0.122213383739274i</v>
      </c>
      <c r="P341" s="2" t="str">
        <f>IMDIV(IMSUB(IMPRODUCT(gg1_+gg2_,$O341),gg2_),IMSUB($O341,1))</f>
        <v>0.000122189521789551-1.94352664914729E-06i</v>
      </c>
      <c r="Q341" s="2" t="str">
        <f>IMDIV(IMPRODUCT(gpi,$O341),IMSUB($O341,1))</f>
        <v>48.2518225908291-786.672778846178i</v>
      </c>
      <c r="R341" s="2" t="str">
        <f>IMPRODUCT($P341,$Q341,gpd)</f>
        <v>0.00293725903478308-0.0647166232605319i</v>
      </c>
      <c r="S341" s="2" t="str">
        <f>IMDIV($R341,IMSUM(1,$R341))</f>
        <v>0.0070629937094418-0.0640713360468723i</v>
      </c>
      <c r="T341" s="2">
        <f t="shared" si="43"/>
        <v>-23.814266741523898</v>
      </c>
      <c r="U341">
        <f t="shared" si="44"/>
        <v>-83.709318816194497</v>
      </c>
      <c r="W341" s="2" t="str">
        <f>IMPRODUCT($S341,IMDIV($O341,IMSUB($O341,1)))</f>
        <v>-0.518761478478001-0.0896113676555146i</v>
      </c>
      <c r="X341" s="2">
        <f t="shared" si="45"/>
        <v>-5.5729503823874023</v>
      </c>
    </row>
    <row r="342" spans="12:24" x14ac:dyDescent="0.25">
      <c r="L342">
        <f t="shared" si="41"/>
        <v>3.3999999999999715</v>
      </c>
      <c r="M342" s="1">
        <f t="shared" si="42"/>
        <v>2511.8864315094161</v>
      </c>
      <c r="N342" s="1">
        <f t="shared" si="40"/>
        <v>1.9953816869745587E-2</v>
      </c>
      <c r="O342" s="2" t="str">
        <f t="shared" si="46"/>
        <v>0.992151028387009+0.125045339259808i</v>
      </c>
      <c r="P342" s="2" t="str">
        <f>IMDIV(IMSUB(IMPRODUCT(gg1_+gg2_,$O342),gg2_),IMSUB($O342,1))</f>
        <v>0.000122189521789551-1.89917441288005E-06i</v>
      </c>
      <c r="Q342" s="2" t="str">
        <f>IMDIV(IMPRODUCT(gpi,$O342),IMSUB($O342,1))</f>
        <v>48.2518225908278-768.720518212563i</v>
      </c>
      <c r="R342" s="2" t="str">
        <f>IMPRODUCT($P342,$Q342,gpd)</f>
        <v>0.00298365925171111-0.0632397580131993i</v>
      </c>
      <c r="S342" s="2" t="str">
        <f>IMDIV($R342,IMSUM(1,$R342))</f>
        <v>0.00692277045613917-0.0626151414387214i</v>
      </c>
      <c r="T342" s="2">
        <f t="shared" si="43"/>
        <v>-24.013647853029433</v>
      </c>
      <c r="U342">
        <f t="shared" si="44"/>
        <v>-83.6909648628517</v>
      </c>
      <c r="W342" s="2" t="str">
        <f>IMPRODUCT($S342,IMDIV($O342,IMSUB($O342,1)))</f>
        <v>-0.49531297592815-0.0864523860524244i</v>
      </c>
      <c r="X342" s="2">
        <f t="shared" si="45"/>
        <v>-5.9720753936049835</v>
      </c>
    </row>
    <row r="343" spans="12:24" x14ac:dyDescent="0.25">
      <c r="L343">
        <f t="shared" si="41"/>
        <v>3.4099999999999713</v>
      </c>
      <c r="M343" s="1">
        <f t="shared" si="42"/>
        <v>2570.3957827686954</v>
      </c>
      <c r="N343" s="1">
        <f t="shared" si="40"/>
        <v>2.041860097206415E-2</v>
      </c>
      <c r="O343" s="2" t="str">
        <f t="shared" si="46"/>
        <v>0.991781625244538+0.127942205027513i</v>
      </c>
      <c r="P343" s="2" t="str">
        <f>IMDIV(IMSUB(IMPRODUCT(gg1_+gg2_,$O343),gg2_),IMSUB($O343,1))</f>
        <v>0.000122189521789551-1.85582914124521E-06i</v>
      </c>
      <c r="Q343" s="2" t="str">
        <f>IMDIV(IMPRODUCT(gpi,$O343),IMSUB($O343,1))</f>
        <v>48.251822590826-751.175842250829i</v>
      </c>
      <c r="R343" s="2" t="str">
        <f>IMPRODUCT($P343,$Q343,gpd)</f>
        <v>0.00302797111066007-0.0617964232303317i</v>
      </c>
      <c r="S343" s="2" t="str">
        <f>IMDIV($R343,IMSUM(1,$R343))</f>
        <v>0.00678883739441429-0.0611916109313497i</v>
      </c>
      <c r="T343" s="2">
        <f t="shared" si="43"/>
        <v>-24.213033201116737</v>
      </c>
      <c r="U343">
        <f t="shared" si="44"/>
        <v>-83.66927076033285</v>
      </c>
      <c r="W343" s="2" t="str">
        <f>IMPRODUCT($S343,IMDIV($O343,IMSUB($O343,1)))</f>
        <v>-0.472915670870054-0.083439515545782i</v>
      </c>
      <c r="X343" s="2">
        <f t="shared" si="45"/>
        <v>-6.3711925685315567</v>
      </c>
    </row>
    <row r="344" spans="12:24" x14ac:dyDescent="0.25">
      <c r="L344">
        <f t="shared" si="41"/>
        <v>3.4199999999999711</v>
      </c>
      <c r="M344" s="1">
        <f t="shared" si="42"/>
        <v>2630.2679918952094</v>
      </c>
      <c r="N344" s="1">
        <f t="shared" si="40"/>
        <v>2.0894211286890237E-2</v>
      </c>
      <c r="O344" s="2" t="str">
        <f t="shared" si="46"/>
        <v>0.991394861602226+0.130905417720978i</v>
      </c>
      <c r="P344" s="2" t="str">
        <f>IMDIV(IMSUB(IMPRODUCT(gg1_+gg2_,$O344),gg2_),IMSUB($O344,1))</f>
        <v>0.000122189521789551-1.81346785182644E-06i</v>
      </c>
      <c r="Q344" s="2" t="str">
        <f>IMDIV(IMPRODUCT(gpi,$O344),IMSUB($O344,1))</f>
        <v>48.2518225908295-734.029448461235i</v>
      </c>
      <c r="R344" s="2" t="str">
        <f>IMPRODUCT($P344,$Q344,gpd)</f>
        <v>0.0030702886030143-0.0603858536301159i</v>
      </c>
      <c r="S344" s="2" t="str">
        <f>IMDIV($R344,IMSUM(1,$R344))</f>
        <v>0.00666091325548102-0.0598000253609022i</v>
      </c>
      <c r="T344" s="2">
        <f t="shared" si="43"/>
        <v>-24.41242148409826</v>
      </c>
      <c r="U344">
        <f t="shared" si="44"/>
        <v>-83.644224674412385</v>
      </c>
      <c r="W344" s="2" t="str">
        <f>IMPRODUCT($S344,IMDIV($O344,IMSUB($O344,1)))</f>
        <v>-0.451522617067083-0.0805644873121136i</v>
      </c>
      <c r="X344" s="2">
        <f t="shared" si="45"/>
        <v>-6.7703000361900747</v>
      </c>
    </row>
    <row r="345" spans="12:24" x14ac:dyDescent="0.25">
      <c r="L345">
        <f t="shared" si="41"/>
        <v>3.4299999999999708</v>
      </c>
      <c r="M345" s="1">
        <f t="shared" si="42"/>
        <v>2691.5348039267365</v>
      </c>
      <c r="N345" s="1">
        <f t="shared" si="40"/>
        <v>2.1380899989108193E-2</v>
      </c>
      <c r="O345" s="2" t="str">
        <f t="shared" si="46"/>
        <v>0.990989924001809+0.133936442116736i</v>
      </c>
      <c r="P345" s="2" t="str">
        <f>IMDIV(IMSUB(IMPRODUCT(gg1_+gg2_,$O345),gg2_),IMSUB($O345,1))</f>
        <v>0.00012218952178955-1.77206808387972E-06i</v>
      </c>
      <c r="Q345" s="2" t="str">
        <f>IMDIV(IMPRODUCT(gpi,$O345),IMSUB($O345,1))</f>
        <v>48.2518225908304-717.272245512762i</v>
      </c>
      <c r="R345" s="2" t="str">
        <f>IMPRODUCT($P345,$Q345,gpd)</f>
        <v>0.00311070148985522-0.0590073013027968i</v>
      </c>
      <c r="S345" s="2" t="str">
        <f>IMDIV($R345,IMSUM(1,$R345))</f>
        <v>0.00653872926872089-0.0584396801346382i</v>
      </c>
      <c r="T345" s="2">
        <f t="shared" si="43"/>
        <v>-24.611811406245806</v>
      </c>
      <c r="U345">
        <f t="shared" si="44"/>
        <v>-83.615813015718615</v>
      </c>
      <c r="W345" s="2" t="str">
        <f>IMPRODUCT($S345,IMDIV($O345,IMSUB($O345,1)))</f>
        <v>-0.431088949171463-0.0778195485710463i</v>
      </c>
      <c r="X345" s="2">
        <f t="shared" si="45"/>
        <v>-7.1693959047028546</v>
      </c>
    </row>
    <row r="346" spans="12:24" x14ac:dyDescent="0.25">
      <c r="L346">
        <f t="shared" si="41"/>
        <v>3.4399999999999706</v>
      </c>
      <c r="M346" s="1">
        <f t="shared" si="42"/>
        <v>2754.228703337983</v>
      </c>
      <c r="N346" s="1">
        <f t="shared" si="40"/>
        <v>2.1878925127510065E-2</v>
      </c>
      <c r="O346" s="2" t="str">
        <f t="shared" si="46"/>
        <v>0.990565961102377+0.137036771362009i</v>
      </c>
      <c r="P346" s="2" t="str">
        <f>IMDIV(IMSUB(IMPRODUCT(gg1_+gg2_,$O346),gg2_),IMSUB($O346,1))</f>
        <v>0.000122189521789551-1.73160788646801E-06i</v>
      </c>
      <c r="Q346" s="2" t="str">
        <f>IMDIV(IMPRODUCT(gpi,$O346),IMSUB($O346,1))</f>
        <v>48.2518225908265-700.895348422376i</v>
      </c>
      <c r="R346" s="2" t="str">
        <f>IMPRODUCT($P346,$Q346,gpd)</f>
        <v>0.00314929549233536-0.0576600353140978i</v>
      </c>
      <c r="S346" s="2" t="str">
        <f>IMDIV($R346,IMSUM(1,$R346))</f>
        <v>0.00642202861326473-0.0571098850140261i</v>
      </c>
      <c r="T346" s="2">
        <f t="shared" si="43"/>
        <v>-24.811201675055866</v>
      </c>
      <c r="U346">
        <f t="shared" si="44"/>
        <v>-83.584020431077988</v>
      </c>
      <c r="W346" s="2" t="str">
        <f>IMPRODUCT($S346,IMDIV($O346,IMSUB($O346,1)))</f>
        <v>-0.411571791875662-0.0751974291612705i</v>
      </c>
      <c r="X346" s="2">
        <f t="shared" si="45"/>
        <v>-7.5684782572882181</v>
      </c>
    </row>
    <row r="347" spans="12:24" x14ac:dyDescent="0.25">
      <c r="L347">
        <f t="shared" si="41"/>
        <v>3.4499999999999704</v>
      </c>
      <c r="M347" s="1">
        <f t="shared" si="42"/>
        <v>2818.3829312642633</v>
      </c>
      <c r="N347" s="1">
        <f t="shared" si="40"/>
        <v>2.2388550761616336E-2</v>
      </c>
      <c r="O347" s="2" t="str">
        <f t="shared" si="46"/>
        <v>0.990122081938775+0.140207927226765i</v>
      </c>
      <c r="P347" s="2" t="str">
        <f>IMDIV(IMSUB(IMPRODUCT(gg1_+gg2_,$O347),gg2_),IMSUB($O347,1))</f>
        <v>0.00012218952178955-1.69206580683371E-06i</v>
      </c>
      <c r="Q347" s="2" t="str">
        <f>IMDIV(IMPRODUCT(gpi,$O347),IMSUB($O347,1))</f>
        <v>48.2518225908287-684.890073843613i</v>
      </c>
      <c r="R347" s="2" t="str">
        <f>IMPRODUCT($P347,$Q347,gpd)</f>
        <v>0.00318615247349972-0.0563433413176249i</v>
      </c>
      <c r="S347" s="2" t="str">
        <f>IMDIV($R347,IMSUM(1,$R347))</f>
        <v>0.00631056589303615-0.0558099638950959i</v>
      </c>
      <c r="T347" s="2">
        <f t="shared" si="43"/>
        <v>-25.010590998523007</v>
      </c>
      <c r="U347">
        <f t="shared" si="44"/>
        <v>-83.54882979400827</v>
      </c>
      <c r="W347" s="2" t="str">
        <f>IMPRODUCT($S347,IMDIV($O347,IMSUB($O347,1)))</f>
        <v>-0.392930172907199-0.0726913103016825i</v>
      </c>
      <c r="X347" s="2">
        <f t="shared" si="45"/>
        <v>-7.9675451482051107</v>
      </c>
    </row>
    <row r="348" spans="12:24" x14ac:dyDescent="0.25">
      <c r="L348">
        <f t="shared" si="41"/>
        <v>3.4599999999999702</v>
      </c>
      <c r="M348" s="1">
        <f t="shared" si="42"/>
        <v>2884.0315031264108</v>
      </c>
      <c r="N348" s="1">
        <f t="shared" si="40"/>
        <v>2.2910047101683935E-2</v>
      </c>
      <c r="O348" s="2" t="str">
        <f t="shared" si="46"/>
        <v>0.989657354102127+0.143451460332676i</v>
      </c>
      <c r="P348" s="2" t="str">
        <f>IMDIV(IMSUB(IMPRODUCT(gg1_+gg2_,$O348),gg2_),IMSUB($O348,1))</f>
        <v>0.000122189521789551-1.65342087896289E-06i</v>
      </c>
      <c r="Q348" s="2" t="str">
        <f>IMDIV(IMPRODUCT(gpi,$O348),IMSUB($O348,1))</f>
        <v>48.2518225908279-669.247935462136i</v>
      </c>
      <c r="R348" s="2" t="str">
        <f>IMPRODUCT($P348,$Q348,gpd)</f>
        <v>0.0032213506119542-0.0550565211760819i</v>
      </c>
      <c r="S348" s="2" t="str">
        <f>IMDIV($R348,IMSUM(1,$R348))</f>
        <v>0.00620410663432884-0.0545392545866523i</v>
      </c>
      <c r="T348" s="2">
        <f t="shared" si="43"/>
        <v>-25.209978082408767</v>
      </c>
      <c r="U348">
        <f t="shared" si="44"/>
        <v>-83.510222194331831</v>
      </c>
      <c r="W348" s="2" t="str">
        <f>IMPRODUCT($S348,IMDIV($O348,IMSUB($O348,1)))</f>
        <v>-0.375124939715625-0.0702947953954819i</v>
      </c>
      <c r="X348" s="2">
        <f t="shared" si="45"/>
        <v>-8.3665945986295842</v>
      </c>
    </row>
    <row r="349" spans="12:24" x14ac:dyDescent="0.25">
      <c r="L349">
        <f t="shared" si="41"/>
        <v>3.46999999999997</v>
      </c>
      <c r="M349" s="1">
        <f t="shared" si="42"/>
        <v>2951.209226666183</v>
      </c>
      <c r="N349" s="1">
        <f t="shared" si="40"/>
        <v>2.3443690651975147E-2</v>
      </c>
      <c r="O349" s="2" t="str">
        <f t="shared" si="46"/>
        <v>0.989170801839231+0.146768950356446i</v>
      </c>
      <c r="P349" s="2" t="str">
        <f>IMDIV(IMSUB(IMPRODUCT(gg1_+gg2_,$O349),gg2_),IMSUB($O349,1))</f>
        <v>0.000122189521789551-1.61565261253661E-06i</v>
      </c>
      <c r="Q349" s="2" t="str">
        <f>IMDIV(IMPRODUCT(gpi,$O349),IMSUB($O349,1))</f>
        <v>48.251822590828-653.960639495615i</v>
      </c>
      <c r="R349" s="2" t="str">
        <f>IMPRODUCT($P349,$Q349,gpd)</f>
        <v>0.00325496456766289-0.0537988925910575i</v>
      </c>
      <c r="S349" s="2" t="str">
        <f>IMDIV($R349,IMSUM(1,$R349))</f>
        <v>0.00610242680491276-0.0532971085868264i</v>
      </c>
      <c r="T349" s="2">
        <f t="shared" si="43"/>
        <v>-25.40936162750701</v>
      </c>
      <c r="U349">
        <f t="shared" si="44"/>
        <v>-83.468176926983688</v>
      </c>
      <c r="W349" s="2" t="str">
        <f>IMPRODUCT($S349,IMDIV($O349,IMSUB($O349,1)))</f>
        <v>-0.358118679704686-0.0680018827433787i</v>
      </c>
      <c r="X349" s="2">
        <f t="shared" si="45"/>
        <v>-8.7656245924633254</v>
      </c>
    </row>
    <row r="350" spans="12:24" x14ac:dyDescent="0.25">
      <c r="L350">
        <f t="shared" si="41"/>
        <v>3.4799999999999698</v>
      </c>
      <c r="M350" s="1">
        <f t="shared" si="42"/>
        <v>3019.9517204018084</v>
      </c>
      <c r="N350" s="1">
        <f t="shared" si="40"/>
        <v>2.3989764357363989E-2</v>
      </c>
      <c r="O350" s="2" t="str">
        <f t="shared" si="46"/>
        <v>0.988661404067431+0.150162006204687i</v>
      </c>
      <c r="P350" s="2" t="str">
        <f>IMDIV(IMSUB(IMPRODUCT(gg1_+gg2_,$O350),gg2_),IMSUB($O350,1))</f>
        <v>0.000122189521789551-1.57874098200588E-06i</v>
      </c>
      <c r="Q350" s="2" t="str">
        <f>IMDIV(IMPRODUCT(gpi,$O350),IMSUB($O350,1))</f>
        <v>48.2518225908289-639.02008029574i</v>
      </c>
      <c r="R350" s="2" t="str">
        <f>IMPRODUCT($P350,$Q350,gpd)</f>
        <v>0.00328706564033798-0.0525697887412227i</v>
      </c>
      <c r="S350" s="2" t="str">
        <f>IMDIV($R350,IMSUM(1,$R350))</f>
        <v>0.0060053123539015-0.0520828908584626i</v>
      </c>
      <c r="T350" s="2">
        <f t="shared" si="43"/>
        <v>-25.608740326894498</v>
      </c>
      <c r="U350">
        <f t="shared" si="44"/>
        <v>-83.422671479891306</v>
      </c>
      <c r="W350" s="2" t="str">
        <f>IMPRODUCT($S350,IMDIV($O350,IMSUB($O350,1)))</f>
        <v>-0.341875643868191-0.0658069400420779i</v>
      </c>
      <c r="X350" s="2">
        <f t="shared" si="45"/>
        <v>-9.1646330720568638</v>
      </c>
    </row>
    <row r="351" spans="12:24" x14ac:dyDescent="0.25">
      <c r="L351">
        <f t="shared" si="41"/>
        <v>3.4899999999999696</v>
      </c>
      <c r="M351" s="1">
        <f t="shared" si="42"/>
        <v>3090.2954325133778</v>
      </c>
      <c r="N351" s="1">
        <f t="shared" si="40"/>
        <v>2.4548557753357181E-2</v>
      </c>
      <c r="O351" s="2" t="str">
        <f t="shared" si="46"/>
        <v>0.988128092301472+0.153632266157384i</v>
      </c>
      <c r="P351" s="2" t="str">
        <f>IMDIV(IMSUB(IMPRODUCT(gg1_+gg2_,$O351),gg2_),IMSUB($O351,1))</f>
        <v>0.000122189521789551-1.54266641602508E-06i</v>
      </c>
      <c r="Q351" s="2" t="str">
        <f>IMDIV(IMPRODUCT(gpi,$O351),IMSUB($O351,1))</f>
        <v>48.2518225908272-624.418336049918i</v>
      </c>
      <c r="R351" s="2" t="str">
        <f>IMPRODUCT($P351,$Q351,gpd)</f>
        <v>0.00331772192065238-0.0513685579287246i</v>
      </c>
      <c r="S351" s="2" t="str">
        <f>IMDIV($R351,IMSUM(1,$R351))</f>
        <v>0.0059125587714244-0.0508959796037633i</v>
      </c>
      <c r="T351" s="2">
        <f t="shared" si="43"/>
        <v>-25.808112863164393</v>
      </c>
      <c r="U351">
        <f t="shared" si="44"/>
        <v>-83.37368152102178</v>
      </c>
      <c r="W351" s="2" t="str">
        <f>IMPRODUCT($S351,IMDIV($O351,IMSUB($O351,1)))</f>
        <v>-0.326361673692536-0.063704680550719i</v>
      </c>
      <c r="X351" s="2">
        <f t="shared" si="45"/>
        <v>-9.5636179338438794</v>
      </c>
    </row>
    <row r="352" spans="12:24" x14ac:dyDescent="0.25">
      <c r="L352">
        <f t="shared" si="41"/>
        <v>3.4999999999999694</v>
      </c>
      <c r="M352" s="1">
        <f t="shared" si="42"/>
        <v>3162.2776601681612</v>
      </c>
      <c r="N352" s="1">
        <f t="shared" si="40"/>
        <v>2.5120367119609771E-2</v>
      </c>
      <c r="O352" s="2" t="str">
        <f t="shared" si="46"/>
        <v>0.987569748488725+0.157181397976722i</v>
      </c>
      <c r="P352" s="2" t="str">
        <f>IMDIV(IMSUB(IMPRODUCT(gg1_+gg2_,$O352),gg2_),IMSUB($O352,1))</f>
        <v>0.000122189521789551-1.50740978703239E-06i</v>
      </c>
      <c r="Q352" s="2" t="str">
        <f>IMDIV(IMPRODUCT(gpi,$O352),IMSUB($O352,1))</f>
        <v>48.2518225908282-610.147664580369i</v>
      </c>
      <c r="R352" s="2" t="str">
        <f>IMPRODUCT($P352,$Q352,gpd)</f>
        <v>0.00334699843468834-0.0501945632335933i</v>
      </c>
      <c r="S352" s="2" t="str">
        <f>IMDIV($R352,IMSUM(1,$R352))</f>
        <v>0.00582397066737565-0.0497357660385799i</v>
      </c>
      <c r="T352" s="2">
        <f t="shared" si="43"/>
        <v>-26.007477905636492</v>
      </c>
      <c r="U352">
        <f t="shared" si="44"/>
        <v>-83.321180884488868</v>
      </c>
      <c r="W352" s="2" t="str">
        <f>IMPRODUCT($S352,IMDIV($O352,IMSUB($O352,1)))</f>
        <v>-0.311544131193645-0.0616901408168568i</v>
      </c>
      <c r="X352" s="2">
        <f t="shared" si="45"/>
        <v>-9.9625770238768414</v>
      </c>
    </row>
    <row r="353" spans="12:24" x14ac:dyDescent="0.25">
      <c r="L353">
        <f t="shared" si="41"/>
        <v>3.5099999999999691</v>
      </c>
      <c r="M353" s="1">
        <f t="shared" si="42"/>
        <v>3235.9365692960532</v>
      </c>
      <c r="N353" s="1">
        <f t="shared" si="40"/>
        <v>2.5705495637016504E-2</v>
      </c>
      <c r="O353" s="2" t="str">
        <f t="shared" si="46"/>
        <v>0.986985202749037+0.160811098977786i</v>
      </c>
      <c r="P353" s="2" t="str">
        <f>IMDIV(IMSUB(IMPRODUCT(gg1_+gg2_,$O353),gg2_),IMSUB($O353,1))</f>
        <v>0.00012218952178955-1.47295240113274E-06i</v>
      </c>
      <c r="Q353" s="2" t="str">
        <f>IMDIV(IMPRODUCT(gpi,$O353),IMSUB($O353,1))</f>
        <v>48.2518225908297-596.200499238494i</v>
      </c>
      <c r="R353" s="2" t="str">
        <f>IMPRODUCT($P353,$Q353,gpd)</f>
        <v>0.00337495728185371-0.049047182175987i</v>
      </c>
      <c r="S353" s="2" t="str">
        <f>IMDIV($R353,IMSUM(1,$R353))</f>
        <v>0.00573936136838065-0.0486016541667382i</v>
      </c>
      <c r="T353" s="2">
        <f t="shared" si="43"/>
        <v>-26.20683410753567</v>
      </c>
      <c r="U353">
        <f t="shared" si="44"/>
        <v>-83.265141555786116</v>
      </c>
      <c r="W353" s="2" t="str">
        <f>IMPRODUCT($S353,IMDIV($O353,IMSUB($O353,1)))</f>
        <v>-0.297391831961075-0.0597586598595055i</v>
      </c>
      <c r="X353" s="2">
        <f t="shared" si="45"/>
        <v>-10.361508133250656</v>
      </c>
    </row>
    <row r="354" spans="12:24" x14ac:dyDescent="0.25">
      <c r="L354">
        <f t="shared" si="41"/>
        <v>3.5199999999999689</v>
      </c>
      <c r="M354" s="1">
        <f t="shared" si="42"/>
        <v>3311.311214825676</v>
      </c>
      <c r="N354" s="1">
        <f t="shared" si="40"/>
        <v>2.6304253548462483E-2</v>
      </c>
      <c r="O354" s="2" t="str">
        <f t="shared" si="46"/>
        <v>0.986373231015358+0.164523096057434i</v>
      </c>
      <c r="P354" s="2" t="str">
        <f>IMDIV(IMSUB(IMPRODUCT(gg1_+gg2_,$O354),gg2_),IMSUB($O354,1))</f>
        <v>0.000122189521789551-1.43927598815321E-06i</v>
      </c>
      <c r="Q354" s="2" t="str">
        <f>IMDIV(IMPRODUCT(gpi,$O354),IMSUB($O354,1))</f>
        <v>48.2518225908287-582.569444892184i</v>
      </c>
      <c r="R354" s="2" t="str">
        <f>IMPRODUCT($P354,$Q354,gpd)</f>
        <v>0.00340165776661654-0.0479258063860841i</v>
      </c>
      <c r="S354" s="2" t="str">
        <f>IMDIV($R354,IMSUM(1,$R354))</f>
        <v>0.00565855253227444-0.0474930605547004i</v>
      </c>
      <c r="T354" s="2">
        <f t="shared" si="43"/>
        <v>-26.406180103136411</v>
      </c>
      <c r="U354">
        <f t="shared" si="44"/>
        <v>-83.20553365607212</v>
      </c>
      <c r="W354" s="2" t="str">
        <f>IMPRODUCT($S354,IMDIV($O354,IMSUB($O354,1)))</f>
        <v>-0.283874981086019-0.0579058597142349i</v>
      </c>
      <c r="X354" s="2">
        <f t="shared" si="45"/>
        <v>-10.760408993409794</v>
      </c>
    </row>
    <row r="355" spans="12:24" x14ac:dyDescent="0.25">
      <c r="L355">
        <f t="shared" si="41"/>
        <v>3.5299999999999687</v>
      </c>
      <c r="M355" s="1">
        <f t="shared" si="42"/>
        <v>3388.4415613917849</v>
      </c>
      <c r="N355" s="1">
        <f t="shared" si="40"/>
        <v>2.6916958323317822E-2</v>
      </c>
      <c r="O355" s="2" t="str">
        <f t="shared" si="46"/>
        <v>0.985732552571165+0.1683191456773i</v>
      </c>
      <c r="P355" s="2" t="str">
        <f>IMDIV(IMSUB(IMPRODUCT(gg1_+gg2_,$O355),gg2_),IMSUB($O355,1))</f>
        <v>0.000122189521789551-1.40636269200021E-06i</v>
      </c>
      <c r="Q355" s="2" t="str">
        <f>IMDIV(IMPRODUCT(gpi,$O355),IMSUB($O355,1))</f>
        <v>48.2518225908291-569.247274004063i</v>
      </c>
      <c r="R355" s="2" t="str">
        <f>IMPRODUCT($P355,$Q355,gpd)</f>
        <v>0.00342715652427949-0.0468298412814525i</v>
      </c>
      <c r="S355" s="2" t="str">
        <f>IMDIV($R355,IMSUM(1,$R355))</f>
        <v>0.00558137377930818-0.0464094141068906i</v>
      </c>
      <c r="T355" s="2">
        <f t="shared" si="43"/>
        <v>-26.605514504864463</v>
      </c>
      <c r="U355">
        <f t="shared" si="44"/>
        <v>-83.142325425559406</v>
      </c>
      <c r="W355" s="2" t="str">
        <f>IMPRODUCT($S355,IMDIV($O355,IMSUB($O355,1)))</f>
        <v>-0.270965111854982-0.0561276272507948i</v>
      </c>
      <c r="X355" s="2">
        <f t="shared" si="45"/>
        <v>-11.159277271325035</v>
      </c>
    </row>
    <row r="356" spans="12:24" x14ac:dyDescent="0.25">
      <c r="L356">
        <f t="shared" si="41"/>
        <v>3.5399999999999685</v>
      </c>
      <c r="M356" s="1">
        <f t="shared" si="42"/>
        <v>3467.36850452507</v>
      </c>
      <c r="N356" s="1">
        <f t="shared" si="40"/>
        <v>2.7543934825764241E-2</v>
      </c>
      <c r="O356" s="2" t="str">
        <f t="shared" si="46"/>
        <v>0.985061827480579+0.172201033796612i</v>
      </c>
      <c r="P356" s="2" t="str">
        <f>IMDIV(IMSUB(IMPRODUCT(gg1_+gg2_,$O356),gg2_),IMSUB($O356,1))</f>
        <v>0.000122189521789551-1.37419506114795E-06i</v>
      </c>
      <c r="Q356" s="2" t="str">
        <f>IMDIV(IMPRODUCT(gpi,$O356),IMSUB($O356,1))</f>
        <v>48.2518225908279-556.226922798544i</v>
      </c>
      <c r="R356" s="2" t="str">
        <f>IMPRODUCT($P356,$Q356,gpd)</f>
        <v>0.00345150764112688-0.0457587057517303i</v>
      </c>
      <c r="S356" s="2" t="str">
        <f>IMDIV($R356,IMSUM(1,$R356))</f>
        <v>0.00550766233944419-0.0453501558419449i</v>
      </c>
      <c r="T356" s="2">
        <f t="shared" si="43"/>
        <v>-26.804835900350376</v>
      </c>
      <c r="U356">
        <f t="shared" si="44"/>
        <v>-83.075483205920108</v>
      </c>
      <c r="W356" s="2" t="str">
        <f>IMPRODUCT($S356,IMDIV($O356,IMSUB($O356,1)))</f>
        <v>-0.258635027094819-0.0544200971802532i</v>
      </c>
      <c r="X356" s="2">
        <f t="shared" si="45"/>
        <v>-11.558110564530786</v>
      </c>
    </row>
    <row r="357" spans="12:24" x14ac:dyDescent="0.25">
      <c r="L357">
        <f t="shared" si="41"/>
        <v>3.5499999999999683</v>
      </c>
      <c r="M357" s="1">
        <f t="shared" si="42"/>
        <v>3548.1338923354956</v>
      </c>
      <c r="N357" s="1">
        <f t="shared" si="40"/>
        <v>2.8185515487042307E-2</v>
      </c>
      <c r="O357" s="2" t="str">
        <f t="shared" si="46"/>
        <v>0.984359653906966+0.176170575750203i</v>
      </c>
      <c r="P357" s="2" t="str">
        <f>IMDIV(IMSUB(IMPRODUCT(gg1_+gg2_,$O357),gg2_),IMSUB($O357,1))</f>
        <v>0.000122189521789551-1.34275603941546E-06i</v>
      </c>
      <c r="Q357" s="2" t="str">
        <f>IMDIV(IMPRODUCT(gpi,$O357),IMSUB($O357,1))</f>
        <v>48.2518225908277-543.501487515603i</v>
      </c>
      <c r="R357" s="2" t="str">
        <f>IMPRODUCT($P357,$Q357,gpd)</f>
        <v>0.00347476276913738-0.0447118318504366i</v>
      </c>
      <c r="S357" s="2" t="str">
        <f>IMDIV($R357,IMSUM(1,$R357))</f>
        <v>0.00543726271500465-0.0443147386701415i</v>
      </c>
      <c r="T357" s="2">
        <f t="shared" si="43"/>
        <v>-27.004142849429439</v>
      </c>
      <c r="U357">
        <f t="shared" si="44"/>
        <v>-83.004971421766143</v>
      </c>
      <c r="W357" s="2" t="str">
        <f>IMPRODUCT($S357,IMDIV($O357,IMSUB($O357,1)))</f>
        <v>-0.246858743059287-0.0527796361733382i</v>
      </c>
      <c r="X357" s="2">
        <f t="shared" si="45"/>
        <v>-11.956906396013334</v>
      </c>
    </row>
    <row r="358" spans="12:24" x14ac:dyDescent="0.25">
      <c r="L358">
        <f t="shared" si="41"/>
        <v>3.5599999999999681</v>
      </c>
      <c r="M358" s="1">
        <f t="shared" si="42"/>
        <v>3630.7805477007482</v>
      </c>
      <c r="N358" s="1">
        <f t="shared" si="40"/>
        <v>2.8842040481711059E-2</v>
      </c>
      <c r="O358" s="2" t="str">
        <f t="shared" si="46"/>
        <v>0.983624565315677+0.18022961606669i</v>
      </c>
      <c r="P358" s="2" t="str">
        <f>IMDIV(IMSUB(IMPRODUCT(gg1_+gg2_,$O358),gg2_),IMSUB($O358,1))</f>
        <v>0.000122189521789551-1.31202895687778E-06i</v>
      </c>
      <c r="Q358" s="2" t="str">
        <f>IMDIV(IMPRODUCT(gpi,$O358),IMSUB($O358,1))</f>
        <v>48.2518225908293-531.0642207494i</v>
      </c>
      <c r="R358" s="2" t="str">
        <f>IMPRODUCT($P358,$Q358,gpd)</f>
        <v>0.00349697123556016-0.0436886644937629i</v>
      </c>
      <c r="S358" s="2" t="str">
        <f>IMDIV($R358,IMSUM(1,$R358))</f>
        <v>0.00537002635807811-0.0433026271722367i</v>
      </c>
      <c r="T358" s="2">
        <f t="shared" si="43"/>
        <v>-27.203433881080077</v>
      </c>
      <c r="U358">
        <f t="shared" si="44"/>
        <v>-82.930752561126425</v>
      </c>
      <c r="W358" s="2" t="str">
        <f>IMPRODUCT($S358,IMDIV($O358,IMSUB($O358,1)))</f>
        <v>-0.235611435751338-0.0512028280173956i</v>
      </c>
      <c r="X358" s="2">
        <f t="shared" si="45"/>
        <v>-12.355662208936691</v>
      </c>
    </row>
    <row r="359" spans="12:24" x14ac:dyDescent="0.25">
      <c r="L359">
        <f t="shared" si="41"/>
        <v>3.5699999999999679</v>
      </c>
      <c r="M359" s="1">
        <f t="shared" si="42"/>
        <v>3715.3522909714534</v>
      </c>
      <c r="N359" s="1">
        <f t="shared" si="40"/>
        <v>2.9513857908012749E-2</v>
      </c>
      <c r="O359" s="2" t="str">
        <f t="shared" si="46"/>
        <v>0.982855027556475+0.184380028221497i</v>
      </c>
      <c r="P359" s="2" t="str">
        <f>IMDIV(IMSUB(IMPRODUCT(gg1_+gg2_,$O359),gg2_),IMSUB($O359,1))</f>
        <v>0.000122189521789551-1.28199752108386E-06i</v>
      </c>
      <c r="Q359" s="2" t="str">
        <f>IMDIV(IMPRODUCT(gpi,$O359),IMSUB($O359,1))</f>
        <v>48.2518225908266-518.908527869676i</v>
      </c>
      <c r="R359" s="2" t="str">
        <f>IMPRODUCT($P359,$Q359,gpd)</f>
        <v>0.00351818014752249-0.0426886611661766i</v>
      </c>
      <c r="S359" s="2" t="str">
        <f>IMDIV($R359,IMSUM(1,$R359))</f>
        <v>0.00530581136199707-0.0423132973799145i</v>
      </c>
      <c r="T359" s="2">
        <f t="shared" si="43"/>
        <v>-27.40270749029564</v>
      </c>
      <c r="U359">
        <f t="shared" si="44"/>
        <v>-82.852787154987411</v>
      </c>
      <c r="W359" s="2" t="str">
        <f>IMPRODUCT($S359,IMDIV($O359,IMSUB($O359,1)))</f>
        <v>-0.224869389579377-0.0496864597434718i</v>
      </c>
      <c r="X359" s="2">
        <f t="shared" si="45"/>
        <v>-12.754375361197319</v>
      </c>
    </row>
    <row r="360" spans="12:24" x14ac:dyDescent="0.25">
      <c r="L360">
        <f t="shared" si="41"/>
        <v>3.5799999999999677</v>
      </c>
      <c r="M360" s="1">
        <f t="shared" si="42"/>
        <v>3801.8939632053334</v>
      </c>
      <c r="N360" s="1">
        <f t="shared" si="40"/>
        <v>3.020132397243936E-2</v>
      </c>
      <c r="O360" s="2" t="str">
        <f t="shared" si="46"/>
        <v>0.982049435821091+0.188623714318949i</v>
      </c>
      <c r="P360" s="2" t="str">
        <f>IMDIV(IMSUB(IMPRODUCT(gg1_+gg2_,$O360),gg2_),IMSUB($O360,1))</f>
        <v>0.000122189521789551-1.25264580835785E-06i</v>
      </c>
      <c r="Q360" s="2" t="str">
        <f>IMDIV(IMPRODUCT(gpi,$O360),IMSUB($O360,1))</f>
        <v>48.2518225908278-507.027963524108i</v>
      </c>
      <c r="R360" s="2" t="str">
        <f>IMPRODUCT($P360,$Q360,gpd)</f>
        <v>0.00353843449197291-0.0417112916326808i</v>
      </c>
      <c r="S360" s="2" t="str">
        <f>IMDIV($R360,IMSUM(1,$R360))</f>
        <v>0.00524448216636858-0.0413462365580269i</v>
      </c>
      <c r="T360" s="2">
        <f t="shared" si="43"/>
        <v>-27.601962134881845</v>
      </c>
      <c r="U360">
        <f t="shared" si="44"/>
        <v>-82.771033755779243</v>
      </c>
      <c r="W360" s="2" t="str">
        <f>IMPRODUCT($S360,IMDIV($O360,IMSUB($O360,1)))</f>
        <v>-0.21460994824957-0.0482275086602984i</v>
      </c>
      <c r="X360" s="2">
        <f t="shared" si="45"/>
        <v>-13.153043119793971</v>
      </c>
    </row>
    <row r="361" spans="12:24" x14ac:dyDescent="0.25">
      <c r="L361">
        <f t="shared" si="41"/>
        <v>3.5899999999999674</v>
      </c>
      <c r="M361" s="1">
        <f t="shared" si="42"/>
        <v>3890.4514499425204</v>
      </c>
      <c r="N361" s="1">
        <f t="shared" si="40"/>
        <v>3.090480317859794E-2</v>
      </c>
      <c r="O361" s="2" t="str">
        <f t="shared" si="46"/>
        <v>0.981206111471208+0.19296260469726i</v>
      </c>
      <c r="P361" s="2" t="str">
        <f>IMDIV(IMSUB(IMPRODUCT(gg1_+gg2_,$O361),gg2_),IMSUB($O361,1))</f>
        <v>0.000122189521789551-1.22395825539753E-06i</v>
      </c>
      <c r="Q361" s="2" t="str">
        <f>IMDIV(IMPRODUCT(gpi,$O361),IMSUB($O361,1))</f>
        <v>48.2518225908275-495.416228219737i</v>
      </c>
      <c r="R361" s="2" t="str">
        <f>IMPRODUCT($P361,$Q361,gpd)</f>
        <v>0.00355777723108648-0.0407560376575832i</v>
      </c>
      <c r="S361" s="2" t="str">
        <f>IMDIV($R361,IMSUM(1,$R361))</f>
        <v>0.00518590927499889-0.0404009429888024i</v>
      </c>
      <c r="T361" s="2">
        <f t="shared" si="43"/>
        <v>-27.801196232173279</v>
      </c>
      <c r="U361">
        <f t="shared" si="44"/>
        <v>-82.685448914903347</v>
      </c>
      <c r="W361" s="2" t="str">
        <f>IMPRODUCT($S361,IMDIV($O361,IMSUB($O361,1)))</f>
        <v>-0.204811467800191-0.0468231302351517i</v>
      </c>
      <c r="X361" s="2">
        <f t="shared" si="45"/>
        <v>-13.551662655001305</v>
      </c>
    </row>
    <row r="362" spans="12:24" x14ac:dyDescent="0.25">
      <c r="L362">
        <f t="shared" si="41"/>
        <v>3.5999999999999672</v>
      </c>
      <c r="M362" s="1">
        <f t="shared" si="42"/>
        <v>3981.0717055346731</v>
      </c>
      <c r="N362" s="1">
        <f t="shared" si="40"/>
        <v>3.1624668520475192E-2</v>
      </c>
      <c r="O362" s="2" t="str">
        <f t="shared" si="46"/>
        <v>0.980323298732116+0.197398657449799i</v>
      </c>
      <c r="P362" s="2" t="str">
        <f>IMDIV(IMSUB(IMPRODUCT(gg1_+gg2_,$O362),gg2_),IMSUB($O362,1))</f>
        <v>0.000122189521789551-1.19591965098666E-06i</v>
      </c>
      <c r="Q362" s="2" t="str">
        <f>IMDIV(IMPRODUCT(gpi,$O362),IMSUB($O362,1))</f>
        <v>48.2518225908285-484.067164981636i</v>
      </c>
      <c r="R362" s="2" t="str">
        <f>IMPRODUCT($P362,$Q362,gpd)</f>
        <v>0.00357624939340648-0.0398223927296152i</v>
      </c>
      <c r="S362" s="2" t="str">
        <f>IMDIV($R362,IMSUM(1,$R362))</f>
        <v>0.00512996898623051-0.0394769257581585i</v>
      </c>
      <c r="T362" s="2">
        <f t="shared" si="43"/>
        <v>-28.000408155662235</v>
      </c>
      <c r="U362">
        <f t="shared" si="44"/>
        <v>-82.595987159192688</v>
      </c>
      <c r="W362" s="2" t="str">
        <f>IMPRODUCT($S362,IMDIV($O362,IMSUB($O362,1)))</f>
        <v>-0.195453271687479-0.0454706467663712i</v>
      </c>
      <c r="X362" s="2">
        <f t="shared" si="45"/>
        <v>-13.950231034334802</v>
      </c>
    </row>
    <row r="363" spans="12:24" x14ac:dyDescent="0.25">
      <c r="L363">
        <f t="shared" si="41"/>
        <v>3.609999999999967</v>
      </c>
      <c r="M363" s="1">
        <f t="shared" si="42"/>
        <v>4073.8027780408202</v>
      </c>
      <c r="N363" s="1">
        <f t="shared" si="40"/>
        <v>3.236130168020402E-2</v>
      </c>
      <c r="O363" s="2" t="str">
        <f t="shared" si="46"/>
        <v>0.979399161247133+0.201933857855519i</v>
      </c>
      <c r="P363" s="2" t="str">
        <f>IMDIV(IMSUB(IMPRODUCT(gg1_+gg2_,$O363),gg2_),IMSUB($O363,1))</f>
        <v>0.000122189521789551-1.16851512794989E-06i</v>
      </c>
      <c r="Q363" s="2" t="str">
        <f>IMDIV(IMPRODUCT(gpi,$O363),IMSUB($O363,1))</f>
        <v>48.2518225908284-472.974756087046i</v>
      </c>
      <c r="R363" s="2" t="str">
        <f>IMPRODUCT($P363,$Q363,gpd)</f>
        <v>0.00359389016086233-0.0389098617932635i</v>
      </c>
      <c r="S363" s="2" t="str">
        <f>IMDIV($R363,IMSUM(1,$R363))</f>
        <v>0.00507654313510919-0.0385737045442593i</v>
      </c>
      <c r="T363" s="2">
        <f t="shared" si="43"/>
        <v>-28.199596231532457</v>
      </c>
      <c r="U363">
        <f t="shared" si="44"/>
        <v>-82.502600966361854</v>
      </c>
      <c r="W363" s="2" t="str">
        <f>IMPRODUCT($S363,IMDIV($O363,IMSUB($O363,1)))</f>
        <v>-0.186515607836193-0.0441675367952266i</v>
      </c>
      <c r="X363" s="2">
        <f t="shared" si="45"/>
        <v>-14.348745216294077</v>
      </c>
    </row>
    <row r="364" spans="12:24" x14ac:dyDescent="0.25">
      <c r="L364">
        <f t="shared" si="41"/>
        <v>3.6199999999999668</v>
      </c>
      <c r="M364" s="1">
        <f t="shared" si="42"/>
        <v>4168.6938347030391</v>
      </c>
      <c r="N364" s="1">
        <f t="shared" si="40"/>
        <v>3.3115093230436168E-2</v>
      </c>
      <c r="O364" s="2" t="str">
        <f t="shared" si="46"/>
        <v>0.978431778487832+0.206570217710922i</v>
      </c>
      <c r="P364" s="2" t="str">
        <f>IMDIV(IMSUB(IMPRODUCT(gg1_+gg2_,$O364),gg2_),IMSUB($O364,1))</f>
        <v>0.000122189521789551-1.14173015525379E-06i</v>
      </c>
      <c r="Q364" s="2" t="str">
        <f>IMDIV(IMPRODUCT(gpi,$O364),IMSUB($O364,1))</f>
        <v>48.2518225908274-462.13311987328i</v>
      </c>
      <c r="R364" s="2" t="str">
        <f>IMPRODUCT($P364,$Q364,gpd)</f>
        <v>0.0036107369518846-0.0380179609861666i</v>
      </c>
      <c r="S364" s="2" t="str">
        <f>IMDIV($R364,IMSUM(1,$R364))</f>
        <v>0.00502551884690852-0.0376908094084323i</v>
      </c>
      <c r="T364" s="2">
        <f t="shared" si="43"/>
        <v>-28.398758735089853</v>
      </c>
      <c r="U364">
        <f t="shared" si="44"/>
        <v>-82.405240739382066</v>
      </c>
      <c r="W364" s="2" t="str">
        <f>IMPRODUCT($S364,IMDIV($O364,IMSUB($O364,1)))</f>
        <v>-0.177979607571393-0.0429114252087479i</v>
      </c>
      <c r="X364" s="2">
        <f t="shared" si="45"/>
        <v>-14.747202043869734</v>
      </c>
    </row>
    <row r="365" spans="12:24" x14ac:dyDescent="0.25">
      <c r="L365">
        <f t="shared" si="41"/>
        <v>3.6299999999999666</v>
      </c>
      <c r="M365" s="1">
        <f t="shared" si="42"/>
        <v>4265.7951880156043</v>
      </c>
      <c r="N365" s="1">
        <f t="shared" si="40"/>
        <v>3.3886442841429165E-2</v>
      </c>
      <c r="O365" s="2" t="str">
        <f t="shared" si="46"/>
        <v>0.977419142015003+0.211309774555403i</v>
      </c>
      <c r="P365" s="2" t="str">
        <f>IMDIV(IMSUB(IMPRODUCT(gg1_+gg2_,$O365),gg2_),IMSUB($O365,1))</f>
        <v>0.000122189521789551-1.11555053030329E-06i</v>
      </c>
      <c r="Q365" s="2" t="str">
        <f>IMDIV(IMPRODUCT(gpi,$O365),IMSUB($O365,1))</f>
        <v>48.2518225908277-451.536507617629i</v>
      </c>
      <c r="R365" s="2" t="str">
        <f>IMPRODUCT($P365,$Q365,gpd)</f>
        <v>0.0036268255007729-0.0371462173824376i</v>
      </c>
      <c r="S365" s="2" t="str">
        <f>IMDIV($R365,IMSUM(1,$R365))</f>
        <v>0.004976788301504-0.0368277805885482i</v>
      </c>
      <c r="T365" s="2">
        <f t="shared" si="43"/>
        <v>-28.597893887082925</v>
      </c>
      <c r="U365">
        <f t="shared" si="44"/>
        <v>-82.303854779793866</v>
      </c>
      <c r="W365" s="2" t="str">
        <f>IMPRODUCT($S365,IMDIV($O365,IMSUB($O365,1)))</f>
        <v>-0.169827246351316-0.0417000739879916i</v>
      </c>
      <c r="X365" s="2">
        <f t="shared" si="45"/>
        <v>-15.145598237801156</v>
      </c>
    </row>
    <row r="366" spans="12:24" x14ac:dyDescent="0.25">
      <c r="L366">
        <f t="shared" si="41"/>
        <v>3.6399999999999664</v>
      </c>
      <c r="M366" s="1">
        <f t="shared" si="42"/>
        <v>4365.158322401322</v>
      </c>
      <c r="N366" s="1">
        <f t="shared" si="40"/>
        <v>3.4675759492956731E-2</v>
      </c>
      <c r="O366" s="2" t="str">
        <f t="shared" si="46"/>
        <v>0.97635915158522+0.216154590781205i</v>
      </c>
      <c r="P366" s="2" t="str">
        <f>IMDIV(IMSUB(IMPRODUCT(gg1_+gg2_,$O366),gg2_),IMSUB($O366,1))</f>
        <v>0.000122189521789551-1.08996237140157E-06i</v>
      </c>
      <c r="Q366" s="2" t="str">
        <f>IMDIV(IMPRODUCT(gpi,$O366),IMSUB($O366,1))</f>
        <v>48.2518225908286-441.179300487664i</v>
      </c>
      <c r="R366" s="2" t="str">
        <f>IMPRODUCT($P366,$Q366,gpd)</f>
        <v>0.00364218993349437-0.0362941687417761i</v>
      </c>
      <c r="S366" s="2" t="str">
        <f>IMDIV($R366,IMSUM(1,$R366))</f>
        <v>0.00493024850813795-0.035984168294954i</v>
      </c>
      <c r="T366" s="2">
        <f t="shared" si="43"/>
        <v>-28.796999849904594</v>
      </c>
      <c r="U366">
        <f t="shared" si="44"/>
        <v>-82.198389259928305</v>
      </c>
      <c r="W366" s="2" t="str">
        <f>IMPRODUCT($S366,IMDIV($O366,IMSUB($O366,1)))</f>
        <v>-0.162041306224434-0.0405313735593565i</v>
      </c>
      <c r="X366" s="2">
        <f t="shared" si="45"/>
        <v>-15.543930389569653</v>
      </c>
    </row>
    <row r="367" spans="12:24" x14ac:dyDescent="0.25">
      <c r="L367">
        <f t="shared" si="41"/>
        <v>3.6499999999999662</v>
      </c>
      <c r="M367" s="1">
        <f t="shared" si="42"/>
        <v>4466.8359215092851</v>
      </c>
      <c r="N367" s="1">
        <f t="shared" si="40"/>
        <v>3.5483461691155453E-2</v>
      </c>
      <c r="O367" s="2" t="str">
        <f t="shared" si="46"/>
        <v>0.97524961109782+0.221106752618619i</v>
      </c>
      <c r="P367" s="2" t="str">
        <f>IMDIV(IMSUB(IMPRODUCT(gg1_+gg2_,$O367),gg2_),IMSUB($O367,1))</f>
        <v>0.000122189521789551-1.06495211039948E-06i</v>
      </c>
      <c r="Q367" s="2" t="str">
        <f>IMDIV(IMPRODUCT(gpi,$O367),IMSUB($O367,1))</f>
        <v>48.2518225908284-431.056006560281i</v>
      </c>
      <c r="R367" s="2" t="str">
        <f>IMPRODUCT($P367,$Q367,gpd)</f>
        <v>0.00365686284006537-0.035461363264237i</v>
      </c>
      <c r="S367" s="2" t="str">
        <f>IMDIV($R367,IMSUM(1,$R367))</f>
        <v>0.00488580109011865-0.035159532509037i</v>
      </c>
      <c r="T367" s="2">
        <f t="shared" si="43"/>
        <v>-28.996074723668094</v>
      </c>
      <c r="U367">
        <f t="shared" si="44"/>
        <v>-82.088788194032674</v>
      </c>
      <c r="W367" s="2" t="str">
        <f>IMPRODUCT($S367,IMDIV($O367,IMSUB($O367,1)))</f>
        <v>-0.154605339936874-0.0394033347092649i</v>
      </c>
      <c r="X367" s="2">
        <f t="shared" si="45"/>
        <v>-15.94219495411242</v>
      </c>
    </row>
    <row r="368" spans="12:24" x14ac:dyDescent="0.25">
      <c r="L368">
        <f t="shared" si="41"/>
        <v>3.6599999999999659</v>
      </c>
      <c r="M368" s="1">
        <f t="shared" si="42"/>
        <v>4570.8818961483958</v>
      </c>
      <c r="N368" s="1">
        <f t="shared" si="40"/>
        <v>3.630997769042197E-2</v>
      </c>
      <c r="O368" s="2" t="str">
        <f t="shared" si="46"/>
        <v>0.974088224377052+0.226168368986384i</v>
      </c>
      <c r="P368" s="2" t="str">
        <f>IMDIV(IMSUB(IMPRODUCT(gg1_+gg2_,$O368),gg2_),IMSUB($O368,1))</f>
        <v>0.000122189521789551-0.0000010405064854685i</v>
      </c>
      <c r="Q368" s="2" t="str">
        <f>IMDIV(IMPRODUCT(gpi,$O368),IMSUB($O368,1))</f>
        <v>48.251822590827-421.161257907902i</v>
      </c>
      <c r="R368" s="2" t="str">
        <f>IMPRODUCT($P368,$Q368,gpd)</f>
        <v>0.00367087534368781-0.0346473593505221i</v>
      </c>
      <c r="S368" s="2" t="str">
        <f>IMDIV($R368,IMSUM(1,$R368))</f>
        <v>0.00484335207904187-0.03435344278449i</v>
      </c>
      <c r="T368" s="2">
        <f t="shared" si="43"/>
        <v>-29.195116542146387</v>
      </c>
      <c r="U368">
        <f t="shared" si="44"/>
        <v>-81.974993408255685</v>
      </c>
      <c r="W368" s="2" t="str">
        <f>IMPRODUCT($S368,IMDIV($O368,IMSUB($O368,1)))</f>
        <v>-0.147503636619375-0.0383140810252451i</v>
      </c>
      <c r="X368" s="2">
        <f t="shared" si="45"/>
        <v>-16.340388242239964</v>
      </c>
    </row>
    <row r="369" spans="12:24" x14ac:dyDescent="0.25">
      <c r="L369">
        <f t="shared" si="41"/>
        <v>3.6699999999999657</v>
      </c>
      <c r="M369" s="1">
        <f t="shared" si="42"/>
        <v>4677.3514128716188</v>
      </c>
      <c r="N369" s="1">
        <f t="shared" si="40"/>
        <v>3.7155745720479319E-2</v>
      </c>
      <c r="O369" s="2" t="str">
        <f t="shared" si="46"/>
        <v>0.972872590784119+0.231341570196529i</v>
      </c>
      <c r="P369" s="2" t="str">
        <f>IMDIV(IMSUB(IMPRODUCT(gg1_+gg2_,$O369),gg2_),IMSUB($O369,1))</f>
        <v>0.000122189521789551-1.01661253410772E-06i</v>
      </c>
      <c r="Q369" s="2" t="str">
        <f>IMDIV(IMPRODUCT(gpi,$O369),IMSUB($O369,1))</f>
        <v>48.2518225908276-411.4898077503i</v>
      </c>
      <c r="R369" s="2" t="str">
        <f>IMPRODUCT($P369,$Q369,gpd)</f>
        <v>0.00368425716675304-0.0338517253676729i</v>
      </c>
      <c r="S369" s="2" t="str">
        <f>IMDIV($R369,IMSUM(1,$R369))</f>
        <v>0.00480281171808852-0.0335654780513335i</v>
      </c>
      <c r="T369" s="2">
        <f t="shared" si="43"/>
        <v>-29.394123268568769</v>
      </c>
      <c r="U369">
        <f t="shared" si="44"/>
        <v>-81.856944509528191</v>
      </c>
      <c r="W369" s="2" t="str">
        <f>IMPRODUCT($S369,IMDIV($O369,IMSUB($O369,1)))</f>
        <v>-0.140721188985856-0.0372618418286435i</v>
      </c>
      <c r="X369" s="2">
        <f t="shared" si="45"/>
        <v>-16.738506412741955</v>
      </c>
    </row>
    <row r="370" spans="12:24" x14ac:dyDescent="0.25">
      <c r="L370">
        <f t="shared" si="41"/>
        <v>3.6799999999999655</v>
      </c>
      <c r="M370" s="1">
        <f t="shared" si="42"/>
        <v>4786.300923226011</v>
      </c>
      <c r="N370" s="1">
        <f t="shared" si="40"/>
        <v>3.8021214218732106E-2</v>
      </c>
      <c r="O370" s="2" t="str">
        <f t="shared" si="46"/>
        <v>0.971600200653822+0.23662850650218i</v>
      </c>
      <c r="P370" s="2" t="str">
        <f>IMDIV(IMSUB(IMPRODUCT(gg1_+gg2_,$O370),gg2_),IMSUB($O370,1))</f>
        <v>0.000122189521789551-9.93257586213649E-07i</v>
      </c>
      <c r="Q370" s="2" t="str">
        <f>IMDIV(IMPRODUCT(gpi,$O370),IMSUB($O370,1))</f>
        <v>48.2518225908273-402.036527670484i</v>
      </c>
      <c r="R370" s="2" t="str">
        <f>IMPRODUCT($P370,$Q370,gpd)</f>
        <v>0.00369703669390111-0.0330740394200301i</v>
      </c>
      <c r="S370" s="2" t="str">
        <f>IMDIV($R370,IMSUM(1,$R370))</f>
        <v>0.00476409427405125-0.0327952264227398i</v>
      </c>
      <c r="T370" s="2">
        <f t="shared" si="43"/>
        <v>-29.593092791263548</v>
      </c>
      <c r="U370">
        <f t="shared" si="44"/>
        <v>-81.734578853244827</v>
      </c>
      <c r="W370" s="2" t="str">
        <f>IMPRODUCT($S370,IMDIV($O370,IMSUB($O370,1)))</f>
        <v>-0.134243661978384-0.0362449455668369i</v>
      </c>
      <c r="X370" s="2">
        <f t="shared" si="45"/>
        <v>-17.136545464164005</v>
      </c>
    </row>
    <row r="371" spans="12:24" x14ac:dyDescent="0.25">
      <c r="L371">
        <f t="shared" si="41"/>
        <v>3.6899999999999653</v>
      </c>
      <c r="M371" s="1">
        <f t="shared" si="42"/>
        <v>4897.7881936840722</v>
      </c>
      <c r="N371" s="1">
        <f t="shared" si="40"/>
        <v>3.890684206803386E-2</v>
      </c>
      <c r="O371" s="2" t="str">
        <f t="shared" si="46"/>
        <v>0.970268430550544+0.242031346475996i</v>
      </c>
      <c r="P371" s="2" t="str">
        <f>IMDIV(IMSUB(IMPRODUCT(gg1_+gg2_,$O371),gg2_),IMSUB($O371,1))</f>
        <v>0.000122189521789551-9.70429257406759E-07i</v>
      </c>
      <c r="Q371" s="2" t="str">
        <f>IMDIV(IMPRODUCT(gpi,$O371),IMSUB($O371,1))</f>
        <v>48.2518225908274-392.796404893209i</v>
      </c>
      <c r="R371" s="2" t="str">
        <f>IMPRODUCT($P371,$Q371,gpd)</f>
        <v>0.00370924103221506-0.0323138891253484i</v>
      </c>
      <c r="S371" s="2" t="str">
        <f>IMDIV($R371,IMSUM(1,$R371))</f>
        <v>0.00472711785765824-0.032042285004708i</v>
      </c>
      <c r="T371" s="2">
        <f t="shared" si="43"/>
        <v>-29.792022919137636</v>
      </c>
      <c r="U371">
        <f t="shared" si="44"/>
        <v>-81.607831509815981</v>
      </c>
      <c r="W371" s="2" t="str">
        <f>IMPRODUCT($S371,IMDIV($O371,IMSUB($O371,1)))</f>
        <v>-0.12805736279616-0.0352618136345112i</v>
      </c>
      <c r="X371" s="2">
        <f t="shared" si="45"/>
        <v>-17.534501226235186</v>
      </c>
    </row>
    <row r="372" spans="12:24" x14ac:dyDescent="0.25">
      <c r="L372">
        <f t="shared" si="41"/>
        <v>3.6999999999999651</v>
      </c>
      <c r="M372" s="1">
        <f t="shared" si="42"/>
        <v>5011.8723362723231</v>
      </c>
      <c r="N372" s="1">
        <f t="shared" si="40"/>
        <v>3.9813098839993087E-2</v>
      </c>
      <c r="O372" s="2" t="str">
        <f t="shared" si="46"/>
        <v>0.968874538338313+0.24755227520611i</v>
      </c>
      <c r="P372" s="2" t="str">
        <f>IMDIV(IMSUB(IMPRODUCT(gg1_+gg2_,$O372),gg2_),IMSUB($O372,1))</f>
        <v>0.000122189521789551-9.4811544242162E-07i</v>
      </c>
      <c r="Q372" s="2" t="str">
        <f>IMDIV(IMPRODUCT(gpi,$O372),IMSUB($O372,1))</f>
        <v>48.2518225908288-383.764539624614i</v>
      </c>
      <c r="R372" s="2" t="str">
        <f>IMPRODUCT($P372,$Q372,gpd)</f>
        <v>0.00372089606872863-0.0315708713959376i</v>
      </c>
      <c r="S372" s="2" t="str">
        <f>IMDIV($R372,IMSUM(1,$R372))</f>
        <v>0.00469180425188091-0.0313062597086101i</v>
      </c>
      <c r="T372" s="2">
        <f t="shared" si="43"/>
        <v>-29.990911376983689</v>
      </c>
      <c r="U372">
        <f t="shared" si="44"/>
        <v>-81.476635229987991</v>
      </c>
      <c r="W372" s="2" t="str">
        <f>IMPRODUCT($S372,IMDIV($O372,IMSUB($O372,1)))</f>
        <v>-0.122149212248528-0.0343109545959778i</v>
      </c>
      <c r="X372" s="2">
        <f t="shared" si="45"/>
        <v>-17.932369350930134</v>
      </c>
    </row>
    <row r="373" spans="12:24" x14ac:dyDescent="0.25">
      <c r="L373">
        <f t="shared" si="41"/>
        <v>3.7099999999999649</v>
      </c>
      <c r="M373" s="1">
        <f t="shared" si="42"/>
        <v>5128.6138399132387</v>
      </c>
      <c r="N373" s="1">
        <f t="shared" si="40"/>
        <v>4.0740465043945941E-2</v>
      </c>
      <c r="O373" s="2" t="str">
        <f t="shared" si="46"/>
        <v>0.967415658059768+0.25319349229549i</v>
      </c>
      <c r="P373" s="2" t="str">
        <f>IMDIV(IMSUB(IMPRODUCT(gg1_+gg2_,$O373),gg2_),IMSUB($O373,1))</f>
        <v>0.000122189521789551-9.26304308700191E-07i</v>
      </c>
      <c r="Q373" s="2" t="str">
        <f>IMDIV(IMPRODUCT(gpi,$O373),IMSUB($O373,1))</f>
        <v>48.2518225908282-374.936142451588i</v>
      </c>
      <c r="R373" s="2" t="str">
        <f>IMPRODUCT($P373,$Q373,gpd)</f>
        <v>0.00373202652533071-0.0308445922247185i</v>
      </c>
      <c r="S373" s="2" t="str">
        <f>IMDIV($R373,IMSUM(1,$R373))</f>
        <v>0.00465807874784041-0.030586765066638i</v>
      </c>
      <c r="T373" s="2">
        <f t="shared" si="43"/>
        <v>-30.18975580060431</v>
      </c>
      <c r="U373">
        <f t="shared" si="44"/>
        <v>-81.340920408976089</v>
      </c>
      <c r="W373" s="2" t="str">
        <f>IMPRODUCT($S373,IMDIV($O373,IMSUB($O373,1)))</f>
        <v>-0.116506717374657-0.0333909587820035i</v>
      </c>
      <c r="X373" s="2">
        <f t="shared" si="45"/>
        <v>-18.330145303145279</v>
      </c>
    </row>
    <row r="374" spans="12:24" x14ac:dyDescent="0.25">
      <c r="L374">
        <f t="shared" si="41"/>
        <v>3.7199999999999647</v>
      </c>
      <c r="M374" s="1">
        <f t="shared" si="42"/>
        <v>5248.0746024973068</v>
      </c>
      <c r="N374" s="1">
        <f t="shared" si="40"/>
        <v>4.1689432381728911E-2</v>
      </c>
      <c r="O374" s="2" t="str">
        <f t="shared" si="46"/>
        <v>0.965888794618946+0.258957209649701i</v>
      </c>
      <c r="P374" s="2" t="str">
        <f>IMDIV(IMSUB(IMPRODUCT(gg1_+gg2_,$O374),gg2_),IMSUB($O374,1))</f>
        <v>0.000122189521789551-9.04984290104032E-07i</v>
      </c>
      <c r="Q374" s="2" t="str">
        <f>IMDIV(IMPRODUCT(gpi,$O374),IMSUB($O374,1))</f>
        <v>48.2518225908275-366.306531799469i</v>
      </c>
      <c r="R374" s="2" t="str">
        <f>IMPRODUCT($P374,$Q374,gpd)</f>
        <v>0.00374265601120638-0.030134666476077i</v>
      </c>
      <c r="S374" s="2" t="str">
        <f>IMDIV($R374,IMSUM(1,$R374))</f>
        <v>0.00462586998800375-0.0298834240501699i</v>
      </c>
      <c r="T374" s="2">
        <f t="shared" si="43"/>
        <v>-30.388553731742</v>
      </c>
      <c r="U374">
        <f t="shared" si="44"/>
        <v>-81.200615049350446</v>
      </c>
      <c r="W374" s="2" t="str">
        <f>IMPRODUCT($S374,IMDIV($O374,IMSUB($O374,1)))</f>
        <v>-0.111117945274875-0.0325004932366261i</v>
      </c>
      <c r="X374" s="2">
        <f t="shared" si="45"/>
        <v>-18.727824350966753</v>
      </c>
    </row>
    <row r="375" spans="12:24" x14ac:dyDescent="0.25">
      <c r="L375">
        <f t="shared" si="41"/>
        <v>3.7299999999999645</v>
      </c>
      <c r="M375" s="1">
        <f t="shared" si="42"/>
        <v>5370.3179637020876</v>
      </c>
      <c r="N375" s="1">
        <f t="shared" si="40"/>
        <v>4.2660504008385454E-2</v>
      </c>
      <c r="O375" s="2" t="str">
        <f t="shared" si="46"/>
        <v>0.964290818262913+0.264845649037022i</v>
      </c>
      <c r="P375" s="2" t="str">
        <f>IMDIV(IMSUB(IMPRODUCT(gg1_+gg2_,$O375),gg2_),IMSUB($O375,1))</f>
        <v>0.000122189521789551-8.84144080777744E-07i</v>
      </c>
      <c r="Q375" s="2" t="str">
        <f>IMDIV(IMPRODUCT(gpi,$O375),IMSUB($O375,1))</f>
        <v>48.2518225908276-357.871131446699i</v>
      </c>
      <c r="R375" s="2" t="str">
        <f>IMPRODUCT($P375,$Q375,gpd)</f>
        <v>0.00375280707291357-0.0294407176814045i</v>
      </c>
      <c r="S375" s="2" t="str">
        <f>IMDIV($R375,IMSUM(1,$R375))</f>
        <v>0.00459510981633845-0.0291958678910653i</v>
      </c>
      <c r="T375" s="2">
        <f t="shared" si="43"/>
        <v>-30.587302612803775</v>
      </c>
      <c r="U375">
        <f t="shared" si="44"/>
        <v>-81.055644722676291</v>
      </c>
      <c r="W375" s="2" t="str">
        <f>IMPRODUCT($S375,IMDIV($O375,IMSUB($O375,1)))</f>
        <v>-0.105971498100929-0.0316382969908807i</v>
      </c>
      <c r="X375" s="2">
        <f t="shared" si="45"/>
        <v>-19.125401555510429</v>
      </c>
    </row>
    <row r="376" spans="12:24" x14ac:dyDescent="0.25">
      <c r="L376">
        <f t="shared" si="41"/>
        <v>3.7399999999999642</v>
      </c>
      <c r="M376" s="1">
        <f t="shared" si="42"/>
        <v>5495.4087385757957</v>
      </c>
      <c r="N376" s="1">
        <f t="shared" si="40"/>
        <v>4.3654194798945861E-2</v>
      </c>
      <c r="O376" s="2" t="str">
        <f t="shared" si="46"/>
        <v>0.96261845885746+0.270861039403767i</v>
      </c>
      <c r="P376" s="2" t="str">
        <f>IMDIV(IMSUB(IMPRODUCT(gg1_+gg2_,$O376),gg2_),IMSUB($O376,1))</f>
        <v>0.000122189521789551-8.63772629147403E-07i</v>
      </c>
      <c r="Q376" s="2" t="str">
        <f>IMDIV(IMPRODUCT(gpi,$O376),IMSUB($O376,1))</f>
        <v>48.2518225908281-349.625468095126i</v>
      </c>
      <c r="R376" s="2" t="str">
        <f>IMPRODUCT($P376,$Q376,gpd)</f>
        <v>0.0037625012422071-0.0287623778392155i</v>
      </c>
      <c r="S376" s="2" t="str">
        <f>IMDIV($R376,IMSUM(1,$R376))</f>
        <v>0.00456573313512584-0.0285237359058916i</v>
      </c>
      <c r="T376" s="2">
        <f t="shared" si="43"/>
        <v>-30.785999781369856</v>
      </c>
      <c r="U376">
        <f t="shared" si="44"/>
        <v>-80.905932529876722</v>
      </c>
      <c r="W376" s="2" t="str">
        <f>IMPRODUCT($S376,IMDIV($O376,IMSUB($O376,1)))</f>
        <v>-0.101056489154668-0.0308031766419697i</v>
      </c>
      <c r="X376" s="2">
        <f t="shared" si="45"/>
        <v>-19.522871760311517</v>
      </c>
    </row>
    <row r="377" spans="12:24" x14ac:dyDescent="0.25">
      <c r="L377">
        <f t="shared" si="41"/>
        <v>3.749999999999964</v>
      </c>
      <c r="M377" s="1">
        <f t="shared" si="42"/>
        <v>5623.41325190303</v>
      </c>
      <c r="N377" s="1">
        <f t="shared" si="40"/>
        <v>4.4671031621420242E-2</v>
      </c>
      <c r="O377" s="2" t="str">
        <f t="shared" si="46"/>
        <v>0.960868299952282+0.277005613926526i</v>
      </c>
      <c r="P377" s="2" t="str">
        <f>IMDIV(IMSUB(IMPRODUCT(gg1_+gg2_,$O377),gg2_),IMSUB($O377,1))</f>
        <v>0.000122189521789551-8.43859132045634E-07i</v>
      </c>
      <c r="Q377" s="2" t="str">
        <f>IMDIV(IMPRODUCT(gpi,$O377),IMSUB($O377,1))</f>
        <v>48.251822590828-341.565168994633i</v>
      </c>
      <c r="R377" s="2" t="str">
        <f>IMPRODUCT($P377,$Q377,gpd)</f>
        <v>0.00377175908171188-0.0280992872197347i</v>
      </c>
      <c r="S377" s="2" t="str">
        <f>IMDIV($R377,IMSUM(1,$R377))</f>
        <v>0.00453767776814262-0.0278666753230901i</v>
      </c>
      <c r="T377" s="2">
        <f t="shared" si="43"/>
        <v>-30.984642464471726</v>
      </c>
      <c r="U377">
        <f t="shared" si="44"/>
        <v>-80.751399060295512</v>
      </c>
      <c r="W377" s="2" t="str">
        <f>IMPRODUCT($S377,IMDIV($O377,IMSUB($O377,1)))</f>
        <v>-0.0963625200468052-0.0299940022178042i</v>
      </c>
      <c r="X377" s="2">
        <f t="shared" si="45"/>
        <v>-19.920229580237098</v>
      </c>
    </row>
    <row r="378" spans="12:24" x14ac:dyDescent="0.25">
      <c r="L378">
        <f t="shared" si="41"/>
        <v>3.7599999999999638</v>
      </c>
      <c r="M378" s="1">
        <f t="shared" si="42"/>
        <v>5754.3993733710968</v>
      </c>
      <c r="N378" s="1">
        <f t="shared" si="40"/>
        <v>4.5711553616151299E-2</v>
      </c>
      <c r="O378" s="2" t="str">
        <f t="shared" si="46"/>
        <v>0.959036772631327+0.283281606781817i</v>
      </c>
      <c r="P378" s="2" t="str">
        <f>IMDIV(IMSUB(IMPRODUCT(gg1_+gg2_,$O378),gg2_),IMSUB($O378,1))</f>
        <v>0.000122189521789551-8.24393028978712E-07i</v>
      </c>
      <c r="Q378" s="2" t="str">
        <f>IMDIV(IMPRODUCT(gpi,$O378),IMSUB($O378,1))</f>
        <v>48.2518225908276-333.685959620808i</v>
      </c>
      <c r="R378" s="2" t="str">
        <f>IMPRODUCT($P378,$Q378,gpd)</f>
        <v>0.00378060022853797-0.0274510941738476i</v>
      </c>
      <c r="S378" s="2" t="str">
        <f>IMDIV($R378,IMSUM(1,$R378))</f>
        <v>0.00451088432992505-0.0272243411130656i</v>
      </c>
      <c r="T378" s="2">
        <f t="shared" si="43"/>
        <v>-31.183227772630286</v>
      </c>
      <c r="U378">
        <f t="shared" si="44"/>
        <v>-80.591962349445524</v>
      </c>
      <c r="W378" s="2" t="str">
        <f>IMPRODUCT($S378,IMDIV($O378,IMSUB($O378,1)))</f>
        <v>-0.09187965886938-0.0292097033081311i</v>
      </c>
      <c r="X378" s="2">
        <f t="shared" si="45"/>
        <v>-20.317469389902222</v>
      </c>
    </row>
    <row r="379" spans="12:24" x14ac:dyDescent="0.25">
      <c r="L379">
        <f t="shared" si="41"/>
        <v>3.7699999999999636</v>
      </c>
      <c r="M379" s="1">
        <f t="shared" si="42"/>
        <v>5888.4365535554052</v>
      </c>
      <c r="N379" s="1">
        <f t="shared" si="40"/>
        <v>4.6776312481673583E-2</v>
      </c>
      <c r="O379" s="2" t="str">
        <f t="shared" si="46"/>
        <v>0.957120149144326+0.289691249612312i</v>
      </c>
      <c r="P379" s="2" t="str">
        <f>IMDIV(IMSUB(IMPRODUCT(gg1_+gg2_,$O379),gg2_),IMSUB($O379,1))</f>
        <v>0.000122189521789551-8.05363996521473E-07i</v>
      </c>
      <c r="Q379" s="2" t="str">
        <f>IMDIV(IMPRODUCT(gpi,$O379),IMSUB($O379,1))</f>
        <v>48.2518225908279-325.983661404432i</v>
      </c>
      <c r="R379" s="2" t="str">
        <f>IMPRODUCT($P379,$Q379,gpd)</f>
        <v>0.00378904343593251-0.0268174549463145i</v>
      </c>
      <c r="S379" s="2" t="str">
        <f>IMDIV($R379,IMSUM(1,$R379))</f>
        <v>0.00448529610085284-0.0265963958212033i</v>
      </c>
      <c r="T379" s="2">
        <f t="shared" si="43"/>
        <v>-31.381752693636848</v>
      </c>
      <c r="U379">
        <f t="shared" si="44"/>
        <v>-80.42753783541481</v>
      </c>
      <c r="W379" s="2" t="str">
        <f>IMPRODUCT($S379,IMDIV($O379,IMSUB($O379,1)))</f>
        <v>-0.0875984193376212-0.0284492654447528i</v>
      </c>
      <c r="X379" s="2">
        <f t="shared" si="45"/>
        <v>-20.714585311556988</v>
      </c>
    </row>
    <row r="380" spans="12:24" x14ac:dyDescent="0.25">
      <c r="L380">
        <f t="shared" si="41"/>
        <v>3.7799999999999634</v>
      </c>
      <c r="M380" s="1">
        <f t="shared" si="42"/>
        <v>6025.5958607430712</v>
      </c>
      <c r="N380" s="1">
        <f t="shared" si="40"/>
        <v>4.7865872767231261E-2</v>
      </c>
      <c r="O380" s="2" t="str">
        <f t="shared" si="46"/>
        <v>0.955114536315895+0.296236767667475i</v>
      </c>
      <c r="P380" s="2" t="str">
        <f>IMDIV(IMSUB(IMPRODUCT(gg1_+gg2_,$O380),gg2_),IMSUB($O380,1))</f>
        <v>0.000122189521789551-7.86761942820883E-07i</v>
      </c>
      <c r="Q380" s="2" t="str">
        <f>IMDIV(IMPRODUCT(gpi,$O380),IMSUB($O380,1))</f>
        <v>48.2518225908282-318.454189511538i</v>
      </c>
      <c r="R380" s="2" t="str">
        <f>IMPRODUCT($P380,$Q380,gpd)</f>
        <v>0.00379710661306016-0.0261980334931433i</v>
      </c>
      <c r="S380" s="2" t="str">
        <f>IMDIV($R380,IMSUM(1,$R380))</f>
        <v>0.00446085890779777-0.0259825094037876i</v>
      </c>
      <c r="T380" s="2">
        <f t="shared" si="43"/>
        <v>-31.580214086066697</v>
      </c>
      <c r="U380">
        <f t="shared" si="44"/>
        <v>-80.258038313900371</v>
      </c>
      <c r="W380" s="2" t="str">
        <f>IMPRODUCT($S380,IMDIV($O380,IMSUB($O380,1)))</f>
        <v>-0.083509740858672-0.0277117267144692i</v>
      </c>
      <c r="X380" s="2">
        <f t="shared" si="45"/>
        <v>-21.111571202423391</v>
      </c>
    </row>
    <row r="381" spans="12:24" x14ac:dyDescent="0.25">
      <c r="L381">
        <f t="shared" si="41"/>
        <v>3.7899999999999632</v>
      </c>
      <c r="M381" s="1">
        <f t="shared" si="42"/>
        <v>6165.9500186143023</v>
      </c>
      <c r="N381" s="1">
        <f t="shared" si="40"/>
        <v>4.8980812172109929E-2</v>
      </c>
      <c r="O381" s="2" t="str">
        <f t="shared" si="46"/>
        <v>0.95301586872906+0.302920375594966i</v>
      </c>
      <c r="P381" s="2" t="str">
        <f>IMDIV(IMSUB(IMPRODUCT(gg1_+gg2_,$O381),gg2_),IMSUB($O381,1))</f>
        <v>0.000122189521789551-7.68577002241444E-07i</v>
      </c>
      <c r="Q381" s="2" t="str">
        <f>IMDIV(IMPRODUCT(gpi,$O381),IMSUB($O381,1))</f>
        <v>48.2518225908279-311.093550672834i</v>
      </c>
      <c r="R381" s="2" t="str">
        <f>IMPRODUCT($P381,$Q381,gpd)</f>
        <v>0.00380480686298918-0.0255925013030249i</v>
      </c>
      <c r="S381" s="2" t="str">
        <f>IMDIV($R381,IMSUM(1,$R381))</f>
        <v>0.00443752101008667-0.0253823590668158i</v>
      </c>
      <c r="T381" s="2">
        <f t="shared" si="43"/>
        <v>-31.778608672507801</v>
      </c>
      <c r="U381">
        <f t="shared" si="44"/>
        <v>-80.083373891858557</v>
      </c>
      <c r="W381" s="2" t="str">
        <f>IMPRODUCT($S381,IMDIV($O381,IMSUB($O381,1)))</f>
        <v>-0.0796049694865519-0.0269961745894452i</v>
      </c>
      <c r="X381" s="2">
        <f t="shared" si="45"/>
        <v>-21.508420641449714</v>
      </c>
    </row>
    <row r="382" spans="12:24" x14ac:dyDescent="0.25">
      <c r="L382">
        <f t="shared" si="41"/>
        <v>3.799999999999963</v>
      </c>
      <c r="M382" s="1">
        <f t="shared" si="42"/>
        <v>6309.5734448014009</v>
      </c>
      <c r="N382" s="1">
        <f t="shared" si="40"/>
        <v>5.012172185193995E-2</v>
      </c>
      <c r="O382" s="2" t="str">
        <f t="shared" si="46"/>
        <v>0.950819901680602+0.309744272857612i</v>
      </c>
      <c r="P382" s="2" t="str">
        <f>IMDIV(IMSUB(IMPRODUCT(gg1_+gg2_,$O382),gg2_),IMSUB($O382,1))</f>
        <v>0.00012218952178955-7.5079953012794E-07i</v>
      </c>
      <c r="Q382" s="2" t="str">
        <f>IMDIV(IMPRODUCT(gpi,$O382),IMSUB($O382,1))</f>
        <v>48.2518225908282-303.897841061359i</v>
      </c>
      <c r="R382" s="2" t="str">
        <f>IMPRODUCT($P382,$Q382,gpd)</f>
        <v>0.003812160518968-0.0250005372227358i</v>
      </c>
      <c r="S382" s="2" t="str">
        <f>IMDIV($R382,IMSUM(1,$R382))</f>
        <v>0.00441523299054712-0.0247956291076812i</v>
      </c>
      <c r="T382" s="2">
        <f t="shared" si="43"/>
        <v>-31.976933032490976</v>
      </c>
      <c r="U382">
        <f t="shared" si="44"/>
        <v>-79.903451939740563</v>
      </c>
      <c r="W382" s="2" t="str">
        <f>IMPRODUCT($S382,IMDIV($O382,IMSUB($O382,1)))</f>
        <v>-0.0758758397244184-0.0263017429607358i</v>
      </c>
      <c r="X382" s="2">
        <f t="shared" si="45"/>
        <v>-21.905126915453302</v>
      </c>
    </row>
    <row r="383" spans="12:24" x14ac:dyDescent="0.25">
      <c r="L383">
        <f t="shared" si="41"/>
        <v>3.8099999999999627</v>
      </c>
      <c r="M383" s="1">
        <f t="shared" si="42"/>
        <v>6456.5422903460103</v>
      </c>
      <c r="N383" s="1">
        <f t="shared" si="40"/>
        <v>5.1289206732135287E-2</v>
      </c>
      <c r="O383" s="2" t="str">
        <f t="shared" si="46"/>
        <v>0.948522203906208+0.316710638749174i</v>
      </c>
      <c r="P383" s="2" t="str">
        <f>IMDIV(IMSUB(IMPRODUCT(gg1_+gg2_,$O383),gg2_),IMSUB($O383,1))</f>
        <v>0.000122189521789551-7.33420097660229E-07i</v>
      </c>
      <c r="Q383" s="2" t="str">
        <f>IMDIV(IMPRODUCT(gpi,$O383),IMSUB($O383,1))</f>
        <v>48.2518225908279-296.863244217168i</v>
      </c>
      <c r="R383" s="2" t="str">
        <f>IMPRODUCT($P383,$Q383,gpd)</f>
        <v>0.00381918317907377-0.0244218272864102i</v>
      </c>
      <c r="S383" s="2" t="str">
        <f>IMDIV($R383,IMSUM(1,$R383))</f>
        <v>0.00439394765141685-0.0242220107597051i</v>
      </c>
      <c r="T383" s="2">
        <f t="shared" si="43"/>
        <v>-32.175183595104293</v>
      </c>
      <c r="U383">
        <f t="shared" si="44"/>
        <v>-79.718177042275343</v>
      </c>
      <c r="W383" s="2" t="str">
        <f>IMPRODUCT($S383,IMDIV($O383,IMSUB($O383,1)))</f>
        <v>-0.0723144571368607-0.0256276093616466i</v>
      </c>
      <c r="X383" s="2">
        <f t="shared" si="45"/>
        <v>-22.301683004620514</v>
      </c>
    </row>
    <row r="384" spans="12:24" x14ac:dyDescent="0.25">
      <c r="L384">
        <f t="shared" si="41"/>
        <v>3.8199999999999625</v>
      </c>
      <c r="M384" s="1">
        <f t="shared" si="42"/>
        <v>6606.9344800753906</v>
      </c>
      <c r="N384" s="1">
        <f t="shared" si="40"/>
        <v>5.2483885828632823E-2</v>
      </c>
      <c r="O384" s="2" t="str">
        <f t="shared" si="46"/>
        <v>0.94611815007418+0.323821626980366i</v>
      </c>
      <c r="P384" s="2" t="str">
        <f>IMDIV(IMSUB(IMPRODUCT(gg1_+gg2_,$O384),gg2_),IMSUB($O384,1))</f>
        <v>0.000122189521789551-7.16429486861785E-07i</v>
      </c>
      <c r="Q384" s="2" t="str">
        <f>IMDIV(IMPRODUCT(gpi,$O384),IMSUB($O384,1))</f>
        <v>48.251822590828-289.986029017954i</v>
      </c>
      <c r="R384" s="2" t="str">
        <f>IMPRODUCT($P384,$Q384,gpd)</f>
        <v>0.00382588973929328-0.0238560645485894i</v>
      </c>
      <c r="S384" s="2" t="str">
        <f>IMDIV($R384,IMSUM(1,$R384))</f>
        <v>0.00437361991488856-0.0236612020394867i</v>
      </c>
      <c r="T384" s="2">
        <f t="shared" si="43"/>
        <v>-32.37335663127736</v>
      </c>
      <c r="U384">
        <f t="shared" si="44"/>
        <v>-79.527450947802009</v>
      </c>
      <c r="W384" s="2" t="str">
        <f>IMPRODUCT($S384,IMDIV($O384,IMSUB($O384,1)))</f>
        <v>-0.0689132817365692-0.0249729923684327i</v>
      </c>
      <c r="X384" s="2">
        <f t="shared" si="45"/>
        <v>-22.698081567332284</v>
      </c>
    </row>
    <row r="385" spans="12:24" x14ac:dyDescent="0.25">
      <c r="L385">
        <f t="shared" si="41"/>
        <v>3.8299999999999623</v>
      </c>
      <c r="M385" s="1">
        <f t="shared" si="42"/>
        <v>6760.8297539192345</v>
      </c>
      <c r="N385" s="1">
        <f t="shared" si="40"/>
        <v>5.3706392576103143E-2</v>
      </c>
      <c r="O385" s="2" t="str">
        <f t="shared" si="46"/>
        <v>0.943602913047235+0.331079359804823i</v>
      </c>
      <c r="P385" s="2" t="str">
        <f>IMDIV(IMSUB(IMPRODUCT(gg1_+gg2_,$O385),gg2_),IMSUB($O385,1))</f>
        <v>0.000122189521789551-6.9981868567603E-07i</v>
      </c>
      <c r="Q385" s="2" t="str">
        <f>IMDIV(IMPRODUCT(gpi,$O385),IMSUB($O385,1))</f>
        <v>48.2518225908275-283.26254769448i</v>
      </c>
      <c r="R385" s="2" t="str">
        <f>IMPRODUCT($P385,$Q385,gpd)</f>
        <v>0.00383229442512339-0.0233029489209599i</v>
      </c>
      <c r="S385" s="2" t="str">
        <f>IMDIV($R385,IMSUM(1,$R385))</f>
        <v>0.00435420672810241-0.0231129075970511i</v>
      </c>
      <c r="T385" s="2">
        <f t="shared" si="43"/>
        <v>-32.571448245713988</v>
      </c>
      <c r="U385">
        <f t="shared" si="44"/>
        <v>-79.331172516088571</v>
      </c>
      <c r="W385" s="2" t="str">
        <f>IMPRODUCT($S385,IMDIV($O385,IMSUB($O385,1)))</f>
        <v>-0.0656651121112696-0.0243371491667579i</v>
      </c>
      <c r="X385" s="2">
        <f t="shared" si="45"/>
        <v>-23.094314924277192</v>
      </c>
    </row>
    <row r="386" spans="12:24" x14ac:dyDescent="0.25">
      <c r="L386">
        <f t="shared" si="41"/>
        <v>3.8399999999999621</v>
      </c>
      <c r="M386" s="1">
        <f t="shared" si="42"/>
        <v>6918.3097091887666</v>
      </c>
      <c r="N386" s="1">
        <f t="shared" ref="N386:N449" si="47">M386/(CEdsp)</f>
        <v>5.4957375163805458E-2</v>
      </c>
      <c r="O386" s="2" t="str">
        <f t="shared" si="46"/>
        <v>0.94097145591292+0.338485921652761i</v>
      </c>
      <c r="P386" s="2" t="str">
        <f>IMDIV(IMSUB(IMPRODUCT(gg1_+gg2_,$O386),gg2_),IMSUB($O386,1))</f>
        <v>0.000122189521789551-6.83578883186425E-07i</v>
      </c>
      <c r="Q386" s="2" t="str">
        <f>IMDIV(IMPRODUCT(gpi,$O386),IMSUB($O386,1))</f>
        <v>48.2518225908276-276.689233889758i</v>
      </c>
      <c r="R386" s="2" t="str">
        <f>IMPRODUCT($P386,$Q386,gpd)</f>
        <v>0.00383841082174224-0.0227621870126893i</v>
      </c>
      <c r="S386" s="2" t="str">
        <f>IMDIV($R386,IMSUM(1,$R386))</f>
        <v>0.00433566697237335-0.0225768385687564i</v>
      </c>
      <c r="T386" s="2">
        <f t="shared" si="43"/>
        <v>-32.769454368458341</v>
      </c>
      <c r="U386">
        <f t="shared" si="44"/>
        <v>-79.129237664642901</v>
      </c>
      <c r="W386" s="2" t="str">
        <f>IMPRODUCT($S386,IMDIV($O386,IMSUB($O386,1)))</f>
        <v>-0.0625630702582596-0.0237193732729964i</v>
      </c>
      <c r="X386" s="2">
        <f t="shared" si="45"/>
        <v>-23.49037504181883</v>
      </c>
    </row>
    <row r="387" spans="12:24" x14ac:dyDescent="0.25">
      <c r="L387">
        <f t="shared" ref="L387:L450" si="48">L386+Graph_Step_Size</f>
        <v>3.8499999999999619</v>
      </c>
      <c r="M387" s="1">
        <f t="shared" ref="M387:M450" si="49">10^L387</f>
        <v>7079.4578438407671</v>
      </c>
      <c r="N387" s="1">
        <f t="shared" si="47"/>
        <v>5.6237496879266484E-2</v>
      </c>
      <c r="O387" s="2" t="str">
        <f t="shared" si="46"/>
        <v>0.938218523784202+0.346043352238115i</v>
      </c>
      <c r="P387" s="2" t="str">
        <f>IMDIV(IMSUB(IMPRODUCT(gg1_+gg2_,$O387),gg2_),IMSUB($O387,1))</f>
        <v>0.000122189521789551-6.67701464918929E-07i</v>
      </c>
      <c r="Q387" s="2" t="str">
        <f>IMDIV(IMPRODUCT(gpi,$O387),IMSUB($O387,1))</f>
        <v>48.2518225908276-270.262600760896i</v>
      </c>
      <c r="R387" s="2" t="str">
        <f>IMPRODUCT($P387,$Q387,gpd)</f>
        <v>0.00384425190282637-0.0222334919742717i</v>
      </c>
      <c r="S387" s="2" t="str">
        <f>IMDIV($R387,IMSUM(1,$R387))</f>
        <v>0.00431796137647697-0.0220527124329297i</v>
      </c>
      <c r="T387" s="2">
        <f t="shared" ref="T387:T450" si="50">20*LOG10(SQRT(IMPRODUCT(IMCONJUGATE(S387),S387)+0))</f>
        <v>-32.967370746073648</v>
      </c>
      <c r="U387">
        <f t="shared" ref="U387:U450" si="51">ATAN(IMAGINARY(S387)/IMREAL(S387))*180/PI()</f>
        <v>-78.921539313461594</v>
      </c>
      <c r="W387" s="2" t="str">
        <f>IMPRODUCT($S387,IMDIV($O387,IMSUB($O387,1)))</f>
        <v>-0.0596005870953073-0.0231189924002594i</v>
      </c>
      <c r="X387" s="2">
        <f t="shared" ref="X387:X450" si="52">20*LOG10(SQRT(IMPRODUCT(IMCONJUGATE(W387),W387)+0))</f>
        <v>-23.886253514578133</v>
      </c>
    </row>
    <row r="388" spans="12:24" x14ac:dyDescent="0.25">
      <c r="L388">
        <f t="shared" si="48"/>
        <v>3.8599999999999617</v>
      </c>
      <c r="M388" s="1">
        <f t="shared" si="49"/>
        <v>7244.3596007492733</v>
      </c>
      <c r="N388" s="1">
        <f t="shared" si="47"/>
        <v>5.7547436459964164E-2</v>
      </c>
      <c r="O388" s="2" t="str">
        <f t="shared" si="46"/>
        <v>0.935338635373055+0.353753639102795i</v>
      </c>
      <c r="P388" s="2" t="str">
        <f>IMDIV(IMSUB(IMPRODUCT(gg1_+gg2_,$O388),gg2_),IMSUB($O388,1))</f>
        <v>0.000122189521789551-6.52178008255485E-07i</v>
      </c>
      <c r="Q388" s="2" t="str">
        <f>IMDIV(IMPRODUCT(gpi,$O388),IMSUB($O388,1))</f>
        <v>48.2518225908277-263.979239122569i</v>
      </c>
      <c r="R388" s="2" t="str">
        <f>IMPRODUCT($P388,$Q388,gpd)</f>
        <v>0.00384983005806959-0.0217165833447984i</v>
      </c>
      <c r="S388" s="2" t="str">
        <f>IMDIV($R388,IMSUM(1,$R388))</f>
        <v>0.00430105243380885-0.0215402528681988i</v>
      </c>
      <c r="T388" s="2">
        <f t="shared" si="50"/>
        <v>-33.165192932412786</v>
      </c>
      <c r="U388">
        <f t="shared" si="51"/>
        <v>-78.707967328200624</v>
      </c>
      <c r="W388" s="2" t="str">
        <f>IMPRODUCT($S388,IMDIV($O388,IMSUB($O388,1)))</f>
        <v>-0.0567713886180362-0.0225353664596539i</v>
      </c>
      <c r="X388" s="2">
        <f t="shared" si="52"/>
        <v>-24.281941547189692</v>
      </c>
    </row>
    <row r="389" spans="12:24" x14ac:dyDescent="0.25">
      <c r="L389">
        <f t="shared" si="48"/>
        <v>3.8699999999999615</v>
      </c>
      <c r="M389" s="1">
        <f t="shared" si="49"/>
        <v>7413.1024130085189</v>
      </c>
      <c r="N389" s="1">
        <f t="shared" si="47"/>
        <v>5.888788845320319E-2</v>
      </c>
      <c r="O389" s="2" t="str">
        <f t="shared" si="46"/>
        <v>0.932326074341223+0.361618709559508i</v>
      </c>
      <c r="P389" s="2" t="str">
        <f>IMDIV(IMSUB(IMPRODUCT(gg1_+gg2_,$O389),gg2_),IMSUB($O389,1))</f>
        <v>0.000122189521789551-6.37000277953422E-07i</v>
      </c>
      <c r="Q389" s="2" t="str">
        <f>IMDIV(IMPRODUCT(gpi,$O389),IMSUB($O389,1))</f>
        <v>48.2518225908277-257.835815631106i</v>
      </c>
      <c r="R389" s="2" t="str">
        <f>IMPRODUCT($P389,$Q389,gpd)</f>
        <v>0.00385515711946183-0.0212111869025698i</v>
      </c>
      <c r="S389" s="2" t="str">
        <f>IMDIV($R389,IMSUM(1,$R389))</f>
        <v>0.0042849043232452-0.0210391896144799i</v>
      </c>
      <c r="T389" s="2">
        <f t="shared" si="50"/>
        <v>-33.362916278960469</v>
      </c>
      <c r="U389">
        <f t="shared" si="51"/>
        <v>-78.488408461737009</v>
      </c>
      <c r="W389" s="2" t="str">
        <f>IMPRODUCT($S389,IMDIV($O389,IMSUB($O389,1)))</f>
        <v>-0.0540694826751981-0.0219678856879163i</v>
      </c>
      <c r="X389" s="2">
        <f t="shared" si="52"/>
        <v>-24.677429935191078</v>
      </c>
    </row>
    <row r="390" spans="12:24" x14ac:dyDescent="0.25">
      <c r="L390">
        <f t="shared" si="48"/>
        <v>3.8799999999999613</v>
      </c>
      <c r="M390" s="1">
        <f t="shared" si="49"/>
        <v>7585.7757502911654</v>
      </c>
      <c r="N390" s="1">
        <f t="shared" si="47"/>
        <v>6.0259563584373552E-2</v>
      </c>
      <c r="O390" s="2" t="str">
        <f t="shared" si="46"/>
        <v>0.929174880433914+0.369640421992266i</v>
      </c>
      <c r="P390" s="2" t="str">
        <f>IMDIV(IMSUB(IMPRODUCT(gg1_+gg2_,$O390),gg2_),IMSUB($O390,1))</f>
        <v>0.000122189521789551-6.22160221753582E-07i</v>
      </c>
      <c r="Q390" s="2" t="str">
        <f>IMDIV(IMPRODUCT(gpi,$O390),IMSUB($O390,1))</f>
        <v>48.2518225908276-251.829071008166i</v>
      </c>
      <c r="R390" s="2" t="str">
        <f>IMPRODUCT($P390,$Q390,gpd)</f>
        <v>0.00386024438638688-0.0207170345189635i</v>
      </c>
      <c r="S390" s="2" t="str">
        <f>IMDIV($R390,IMSUM(1,$R390))</f>
        <v>0.00426948283354402-0.0205492583365846i</v>
      </c>
      <c r="T390" s="2">
        <f t="shared" si="50"/>
        <v>-33.560535924723737</v>
      </c>
      <c r="U390">
        <f t="shared" si="51"/>
        <v>-78.262746294082319</v>
      </c>
      <c r="W390" s="2" t="str">
        <f>IMPRODUCT($S390,IMDIV($O390,IMSUB($O390,1)))</f>
        <v>-0.0514891463344918-0.0214159688931577i</v>
      </c>
      <c r="X390" s="2">
        <f t="shared" si="52"/>
        <v>-25.0727090449999</v>
      </c>
    </row>
    <row r="391" spans="12:24" x14ac:dyDescent="0.25">
      <c r="L391">
        <f t="shared" si="48"/>
        <v>3.889999999999961</v>
      </c>
      <c r="M391" s="1">
        <f t="shared" si="49"/>
        <v>7762.4711662862292</v>
      </c>
      <c r="N391" s="1">
        <f t="shared" si="47"/>
        <v>6.1663189133785976E-2</v>
      </c>
      <c r="O391" s="2" t="str">
        <f t="shared" si="46"/>
        <v>0.925878840403937+0.377820556471272i</v>
      </c>
      <c r="P391" s="2" t="str">
        <f>IMDIV(IMSUB(IMPRODUCT(gg1_+gg2_,$O391),gg2_),IMSUB($O391,1))</f>
        <v>0.000122189521789551-6.07649966084727E-07i</v>
      </c>
      <c r="Q391" s="2" t="str">
        <f>IMDIV(IMPRODUCT(gpi,$O391),IMSUB($O391,1))</f>
        <v>48.2518225908282-245.955818303036i</v>
      </c>
      <c r="R391" s="2" t="str">
        <f>IMPRODUCT($P391,$Q391,gpd)</f>
        <v>0.00386510264959008-0.0202338640154801i</v>
      </c>
      <c r="S391" s="2" t="str">
        <f>IMDIV($R391,IMSUM(1,$R391))</f>
        <v>0.00425475529112731-0.020070200490407i</v>
      </c>
      <c r="T391" s="2">
        <f t="shared" si="50"/>
        <v>-33.758046785647053</v>
      </c>
      <c r="U391">
        <f t="shared" si="51"/>
        <v>-78.030861170622018</v>
      </c>
      <c r="W391" s="2" t="str">
        <f>IMPRODUCT($S391,IMDIV($O391,IMSUB($O391,1)))</f>
        <v>-0.0490249138127739-0.0208790618109923i</v>
      </c>
      <c r="X391" s="2">
        <f t="shared" si="52"/>
        <v>-25.467768792931405</v>
      </c>
    </row>
    <row r="392" spans="12:24" x14ac:dyDescent="0.25">
      <c r="L392">
        <f t="shared" si="48"/>
        <v>3.8999999999999608</v>
      </c>
      <c r="M392" s="1">
        <f t="shared" si="49"/>
        <v>7943.2823472421096</v>
      </c>
      <c r="N392" s="1">
        <f t="shared" si="47"/>
        <v>6.3099509322285932E-2</v>
      </c>
      <c r="O392" s="2" t="str">
        <f t="shared" ref="O392:O455" si="53">IMEXP(2*PI()*N392&amp;"i")</f>
        <v>0.92243147873575+0.38616080463633i</v>
      </c>
      <c r="P392" s="2" t="str">
        <f>IMDIV(IMSUB(IMPRODUCT(gg1_+gg2_,$O392),gg2_),IMSUB($O392,1))</f>
        <v>0.000122189521789551-5.93461811863955E-07i</v>
      </c>
      <c r="Q392" s="2" t="str">
        <f>IMDIV(IMPRODUCT(gpi,$O392),IMSUB($O392,1))</f>
        <v>48.2518225908279-240.212941192565i</v>
      </c>
      <c r="R392" s="2" t="str">
        <f>IMPRODUCT($P392,$Q392,gpd)</f>
        <v>0.00386974221406632-0.0197614190238853i</v>
      </c>
      <c r="S392" s="2" t="str">
        <f>IMDIV($R392,IMSUM(1,$R392))</f>
        <v>0.00424069049109324-0.0196017631916473i</v>
      </c>
      <c r="T392" s="2">
        <f t="shared" si="50"/>
        <v>-33.955443543528183</v>
      </c>
      <c r="U392">
        <f t="shared" si="51"/>
        <v>-77.792630138648718</v>
      </c>
      <c r="W392" s="2" t="str">
        <f>IMPRODUCT($S392,IMDIV($O392,IMSUB($O392,1)))</f>
        <v>-0.0466715649456428-0.0203566355638249i</v>
      </c>
      <c r="X392" s="2">
        <f t="shared" si="52"/>
        <v>-25.862598623208839</v>
      </c>
    </row>
    <row r="393" spans="12:24" x14ac:dyDescent="0.25">
      <c r="L393">
        <f t="shared" si="48"/>
        <v>3.9099999999999606</v>
      </c>
      <c r="M393" s="1">
        <f t="shared" si="49"/>
        <v>8128.3051616402554</v>
      </c>
      <c r="N393" s="1">
        <f t="shared" si="47"/>
        <v>6.4569285705849189E-2</v>
      </c>
      <c r="O393" s="2" t="str">
        <f t="shared" si="53"/>
        <v>0.918826048181119+0.394662758800306i</v>
      </c>
      <c r="P393" s="2" t="str">
        <f>IMDIV(IMSUB(IMPRODUCT(gg1_+gg2_,$O393),gg2_),IMSUB($O393,1))</f>
        <v>0.000122189521789551-5.79588230393029E-07i</v>
      </c>
      <c r="Q393" s="2" t="str">
        <f>IMDIV(IMPRODUCT(gpi,$O393),IMSUB($O393,1))</f>
        <v>48.2518225908281-234.597392317785i</v>
      </c>
      <c r="R393" s="2" t="str">
        <f>IMPRODUCT($P393,$Q393,gpd)</f>
        <v>0.00387417292091751-0.0192994488493696i</v>
      </c>
      <c r="S393" s="2" t="str">
        <f>IMDIV($R393,IMSUM(1,$R393))</f>
        <v>0.00422725863131624-0.0191436990870322i</v>
      </c>
      <c r="T393" s="2">
        <f t="shared" si="50"/>
        <v>-34.152720634407686</v>
      </c>
      <c r="U393">
        <f t="shared" si="51"/>
        <v>-77.547926882153178</v>
      </c>
      <c r="W393" s="2" t="str">
        <f>IMPRODUCT($S393,IMDIV($O393,IMSUB($O393,1)))</f>
        <v>-0.0444241141724792-0.0198481852165664i</v>
      </c>
      <c r="X393" s="2">
        <f t="shared" si="52"/>
        <v>-26.257187484913022</v>
      </c>
    </row>
    <row r="394" spans="12:24" x14ac:dyDescent="0.25">
      <c r="L394">
        <f t="shared" si="48"/>
        <v>3.9199999999999604</v>
      </c>
      <c r="M394" s="1">
        <f t="shared" si="49"/>
        <v>8317.6377110259546</v>
      </c>
      <c r="N394" s="1">
        <f t="shared" si="47"/>
        <v>6.6073297579369333E-2</v>
      </c>
      <c r="O394" s="2" t="str">
        <f t="shared" si="53"/>
        <v>0.915055520120515+0.403327900221364i</v>
      </c>
      <c r="P394" s="2" t="str">
        <f>IMDIV(IMSUB(IMPRODUCT(gg1_+gg2_,$O394),gg2_),IMSUB($O394,1))</f>
        <v>0.000122189521789551-5.66021859331075E-07i</v>
      </c>
      <c r="Q394" s="2" t="str">
        <f>IMDIV(IMPRODUCT(gpi,$O394),IMSUB($O394,1))</f>
        <v>48.2518225908281-229.10619165628i</v>
      </c>
      <c r="R394" s="2" t="str">
        <f>IMPRODUCT($P394,$Q394,gpd)</f>
        <v>0.00387840416822717-0.0188477083366499i</v>
      </c>
      <c r="S394" s="2" t="str">
        <f>IMDIV($R394,IMSUM(1,$R394))</f>
        <v>0.0042144312494977-0.0186957662279876i</v>
      </c>
      <c r="T394" s="2">
        <f t="shared" si="50"/>
        <v>-34.349872236404707</v>
      </c>
      <c r="U394">
        <f t="shared" si="51"/>
        <v>-77.296621654837395</v>
      </c>
      <c r="W394" s="2" t="str">
        <f>IMPRODUCT($S394,IMDIV($O394,IMSUB($O394,1)))</f>
        <v>-0.0422778000140649-0.0193532284224753i</v>
      </c>
      <c r="X394" s="2">
        <f t="shared" si="52"/>
        <v>-26.651523807817536</v>
      </c>
    </row>
    <row r="395" spans="12:24" x14ac:dyDescent="0.25">
      <c r="L395">
        <f t="shared" si="48"/>
        <v>3.9299999999999602</v>
      </c>
      <c r="M395" s="1">
        <f t="shared" si="49"/>
        <v>8511.3803820229914</v>
      </c>
      <c r="N395" s="1">
        <f t="shared" si="47"/>
        <v>6.7612342389849547E-2</v>
      </c>
      <c r="O395" s="2" t="str">
        <f t="shared" si="53"/>
        <v>0.911112574767164+0.412157586489863i</v>
      </c>
      <c r="P395" s="2" t="str">
        <f>IMDIV(IMSUB(IMPRODUCT(gg1_+gg2_,$O395),gg2_),IMSUB($O395,1))</f>
        <v>0.000122189521789551-5.52755498764256E-07i</v>
      </c>
      <c r="Q395" s="2" t="str">
        <f>IMDIV(IMPRODUCT(gpi,$O395),IMSUB($O395,1))</f>
        <v>48.251822590828-223.736424929385i</v>
      </c>
      <c r="R395" s="2" t="str">
        <f>IMPRODUCT($P395,$Q395,gpd)</f>
        <v>0.00388244493099415-0.018405957738935i</v>
      </c>
      <c r="S395" s="2" t="str">
        <f>IMDIV($R395,IMSUM(1,$R395))</f>
        <v>0.0042021811630349-0.0182577279467187i</v>
      </c>
      <c r="T395" s="2">
        <f t="shared" si="50"/>
        <v>-34.54689225697058</v>
      </c>
      <c r="U395">
        <f t="shared" si="51"/>
        <v>-77.038581211317208</v>
      </c>
      <c r="W395" s="2" t="str">
        <f>IMPRODUCT($S395,IMDIV($O395,IMSUB($O395,1)))</f>
        <v>-0.0402280750209094-0.0188713041532433i</v>
      </c>
      <c r="X395" s="2">
        <f t="shared" si="52"/>
        <v>-27.045595477051265</v>
      </c>
    </row>
    <row r="396" spans="12:24" x14ac:dyDescent="0.25">
      <c r="L396">
        <f t="shared" si="48"/>
        <v>3.93999999999996</v>
      </c>
      <c r="M396" s="1">
        <f t="shared" si="49"/>
        <v>8709.6358995600149</v>
      </c>
      <c r="N396" s="1">
        <f t="shared" si="47"/>
        <v>6.9187236159220011E-2</v>
      </c>
      <c r="O396" s="2" t="str">
        <f t="shared" si="53"/>
        <v>0.906989591233677+0.421153037972858i</v>
      </c>
      <c r="P396" s="2" t="str">
        <f>IMDIV(IMSUB(IMPRODUCT(gg1_+gg2_,$O396),gg2_),IMSUB($O396,1))</f>
        <v>0.000122189521789551-5.39782107344771E-07i</v>
      </c>
      <c r="Q396" s="2" t="str">
        <f>IMDIV(IMPRODUCT(gpi,$O396),IMSUB($O396,1))</f>
        <v>48.2518225908279-218.485242043281i</v>
      </c>
      <c r="R396" s="2" t="str">
        <f>IMPRODUCT($P396,$Q396,gpd)</f>
        <v>0.00388630378017082-0.0179739625896804i</v>
      </c>
      <c r="S396" s="2" t="str">
        <f>IMDIV($R396,IMSUM(1,$R396))</f>
        <v>0.00419048241158478-0.0178293527346512i</v>
      </c>
      <c r="T396" s="2">
        <f t="shared" si="50"/>
        <v>-34.743774319529855</v>
      </c>
      <c r="U396">
        <f t="shared" si="51"/>
        <v>-76.773668736471066</v>
      </c>
      <c r="W396" s="2" t="str">
        <f>IMPRODUCT($S396,IMDIV($O396,IMSUB($O396,1)))</f>
        <v>-0.0382705961713617-0.0184019715078334i</v>
      </c>
      <c r="X396" s="2">
        <f t="shared" si="52"/>
        <v>-27.439389806528993</v>
      </c>
    </row>
    <row r="397" spans="12:24" x14ac:dyDescent="0.25">
      <c r="L397">
        <f t="shared" si="48"/>
        <v>3.9499999999999598</v>
      </c>
      <c r="M397" s="1">
        <f t="shared" si="49"/>
        <v>8912.5093813366439</v>
      </c>
      <c r="N397" s="1">
        <f t="shared" si="47"/>
        <v>7.0798813917003434E-2</v>
      </c>
      <c r="O397" s="2" t="str">
        <f t="shared" si="53"/>
        <v>0.902678637484615+0.430315323256005i</v>
      </c>
      <c r="P397" s="2" t="str">
        <f>IMDIV(IMSUB(IMPRODUCT(gg1_+gg2_,$O397),gg2_),IMSUB($O397,1))</f>
        <v>0.000122189521789551-5.27094798535566E-07i</v>
      </c>
      <c r="Q397" s="2" t="str">
        <f>IMDIV(IMPRODUCT(gpi,$O397),IMSUB($O397,1))</f>
        <v>48.2518225908283-213.34985556312i</v>
      </c>
      <c r="R397" s="2" t="str">
        <f>IMPRODUCT($P397,$Q397,gpd)</f>
        <v>0.00388998890084063-0.0175514935770609i</v>
      </c>
      <c r="S397" s="2" t="str">
        <f>IMDIV($R397,IMSUM(1,$R397))</f>
        <v>0.00417931020219809-0.0174104141231922i</v>
      </c>
      <c r="T397" s="2">
        <f t="shared" si="50"/>
        <v>-34.94051174947483</v>
      </c>
      <c r="U397">
        <f t="shared" si="51"/>
        <v>-76.501743772914352</v>
      </c>
      <c r="W397" s="2" t="str">
        <f>IMPRODUCT($S397,IMDIV($O397,IMSUB($O397,1)))</f>
        <v>-0.0364012156995331-0.0179448085949269i</v>
      </c>
      <c r="X397" s="2">
        <f t="shared" si="52"/>
        <v>-27.832893511083356</v>
      </c>
    </row>
    <row r="398" spans="12:24" x14ac:dyDescent="0.25">
      <c r="L398">
        <f t="shared" si="48"/>
        <v>3.9599999999999596</v>
      </c>
      <c r="M398" s="1">
        <f t="shared" si="49"/>
        <v>9120.1083935582501</v>
      </c>
      <c r="N398" s="1">
        <f t="shared" si="47"/>
        <v>7.24479301430586E-2</v>
      </c>
      <c r="O398" s="2" t="str">
        <f t="shared" si="53"/>
        <v>0.898171460202085+0.439645343519585i</v>
      </c>
      <c r="P398" s="2" t="str">
        <f>IMDIV(IMSUB(IMPRODUCT(gg1_+gg2_,$O398),gg2_),IMSUB($O398,1))</f>
        <v>0.000122189521789551-5.14686836905781E-07i</v>
      </c>
      <c r="Q398" s="2" t="str">
        <f>IMDIV(IMPRODUCT(gpi,$O398),IMSUB($O398,1))</f>
        <v>48.2518225908277-208.327539219266i</v>
      </c>
      <c r="R398" s="2" t="str">
        <f>IMPRODUCT($P398,$Q398,gpd)</f>
        <v>0.00389350810958125-0.0171383264210839i</v>
      </c>
      <c r="S398" s="2" t="str">
        <f>IMDIV($R398,IMSUM(1,$R398))</f>
        <v>0.00416864085691582-0.0170006905667557i</v>
      </c>
      <c r="T398" s="2">
        <f t="shared" si="50"/>
        <v>-35.137097559482463</v>
      </c>
      <c r="U398">
        <f t="shared" si="51"/>
        <v>-76.222662146535683</v>
      </c>
      <c r="W398" s="2" t="str">
        <f>IMPRODUCT($S398,IMDIV($O398,IMSUB($O398,1)))</f>
        <v>-0.0346159723338887-0.0174994114841978i</v>
      </c>
      <c r="X398" s="2">
        <f t="shared" si="52"/>
        <v>-28.22609267723378</v>
      </c>
    </row>
    <row r="399" spans="12:24" x14ac:dyDescent="0.25">
      <c r="L399">
        <f t="shared" si="48"/>
        <v>3.9699999999999593</v>
      </c>
      <c r="M399" s="1">
        <f t="shared" si="49"/>
        <v>9332.5430079690432</v>
      </c>
      <c r="N399" s="1">
        <f t="shared" si="47"/>
        <v>7.4135459220637481E-2</v>
      </c>
      <c r="O399" s="2" t="str">
        <f t="shared" si="53"/>
        <v>0.893459474595643+0.44914381578207i</v>
      </c>
      <c r="P399" s="2" t="str">
        <f>IMDIV(IMSUB(IMPRODUCT(gg1_+gg2_,$O399),gg2_),IMSUB($O399,1))</f>
        <v>0.000122189521789551-5.02551634528959E-07i</v>
      </c>
      <c r="Q399" s="2" t="str">
        <f>IMDIV(IMPRODUCT(gpi,$O399),IMSUB($O399,1))</f>
        <v>48.2518225908281-203.415626444786i</v>
      </c>
      <c r="R399" s="2" t="str">
        <f>IMPRODUCT($P399,$Q399,gpd)</f>
        <v>0.00389686887104278-0.0167342417532747i</v>
      </c>
      <c r="S399" s="2" t="str">
        <f>IMDIV($R399,IMSUM(1,$R399))</f>
        <v>0.00415845176271186-0.0165999653280111i</v>
      </c>
      <c r="T399" s="2">
        <f t="shared" si="50"/>
        <v>-35.333524434116086</v>
      </c>
      <c r="U399">
        <f t="shared" si="51"/>
        <v>-75.93627589007977</v>
      </c>
      <c r="W399" s="2" t="str">
        <f>IMPRODUCT($S399,IMDIV($O399,IMSUB($O399,1)))</f>
        <v>-0.0329110829282534-0.0170653932219194i</v>
      </c>
      <c r="X399" s="2">
        <f t="shared" si="52"/>
        <v>-28.618972732519254</v>
      </c>
    </row>
    <row r="400" spans="12:24" x14ac:dyDescent="0.25">
      <c r="L400">
        <f t="shared" si="48"/>
        <v>3.9799999999999591</v>
      </c>
      <c r="M400" s="1">
        <f t="shared" si="49"/>
        <v>9549.9258602134705</v>
      </c>
      <c r="N400" s="1">
        <f t="shared" si="47"/>
        <v>7.5862295899993937E-2</v>
      </c>
      <c r="O400" s="2" t="str">
        <f t="shared" si="53"/>
        <v>0.888533754192362+0.458811254941318i</v>
      </c>
      <c r="P400" s="2" t="str">
        <f>IMDIV(IMSUB(IMPRODUCT(gg1_+gg2_,$O400),gg2_),IMSUB($O400,1))</f>
        <v>0.000122189521789551-4.90682747437427E-07i</v>
      </c>
      <c r="Q400" s="2" t="str">
        <f>IMDIV(IMPRODUCT(gpi,$O400),IMSUB($O400,1))</f>
        <v>48.2518225908279-198.611508943334i</v>
      </c>
      <c r="R400" s="2" t="str">
        <f>IMPRODUCT($P400,$Q400,gpd)</f>
        <v>0.00390007831378129-0.0163390249988614i</v>
      </c>
      <c r="S400" s="2" t="str">
        <f>IMDIV($R400,IMSUM(1,$R400))</f>
        <v>0.00414872132368179-0.016208026365304i</v>
      </c>
      <c r="T400" s="2">
        <f t="shared" si="50"/>
        <v>-35.529784713674132</v>
      </c>
      <c r="U400">
        <f t="shared" si="51"/>
        <v>-75.642433164720885</v>
      </c>
      <c r="W400" s="2" t="str">
        <f>IMPRODUCT($S400,IMDIV($O400,IMSUB($O400,1)))</f>
        <v>-0.0312829344677558-0.016642382906726i</v>
      </c>
      <c r="X400" s="2">
        <f t="shared" si="52"/>
        <v>-29.011518413320108</v>
      </c>
    </row>
    <row r="401" spans="12:24" x14ac:dyDescent="0.25">
      <c r="L401">
        <f t="shared" si="48"/>
        <v>3.9899999999999589</v>
      </c>
      <c r="M401" s="1">
        <f t="shared" si="49"/>
        <v>9772.3722095571957</v>
      </c>
      <c r="N401" s="1">
        <f t="shared" si="47"/>
        <v>7.7629355772792771E-2</v>
      </c>
      <c r="O401" s="2" t="str">
        <f t="shared" si="53"/>
        <v>0.883385020648046+0.468647954540134i</v>
      </c>
      <c r="P401" s="2" t="str">
        <f>IMDIV(IMSUB(IMPRODUCT(gg1_+gg2_,$O401),gg2_),IMSUB($O401,1))</f>
        <v>0.000122189521789551-4.79073872160479E-07i</v>
      </c>
      <c r="Q401" s="2" t="str">
        <f>IMDIV(IMPRODUCT(gpi,$O401),IMSUB($O401,1))</f>
        <v>48.251822590828-193.912635286558i</v>
      </c>
      <c r="R401" s="2" t="str">
        <f>IMPRODUCT($P401,$Q401,gpd)</f>
        <v>0.00390314324537882-0.0159524662613894i</v>
      </c>
      <c r="S401" s="2" t="str">
        <f>IMDIV($R401,IMSUM(1,$R401))</f>
        <v>0.00413942891537543-0.0158246662221999i</v>
      </c>
      <c r="T401" s="2">
        <f t="shared" si="50"/>
        <v>-35.725870377246594</v>
      </c>
      <c r="U401">
        <f t="shared" si="51"/>
        <v>-75.340978179592327</v>
      </c>
      <c r="W401" s="2" t="str">
        <f>IMPRODUCT($S401,IMDIV($O401,IMSUB($O401,1)))</f>
        <v>-0.029728076433016-0.0162300248216138i</v>
      </c>
      <c r="X401" s="2">
        <f t="shared" si="52"/>
        <v>-29.403713731089031</v>
      </c>
    </row>
    <row r="402" spans="12:24" x14ac:dyDescent="0.25">
      <c r="L402">
        <f t="shared" si="48"/>
        <v>3.9999999999999587</v>
      </c>
      <c r="M402" s="1">
        <f t="shared" si="49"/>
        <v>9999.9999999990487</v>
      </c>
      <c r="N402" s="1">
        <f t="shared" si="47"/>
        <v>7.9437575757568199E-2</v>
      </c>
      <c r="O402" s="2" t="str">
        <f t="shared" si="53"/>
        <v>0.878003633626122+0.478653966179459i</v>
      </c>
      <c r="P402" s="2" t="str">
        <f>IMDIV(IMSUB(IMPRODUCT(gg1_+gg2_,$O402),gg2_),IMSUB($O402,1))</f>
        <v>0.000122189521789551-4.67718842329756E-07i</v>
      </c>
      <c r="Q402" s="2" t="str">
        <f>IMDIV(IMPRODUCT(gpi,$O402),IMSUB($O402,1))</f>
        <v>48.2518225908279-189.316509540179i</v>
      </c>
      <c r="R402" s="2" t="str">
        <f>IMPRODUCT($P402,$Q402,gpd)</f>
        <v>0.00390607016688221-0.0155743602096931i</v>
      </c>
      <c r="S402" s="2" t="str">
        <f>IMDIV($R402,IMSUM(1,$R402))</f>
        <v>0.00413055484117765-0.0154496819190987i</v>
      </c>
      <c r="T402" s="2">
        <f t="shared" si="50"/>
        <v>-35.921773024937849</v>
      </c>
      <c r="U402">
        <f t="shared" si="51"/>
        <v>-75.031751109227784</v>
      </c>
      <c r="W402" s="2" t="str">
        <f>IMPRODUCT($S402,IMDIV($O402,IMSUB($O402,1)))</f>
        <v>-0.0282432135066094-0.0158279776185228i</v>
      </c>
      <c r="X402" s="2">
        <f t="shared" si="52"/>
        <v>-29.795541936909167</v>
      </c>
    </row>
    <row r="403" spans="12:24" x14ac:dyDescent="0.25">
      <c r="L403">
        <f t="shared" si="48"/>
        <v>4.0099999999999589</v>
      </c>
      <c r="M403" s="1">
        <f t="shared" si="49"/>
        <v>10232.929922806587</v>
      </c>
      <c r="N403" s="1">
        <f t="shared" si="47"/>
        <v>8.1287914596491206E-2</v>
      </c>
      <c r="O403" s="2" t="str">
        <f t="shared" si="53"/>
        <v>0.872379580796961+0.488829077498996i</v>
      </c>
      <c r="P403" s="2" t="str">
        <f>IMDIV(IMSUB(IMPRODUCT(gg1_+gg2_,$O403),gg2_),IMSUB($O403,1))</f>
        <v>0.000122189521789551-4.56611625352395E-07i</v>
      </c>
      <c r="Q403" s="2" t="str">
        <f>IMDIV(IMPRODUCT(gpi,$O403),IMSUB($O403,1))</f>
        <v>48.2518225908282-184.820689917918i</v>
      </c>
      <c r="R403" s="2" t="str">
        <f>IMPRODUCT($P403,$Q403,gpd)</f>
        <v>0.00390886528659236-0.0152045059671606i</v>
      </c>
      <c r="S403" s="2" t="str">
        <f>IMDIV($R403,IMSUM(1,$R403))</f>
        <v>0.00412208029064694-0.0150828748468734i</v>
      </c>
      <c r="T403" s="2">
        <f t="shared" si="50"/>
        <v>-36.117483859209344</v>
      </c>
      <c r="U403">
        <f t="shared" si="51"/>
        <v>-74.714588008870933</v>
      </c>
      <c r="W403" s="2" t="str">
        <f>IMPRODUCT($S403,IMDIV($O403,IMSUB($O403,1)))</f>
        <v>-0.026825198606564-0.015435913552088i</v>
      </c>
      <c r="X403" s="2">
        <f t="shared" si="52"/>
        <v>-30.186985484287867</v>
      </c>
    </row>
    <row r="404" spans="12:24" x14ac:dyDescent="0.25">
      <c r="L404">
        <f t="shared" si="48"/>
        <v>4.0199999999999587</v>
      </c>
      <c r="M404" s="1">
        <f t="shared" si="49"/>
        <v>10471.285480508017</v>
      </c>
      <c r="N404" s="1">
        <f t="shared" si="47"/>
        <v>8.3181353363705871E-2</v>
      </c>
      <c r="O404" s="2" t="str">
        <f t="shared" si="53"/>
        <v>0.866502468017128+0.499172788641595i</v>
      </c>
      <c r="P404" s="2" t="str">
        <f>IMDIV(IMSUB(IMPRODUCT(gg1_+gg2_,$O404),gg2_),IMSUB($O404,1))</f>
        <v>0.000122189521789551-4.45746319151066E-07i</v>
      </c>
      <c r="Q404" s="2" t="str">
        <f>IMDIV(IMPRODUCT(gpi,$O404),IMSUB($O404,1))</f>
        <v>48.251822590828-180.422787462418i</v>
      </c>
      <c r="R404" s="2" t="str">
        <f>IMPRODUCT($P404,$Q404,gpd)</f>
        <v>0.00391153453323192-0.014842707003217i</v>
      </c>
      <c r="S404" s="2" t="str">
        <f>IMDIV($R404,IMSUM(1,$R404))</f>
        <v>0.00411398729972345-0.0147240506624769i</v>
      </c>
      <c r="T404" s="2">
        <f t="shared" si="50"/>
        <v>-36.312993665297412</v>
      </c>
      <c r="U404">
        <f t="shared" si="51"/>
        <v>-74.389320727608521</v>
      </c>
      <c r="W404" s="2" t="str">
        <f>IMPRODUCT($S404,IMDIV($O404,IMSUB($O404,1)))</f>
        <v>-0.0254710262323025-0.0150535177593627i</v>
      </c>
      <c r="X404" s="2">
        <f t="shared" si="52"/>
        <v>-30.578025990094645</v>
      </c>
    </row>
    <row r="405" spans="12:24" x14ac:dyDescent="0.25">
      <c r="L405">
        <f t="shared" si="48"/>
        <v>4.0299999999999585</v>
      </c>
      <c r="M405" s="1">
        <f t="shared" si="49"/>
        <v>10715.193052375043</v>
      </c>
      <c r="N405" s="1">
        <f t="shared" si="47"/>
        <v>8.5118895985509188E-2</v>
      </c>
      <c r="O405" s="2" t="str">
        <f t="shared" si="53"/>
        <v>0.860361509755514+0.509684287114301i</v>
      </c>
      <c r="P405" s="2" t="str">
        <f>IMDIV(IMSUB(IMPRODUCT(gg1_+gg2_,$O405),gg2_),IMSUB($O405,1))</f>
        <v>0.000122189521789551-4.35117148973148E-07i</v>
      </c>
      <c r="Q405" s="2" t="str">
        <f>IMDIV(IMPRODUCT(gpi,$O405),IMSUB($O405,1))</f>
        <v>48.251822590828-176.120464752324i</v>
      </c>
      <c r="R405" s="2" t="str">
        <f>IMPRODUCT($P405,$Q405,gpd)</f>
        <v>0.00391408356851987-0.0144887710269617i</v>
      </c>
      <c r="S405" s="2" t="str">
        <f>IMDIV($R405,IMSUM(1,$R405))</f>
        <v>0.00410625871272317-0.0143730191864678i</v>
      </c>
      <c r="T405" s="2">
        <f t="shared" si="50"/>
        <v>-36.508292790654743</v>
      </c>
      <c r="U405">
        <f t="shared" si="51"/>
        <v>-74.055776819283238</v>
      </c>
      <c r="W405" s="2" t="str">
        <f>IMPRODUCT($S405,IMDIV($O405,IMSUB($O405,1)))</f>
        <v>-0.0241778261091007-0.0146804875825292i</v>
      </c>
      <c r="X405" s="2">
        <f t="shared" si="52"/>
        <v>-30.968644193543128</v>
      </c>
    </row>
    <row r="406" spans="12:24" x14ac:dyDescent="0.25">
      <c r="L406">
        <f t="shared" si="48"/>
        <v>4.0399999999999583</v>
      </c>
      <c r="M406" s="1">
        <f t="shared" si="49"/>
        <v>10964.781961430805</v>
      </c>
      <c r="N406" s="1">
        <f t="shared" si="47"/>
        <v>8.7101569772645965E-2</v>
      </c>
      <c r="O406" s="2" t="str">
        <f t="shared" si="53"/>
        <v>0.853945519841483+0.52036242095549i</v>
      </c>
      <c r="P406" s="2" t="str">
        <f>IMDIV(IMSUB(IMPRODUCT(gg1_+gg2_,$O406),gg2_),IMSUB($O406,1))</f>
        <v>0.000122189521789551-4.24718464259555E-07i</v>
      </c>
      <c r="Q406" s="2" t="str">
        <f>IMDIV(IMPRODUCT(gpi,$O406),IMSUB($O406,1))</f>
        <v>48.2518225908279-171.911434634715i</v>
      </c>
      <c r="R406" s="2" t="str">
        <f>IMPRODUCT($P406,$Q406,gpd)</f>
        <v>0.00391651779917955-0.0141425098828898i</v>
      </c>
      <c r="S406" s="2" t="str">
        <f>IMDIV($R406,IMSUM(1,$R406))</f>
        <v>0.00409887814603855-0.0140295943024001i</v>
      </c>
      <c r="T406" s="2">
        <f t="shared" si="50"/>
        <v>-36.703371123363944</v>
      </c>
      <c r="U406">
        <f t="shared" si="51"/>
        <v>-73.713779451137839</v>
      </c>
      <c r="W406" s="2" t="str">
        <f>IMPRODUCT($S406,IMDIV($O406,IMSUB($O406,1)))</f>
        <v>-0.0229428571177476-0.0143165319318082i</v>
      </c>
      <c r="X406" s="2">
        <f t="shared" si="52"/>
        <v>-31.358819913111748</v>
      </c>
    </row>
    <row r="407" spans="12:24" x14ac:dyDescent="0.25">
      <c r="L407">
        <f t="shared" si="48"/>
        <v>4.0499999999999581</v>
      </c>
      <c r="M407" s="1">
        <f t="shared" si="49"/>
        <v>11220.184543018562</v>
      </c>
      <c r="N407" s="1">
        <f t="shared" si="47"/>
        <v>8.9130425965001758E-2</v>
      </c>
      <c r="O407" s="2" t="str">
        <f t="shared" si="53"/>
        <v>0.847242902619091+0.531205670114295i</v>
      </c>
      <c r="P407" s="2" t="str">
        <f>IMDIV(IMSUB(IMPRODUCT(gg1_+gg2_,$O407),gg2_),IMSUB($O407,1))</f>
        <v>0.000122189521789551-4.1454473556675E-07i</v>
      </c>
      <c r="Q407" s="2" t="str">
        <f>IMDIV(IMPRODUCT(gpi,$O407),IMSUB($O407,1))</f>
        <v>48.2518225908279-167.793458982026i</v>
      </c>
      <c r="R407" s="2" t="str">
        <f>IMPRODUCT($P407,$Q407,gpd)</f>
        <v>0.00391884238840685-0.0138037394486286i</v>
      </c>
      <c r="S407" s="2" t="str">
        <f>IMDIV($R407,IMSUM(1,$R407))</f>
        <v>0.00409182995347051-0.0136935938580223i</v>
      </c>
      <c r="T407" s="2">
        <f t="shared" si="50"/>
        <v>-36.898218069467731</v>
      </c>
      <c r="U407">
        <f t="shared" si="51"/>
        <v>-73.363147310137393</v>
      </c>
      <c r="W407" s="2" t="str">
        <f>IMPRODUCT($S407,IMDIV($O407,IMSUB($O407,1)))</f>
        <v>-0.0217635014966785-0.0139613706859576i</v>
      </c>
      <c r="X407" s="2">
        <f t="shared" si="52"/>
        <v>-31.748532001293214</v>
      </c>
    </row>
    <row r="408" spans="12:24" x14ac:dyDescent="0.25">
      <c r="L408">
        <f t="shared" si="48"/>
        <v>4.0599999999999579</v>
      </c>
      <c r="M408" s="1">
        <f t="shared" si="49"/>
        <v>11481.536214967729</v>
      </c>
      <c r="N408" s="1">
        <f t="shared" si="47"/>
        <v>9.1206540288984866E-2</v>
      </c>
      <c r="O408" s="2" t="str">
        <f t="shared" si="53"/>
        <v>0.840241644601219+0.542212115945262i</v>
      </c>
      <c r="P408" s="2" t="str">
        <f>IMDIV(IMSUB(IMPRODUCT(gg1_+gg2_,$O408),gg2_),IMSUB($O408,1))</f>
        <v>0.000122189521789551-4.04590551564255E-07i</v>
      </c>
      <c r="Q408" s="2" t="str">
        <f>IMDIV(IMPRODUCT(gpi,$O408),IMSUB($O408,1))</f>
        <v>48.2518225908278-163.76434747267i</v>
      </c>
      <c r="R408" s="2" t="str">
        <f>IMPRODUCT($P408,$Q408,gpd)</f>
        <v>0.00392106226681967-0.0134722795346246i</v>
      </c>
      <c r="S408" s="2" t="str">
        <f>IMDIV($R408,IMSUM(1,$R408))</f>
        <v>0.004085099193116-0.0133648395682352i</v>
      </c>
      <c r="T408" s="2">
        <f t="shared" si="50"/>
        <v>-37.092822529154589</v>
      </c>
      <c r="U408">
        <f t="shared" si="51"/>
        <v>-73.003694506936057</v>
      </c>
      <c r="W408" s="2" t="str">
        <f>IMPRODUCT($S408,IMDIV($O408,IMSUB($O408,1)))</f>
        <v>-0.0206372593044326-0.0136147341279175i</v>
      </c>
      <c r="X408" s="2">
        <f t="shared" si="52"/>
        <v>-32.137758297052883</v>
      </c>
    </row>
    <row r="409" spans="12:24" x14ac:dyDescent="0.25">
      <c r="L409">
        <f t="shared" si="48"/>
        <v>4.0699999999999577</v>
      </c>
      <c r="M409" s="1">
        <f t="shared" si="49"/>
        <v>11748.97554939415</v>
      </c>
      <c r="N409" s="1">
        <f t="shared" si="47"/>
        <v>9.3331013527890305E-2</v>
      </c>
      <c r="O409" s="2" t="str">
        <f t="shared" si="53"/>
        <v>0.832929306728165+0.55337940871823i</v>
      </c>
      <c r="P409" s="2" t="str">
        <f>IMDIV(IMSUB(IMPRODUCT(gg1_+gg2_,$O409),gg2_),IMSUB($O409,1))</f>
        <v>0.000122189521789551-3.94850616068827E-07i</v>
      </c>
      <c r="Q409" s="2" t="str">
        <f>IMDIV(IMPRODUCT(gpi,$O409),IMSUB($O409,1))</f>
        <v>48.2518225908278-159.821956394496i</v>
      </c>
      <c r="R409" s="2" t="str">
        <f>IMPRODUCT($P409,$Q409,gpd)</f>
        <v>0.00392318214291619-0.0131479537857077i</v>
      </c>
      <c r="S409" s="2" t="str">
        <f>IMDIV($R409,IMSUM(1,$R409))</f>
        <v>0.00407867159574547-0.0130431569197449i</v>
      </c>
      <c r="T409" s="2">
        <f t="shared" si="50"/>
        <v>-37.287172871741198</v>
      </c>
      <c r="U409">
        <f t="shared" si="51"/>
        <v>-72.635230477415405</v>
      </c>
      <c r="W409" s="2" t="str">
        <f>IMPRODUCT($S409,IMDIV($O409,IMSUB($O409,1)))</f>
        <v>-0.0195617431308048-0.0132763624133247i</v>
      </c>
      <c r="X409" s="2">
        <f t="shared" si="52"/>
        <v>-32.526475575873867</v>
      </c>
    </row>
    <row r="410" spans="12:24" x14ac:dyDescent="0.25">
      <c r="L410">
        <f t="shared" si="48"/>
        <v>4.0799999999999574</v>
      </c>
      <c r="M410" s="1">
        <f t="shared" si="49"/>
        <v>12022.644346172956</v>
      </c>
      <c r="N410" s="1">
        <f t="shared" si="47"/>
        <v>9.5504972105550409E-2</v>
      </c>
      <c r="O410" s="2" t="str">
        <f t="shared" si="53"/>
        <v>0.825293017346866+0.564704733040644i</v>
      </c>
      <c r="P410" s="2" t="str">
        <f>IMDIV(IMSUB(IMPRODUCT(gg1_+gg2_,$O410),gg2_),IMSUB($O410,1))</f>
        <v>0.000122189521789551-3.85319745149275E-07i</v>
      </c>
      <c r="Q410" s="2" t="str">
        <f>IMDIV(IMPRODUCT(gpi,$O410),IMSUB($O410,1))</f>
        <v>48.2518225908279-155.964187470267i</v>
      </c>
      <c r="R410" s="2" t="str">
        <f>IMPRODUCT($P410,$Q410,gpd)</f>
        <v>0.00392520651306005-0.012830589584468i</v>
      </c>
      <c r="S410" s="2" t="str">
        <f>IMDIV($R410,IMSUM(1,$R410))</f>
        <v>0.00407253353460019-0.0127283750773622i</v>
      </c>
      <c r="T410" s="2">
        <f t="shared" si="50"/>
        <v>-37.481256909381486</v>
      </c>
      <c r="U410">
        <f t="shared" si="51"/>
        <v>-72.257559881764863</v>
      </c>
      <c r="W410" s="2" t="str">
        <f>IMPRODUCT($S410,IMDIV($O410,IMSUB($O410,1)))</f>
        <v>-0.0185346730456029-0.0129460050697568i</v>
      </c>
      <c r="X410" s="2">
        <f t="shared" si="52"/>
        <v>-32.914659497254299</v>
      </c>
    </row>
    <row r="411" spans="12:24" x14ac:dyDescent="0.25">
      <c r="L411">
        <f t="shared" si="48"/>
        <v>4.0899999999999572</v>
      </c>
      <c r="M411" s="1">
        <f t="shared" si="49"/>
        <v>12302.687708122614</v>
      </c>
      <c r="N411" s="1">
        <f t="shared" si="47"/>
        <v>9.7729568683578627E-2</v>
      </c>
      <c r="O411" s="2" t="str">
        <f t="shared" si="53"/>
        <v>0.817319466039658+0.576184771087061i</v>
      </c>
      <c r="P411" s="2" t="str">
        <f>IMDIV(IMSUB(IMPRODUCT(gg1_+gg2_,$O411),gg2_),IMSUB($O411,1))</f>
        <v>0.000122189521789551-3.7599286427623E-07i</v>
      </c>
      <c r="Q411" s="2" t="str">
        <f>IMDIV(IMPRODUCT(gpi,$O411),IMSUB($O411,1))</f>
        <v>48.2518225908281-152.188986704326i</v>
      </c>
      <c r="R411" s="2" t="str">
        <f>IMPRODUCT($P411,$Q411,gpd)</f>
        <v>0.00392713967101624-0.0125200179563755i</v>
      </c>
      <c r="S411" s="2" t="str">
        <f>IMDIV($R411,IMSUM(1,$R411))</f>
        <v>0.00406667199654802-0.0124203267918846i</v>
      </c>
      <c r="T411" s="2">
        <f t="shared" si="50"/>
        <v>-37.675061869434423</v>
      </c>
      <c r="U411">
        <f t="shared" si="51"/>
        <v>-71.870482501037301</v>
      </c>
      <c r="W411" s="2" t="str">
        <f>IMPRODUCT($S411,IMDIV($O411,IMSUB($O411,1)))</f>
        <v>-0.0175538717744-0.0126234205247119i</v>
      </c>
      <c r="X411" s="2">
        <f t="shared" si="52"/>
        <v>-33.30228454951687</v>
      </c>
    </row>
    <row r="412" spans="12:24" x14ac:dyDescent="0.25">
      <c r="L412">
        <f t="shared" si="48"/>
        <v>4.099999999999957</v>
      </c>
      <c r="M412" s="1">
        <f t="shared" si="49"/>
        <v>12589.254117940442</v>
      </c>
      <c r="N412" s="1">
        <f t="shared" si="47"/>
        <v>0.10000598277252663</v>
      </c>
      <c r="O412" s="2" t="str">
        <f t="shared" si="53"/>
        <v>0.808994898445265+0.587815663528572i</v>
      </c>
      <c r="P412" s="2" t="str">
        <f>IMDIV(IMSUB(IMPRODUCT(gg1_+gg2_,$O412),gg2_),IMSUB($O412,1))</f>
        <v>0.000122189521789551-3.66865005519116E-07i</v>
      </c>
      <c r="Q412" s="2" t="str">
        <f>IMDIV(IMPRODUCT(gpi,$O412),IMSUB($O412,1))</f>
        <v>48.2518225908279-148.494343249584i</v>
      </c>
      <c r="R412" s="2" t="str">
        <f>IMPRODUCT($P412,$Q412,gpd)</f>
        <v>0.00392898571705735-0.0122160734765713i</v>
      </c>
      <c r="S412" s="2" t="str">
        <f>IMDIV($R412,IMSUM(1,$R412))</f>
        <v>0.00406107455453698-0.012118848309504i</v>
      </c>
      <c r="T412" s="2">
        <f t="shared" si="50"/>
        <v>-37.868574365414958</v>
      </c>
      <c r="U412">
        <f t="shared" si="51"/>
        <v>-71.473793131128133</v>
      </c>
      <c r="W412" s="2" t="str">
        <f>IMPRODUCT($S412,IMDIV($O412,IMSUB($O412,1)))</f>
        <v>-0.0166172600911485-0.0123083756604532i</v>
      </c>
      <c r="X412" s="2">
        <f t="shared" si="52"/>
        <v>-33.689323991782445</v>
      </c>
    </row>
    <row r="413" spans="12:24" x14ac:dyDescent="0.25">
      <c r="L413">
        <f t="shared" si="48"/>
        <v>4.1099999999999568</v>
      </c>
      <c r="M413" s="1">
        <f t="shared" si="49"/>
        <v>12882.495516930079</v>
      </c>
      <c r="N413" s="1">
        <f t="shared" si="47"/>
        <v>0.10233542135727633</v>
      </c>
      <c r="O413" s="2" t="str">
        <f t="shared" si="53"/>
        <v>0.800305112229773+0.599592968053237i</v>
      </c>
      <c r="P413" s="2" t="str">
        <f>IMDIV(IMSUB(IMPRODUCT(gg1_+gg2_,$O413),gg2_),IMSUB($O413,1))</f>
        <v>0.000122189521789551-3.57931304798917E-07i</v>
      </c>
      <c r="Q413" s="2" t="str">
        <f>IMDIV(IMPRODUCT(gpi,$O413),IMSUB($O413,1))</f>
        <v>48.2518225908279-144.878288293999i</v>
      </c>
      <c r="R413" s="2" t="str">
        <f>IMPRODUCT($P413,$Q413,gpd)</f>
        <v>0.00393074856665858-0.0119185941782623i</v>
      </c>
      <c r="S413" s="2" t="str">
        <f>IMDIV($R413,IMSUM(1,$R413))</f>
        <v>0.00405572934128715-0.0118237792826787i</v>
      </c>
      <c r="T413" s="2">
        <f t="shared" si="50"/>
        <v>-38.061780366449128</v>
      </c>
      <c r="U413">
        <f t="shared" si="51"/>
        <v>-71.06728147412781</v>
      </c>
      <c r="W413" s="2" t="str">
        <f>IMPRODUCT($S413,IMDIV($O413,IMSUB($O413,1)))</f>
        <v>-0.0157228524179806-0.0120006453939679i</v>
      </c>
      <c r="X413" s="2">
        <f t="shared" si="52"/>
        <v>-34.075749792947732</v>
      </c>
    </row>
    <row r="414" spans="12:24" x14ac:dyDescent="0.25">
      <c r="L414">
        <f t="shared" si="48"/>
        <v>4.1199999999999566</v>
      </c>
      <c r="M414" s="1">
        <f t="shared" si="49"/>
        <v>13182.567385562756</v>
      </c>
      <c r="N414" s="1">
        <f t="shared" si="47"/>
        <v>0.10471911953699888</v>
      </c>
      <c r="O414" s="2" t="str">
        <f t="shared" si="53"/>
        <v>0.791235454381587+0.611511615367659i</v>
      </c>
      <c r="P414" s="2" t="str">
        <f>IMDIV(IMSUB(IMPRODUCT(gg1_+gg2_,$O414),gg2_),IMSUB($O414,1))</f>
        <v>0.000122189521789551-3.49186999181796E-07i</v>
      </c>
      <c r="Q414" s="2" t="str">
        <f>IMDIV(IMPRODUCT(gpi,$O414),IMSUB($O414,1))</f>
        <v>48.251822590828-141.338893965664i</v>
      </c>
      <c r="R414" s="2" t="str">
        <f>IMPRODUCT($P414,$Q414,gpd)</f>
        <v>0.00393243195880086-0.0116274214626469i</v>
      </c>
      <c r="S414" s="2" t="str">
        <f>IMDIV($R414,IMSUM(1,$R414))</f>
        <v>0.00405062502416697-0.0115349626824079i</v>
      </c>
      <c r="T414" s="2">
        <f t="shared" si="50"/>
        <v>-38.254665165148623</v>
      </c>
      <c r="U414">
        <f t="shared" si="51"/>
        <v>-70.650732026986205</v>
      </c>
      <c r="W414" s="2" t="str">
        <f>IMPRODUCT($S414,IMDIV($O414,IMSUB($O414,1)))</f>
        <v>-0.0148687526229467-0.0117000122804003i</v>
      </c>
      <c r="X414" s="2">
        <f t="shared" si="52"/>
        <v>-34.46153256749993</v>
      </c>
    </row>
    <row r="415" spans="12:24" x14ac:dyDescent="0.25">
      <c r="L415">
        <f t="shared" si="48"/>
        <v>4.1299999999999564</v>
      </c>
      <c r="M415" s="1">
        <f t="shared" si="49"/>
        <v>13489.62882591519</v>
      </c>
      <c r="N415" s="1">
        <f t="shared" si="47"/>
        <v>0.10715834118002156</v>
      </c>
      <c r="O415" s="2" t="str">
        <f t="shared" si="53"/>
        <v>0.781770820022069+0.623565862569482i</v>
      </c>
      <c r="P415" s="2" t="str">
        <f>IMDIV(IMSUB(IMPRODUCT(gg1_+gg2_,$O415),gg2_),IMSUB($O415,1))</f>
        <v>0.000122189521789551-3.40627424217672E-07i</v>
      </c>
      <c r="Q415" s="2" t="str">
        <f>IMDIV(IMPRODUCT(gpi,$O415),IMSUB($O415,1))</f>
        <v>48.251822590828-137.874272255626i</v>
      </c>
      <c r="R415" s="2" t="str">
        <f>IMPRODUCT($P415,$Q415,gpd)</f>
        <v>0.00393403946389943-0.0113424000102997i</v>
      </c>
      <c r="S415" s="2" t="str">
        <f>IMDIV($R415,IMSUM(1,$R415))</f>
        <v>0.00404575078120059-0.0112522447118435i</v>
      </c>
      <c r="T415" s="2">
        <f t="shared" si="50"/>
        <v>-38.447213343816045</v>
      </c>
      <c r="U415">
        <f t="shared" si="51"/>
        <v>-70.223923967430878</v>
      </c>
      <c r="W415" s="2" t="str">
        <f>IMPRODUCT($S415,IMDIV($O415,IMSUB($O415,1)))</f>
        <v>-0.0140531500068583-0.0114062661384251i</v>
      </c>
      <c r="X415" s="2">
        <f t="shared" si="52"/>
        <v>-34.84664150798875</v>
      </c>
    </row>
    <row r="416" spans="12:24" x14ac:dyDescent="0.25">
      <c r="L416">
        <f t="shared" si="48"/>
        <v>4.1399999999999562</v>
      </c>
      <c r="M416" s="1">
        <f t="shared" si="49"/>
        <v>13803.84264602747</v>
      </c>
      <c r="N416" s="1">
        <f t="shared" si="47"/>
        <v>0.10965437959394621</v>
      </c>
      <c r="O416" s="2" t="str">
        <f t="shared" si="53"/>
        <v>0.771895652942663+0.635749243781084i</v>
      </c>
      <c r="P416" s="2" t="str">
        <f>IMDIV(IMSUB(IMPRODUCT(gg1_+gg2_,$O416),gg2_),IMSUB($O416,1))</f>
        <v>0.000122189521789551-3.32248011321542E-07i</v>
      </c>
      <c r="Q416" s="2" t="str">
        <f>IMDIV(IMPRODUCT(gpi,$O416),IMSUB($O416,1))</f>
        <v>48.251822590828-134.482573957554i</v>
      </c>
      <c r="R416" s="2" t="str">
        <f>IMPRODUCT($P416,$Q416,gpd)</f>
        <v>0.00393557449137447-0.0110633776939413i</v>
      </c>
      <c r="S416" s="2" t="str">
        <f>IMDIV($R416,IMSUM(1,$R416))</f>
        <v>0.00404109627815566-0.0109754747211751i</v>
      </c>
      <c r="T416" s="2">
        <f t="shared" si="50"/>
        <v>-38.639408738884256</v>
      </c>
      <c r="U416">
        <f t="shared" si="51"/>
        <v>-69.786631037082728</v>
      </c>
      <c r="W416" s="2" t="str">
        <f>IMPRODUCT($S416,IMDIV($O416,IMSUB($O416,1)))</f>
        <v>-0.0132743154708023-0.01111920369612i</v>
      </c>
      <c r="X416" s="2">
        <f t="shared" si="52"/>
        <v>-35.231044313964595</v>
      </c>
    </row>
    <row r="417" spans="12:24" x14ac:dyDescent="0.25">
      <c r="L417">
        <f t="shared" si="48"/>
        <v>4.1499999999999559</v>
      </c>
      <c r="M417" s="1">
        <f t="shared" si="49"/>
        <v>14125.375446226129</v>
      </c>
      <c r="N417" s="1">
        <f t="shared" si="47"/>
        <v>0.11220855821137886</v>
      </c>
      <c r="O417" s="2" t="str">
        <f t="shared" si="53"/>
        <v>0.761593948099898+0.648054517936269i</v>
      </c>
      <c r="P417" s="2" t="str">
        <f>IMDIV(IMSUB(IMPRODUCT(gg1_+gg2_,$O417),gg2_),IMSUB($O417,1))</f>
        <v>0.000122189521789551-0.0000003240442851918i</v>
      </c>
      <c r="Q417" s="2" t="str">
        <f>IMDIV(IMPRODUCT(gpi,$O417),IMSUB($O417,1))</f>
        <v>48.2518225908279-131.161987623318i</v>
      </c>
      <c r="R417" s="2" t="str">
        <f>IMPRODUCT($P417,$Q417,gpd)</f>
        <v>0.0039370402968802-0.0107902054925185i</v>
      </c>
      <c r="S417" s="2" t="str">
        <f>IMDIV($R417,IMSUM(1,$R417))</f>
        <v>0.00403665164666347-0.0107045051237191i</v>
      </c>
      <c r="T417" s="2">
        <f t="shared" si="50"/>
        <v>-38.831234403489141</v>
      </c>
      <c r="U417">
        <f t="shared" si="51"/>
        <v>-69.338621421706648</v>
      </c>
      <c r="W417" s="2" t="str">
        <f>IMPRODUCT($S417,IMDIV($O417,IMSUB($O417,1)))</f>
        <v>-0.012530597856267-0.0108386282559868i</v>
      </c>
      <c r="X417" s="2">
        <f t="shared" si="52"/>
        <v>-35.614707117180906</v>
      </c>
    </row>
    <row r="418" spans="12:24" x14ac:dyDescent="0.25">
      <c r="L418">
        <f t="shared" si="48"/>
        <v>4.1599999999999557</v>
      </c>
      <c r="M418" s="1">
        <f t="shared" si="49"/>
        <v>14454.397707457802</v>
      </c>
      <c r="N418" s="1">
        <f t="shared" si="47"/>
        <v>0.11482223129163084</v>
      </c>
      <c r="O418" s="2" t="str">
        <f t="shared" si="53"/>
        <v>0.750849256321982+0.660473613614296i</v>
      </c>
      <c r="P418" s="2" t="str">
        <f>IMDIV(IMSUB(IMPRODUCT(gg1_+gg2_,$O418),gg2_),IMSUB($O418,1))</f>
        <v>0.000122189521789551-3.16011861268034E-07i</v>
      </c>
      <c r="Q418" s="2" t="str">
        <f>IMDIV(IMPRODUCT(gpi,$O418),IMSUB($O418,1))</f>
        <v>48.2518225908279-127.910738533556i</v>
      </c>
      <c r="R418" s="2" t="str">
        <f>IMPRODUCT($P418,$Q418,gpd)</f>
        <v>0.00393843998920729-0.010522737406516i</v>
      </c>
      <c r="S418" s="2" t="str">
        <f>IMDIV($R418,IMSUM(1,$R418))</f>
        <v>0.0040324074633255-0.0104391913131407i</v>
      </c>
      <c r="T418" s="2">
        <f t="shared" si="50"/>
        <v>-39.02267256806784</v>
      </c>
      <c r="U418">
        <f t="shared" si="51"/>
        <v>-68.879657628532286</v>
      </c>
      <c r="W418" s="2" t="str">
        <f>IMPRODUCT($S418,IMDIV($O418,IMSUB($O418,1)))</f>
        <v>-0.0118204204501846-0.010564349377855i</v>
      </c>
      <c r="X418" s="2">
        <f t="shared" si="52"/>
        <v>-35.997594402843895</v>
      </c>
    </row>
    <row r="419" spans="12:24" x14ac:dyDescent="0.25">
      <c r="L419">
        <f t="shared" si="48"/>
        <v>4.1699999999999555</v>
      </c>
      <c r="M419" s="1">
        <f t="shared" si="49"/>
        <v>14791.083881680566</v>
      </c>
      <c r="N419" s="1">
        <f t="shared" si="47"/>
        <v>0.11749678463876577</v>
      </c>
      <c r="O419" s="2" t="str">
        <f t="shared" si="53"/>
        <v>0.739644691504618+0.672997570819567i</v>
      </c>
      <c r="P419" s="2" t="str">
        <f>IMDIV(IMSUB(IMPRODUCT(gg1_+gg2_,$O419),gg2_),IMSUB($O419,1))</f>
        <v>0.000122189521789551-3.08146443221972E-07i</v>
      </c>
      <c r="Q419" s="2" t="str">
        <f>IMDIV(IMPRODUCT(gpi,$O419),IMSUB($O419,1))</f>
        <v>48.2518225908279-124.727087682255i</v>
      </c>
      <c r="R419" s="2" t="str">
        <f>IMPRODUCT($P419,$Q419,gpd)</f>
        <v>0.00393977653687354-0.010260830374422i</v>
      </c>
      <c r="S419" s="2" t="str">
        <f>IMDIV($R419,IMSUM(1,$R419))</f>
        <v>0.00402835472976207-0.0101793915817386i</v>
      </c>
      <c r="T419" s="2">
        <f t="shared" si="50"/>
        <v>-39.213704598865526</v>
      </c>
      <c r="U419">
        <f t="shared" si="51"/>
        <v>-68.409496360587596</v>
      </c>
      <c r="W419" s="2" t="str">
        <f>IMPRODUCT($S419,IMDIV($O419,IMSUB($O419,1)))</f>
        <v>-0.0111422776475444-0.0102961825784769i</v>
      </c>
      <c r="X419" s="2">
        <f t="shared" si="52"/>
        <v>-36.379668926678576</v>
      </c>
    </row>
    <row r="420" spans="12:24" x14ac:dyDescent="0.25">
      <c r="L420">
        <f t="shared" si="48"/>
        <v>4.1799999999999553</v>
      </c>
      <c r="M420" s="1">
        <f t="shared" si="49"/>
        <v>15135.612484360536</v>
      </c>
      <c r="N420" s="1">
        <f t="shared" si="47"/>
        <v>0.12023363633636995</v>
      </c>
      <c r="O420" s="2" t="str">
        <f t="shared" si="53"/>
        <v>0.727962940599434+0.68561647961074i</v>
      </c>
      <c r="P420" s="2" t="str">
        <f>IMDIV(IMSUB(IMPRODUCT(gg1_+gg2_,$O420),gg2_),IMSUB($O420,1))</f>
        <v>0.000122189521789551-3.00443820480974E-07i</v>
      </c>
      <c r="Q420" s="2" t="str">
        <f>IMDIV(IMPRODUCT(gpi,$O420),IMSUB($O420,1))</f>
        <v>48.2518225908279-121.609330774352i</v>
      </c>
      <c r="R420" s="2" t="str">
        <f>IMPRODUCT($P420,$Q420,gpd)</f>
        <v>0.00394105277441664-0.0100043441902647i</v>
      </c>
      <c r="S420" s="2" t="str">
        <f>IMDIV($R420,IMSUM(1,$R420))</f>
        <v>0.00402448485356123-0.00992496703971328i</v>
      </c>
      <c r="T420" s="2">
        <f t="shared" si="50"/>
        <v>-39.404310954229793</v>
      </c>
      <c r="U420">
        <f t="shared" si="51"/>
        <v>-67.92788838797405</v>
      </c>
      <c r="W420" s="2" t="str">
        <f>IMPRODUCT($S420,IMDIV($O420,IMSUB($O420,1)))</f>
        <v>-0.0104947317645576-0.0100339490466959i</v>
      </c>
      <c r="X420" s="2">
        <f t="shared" si="52"/>
        <v>-36.760891627565833</v>
      </c>
    </row>
    <row r="421" spans="12:24" x14ac:dyDescent="0.25">
      <c r="L421">
        <f t="shared" si="48"/>
        <v>4.1899999999999551</v>
      </c>
      <c r="M421" s="1">
        <f t="shared" si="49"/>
        <v>15488.166189123231</v>
      </c>
      <c r="N421" s="1">
        <f t="shared" si="47"/>
        <v>0.12303423749944001</v>
      </c>
      <c r="O421" s="2" t="str">
        <f t="shared" si="53"/>
        <v>0.715786276726022+0.698319415490288i</v>
      </c>
      <c r="P421" s="2" t="str">
        <f>IMDIV(IMSUB(IMPRODUCT(gg1_+gg2_,$O421),gg2_),IMSUB($O421,1))</f>
        <v>0.000122189521789551-2.92899865781152E-07i</v>
      </c>
      <c r="Q421" s="2" t="str">
        <f>IMDIV(IMPRODUCT(gpi,$O421),IMSUB($O421,1))</f>
        <v>48.2518225908278-118.555797235331i</v>
      </c>
      <c r="R421" s="2" t="str">
        <f>IMPRODUCT($P421,$Q421,gpd)</f>
        <v>0.00394227140840234-0.00975314142213528i</v>
      </c>
      <c r="S421" s="2" t="str">
        <f>IMDIV($R421,IMSUM(1,$R421))</f>
        <v>0.00402078963008834-0.00967578153534366i</v>
      </c>
      <c r="T421" s="2">
        <f t="shared" si="50"/>
        <v>-39.594471138558134</v>
      </c>
      <c r="U421">
        <f t="shared" si="51"/>
        <v>-67.434578416020855</v>
      </c>
      <c r="W421" s="2" t="str">
        <f>IMPRODUCT($S421,IMDIV($O421,IMSUB($O421,1)))</f>
        <v>-0.00987640999567831-0.00977747537313797i</v>
      </c>
      <c r="X421" s="2">
        <f t="shared" si="52"/>
        <v>-37.141221535485116</v>
      </c>
    </row>
    <row r="422" spans="12:24" x14ac:dyDescent="0.25">
      <c r="L422">
        <f t="shared" si="48"/>
        <v>4.1999999999999549</v>
      </c>
      <c r="M422" s="1">
        <f t="shared" si="49"/>
        <v>15848.931924609513</v>
      </c>
      <c r="N422" s="1">
        <f t="shared" si="47"/>
        <v>0.12590007304378292</v>
      </c>
      <c r="O422" s="2" t="str">
        <f t="shared" si="53"/>
        <v>0.703096575768152+0.71109437147477i</v>
      </c>
      <c r="P422" s="2" t="str">
        <f>IMDIV(IMSUB(IMPRODUCT(gg1_+gg2_,$O422),gg2_),IMSUB($O422,1))</f>
        <v>0.000122189521789551-2.85510532747817E-07i</v>
      </c>
      <c r="Q422" s="2" t="str">
        <f>IMDIV(IMPRODUCT(gpi,$O422),IMSUB($O422,1))</f>
        <v>48.2518225908278-115.564849231727i</v>
      </c>
      <c r="R422" s="2" t="str">
        <f>IMPRODUCT($P422,$Q422,gpd)</f>
        <v>0.00394343502316071-0.00950708733160862i</v>
      </c>
      <c r="S422" s="2" t="str">
        <f>IMDIV($R422,IMSUM(1,$R422))</f>
        <v>0.00401726122511696-0.00943170157598482i</v>
      </c>
      <c r="T422" s="2">
        <f t="shared" si="50"/>
        <v>-39.784163653761759</v>
      </c>
      <c r="U422">
        <f t="shared" si="51"/>
        <v>-66.929304950246774</v>
      </c>
      <c r="W422" s="2" t="str">
        <f>IMPRODUCT($S422,IMDIV($O422,IMSUB($O422,1)))</f>
        <v>-0.00928600150807896-0.00952659329343046i</v>
      </c>
      <c r="X422" s="2">
        <f t="shared" si="52"/>
        <v>-37.520615674486649</v>
      </c>
    </row>
    <row r="423" spans="12:24" x14ac:dyDescent="0.25">
      <c r="L423">
        <f t="shared" si="48"/>
        <v>4.2099999999999547</v>
      </c>
      <c r="M423" s="1">
        <f t="shared" si="49"/>
        <v>16218.10097358761</v>
      </c>
      <c r="N423" s="1">
        <f t="shared" si="47"/>
        <v>0.12883266247333788</v>
      </c>
      <c r="O423" s="2" t="str">
        <f t="shared" si="53"/>
        <v>0.689875336846256+0.723928186777711i</v>
      </c>
      <c r="P423" s="2" t="str">
        <f>IMDIV(IMSUB(IMPRODUCT(gg1_+gg2_,$O423),gg2_),IMSUB($O423,1))</f>
        <v>0.000122189521789551-2.78271853499011E-07i</v>
      </c>
      <c r="Q423" s="2" t="str">
        <f>IMDIV(IMPRODUCT(gpi,$O423),IMSUB($O423,1))</f>
        <v>48.2518225908279-112.634880701445i</v>
      </c>
      <c r="R423" s="2" t="str">
        <f>IMPRODUCT($P423,$Q423,gpd)</f>
        <v>0.00394454608626264-0.00926604979397119i</v>
      </c>
      <c r="S423" s="2" t="str">
        <f>IMDIV($R423,IMSUM(1,$R423))</f>
        <v>0.00401389215824573-0.00919259624980551i</v>
      </c>
      <c r="T423" s="2">
        <f t="shared" si="50"/>
        <v>-39.973365948091505</v>
      </c>
      <c r="U423">
        <f t="shared" si="51"/>
        <v>-66.411800158064366</v>
      </c>
      <c r="W423" s="2" t="str">
        <f>IMPRODUCT($S423,IMDIV($O423,IMSUB($O423,1)))</f>
        <v>-0.00872225466748498-0.00928113944402026i</v>
      </c>
      <c r="X423" s="2">
        <f t="shared" si="52"/>
        <v>-37.89902896038604</v>
      </c>
    </row>
    <row r="424" spans="12:24" x14ac:dyDescent="0.25">
      <c r="L424">
        <f t="shared" si="48"/>
        <v>4.2199999999999545</v>
      </c>
      <c r="M424" s="1">
        <f t="shared" si="49"/>
        <v>16595.869074373877</v>
      </c>
      <c r="N424" s="1">
        <f t="shared" si="47"/>
        <v>0.13183356068583835</v>
      </c>
      <c r="O424" s="2" t="str">
        <f t="shared" si="53"/>
        <v>0.676103707091904+0.736806472051234i</v>
      </c>
      <c r="P424" s="2" t="str">
        <f>IMDIV(IMSUB(IMPRODUCT(gg1_+gg2_,$O424),gg2_),IMSUB($O424,1))</f>
        <v>0.000122189521789551-2.71179936272225E-07i</v>
      </c>
      <c r="Q424" s="2" t="str">
        <f>IMDIV(IMPRODUCT(gpi,$O424),IMSUB($O424,1))</f>
        <v>48.251822590828-109.764316392709i</v>
      </c>
      <c r="R424" s="2" t="str">
        <f>IMPRODUCT($P424,$Q424,gpd)</f>
        <v>0.00394560695374808-0.00902989921915904i</v>
      </c>
      <c r="S424" s="2" t="str">
        <f>IMDIV($R424,IMSUM(1,$R424))</f>
        <v>0.00401067528706543-0.00895833714817021i</v>
      </c>
      <c r="T424" s="2">
        <f t="shared" si="50"/>
        <v>-40.162054362167659</v>
      </c>
      <c r="U424">
        <f t="shared" si="51"/>
        <v>-65.881789727151556</v>
      </c>
      <c r="W424" s="2" t="str">
        <f>IMPRODUCT($S424,IMDIV($O424,IMSUB($O424,1)))</f>
        <v>-0.00818397438953475-0.00904095512970378i</v>
      </c>
      <c r="X424" s="2">
        <f t="shared" si="52"/>
        <v>-38.276414092865025</v>
      </c>
    </row>
    <row r="425" spans="12:24" x14ac:dyDescent="0.25">
      <c r="L425">
        <f t="shared" si="48"/>
        <v>4.2299999999999542</v>
      </c>
      <c r="M425" s="1">
        <f t="shared" si="49"/>
        <v>16982.43652461567</v>
      </c>
      <c r="N425" s="1">
        <f t="shared" si="47"/>
        <v>0.13490435879723789</v>
      </c>
      <c r="O425" s="2" t="str">
        <f t="shared" si="53"/>
        <v>0.661762511185731+0.749713531149835i</v>
      </c>
      <c r="P425" s="2" t="str">
        <f>IMDIV(IMSUB(IMPRODUCT(gg1_+gg2_,$O425),gg2_),IMSUB($O425,1))</f>
        <v>0.000122189521789551-2.6423096306764E-07i</v>
      </c>
      <c r="Q425" s="2" t="str">
        <f>IMDIV(IMPRODUCT(gpi,$O425),IMSUB($O425,1))</f>
        <v>48.2518225908279-106.951610910431i</v>
      </c>
      <c r="R425" s="2" t="str">
        <f>IMPRODUCT($P425,$Q425,gpd)</f>
        <v>0.00394661987511716-0.0087985084733061i</v>
      </c>
      <c r="S425" s="2" t="str">
        <f>IMDIV($R425,IMSUM(1,$R425))</f>
        <v>0.00400760379204366-0.00872879828857256i</v>
      </c>
      <c r="T425" s="2">
        <f t="shared" si="50"/>
        <v>-40.350204072039617</v>
      </c>
      <c r="U425">
        <f t="shared" si="51"/>
        <v>-65.33899272042018</v>
      </c>
      <c r="W425" s="2" t="str">
        <f>IMPRODUCT($S425,IMDIV($O425,IMSUB($O425,1)))</f>
        <v>-0.00767001961111136-0.00880588610203798i</v>
      </c>
      <c r="X425" s="2">
        <f t="shared" si="52"/>
        <v>-38.652721441629836</v>
      </c>
    </row>
    <row r="426" spans="12:24" x14ac:dyDescent="0.25">
      <c r="L426">
        <f t="shared" si="48"/>
        <v>4.239999999999954</v>
      </c>
      <c r="M426" s="1">
        <f t="shared" si="49"/>
        <v>17378.008287491939</v>
      </c>
      <c r="N426" s="1">
        <f t="shared" si="47"/>
        <v>0.13804668498534203</v>
      </c>
      <c r="O426" s="2" t="str">
        <f t="shared" si="53"/>
        <v>0.646832286158039+0.762632279400475i</v>
      </c>
      <c r="P426" s="2" t="str">
        <f>IMDIV(IMSUB(IMPRODUCT(gg1_+gg2_,$O426),gg2_),IMSUB($O426,1))</f>
        <v>0.000122189521789551-2.57421187307375E-07i</v>
      </c>
      <c r="Q426" s="2" t="str">
        <f>IMDIV(IMPRODUCT(gpi,$O426),IMSUB($O426,1))</f>
        <v>48.2518225908279-104.195247768706i</v>
      </c>
      <c r="R426" s="2" t="str">
        <f>IMPRODUCT($P426,$Q426,gpd)</f>
        <v>0.00394758699809465-0.00857175280079654i</v>
      </c>
      <c r="S426" s="2" t="str">
        <f>IMDIV($R426,IMSUM(1,$R426))</f>
        <v>0.00400467116209498-0.00850385603801728i</v>
      </c>
      <c r="T426" s="2">
        <f t="shared" si="50"/>
        <v>-40.537789029091435</v>
      </c>
      <c r="U426">
        <f t="shared" si="51"/>
        <v>-64.783121427506231</v>
      </c>
      <c r="W426" s="2" t="str">
        <f>IMPRODUCT($S426,IMDIV($O426,IMSUB($O426,1)))</f>
        <v>-0.00717930087633934-0.00857578234783967i</v>
      </c>
      <c r="X426" s="2">
        <f t="shared" si="52"/>
        <v>-39.027898926259326</v>
      </c>
    </row>
    <row r="427" spans="12:24" x14ac:dyDescent="0.25">
      <c r="L427">
        <f t="shared" si="48"/>
        <v>4.2499999999999538</v>
      </c>
      <c r="M427" s="1">
        <f t="shared" si="49"/>
        <v>17782.794100387368</v>
      </c>
      <c r="N427" s="1">
        <f t="shared" si="47"/>
        <v>0.14126220535308928</v>
      </c>
      <c r="O427" s="2" t="str">
        <f t="shared" si="53"/>
        <v>0.631293321991326+0.775544158387616i</v>
      </c>
      <c r="P427" s="2" t="str">
        <f>IMDIV(IMSUB(IMPRODUCT(gg1_+gg2_,$O427),gg2_),IMSUB($O427,1))</f>
        <v>0.000122189521789551-2.50746931506594E-07i</v>
      </c>
      <c r="Q427" s="2" t="str">
        <f>IMDIV(IMPRODUCT(gpi,$O427),IMSUB($O427,1))</f>
        <v>48.2518225908279-101.493738448078i</v>
      </c>
      <c r="R427" s="2" t="str">
        <f>IMPRODUCT($P427,$Q427,gpd)</f>
        <v>0.00394851037317767-0.00834950974670952i</v>
      </c>
      <c r="S427" s="2" t="str">
        <f>IMDIV($R427,IMSUM(1,$R427))</f>
        <v>0.0040018711808062-0.00828338903674363i</v>
      </c>
      <c r="T427" s="2">
        <f t="shared" si="50"/>
        <v>-40.724781896594386</v>
      </c>
      <c r="U427">
        <f t="shared" si="51"/>
        <v>-64.213881212707008</v>
      </c>
      <c r="W427" s="2" t="str">
        <f>IMPRODUCT($S427,IMDIV($O427,IMSUB($O427,1)))</f>
        <v>-0.00671077803219014-0.00835049788702273i</v>
      </c>
      <c r="X427" s="2">
        <f t="shared" si="52"/>
        <v>-39.401891889345627</v>
      </c>
    </row>
    <row r="428" spans="12:24" x14ac:dyDescent="0.25">
      <c r="L428">
        <f t="shared" si="48"/>
        <v>4.2599999999999536</v>
      </c>
      <c r="M428" s="1">
        <f t="shared" si="49"/>
        <v>18197.008586097898</v>
      </c>
      <c r="N428" s="1">
        <f t="shared" si="47"/>
        <v>0.14455262481194084</v>
      </c>
      <c r="O428" s="2" t="str">
        <f t="shared" si="53"/>
        <v>0.615125708605976+0.788429047290874i</v>
      </c>
      <c r="P428" s="2" t="str">
        <f>IMDIV(IMSUB(IMPRODUCT(gg1_+gg2_,$O428),gg2_),IMSUB($O428,1))</f>
        <v>0.000122189521789551-2.4420458495246E-07i</v>
      </c>
      <c r="Q428" s="2" t="str">
        <f>IMDIV(IMPRODUCT(gpi,$O428),IMSUB($O428,1))</f>
        <v>48.2518225908279-98.8456214561426i</v>
      </c>
      <c r="R428" s="2" t="str">
        <f>IMPRODUCT($P428,$Q428,gpd)</f>
        <v>0.00394939195797645-0.00813165907953853i</v>
      </c>
      <c r="S428" s="2" t="str">
        <f>IMDIV($R428,IMSUM(1,$R428))</f>
        <v>0.0039991979132887-0.00806727812217755i</v>
      </c>
      <c r="T428" s="2">
        <f t="shared" si="50"/>
        <v>-40.911153982691992</v>
      </c>
      <c r="U428">
        <f t="shared" si="51"/>
        <v>-63.630970359288249</v>
      </c>
      <c r="W428" s="2" t="str">
        <f>IMPRODUCT($S428,IMDIV($O428,IMSUB($O428,1)))</f>
        <v>-0.00626345802887317-0.00812989057906018i</v>
      </c>
      <c r="X428" s="2">
        <f t="shared" si="52"/>
        <v>-39.774642962498923</v>
      </c>
    </row>
    <row r="429" spans="12:24" x14ac:dyDescent="0.25">
      <c r="L429">
        <f t="shared" si="48"/>
        <v>4.2699999999999534</v>
      </c>
      <c r="M429" s="1">
        <f t="shared" si="49"/>
        <v>18620.871366626692</v>
      </c>
      <c r="N429" s="1">
        <f t="shared" si="47"/>
        <v>0.14791968798584812</v>
      </c>
      <c r="O429" s="2" t="str">
        <f t="shared" si="53"/>
        <v>0.598309389854454+0.801265170846699i</v>
      </c>
      <c r="P429" s="2" t="str">
        <f>IMDIV(IMSUB(IMPRODUCT(gg1_+gg2_,$O429),gg2_),IMSUB($O429,1))</f>
        <v>0.000122189521789551-2.37790601388057E-07i</v>
      </c>
      <c r="Q429" s="2" t="str">
        <f>IMDIV(IMPRODUCT(gpi,$O429),IMSUB($O429,1))</f>
        <v>48.2518225908278-96.2494613899382i</v>
      </c>
      <c r="R429" s="2" t="str">
        <f>IMPRODUCT($P429,$Q429,gpd)</f>
        <v>0.00395023362135705-0.00791808271405781i</v>
      </c>
      <c r="S429" s="2" t="str">
        <f>IMDIV($R429,IMSUM(1,$R429))</f>
        <v>0.00399664569362909-0.00785540625298688i</v>
      </c>
      <c r="T429" s="2">
        <f t="shared" si="50"/>
        <v>-41.096875169591456</v>
      </c>
      <c r="U429">
        <f t="shared" si="51"/>
        <v>-63.034079910078646</v>
      </c>
      <c r="W429" s="2" t="str">
        <f>IMPRODUCT($S429,IMDIV($O429,IMSUB($O429,1)))</f>
        <v>-0.00583639282041147-0.00791382193738512i</v>
      </c>
      <c r="X429" s="2">
        <f t="shared" si="52"/>
        <v>-40.14609192476189</v>
      </c>
    </row>
    <row r="430" spans="12:24" x14ac:dyDescent="0.25">
      <c r="L430">
        <f t="shared" si="48"/>
        <v>4.2799999999999532</v>
      </c>
      <c r="M430" s="1">
        <f t="shared" si="49"/>
        <v>19054.607179630439</v>
      </c>
      <c r="N430" s="1">
        <f t="shared" si="47"/>
        <v>0.15136518013627398</v>
      </c>
      <c r="O430" s="2" t="str">
        <f t="shared" si="53"/>
        <v>0.580824225195332+0.814029004044845i</v>
      </c>
      <c r="P430" s="2" t="str">
        <f>IMDIV(IMSUB(IMPRODUCT(gg1_+gg2_,$O430),gg2_),IMSUB($O430,1))</f>
        <v>0.000122189521789551-2.31501496695839E-07i</v>
      </c>
      <c r="Q430" s="2" t="str">
        <f>IMDIV(IMPRODUCT(gpi,$O430),IMSUB($O430,1))</f>
        <v>48.251822590828-93.7038479985242i</v>
      </c>
      <c r="R430" s="2" t="str">
        <f>IMPRODUCT($P430,$Q430,gpd)</f>
        <v>0.00395103714739486-0.00770866463420415i</v>
      </c>
      <c r="S430" s="2" t="str">
        <f>IMDIV($R430,IMSUM(1,$R430))</f>
        <v>0.00399420911291312-0.00764765843311404i</v>
      </c>
      <c r="T430" s="2">
        <f t="shared" si="50"/>
        <v>-41.281913838710636</v>
      </c>
      <c r="U430">
        <f t="shared" si="51"/>
        <v>-62.422893504277489</v>
      </c>
      <c r="W430" s="2" t="str">
        <f>IMPRODUCT($S430,IMDIV($O430,IMSUB($O430,1)))</f>
        <v>-0.00542867736102658-0.00770215695108156i</v>
      </c>
      <c r="X430" s="2">
        <f t="shared" si="52"/>
        <v>-40.51617555293484</v>
      </c>
    </row>
    <row r="431" spans="12:24" x14ac:dyDescent="0.25">
      <c r="L431">
        <f t="shared" si="48"/>
        <v>4.289999999999953</v>
      </c>
      <c r="M431" s="1">
        <f t="shared" si="49"/>
        <v>19498.445997578372</v>
      </c>
      <c r="N431" s="1">
        <f t="shared" si="47"/>
        <v>0.15489092810876318</v>
      </c>
      <c r="O431" s="2" t="str">
        <f t="shared" si="53"/>
        <v>0.562650059766216+0.826695173715847i</v>
      </c>
      <c r="P431" s="2" t="str">
        <f>IMDIV(IMSUB(IMPRODUCT(gg1_+gg2_,$O431),gg2_),IMSUB($O431,1))</f>
        <v>0.000122189521789551-2.2533384657856E-07i</v>
      </c>
      <c r="Q431" s="2" t="str">
        <f>IMDIV(IMPRODUCT(gpi,$O431),IMSUB($O431,1))</f>
        <v>48.251822590828-91.207395243973i</v>
      </c>
      <c r="R431" s="2" t="str">
        <f>IMPRODUCT($P431,$Q431,gpd)</f>
        <v>0.00395180423914693-0.00750329081582827i</v>
      </c>
      <c r="S431" s="2" t="str">
        <f>IMDIV($R431,IMSUM(1,$R431))</f>
        <v>0.00399188300779699-0.00744392163564237i</v>
      </c>
      <c r="T431" s="2">
        <f t="shared" si="50"/>
        <v>-41.46623679151795</v>
      </c>
      <c r="U431">
        <f t="shared" si="51"/>
        <v>-61.797087210387801</v>
      </c>
      <c r="W431" s="2" t="str">
        <f>IMPRODUCT($S431,IMDIV($O431,IMSUB($O431,1)))</f>
        <v>-0.00503944769315386-0.00749476391323264i</v>
      </c>
      <c r="X431" s="2">
        <f t="shared" si="52"/>
        <v>-40.884827463285013</v>
      </c>
    </row>
    <row r="432" spans="12:24" x14ac:dyDescent="0.25">
      <c r="L432">
        <f t="shared" si="48"/>
        <v>4.2999999999999527</v>
      </c>
      <c r="M432" s="1">
        <f t="shared" si="49"/>
        <v>19952.623149686631</v>
      </c>
      <c r="N432" s="1">
        <f t="shared" si="47"/>
        <v>0.15849880130155916</v>
      </c>
      <c r="O432" s="2" t="str">
        <f t="shared" si="53"/>
        <v>0.543766803624052+0.839236357217966i</v>
      </c>
      <c r="P432" s="2" t="str">
        <f>IMDIV(IMSUB(IMPRODUCT(gg1_+gg2_,$O432),gg2_),IMSUB($O432,1))</f>
        <v>0.000122189521789551-2.19284284229713E-07i</v>
      </c>
      <c r="Q432" s="2" t="str">
        <f>IMDIV(IMPRODUCT(gpi,$O432),IMSUB($O432,1))</f>
        <v>48.2518225908279-88.7587403589224i</v>
      </c>
      <c r="R432" s="2" t="str">
        <f>IMPRODUCT($P432,$Q432,gpd)</f>
        <v>0.00395253652225141-0.00730184914916312i</v>
      </c>
      <c r="S432" s="2" t="str">
        <f>IMDIV($R432,IMSUM(1,$R432))</f>
        <v>0.00398966244960346-0.00724408472634887i</v>
      </c>
      <c r="T432" s="2">
        <f t="shared" si="50"/>
        <v>-41.649809165775366</v>
      </c>
      <c r="U432">
        <f t="shared" si="51"/>
        <v>-61.156329355193115</v>
      </c>
      <c r="W432" s="2" t="str">
        <f>IMPRODUCT($S432,IMDIV($O432,IMSUB($O432,1)))</f>
        <v>-0.0046678791231205-0.00729151425532436i</v>
      </c>
      <c r="X432" s="2">
        <f t="shared" si="52"/>
        <v>-41.251977944061203</v>
      </c>
    </row>
    <row r="433" spans="12:24" x14ac:dyDescent="0.25">
      <c r="L433">
        <f t="shared" si="48"/>
        <v>4.3099999999999525</v>
      </c>
      <c r="M433" s="1">
        <f t="shared" si="49"/>
        <v>20417.379446693074</v>
      </c>
      <c r="N433" s="1">
        <f t="shared" si="47"/>
        <v>0.16219071265678511</v>
      </c>
      <c r="O433" s="2" t="str">
        <f t="shared" si="53"/>
        <v>0.524154520971814+0.851623178491995i</v>
      </c>
      <c r="P433" s="2" t="str">
        <f>IMDIV(IMSUB(IMPRODUCT(gg1_+gg2_,$O433),gg2_),IMSUB($O433,1))</f>
        <v>0.000122189521789551-2.13349497993164E-07i</v>
      </c>
      <c r="Q433" s="2" t="str">
        <f>IMDIV(IMPRODUCT(gpi,$O433),IMSUB($O433,1))</f>
        <v>48.2518225908279-86.3565428986638i</v>
      </c>
      <c r="R433" s="2" t="str">
        <f>IMPRODUCT($P433,$Q433,gpd)</f>
        <v>0.00395323554836106-0.00710422936084277i</v>
      </c>
      <c r="S433" s="2" t="str">
        <f>IMDIV($R433,IMSUM(1,$R433))</f>
        <v>0.00398754273391842-0.00704803838677804i</v>
      </c>
      <c r="T433" s="2">
        <f t="shared" si="50"/>
        <v>-41.832594346878167</v>
      </c>
      <c r="U433">
        <f t="shared" si="51"/>
        <v>-60.500280348693629</v>
      </c>
      <c r="W433" s="2" t="str">
        <f>IMPRODUCT($S433,IMDIV($O433,IMSUB($O433,1)))</f>
        <v>-0.00431318448070365-0.00709228238711279i</v>
      </c>
      <c r="X433" s="2">
        <f t="shared" si="52"/>
        <v>-41.617553778199365</v>
      </c>
    </row>
    <row r="434" spans="12:24" x14ac:dyDescent="0.25">
      <c r="L434">
        <f t="shared" si="48"/>
        <v>4.3199999999999523</v>
      </c>
      <c r="M434" s="1">
        <f t="shared" si="49"/>
        <v>20892.961308538121</v>
      </c>
      <c r="N434" s="1">
        <f t="shared" si="47"/>
        <v>0.16596861967470961</v>
      </c>
      <c r="O434" s="2" t="str">
        <f t="shared" si="53"/>
        <v>0.503793530242241+0.863824101820538i</v>
      </c>
      <c r="P434" s="2" t="str">
        <f>IMDIV(IMSUB(IMPRODUCT(gg1_+gg2_,$O434),gg2_),IMSUB($O434,1))</f>
        <v>0.000122189521789551-2.07526229001492E-07i</v>
      </c>
      <c r="Q434" s="2" t="str">
        <f>IMDIV(IMPRODUCT(gpi,$O434),IMSUB($O434,1))</f>
        <v>48.2518225908279-83.9994837855985i</v>
      </c>
      <c r="R434" s="2" t="str">
        <f>IMPRODUCT($P434,$Q434,gpd)</f>
        <v>0.00395390279841836-0.00691032293529341i</v>
      </c>
      <c r="S434" s="2" t="str">
        <f>IMDIV($R434,IMSUM(1,$R434))</f>
        <v>0.0039855193706683-0.0068556750366647i</v>
      </c>
      <c r="T434" s="2">
        <f t="shared" si="50"/>
        <v>-42.014553873952863</v>
      </c>
      <c r="U434">
        <f t="shared" si="51"/>
        <v>-59.828592504913779</v>
      </c>
      <c r="W434" s="2" t="str">
        <f>IMPRODUCT($S434,IMDIV($O434,IMSUB($O434,1)))</f>
        <v>-0.00397461245897854-0.00689694554138637i</v>
      </c>
      <c r="X434" s="2">
        <f t="shared" si="52"/>
        <v>-41.981478055544585</v>
      </c>
    </row>
    <row r="435" spans="12:24" x14ac:dyDescent="0.25">
      <c r="L435">
        <f t="shared" si="48"/>
        <v>4.3299999999999521</v>
      </c>
      <c r="M435" s="1">
        <f t="shared" si="49"/>
        <v>21379.620895019994</v>
      </c>
      <c r="N435" s="1">
        <f t="shared" si="47"/>
        <v>0.16983452545164004</v>
      </c>
      <c r="O435" s="2" t="str">
        <f t="shared" si="53"/>
        <v>0.482664515961171+0.875805323706112i</v>
      </c>
      <c r="P435" s="2" t="str">
        <f>IMDIV(IMSUB(IMPRODUCT(gg1_+gg2_,$O435),gg2_),IMSUB($O435,1))</f>
        <v>0.00012218952178955-2.01811268789516E-07i</v>
      </c>
      <c r="Q435" s="2" t="str">
        <f>IMDIV(IMPRODUCT(gpi,$O435),IMSUB($O435,1))</f>
        <v>48.2518225908279-81.6862643436965i</v>
      </c>
      <c r="R435" s="2" t="str">
        <f>IMPRODUCT($P435,$Q435,gpd)</f>
        <v>0.00395453968577876-0.00672002303530178i</v>
      </c>
      <c r="S435" s="2" t="str">
        <f>IMDIV($R435,IMSUM(1,$R435))</f>
        <v>0.00398358807465657-0.00666688875551258i</v>
      </c>
      <c r="T435" s="2">
        <f t="shared" si="50"/>
        <v>-42.195647340354121</v>
      </c>
      <c r="U435">
        <f t="shared" si="51"/>
        <v>-59.140909858491547</v>
      </c>
      <c r="W435" s="2" t="str">
        <f>IMPRODUCT($S435,IMDIV($O435,IMSUB($O435,1)))</f>
        <v>-0.00365144603104106-0.00670538362305901i</v>
      </c>
      <c r="X435" s="2">
        <f t="shared" si="52"/>
        <v>-42.343669973869268</v>
      </c>
    </row>
    <row r="436" spans="12:24" x14ac:dyDescent="0.25">
      <c r="L436">
        <f t="shared" si="48"/>
        <v>4.3399999999999519</v>
      </c>
      <c r="M436" s="1">
        <f t="shared" si="49"/>
        <v>21877.616239493142</v>
      </c>
      <c r="N436" s="1">
        <f t="shared" si="47"/>
        <v>0.17379047974199061</v>
      </c>
      <c r="O436" s="2" t="str">
        <f t="shared" si="53"/>
        <v>0.460748653365167+0.887530663370109i</v>
      </c>
      <c r="P436" s="2" t="str">
        <f>IMDIV(IMSUB(IMPRODUCT(gg1_+gg2_,$O436),gg2_),IMSUB($O436,1))</f>
        <v>0.000122189521789551-1.9620145688102E-07i</v>
      </c>
      <c r="Q436" s="2" t="str">
        <f>IMDIV(IMPRODUCT(gpi,$O436),IMSUB($O436,1))</f>
        <v>48.251822590828-79.4156053204152i</v>
      </c>
      <c r="R436" s="2" t="str">
        <f>IMPRODUCT($P436,$Q436,gpd)</f>
        <v>0.0039551475591886-0.00653322442155248i</v>
      </c>
      <c r="S436" s="2" t="str">
        <f>IMDIV($R436,IMSUM(1,$R436))</f>
        <v>0.00398174475654063-0.00648157520312432i</v>
      </c>
      <c r="T436" s="2">
        <f t="shared" si="50"/>
        <v>-42.375832288165654</v>
      </c>
      <c r="U436">
        <f t="shared" si="51"/>
        <v>-58.436867976963491</v>
      </c>
      <c r="W436" s="2" t="str">
        <f>IMPRODUCT($S436,IMDIV($O436,IMSUB($O436,1)))</f>
        <v>-0.00334300094036943-0.00651747906204361i</v>
      </c>
      <c r="X436" s="2">
        <f t="shared" si="52"/>
        <v>-42.704044627898476</v>
      </c>
    </row>
    <row r="437" spans="12:24" x14ac:dyDescent="0.25">
      <c r="L437">
        <f t="shared" si="48"/>
        <v>4.3499999999999517</v>
      </c>
      <c r="M437" s="1">
        <f t="shared" si="49"/>
        <v>22387.211385680916</v>
      </c>
      <c r="N437" s="1">
        <f t="shared" si="47"/>
        <v>0.17783858004508904</v>
      </c>
      <c r="O437" s="2" t="str">
        <f t="shared" si="53"/>
        <v>0.438027746799101+0.898961452473966i</v>
      </c>
      <c r="P437" s="2" t="str">
        <f>IMDIV(IMSUB(IMPRODUCT(gg1_+gg2_,$O437),gg2_),IMSUB($O437,1))</f>
        <v>0.000122189521789551-1.90693678331268E-07i</v>
      </c>
      <c r="Q437" s="2" t="str">
        <f>IMDIV(IMPRODUCT(gpi,$O437),IMSUB($O437,1))</f>
        <v>48.2518225908279-77.1862458932828i</v>
      </c>
      <c r="R437" s="2" t="str">
        <f>IMPRODUCT($P437,$Q437,gpd)</f>
        <v>0.00395572770562346-0.00634982337090261i</v>
      </c>
      <c r="S437" s="2" t="str">
        <f>IMDIV($R437,IMSUM(1,$R437))</f>
        <v>0.00397998551423035-0.00629963153885505i</v>
      </c>
      <c r="T437" s="2">
        <f t="shared" si="50"/>
        <v>-42.55506409628169</v>
      </c>
      <c r="U437">
        <f t="shared" si="51"/>
        <v>-57.716093768648371</v>
      </c>
      <c r="W437" s="2" t="str">
        <f>IMPRODUCT($S437,IMDIV($O437,IMSUB($O437,1)))</f>
        <v>-0.0030486242617534-0.00633311666935542i</v>
      </c>
      <c r="X437" s="2">
        <f t="shared" si="52"/>
        <v>-43.06251278549432</v>
      </c>
    </row>
    <row r="438" spans="12:24" x14ac:dyDescent="0.25">
      <c r="L438">
        <f t="shared" si="48"/>
        <v>4.3599999999999515</v>
      </c>
      <c r="M438" s="1">
        <f t="shared" si="49"/>
        <v>22908.67652767519</v>
      </c>
      <c r="N438" s="1">
        <f t="shared" si="47"/>
        <v>0.18198097271729954</v>
      </c>
      <c r="O438" s="2" t="str">
        <f t="shared" si="53"/>
        <v>0.414484382968976+0.910056424775314i</v>
      </c>
      <c r="P438" s="2" t="str">
        <f>IMDIV(IMSUB(IMPRODUCT(gg1_+gg2_,$O438),gg2_),IMSUB($O438,1))</f>
        <v>0.00012218952178955-1.85284861228015E-07i</v>
      </c>
      <c r="Q438" s="2" t="str">
        <f>IMDIV(IMPRODUCT(gpi,$O438),IMSUB($O438,1))</f>
        <v>48.2518225908279-74.9969426581066i</v>
      </c>
      <c r="R438" s="2" t="str">
        <f>IMPRODUCT($P438,$Q438,gpd)</f>
        <v>0.00395628135299342-0.00616971759314605i</v>
      </c>
      <c r="S438" s="2" t="str">
        <f>IMDIV($R438,IMSUM(1,$R438))</f>
        <v>0.00397830662469141-0.00612095633934494i</v>
      </c>
      <c r="T438" s="2">
        <f t="shared" si="50"/>
        <v>-42.733295861604326</v>
      </c>
      <c r="U438">
        <f t="shared" si="51"/>
        <v>-56.978205286039227</v>
      </c>
      <c r="W438" s="2" t="str">
        <f>IMPRODUCT($S438,IMDIV($O438,IMSUB($O438,1)))</f>
        <v>-0.00276769302988849-0.00615218349589845i</v>
      </c>
      <c r="X438" s="2">
        <f t="shared" si="52"/>
        <v>-43.418980650072555</v>
      </c>
    </row>
    <row r="439" spans="12:24" x14ac:dyDescent="0.25">
      <c r="L439">
        <f t="shared" si="48"/>
        <v>4.3699999999999513</v>
      </c>
      <c r="M439" s="1">
        <f t="shared" si="49"/>
        <v>23442.28815319662</v>
      </c>
      <c r="N439" s="1">
        <f t="shared" si="47"/>
        <v>0.18621985411004771</v>
      </c>
      <c r="O439" s="2" t="str">
        <f t="shared" si="53"/>
        <v>0.390102100172487+0.920771606556705i</v>
      </c>
      <c r="P439" s="2" t="str">
        <f>IMDIV(IMSUB(IMPRODUCT(gg1_+gg2_,$O439),gg2_),IMSUB($O439,1))</f>
        <v>0.000122189521789551-1.79971974140445E-07i</v>
      </c>
      <c r="Q439" s="2" t="str">
        <f>IMDIV(IMPRODUCT(gpi,$O439),IMSUB($O439,1))</f>
        <v>48.2518225908279-72.846468595499i</v>
      </c>
      <c r="R439" s="2" t="str">
        <f>IMPRODUCT($P439,$Q439,gpd)</f>
        <v>0.00395680967271974-0.00599280614599339i</v>
      </c>
      <c r="S439" s="2" t="str">
        <f>IMDIV($R439,IMSUM(1,$R439))</f>
        <v>0.00397670453613656-0.00594544951446094i</v>
      </c>
      <c r="T439" s="2">
        <f t="shared" si="50"/>
        <v>-42.910478272854256</v>
      </c>
      <c r="U439">
        <f t="shared" si="51"/>
        <v>-56.222811524614244</v>
      </c>
      <c r="W439" s="2" t="str">
        <f>IMPRODUCT($S439,IMDIV($O439,IMSUB($O439,1)))</f>
        <v>-0.00249961293289422-0.00597456869338384i</v>
      </c>
      <c r="X439" s="2">
        <f t="shared" si="52"/>
        <v>-43.773349608244189</v>
      </c>
    </row>
    <row r="440" spans="12:24" x14ac:dyDescent="0.25">
      <c r="L440">
        <f t="shared" si="48"/>
        <v>4.379999999999951</v>
      </c>
      <c r="M440" s="1">
        <f t="shared" si="49"/>
        <v>23988.329190192238</v>
      </c>
      <c r="N440" s="1">
        <f t="shared" si="47"/>
        <v>0.19055747173435619</v>
      </c>
      <c r="O440" s="2" t="str">
        <f t="shared" si="53"/>
        <v>0.364865574672426+0.931060208804436i</v>
      </c>
      <c r="P440" s="2" t="str">
        <f>IMDIV(IMSUB(IMPRODUCT(gg1_+gg2_,$O440),gg2_),IMSUB($O440,1))</f>
        <v>0.000122189521789551-1.74752023500169E-07i</v>
      </c>
      <c r="Q440" s="2" t="str">
        <f>IMDIV(IMPRODUCT(gpi,$O440),IMSUB($O440,1))</f>
        <v>48.2518225908279-70.7336120120404i</v>
      </c>
      <c r="R440" s="2" t="str">
        <f>IMPRODUCT($P440,$Q440,gpd)</f>
        <v>0.00395731378218853-0.0058189893479649i</v>
      </c>
      <c r="S440" s="2" t="str">
        <f>IMDIV($R440,IMSUM(1,$R440))</f>
        <v>0.00397517586058932-0.00577301222114834i</v>
      </c>
      <c r="T440" s="2">
        <f t="shared" si="50"/>
        <v>-43.08655947644985</v>
      </c>
      <c r="U440">
        <f t="shared" si="51"/>
        <v>-55.449512216958688</v>
      </c>
      <c r="W440" s="2" t="str">
        <f>IMPRODUCT($S440,IMDIV($O440,IMSUB($O440,1)))</f>
        <v>-0.00224381706816747-0.00580016337681806i</v>
      </c>
      <c r="X440" s="2">
        <f t="shared" si="52"/>
        <v>-44.125515961592335</v>
      </c>
    </row>
    <row r="441" spans="12:24" x14ac:dyDescent="0.25">
      <c r="L441">
        <f t="shared" si="48"/>
        <v>4.3899999999999508</v>
      </c>
      <c r="M441" s="1">
        <f t="shared" si="49"/>
        <v>24547.089156847531</v>
      </c>
      <c r="N441" s="1">
        <f t="shared" si="47"/>
        <v>0.19499612545250422</v>
      </c>
      <c r="O441" s="2" t="str">
        <f t="shared" si="53"/>
        <v>0.338760825416697+0.940872522270152i</v>
      </c>
      <c r="P441" s="2" t="str">
        <f>IMDIV(IMSUB(IMPRODUCT(gg1_+gg2_,$O441),gg2_),IMSUB($O441,1))</f>
        <v>0.000122189521789551-1.69622050914276E-07i</v>
      </c>
      <c r="Q441" s="2" t="str">
        <f>IMDIV(IMPRODUCT(gpi,$O441),IMSUB($O441,1))</f>
        <v>48.251822590828-68.6571754520948i</v>
      </c>
      <c r="R441" s="2" t="str">
        <f>IMPRODUCT($P441,$Q441,gpd)</f>
        <v>0.00395779474708653-0.00564816868887016i</v>
      </c>
      <c r="S441" s="2" t="str">
        <f>IMDIV($R441,IMSUM(1,$R441))</f>
        <v>0.0039737173668062-0.00560354677486989i</v>
      </c>
      <c r="T441" s="2">
        <f t="shared" si="50"/>
        <v>-43.261484933853495</v>
      </c>
      <c r="U441">
        <f t="shared" si="51"/>
        <v>-54.657897622114163</v>
      </c>
      <c r="W441" s="2" t="str">
        <f>IMPRODUCT($S441,IMDIV($O441,IMSUB($O441,1)))</f>
        <v>-0.00199976475814741-0.00562886048799257i</v>
      </c>
      <c r="X441" s="2">
        <f t="shared" si="52"/>
        <v>-44.475370641383648</v>
      </c>
    </row>
    <row r="442" spans="12:24" x14ac:dyDescent="0.25">
      <c r="L442">
        <f t="shared" si="48"/>
        <v>4.3999999999999506</v>
      </c>
      <c r="M442" s="1">
        <f t="shared" si="49"/>
        <v>25118.86431509296</v>
      </c>
      <c r="N442" s="1">
        <f t="shared" si="47"/>
        <v>0.19953816869744634</v>
      </c>
      <c r="O442" s="2" t="str">
        <f t="shared" si="53"/>
        <v>0.311775438339178+0.950155816720822i</v>
      </c>
      <c r="P442" s="2" t="str">
        <f>IMDIV(IMSUB(IMPRODUCT(gg1_+gg2_,$O442),gg2_),IMSUB($O442,1))</f>
        <v>0.000122189521789551-1.64579130393773E-07i</v>
      </c>
      <c r="Q442" s="2" t="str">
        <f>IMDIV(IMPRODUCT(gpi,$O442),IMSUB($O442,1))</f>
        <v>48.2518225908279-66.6159745758261i</v>
      </c>
      <c r="R442" s="2" t="str">
        <f>IMPRODUCT($P442,$Q442,gpd)</f>
        <v>0.00395825358362271-0.00548024673750646i</v>
      </c>
      <c r="S442" s="2" t="str">
        <f>IMDIV($R442,IMSUM(1,$R442))</f>
        <v>0.00397232597354304-0.00543695655826888i</v>
      </c>
      <c r="T442" s="2">
        <f t="shared" si="50"/>
        <v>-43.435197269736989</v>
      </c>
      <c r="U442">
        <f t="shared" si="51"/>
        <v>-53.84754831004819</v>
      </c>
      <c r="W442" s="2" t="str">
        <f>IMPRODUCT($S442,IMDIV($O442,IMSUB($O442,1)))</f>
        <v>-0.00176694042371352-0.00546055465938228i</v>
      </c>
      <c r="X442" s="2">
        <f t="shared" si="52"/>
        <v>-44.822798904916326</v>
      </c>
    </row>
    <row r="443" spans="12:24" x14ac:dyDescent="0.25">
      <c r="L443">
        <f t="shared" si="48"/>
        <v>4.4099999999999504</v>
      </c>
      <c r="M443" s="1">
        <f t="shared" si="49"/>
        <v>25703.957827685728</v>
      </c>
      <c r="N443" s="1">
        <f t="shared" si="47"/>
        <v>0.20418600972063175</v>
      </c>
      <c r="O443" s="2" t="str">
        <f t="shared" si="53"/>
        <v>0.28389881149854+0.958854245873541i</v>
      </c>
      <c r="P443" s="2" t="str">
        <f>IMDIV(IMSUB(IMPRODUCT(gg1_+gg2_,$O443),gg2_),IMSUB($O443,1))</f>
        <v>0.000122189521789551-1.59620365485873E-07i</v>
      </c>
      <c r="Q443" s="2" t="str">
        <f>IMDIV(IMPRODUCT(gpi,$O443),IMSUB($O443,1))</f>
        <v>48.251822590828-64.6088369985408i</v>
      </c>
      <c r="R443" s="2" t="str">
        <f>IMPRODUCT($P443,$Q443,gpd)</f>
        <v>0.00395869126064067-0.00531512704617591i</v>
      </c>
      <c r="S443" s="2" t="str">
        <f>IMDIV($R443,IMSUM(1,$R443))</f>
        <v>0.00397099874315336-0.0052731459266599i</v>
      </c>
      <c r="T443" s="2">
        <f t="shared" si="50"/>
        <v>-43.607636110251171</v>
      </c>
      <c r="U443">
        <f t="shared" si="51"/>
        <v>-53.018034941150177</v>
      </c>
      <c r="W443" s="2" t="str">
        <f>IMPRODUCT($S443,IMDIV($O443,IMSUB($O443,1)))</f>
        <v>-0.00154485251309855-0.00529514207784227i</v>
      </c>
      <c r="X443" s="2">
        <f t="shared" si="52"/>
        <v>-45.167680012075799</v>
      </c>
    </row>
    <row r="444" spans="12:24" x14ac:dyDescent="0.25">
      <c r="L444">
        <f t="shared" si="48"/>
        <v>4.4199999999999502</v>
      </c>
      <c r="M444" s="1">
        <f t="shared" si="49"/>
        <v>26302.679918950838</v>
      </c>
      <c r="N444" s="1">
        <f t="shared" si="47"/>
        <v>0.20894211286889239</v>
      </c>
      <c r="O444" s="2" t="str">
        <f t="shared" si="53"/>
        <v>0.255122422322855+0.966908759722508i</v>
      </c>
      <c r="P444" s="2" t="str">
        <f>IMDIV(IMSUB(IMPRODUCT(gg1_+gg2_,$O444),gg2_),IMSUB($O444,1))</f>
        <v>0.000122189521789551-1.54742886296053E-07i</v>
      </c>
      <c r="Q444" s="2" t="str">
        <f>IMDIV(IMPRODUCT(gpi,$O444),IMSUB($O444,1))</f>
        <v>48.2518225908279-62.6346010859114i</v>
      </c>
      <c r="R444" s="2" t="str">
        <f>IMPRODUCT($P444,$Q444,gpd)</f>
        <v>0.00395910870162517-0.00515271405157294i</v>
      </c>
      <c r="S444" s="2" t="str">
        <f>IMDIV($R444,IMSUM(1,$R444))</f>
        <v>0.00396973287550683-0.00511202010990429i</v>
      </c>
      <c r="T444" s="2">
        <f t="shared" si="50"/>
        <v>-43.778737910621011</v>
      </c>
      <c r="U444">
        <f t="shared" si="51"/>
        <v>-52.16891804064857</v>
      </c>
      <c r="W444" s="2" t="str">
        <f>IMPRODUCT($S444,IMDIV($O444,IMSUB($O444,1)))</f>
        <v>-0.00133303248434737-0.00513252034745934i</v>
      </c>
      <c r="X444" s="2">
        <f t="shared" si="52"/>
        <v>-45.509886880540719</v>
      </c>
    </row>
    <row r="445" spans="12:24" x14ac:dyDescent="0.25">
      <c r="L445">
        <f t="shared" si="48"/>
        <v>4.42999999999995</v>
      </c>
      <c r="M445" s="1">
        <f t="shared" si="49"/>
        <v>26915.348039266104</v>
      </c>
      <c r="N445" s="1">
        <f t="shared" si="47"/>
        <v>0.21380899989107194</v>
      </c>
      <c r="O445" s="2" t="str">
        <f t="shared" si="53"/>
        <v>0.22544011822609+0.974257026196992i</v>
      </c>
      <c r="P445" s="2" t="str">
        <f>IMDIV(IMSUB(IMPRODUCT(gg1_+gg2_,$O445),gg2_),IMSUB($O445,1))</f>
        <v>0.000122189521789551-1.49943846390254E-07i</v>
      </c>
      <c r="Q445" s="2" t="str">
        <f>IMDIV(IMPRODUCT(gpi,$O445),IMSUB($O445,1))</f>
        <v>48.2518225908279-60.6921146990759i</v>
      </c>
      <c r="R445" s="2" t="str">
        <f>IMPRODUCT($P445,$Q445,gpd)</f>
        <v>0.0039595067866067-0.00499291297154837i</v>
      </c>
      <c r="S445" s="2" t="str">
        <f>IMDIV($R445,IMSUM(1,$R445))</f>
        <v>0.00396852570221693-0.00495348511018071i</v>
      </c>
      <c r="T445" s="2">
        <f t="shared" si="50"/>
        <v>-43.948435771209361</v>
      </c>
      <c r="U445">
        <f t="shared" si="51"/>
        <v>-51.299747767854903</v>
      </c>
      <c r="W445" s="2" t="str">
        <f>IMPRODUCT($S445,IMDIV($O445,IMSUB($O445,1)))</f>
        <v>-0.0011310338395123-0.00497258835088176i</v>
      </c>
      <c r="X445" s="2">
        <f t="shared" si="52"/>
        <v>-45.849285717925568</v>
      </c>
    </row>
    <row r="446" spans="12:24" x14ac:dyDescent="0.25">
      <c r="L446">
        <f t="shared" si="48"/>
        <v>4.4399999999999498</v>
      </c>
      <c r="M446" s="1">
        <f t="shared" si="49"/>
        <v>27542.287033378489</v>
      </c>
      <c r="N446" s="1">
        <f t="shared" si="47"/>
        <v>0.21878925127509002</v>
      </c>
      <c r="O446" s="2" t="str">
        <f t="shared" si="53"/>
        <v>0.194848431843126+0.980833364342932i</v>
      </c>
      <c r="P446" s="2" t="str">
        <f>IMDIV(IMSUB(IMPRODUCT(gg1_+gg2_,$O446),gg2_),IMSUB($O446,1))</f>
        <v>0.000122189521789551-1.45220419552337E-07i</v>
      </c>
      <c r="Q446" s="2" t="str">
        <f>IMDIV(IMPRODUCT(gpi,$O446),IMSUB($O446,1))</f>
        <v>48.2518225908279-58.7802338828942i</v>
      </c>
      <c r="R446" s="2" t="str">
        <f>IMPRODUCT($P446,$Q446,gpd)</f>
        <v>0.00395988635396718-0.00483562969719719i</v>
      </c>
      <c r="S446" s="2" t="str">
        <f>IMDIV($R446,IMSUM(1,$R446))</f>
        <v>0.00396737468116777-0.00479744759510329i</v>
      </c>
      <c r="T446" s="2">
        <f t="shared" si="50"/>
        <v>-44.116659241111279</v>
      </c>
      <c r="U446">
        <f t="shared" si="51"/>
        <v>-50.41006368012939</v>
      </c>
      <c r="W446" s="2" t="str">
        <f>IMPRODUCT($S446,IMDIV($O446,IMSUB($O446,1)))</f>
        <v>-0.000938431208930795-0.00481524610840466i</v>
      </c>
      <c r="X446" s="2">
        <f t="shared" si="52"/>
        <v>-46.185735628983089</v>
      </c>
    </row>
    <row r="447" spans="12:24" x14ac:dyDescent="0.25">
      <c r="L447">
        <f t="shared" si="48"/>
        <v>4.4499999999999496</v>
      </c>
      <c r="M447" s="1">
        <f t="shared" si="49"/>
        <v>28183.829312641286</v>
      </c>
      <c r="N447" s="1">
        <f t="shared" si="47"/>
        <v>0.22388550761615264</v>
      </c>
      <c r="O447" s="2" t="str">
        <f t="shared" si="53"/>
        <v>0.163346922091323+0.986568691497602i</v>
      </c>
      <c r="P447" s="2" t="str">
        <f>IMDIV(IMSUB(IMPRODUCT(gg1_+gg2_,$O447),gg2_),IMSUB($O447,1))</f>
        <v>0.00012218952178955-1.40569796385056E-07i</v>
      </c>
      <c r="Q447" s="2" t="str">
        <f>IMDIV(IMPRODUCT(gpi,$O447),IMSUB($O447,1))</f>
        <v>48.2518225908279-56.8978214898812i</v>
      </c>
      <c r="R447" s="2" t="str">
        <f>IMPRODUCT($P447,$Q447,gpd)</f>
        <v>0.00396024820214979-0.00468077067965462i</v>
      </c>
      <c r="S447" s="2" t="str">
        <f>IMDIV($R447,IMSUM(1,$R447))</f>
        <v>0.00396627739133162-0.00464381478557819i</v>
      </c>
      <c r="T447" s="2">
        <f t="shared" si="50"/>
        <v>-44.28333410824429</v>
      </c>
      <c r="U447">
        <f t="shared" si="51"/>
        <v>-49.499394491467932</v>
      </c>
      <c r="W447" s="2" t="str">
        <f>IMPRODUCT($S447,IMDIV($O447,IMSUB($O447,1)))</f>
        <v>-0.000754819484095511-0.00466039463403826i</v>
      </c>
      <c r="X447" s="2">
        <f t="shared" si="52"/>
        <v>-46.519088195798226</v>
      </c>
    </row>
    <row r="448" spans="12:24" x14ac:dyDescent="0.25">
      <c r="L448">
        <f t="shared" si="48"/>
        <v>4.4599999999999493</v>
      </c>
      <c r="M448" s="1">
        <f t="shared" si="49"/>
        <v>28840.315031262729</v>
      </c>
      <c r="N448" s="1">
        <f t="shared" si="47"/>
        <v>0.2291004710168284</v>
      </c>
      <c r="O448" s="2" t="str">
        <f t="shared" si="53"/>
        <v>0.130938542203548+0.991390487227717i</v>
      </c>
      <c r="P448" s="2" t="str">
        <f>IMDIV(IMSUB(IMPRODUCT(gg1_+gg2_,$O448),gg2_),IMSUB($O448,1))</f>
        <v>0.000122189521789551-1.35989180729721E-07i</v>
      </c>
      <c r="Q448" s="2" t="str">
        <f>IMDIV(IMPRODUCT(gpi,$O448),IMSUB($O448,1))</f>
        <v>48.251822590828-55.0437457314444i</v>
      </c>
      <c r="R448" s="2" t="str">
        <f>IMPRODUCT($P448,$Q448,gpd)</f>
        <v>0.00396059309127582-0.00452824281091202i</v>
      </c>
      <c r="S448" s="2" t="str">
        <f>IMDIV($R448,IMSUM(1,$R448))</f>
        <v>0.00396523152786904-0.00449249433771577i</v>
      </c>
      <c r="T448" s="2">
        <f t="shared" si="50"/>
        <v>-44.448382174796464</v>
      </c>
      <c r="U448">
        <f t="shared" si="51"/>
        <v>-48.567257825608607</v>
      </c>
      <c r="W448" s="2" t="str">
        <f>IMPRODUCT($S448,IMDIV($O448,IMSUB($O448,1)))</f>
        <v>-0.000579812997794638-0.00450793578772281i</v>
      </c>
      <c r="X448" s="2">
        <f t="shared" si="52"/>
        <v>-46.849187028697337</v>
      </c>
    </row>
    <row r="449" spans="12:24" x14ac:dyDescent="0.25">
      <c r="L449">
        <f t="shared" si="48"/>
        <v>4.4699999999999491</v>
      </c>
      <c r="M449" s="1">
        <f t="shared" si="49"/>
        <v>29512.092266660449</v>
      </c>
      <c r="N449" s="1">
        <f t="shared" si="47"/>
        <v>0.2344369065197405</v>
      </c>
      <c r="O449" s="2" t="str">
        <f t="shared" si="53"/>
        <v>0.0976300357866978+0.995222777126955i</v>
      </c>
      <c r="P449" s="2" t="str">
        <f>IMDIV(IMSUB(IMPRODUCT(gg1_+gg2_,$O449),gg2_),IMSUB($O449,1))</f>
        <v>0.000122189521789551-1.31475785886972E-07i</v>
      </c>
      <c r="Q449" s="2" t="str">
        <f>IMDIV(IMPRODUCT(gpi,$O449),IMSUB($O449,1))</f>
        <v>48.2518225908279-53.2168786470486i</v>
      </c>
      <c r="R449" s="2" t="str">
        <f>IMPRODUCT($P449,$Q449,gpd)</f>
        <v>0.00396092174466982-0.00437795329788055i</v>
      </c>
      <c r="S449" s="2" t="str">
        <f>IMDIV($R449,IMSUM(1,$R449))</f>
        <v>0.00396423489750415-0.00434339421803356i</v>
      </c>
      <c r="T449" s="2">
        <f t="shared" si="50"/>
        <v>-44.611721016776322</v>
      </c>
      <c r="U449">
        <f t="shared" si="51"/>
        <v>-47.613159963563014</v>
      </c>
      <c r="W449" s="2" t="str">
        <f>IMPRODUCT($S449,IMDIV($O449,IMSUB($O449,1)))</f>
        <v>-0.000413044750378221-0.00435777212278191i</v>
      </c>
      <c r="X449" s="2">
        <f t="shared" si="52"/>
        <v>-47.175867285359388</v>
      </c>
    </row>
    <row r="450" spans="12:24" x14ac:dyDescent="0.25">
      <c r="L450">
        <f t="shared" si="48"/>
        <v>4.4799999999999489</v>
      </c>
      <c r="M450" s="1">
        <f t="shared" si="49"/>
        <v>30199.517204016618</v>
      </c>
      <c r="N450" s="1">
        <f t="shared" ref="N450:N513" si="54">M450/(CEdsp)</f>
        <v>0.23989764357362825</v>
      </c>
      <c r="O450" s="2" t="str">
        <f t="shared" si="53"/>
        <v>0.0634323618348925+0.997986139919812i</v>
      </c>
      <c r="P450" s="2" t="str">
        <f>IMDIV(IMSUB(IMPRODUCT(gg1_+gg2_,$O450),gg2_),IMSUB($O450,1))</f>
        <v>0.000122189521789551-1.2702683060286E-07i</v>
      </c>
      <c r="Q450" s="2" t="str">
        <f>IMDIV(IMPRODUCT(gpi,$O450),IMSUB($O450,1))</f>
        <v>48.2518225908279-51.4160944807563i</v>
      </c>
      <c r="R450" s="2" t="str">
        <f>IMPRODUCT($P450,$Q450,gpd)</f>
        <v>0.00396123485029667-0.00422980952883544i</v>
      </c>
      <c r="S450" s="2" t="str">
        <f>IMDIV($R450,IMSUM(1,$R450))</f>
        <v>0.00396328541417059-0.0041964225710899i</v>
      </c>
      <c r="T450" s="2">
        <f t="shared" si="50"/>
        <v>-44.773263726274877</v>
      </c>
      <c r="U450">
        <f t="shared" si="51"/>
        <v>-46.636595585461592</v>
      </c>
      <c r="W450" s="2" t="str">
        <f>IMPRODUCT($S450,IMDIV($O450,IMSUB($O450,1)))</f>
        <v>-0.000254165681190493-0.00420980672761985i</v>
      </c>
      <c r="X450" s="2">
        <f t="shared" si="52"/>
        <v>-47.498955155351666</v>
      </c>
    </row>
    <row r="451" spans="12:24" x14ac:dyDescent="0.25">
      <c r="L451">
        <f t="shared" ref="L451:L514" si="55">L450+Graph_Step_Size</f>
        <v>4.4899999999999487</v>
      </c>
      <c r="M451" s="1">
        <f t="shared" ref="M451:M514" si="56">10^L451</f>
        <v>30902.954325132276</v>
      </c>
      <c r="N451" s="1">
        <f t="shared" si="54"/>
        <v>0.24548557753355985</v>
      </c>
      <c r="O451" s="2" t="str">
        <f t="shared" si="53"/>
        <v>0.0283611494635689+0.99959774169468i</v>
      </c>
      <c r="P451" s="2" t="str">
        <f>IMDIV(IMSUB(IMPRODUCT(gg1_+gg2_,$O451),gg2_),IMSUB($O451,1))</f>
        <v>0.000122189521789551-1.2263953480075E-07i</v>
      </c>
      <c r="Q451" s="2" t="str">
        <f>IMDIV(IMPRODUCT(gpi,$O451),IMSUB($O451,1))</f>
        <v>48.2518225908279-49.6402679532785i</v>
      </c>
      <c r="R451" s="2" t="str">
        <f>IMPRODUCT($P451,$Q451,gpd)</f>
        <v>0.00396153306211027-0.00408371893126399i</v>
      </c>
      <c r="S451" s="2" t="str">
        <f>IMDIV($R451,IMSUM(1,$R451))</f>
        <v>0.00396238109492249-0.0040514875785805i</v>
      </c>
      <c r="T451" s="2">
        <f t="shared" ref="T451:T514" si="57">20*LOG10(SQRT(IMPRODUCT(IMCONJUGATE(S451),S451)+0))</f>
        <v>-44.932918634901966</v>
      </c>
      <c r="U451">
        <f t="shared" ref="U451:U514" si="58">ATAN(IMAGINARY(S451)/IMREAL(S451))*180/PI()</f>
        <v>-45.637047506626729</v>
      </c>
      <c r="W451" s="2" t="str">
        <f>IMPRODUCT($S451,IMDIV($O451,IMSUB($O451,1)))</f>
        <v>-0.000102843984410979-0.00406394306056862i</v>
      </c>
      <c r="X451" s="2">
        <f t="shared" ref="X451:X514" si="59">20*LOG10(SQRT(IMPRODUCT(IMCONJUGATE(W451),W451)+0))</f>
        <v>-47.818267307012938</v>
      </c>
    </row>
    <row r="452" spans="12:24" x14ac:dyDescent="0.25">
      <c r="L452">
        <f t="shared" si="55"/>
        <v>4.4999999999999485</v>
      </c>
      <c r="M452" s="1">
        <f t="shared" si="56"/>
        <v>31622.776601680074</v>
      </c>
      <c r="N452" s="1">
        <f t="shared" si="54"/>
        <v>0.2512036711960855</v>
      </c>
      <c r="O452" s="2" t="str">
        <f t="shared" si="53"/>
        <v>-0.00756281707799867+0.999971401489985i</v>
      </c>
      <c r="P452" s="2" t="str">
        <f>IMDIV(IMSUB(IMPRODUCT(gg1_+gg2_,$O452),gg2_),IMSUB($O452,1))</f>
        <v>0.000122189521789551-1.18311115021848E-07i</v>
      </c>
      <c r="Q452" s="2" t="str">
        <f>IMDIV(IMPRODUCT(gpi,$O452),IMSUB($O452,1))</f>
        <v>48.2518225908279-47.8882724161318i</v>
      </c>
      <c r="R452" s="2" t="str">
        <f>IMPRODUCT($P452,$Q452,gpd)</f>
        <v>0.00396181700131606-0.003939588820015i</v>
      </c>
      <c r="S452" s="2" t="str">
        <f>IMDIV($R452,IMSUM(1,$R452))</f>
        <v>0.00396152005610753-0.00390849730880406i</v>
      </c>
      <c r="T452" s="2">
        <f t="shared" si="57"/>
        <v>-45.090589016691098</v>
      </c>
      <c r="U452">
        <f t="shared" si="58"/>
        <v>-44.613986407771115</v>
      </c>
      <c r="W452" s="2" t="str">
        <f>IMPRODUCT($S452,IMDIV($O452,IMSUB($O452,1)))</f>
        <v>0.0000412355312391537-0.00392008477667224i</v>
      </c>
      <c r="X452" s="2">
        <f t="shared" si="59"/>
        <v>-48.133610293272795</v>
      </c>
    </row>
    <row r="453" spans="12:24" x14ac:dyDescent="0.25">
      <c r="L453">
        <f t="shared" si="55"/>
        <v>4.5099999999999483</v>
      </c>
      <c r="M453" s="1">
        <f t="shared" si="56"/>
        <v>32359.365692959018</v>
      </c>
      <c r="N453" s="1">
        <f t="shared" si="54"/>
        <v>0.25705495637015302</v>
      </c>
      <c r="O453" s="2" t="str">
        <f t="shared" si="53"/>
        <v>-0.0443130828185962+0.999017692881919i</v>
      </c>
      <c r="P453" s="2" t="str">
        <f>IMDIV(IMSUB(IMPRODUCT(gg1_+gg2_,$O453),gg2_),IMSUB($O453,1))</f>
        <v>0.000122189521789551-1.1403877953505E-07i</v>
      </c>
      <c r="Q453" s="2" t="str">
        <f>IMDIV(IMPRODUCT(gpi,$O453),IMSUB($O453,1))</f>
        <v>48.2518225908278-46.1589778727401i</v>
      </c>
      <c r="R453" s="2" t="str">
        <f>IMPRODUCT($P453,$Q453,gpd)</f>
        <v>0.00396208725754758-0.00379732623450221i</v>
      </c>
      <c r="S453" s="2" t="str">
        <f>IMDIV($R453,IMSUM(1,$R453))</f>
        <v>0.00396070050980072-0.00376735955526083i</v>
      </c>
      <c r="T453" s="2">
        <f t="shared" si="57"/>
        <v>-45.246172768574418</v>
      </c>
      <c r="U453">
        <f t="shared" si="58"/>
        <v>-43.566870559230551</v>
      </c>
      <c r="W453" s="2" t="str">
        <f>IMPRODUCT($S453,IMDIV($O453,IMSUB($O453,1)))</f>
        <v>0.000178372039231909-0.00377813554506078i</v>
      </c>
      <c r="X453" s="2">
        <f t="shared" si="59"/>
        <v>-48.444779912611153</v>
      </c>
    </row>
    <row r="454" spans="12:24" x14ac:dyDescent="0.25">
      <c r="L454">
        <f t="shared" si="55"/>
        <v>4.5199999999999481</v>
      </c>
      <c r="M454" s="1">
        <f t="shared" si="56"/>
        <v>33113.112148255212</v>
      </c>
      <c r="N454" s="1">
        <f t="shared" si="54"/>
        <v>0.26304253548461254</v>
      </c>
      <c r="O454" s="2" t="str">
        <f t="shared" si="53"/>
        <v>-0.0818569759245361+0.996644086669103i</v>
      </c>
      <c r="P454" s="2" t="str">
        <f>IMDIV(IMSUB(IMPRODUCT(gg1_+gg2_,$O454),gg2_),IMSUB($O454,1))</f>
        <v>0.000122189521789551-1.09819723078683E-07i</v>
      </c>
      <c r="Q454" s="2" t="str">
        <f>IMDIV(IMPRODUCT(gpi,$O454),IMSUB($O454,1))</f>
        <v>48.2518225908278-44.4512488492839i</v>
      </c>
      <c r="R454" s="2" t="str">
        <f>IMPRODUCT($P454,$Q454,gpd)</f>
        <v>0.00396234438995722-0.00365683776354712i</v>
      </c>
      <c r="S454" s="2" t="str">
        <f>IMDIV($R454,IMSUM(1,$R454))</f>
        <v>0.00395992076049782-0.00362798166298029i</v>
      </c>
      <c r="T454" s="2">
        <f t="shared" si="57"/>
        <v>-45.399562066317607</v>
      </c>
      <c r="U454">
        <f t="shared" si="58"/>
        <v>-42.495145539142214</v>
      </c>
      <c r="W454" s="2" t="str">
        <f>IMPRODUCT($S454,IMDIV($O454,IMSUB($O454,1)))</f>
        <v>0.000308849248454776-0.0036379988554046i</v>
      </c>
      <c r="X454" s="2">
        <f t="shared" si="59"/>
        <v>-48.751560520936309</v>
      </c>
    </row>
    <row r="455" spans="12:24" x14ac:dyDescent="0.25">
      <c r="L455">
        <f t="shared" si="55"/>
        <v>4.5299999999999478</v>
      </c>
      <c r="M455" s="1">
        <f t="shared" si="56"/>
        <v>33884.415613916201</v>
      </c>
      <c r="N455" s="1">
        <f t="shared" si="54"/>
        <v>0.26916958323316509</v>
      </c>
      <c r="O455" s="2" t="str">
        <f t="shared" si="53"/>
        <v>-0.120155031418166+0.992755140215803i</v>
      </c>
      <c r="P455" s="2" t="str">
        <f>IMDIV(IMSUB(IMPRODUCT(gg1_+gg2_,$O455),gg2_),IMSUB($O455,1))</f>
        <v>0.00012218952178955-1.05651121178669E-07i</v>
      </c>
      <c r="Q455" s="2" t="str">
        <f>IMDIV(IMPRODUCT(gpi,$O455),IMSUB($O455,1))</f>
        <v>48.2518225908278-42.7639420957464i</v>
      </c>
      <c r="R455" s="2" t="str">
        <f>IMPRODUCT($P455,$Q455,gpd)</f>
        <v>0.00396258892822069-0.00351802935625252i</v>
      </c>
      <c r="S455" s="2" t="str">
        <f>IMDIV($R455,IMSUM(1,$R455))</f>
        <v>0.00395917920207056-0.0034902703409833i</v>
      </c>
      <c r="T455" s="2">
        <f t="shared" si="57"/>
        <v>-45.550642993556082</v>
      </c>
      <c r="U455">
        <f t="shared" si="58"/>
        <v>-41.398243945481106</v>
      </c>
      <c r="W455" s="2" t="str">
        <f>IMPRODUCT($S455,IMDIV($O455,IMSUB($O455,1)))</f>
        <v>0.000432935912676122-0.00349957781175482i</v>
      </c>
      <c r="X455" s="2">
        <f t="shared" si="59"/>
        <v>-49.053724289665325</v>
      </c>
    </row>
    <row r="456" spans="12:24" x14ac:dyDescent="0.25">
      <c r="L456">
        <f t="shared" si="55"/>
        <v>4.5399999999999476</v>
      </c>
      <c r="M456" s="1">
        <f t="shared" si="56"/>
        <v>34673.685045249011</v>
      </c>
      <c r="N456" s="1">
        <f t="shared" si="54"/>
        <v>0.275439348257629</v>
      </c>
      <c r="O456" s="2" t="str">
        <f t="shared" ref="O456:O519" si="60">IMEXP(2*PI()*N456&amp;"i")</f>
        <v>-0.159160385632497+0.987252739497498i</v>
      </c>
      <c r="P456" s="2" t="str">
        <f>IMDIV(IMSUB(IMPRODUCT(gg1_+gg2_,$O456),gg2_),IMSUB($O456,1))</f>
        <v>0.000122189521789551-1.0153012399464E-07i</v>
      </c>
      <c r="Q456" s="2" t="str">
        <f>IMDIV(IMPRODUCT(gpi,$O456),IMSUB($O456,1))</f>
        <v>48.2518225908278-41.0959040948843i</v>
      </c>
      <c r="R456" s="2" t="str">
        <f>IMPRODUCT($P456,$Q456,gpd)</f>
        <v>0.00396282137345426-0.00338080611707505i</v>
      </c>
      <c r="S456" s="2" t="str">
        <f>IMDIV($R456,IMSUM(1,$R456))</f>
        <v>0.00395847431498685-0.00335413145906133i</v>
      </c>
      <c r="T456" s="2">
        <f t="shared" si="57"/>
        <v>-45.699295141296837</v>
      </c>
      <c r="U456">
        <f t="shared" si="58"/>
        <v>-40.27558510188306</v>
      </c>
      <c r="W456" s="2" t="str">
        <f>IMPRODUCT($S456,IMDIV($O456,IMSUB($O456,1)))</f>
        <v>0.000550886295681411-0.00336277491185785i</v>
      </c>
      <c r="X456" s="2">
        <f t="shared" si="59"/>
        <v>-49.351030404734956</v>
      </c>
    </row>
    <row r="457" spans="12:24" x14ac:dyDescent="0.25">
      <c r="L457">
        <f t="shared" si="55"/>
        <v>4.5499999999999474</v>
      </c>
      <c r="M457" s="1">
        <f t="shared" si="56"/>
        <v>35481.338923353294</v>
      </c>
      <c r="N457" s="1">
        <f t="shared" si="54"/>
        <v>0.28185515487040985</v>
      </c>
      <c r="O457" s="2" t="str">
        <f t="shared" si="60"/>
        <v>-0.198818142832407+0.980036400385553i</v>
      </c>
      <c r="P457" s="2" t="str">
        <f>IMDIV(IMSUB(IMPRODUCT(gg1_+gg2_,$O457),gg2_),IMSUB($O457,1))</f>
        <v>0.00012218952178955-9.74538496289085E-08i</v>
      </c>
      <c r="Q457" s="2" t="str">
        <f>IMDIV(IMPRODUCT(gpi,$O457),IMSUB($O457,1))</f>
        <v>48.2518225908278-39.4459683536573i</v>
      </c>
      <c r="R457" s="2" t="str">
        <f>IMPRODUCT($P457,$Q457,gpd)</f>
        <v>0.00396304219904221-0.00324507208300092i</v>
      </c>
      <c r="S457" s="2" t="str">
        <f>IMDIV($R457,IMSUM(1,$R457))</f>
        <v>0.003957804663801-0.00321946982679433i</v>
      </c>
      <c r="T457" s="2">
        <f t="shared" si="57"/>
        <v>-45.845391174934591</v>
      </c>
      <c r="U457">
        <f t="shared" si="58"/>
        <v>-39.126574757176151</v>
      </c>
      <c r="W457" s="2" t="str">
        <f>IMPRODUCT($S457,IMDIV($O457,IMSUB($O457,1)))</f>
        <v>0.000662940591136906-0.00322749180977529i</v>
      </c>
      <c r="X457" s="2">
        <f t="shared" si="59"/>
        <v>-49.64322420063997</v>
      </c>
    </row>
    <row r="458" spans="12:24" x14ac:dyDescent="0.25">
      <c r="L458">
        <f t="shared" si="55"/>
        <v>4.5599999999999472</v>
      </c>
      <c r="M458" s="1">
        <f t="shared" si="56"/>
        <v>36307.805477005779</v>
      </c>
      <c r="N458" s="1">
        <f t="shared" si="54"/>
        <v>0.28842040481709708</v>
      </c>
      <c r="O458" s="2" t="str">
        <f t="shared" si="60"/>
        <v>-0.239064716083538+0.971003636205291i</v>
      </c>
      <c r="P458" s="2" t="str">
        <f>IMDIV(IMSUB(IMPRODUCT(gg1_+gg2_,$O458),gg2_),IMSUB($O458,1))</f>
        <v>0.000122189521789551-9.3419376826039E-08i</v>
      </c>
      <c r="Q458" s="2" t="str">
        <f>IMDIV(IMPRODUCT(gpi,$O458),IMSUB($O458,1))</f>
        <v>48.2518225908279-37.8129524479718i</v>
      </c>
      <c r="R458" s="2" t="str">
        <f>IMPRODUCT($P458,$Q458,gpd)</f>
        <v>0.0039632518513732-0.0031107299804285i</v>
      </c>
      <c r="S458" s="2" t="str">
        <f>IMDIV($R458,IMSUM(1,$R458))</f>
        <v>0.0039571688949238-0.00308618895243005i</v>
      </c>
      <c r="T458" s="2">
        <f t="shared" si="57"/>
        <v>-45.988796365461596</v>
      </c>
      <c r="U458">
        <f t="shared" si="58"/>
        <v>-37.950604778564539</v>
      </c>
      <c r="W458" s="2" t="str">
        <f>IMPRODUCT($S458,IMDIV($O458,IMSUB($O458,1)))</f>
        <v>0.000769325295809909-0.00309362905934588i</v>
      </c>
      <c r="X458" s="2">
        <f t="shared" si="59"/>
        <v>-49.930036222859428</v>
      </c>
    </row>
    <row r="459" spans="12:24" x14ac:dyDescent="0.25">
      <c r="L459">
        <f t="shared" si="55"/>
        <v>4.569999999999947</v>
      </c>
      <c r="M459" s="1">
        <f t="shared" si="56"/>
        <v>37153.52290971273</v>
      </c>
      <c r="N459" s="1">
        <f t="shared" si="54"/>
        <v>0.29513857908011315</v>
      </c>
      <c r="O459" s="2" t="str">
        <f t="shared" si="60"/>
        <v>-0.279827145210909+0.960050399095336i</v>
      </c>
      <c r="P459" s="2" t="str">
        <f>IMDIV(IMSUB(IMPRODUCT(gg1_+gg2_,$O459),gg2_),IMSUB($O459,1))</f>
        <v>0.000122189521789551-8.94237369769627E-08i</v>
      </c>
      <c r="Q459" s="2" t="str">
        <f>IMDIV(IMPRODUCT(gpi,$O459),IMSUB($O459,1))</f>
        <v>48.2518225908279-36.1956547872468i</v>
      </c>
      <c r="R459" s="2" t="str">
        <f>IMPRODUCT($P459,$Q459,gpd)</f>
        <v>0.00396345075048001-0.00297768095900082i</v>
      </c>
      <c r="S459" s="2" t="str">
        <f>IMDIV($R459,IMSUM(1,$R459))</f>
        <v>0.00395656573468112-0.00295419077888997i</v>
      </c>
      <c r="T459" s="2">
        <f t="shared" si="57"/>
        <v>-46.129368081143454</v>
      </c>
      <c r="U459">
        <f t="shared" si="58"/>
        <v>-36.747052838412017</v>
      </c>
      <c r="W459" s="2" t="str">
        <f>IMPRODUCT($S459,IMDIV($O459,IMSUB($O459,1)))</f>
        <v>0.000870253534281801-0.00296108583567105i</v>
      </c>
      <c r="X459" s="2">
        <f t="shared" si="59"/>
        <v>-50.211181211212327</v>
      </c>
    </row>
    <row r="460" spans="12:24" x14ac:dyDescent="0.25">
      <c r="L460">
        <f t="shared" si="55"/>
        <v>4.5799999999999468</v>
      </c>
      <c r="M460" s="1">
        <f t="shared" si="56"/>
        <v>38018.939632051486</v>
      </c>
      <c r="N460" s="1">
        <f t="shared" si="54"/>
        <v>0.30201323972437893</v>
      </c>
      <c r="O460" s="2" t="str">
        <f t="shared" si="60"/>
        <v>-0.321022395571061+0.947071603175714i</v>
      </c>
      <c r="P460" s="2" t="str">
        <f>IMDIV(IMSUB(IMPRODUCT(gg1_+gg2_,$O460),gg2_),IMSUB($O460,1))</f>
        <v>0.000122189521789551-8.54639053408148E-08i</v>
      </c>
      <c r="Q460" s="2" t="str">
        <f>IMDIV(IMPRODUCT(gpi,$O460),IMSUB($O460,1))</f>
        <v>48.251822590828-34.5928510602509i</v>
      </c>
      <c r="R460" s="2" t="str">
        <f>IMPRODUCT($P460,$Q460,gpd)</f>
        <v>0.00396363929057974-0.00284582429921819i</v>
      </c>
      <c r="S460" s="2" t="str">
        <f>IMDIV($R460,IMSUM(1,$R460))</f>
        <v>0.00395599398767825-0.00282337539375774i</v>
      </c>
      <c r="T460" s="2">
        <f t="shared" si="57"/>
        <v>-46.26695523544366</v>
      </c>
      <c r="U460">
        <f t="shared" si="58"/>
        <v>-35.51528209459206</v>
      </c>
      <c r="W460" s="2" t="str">
        <f>IMPRODUCT($S460,IMDIV($O460,IMSUB($O460,1)))</f>
        <v>0.000965925332715963-0.00282975963139907i</v>
      </c>
      <c r="X460" s="2">
        <f t="shared" si="59"/>
        <v>-50.486356995711589</v>
      </c>
    </row>
    <row r="461" spans="12:24" x14ac:dyDescent="0.25">
      <c r="L461">
        <f t="shared" si="55"/>
        <v>4.5899999999999466</v>
      </c>
      <c r="M461" s="1">
        <f t="shared" si="56"/>
        <v>38904.514499423312</v>
      </c>
      <c r="N461" s="1">
        <f t="shared" si="54"/>
        <v>0.30904803178596441</v>
      </c>
      <c r="O461" s="2" t="str">
        <f t="shared" si="60"/>
        <v>-0.362556642377933+0.931961737984795i</v>
      </c>
      <c r="P461" s="2" t="str">
        <f>IMDIV(IMSUB(IMPRODUCT(gg1_+gg2_,$O461),gg2_),IMSUB($O461,1))</f>
        <v>0.000122189521789551-8.15367913653535E-08i</v>
      </c>
      <c r="Q461" s="2" t="str">
        <f>IMDIV(IMPRODUCT(gpi,$O461),IMSUB($O461,1))</f>
        <v>48.251822590828-33.0032903176799i</v>
      </c>
      <c r="R461" s="2" t="str">
        <f>IMPRODUCT($P461,$Q461,gpd)</f>
        <v>0.00396381784050685-0.00271505709016642i</v>
      </c>
      <c r="S461" s="2" t="str">
        <f>IMDIV($R461,IMSUM(1,$R461))</f>
        <v>0.0039554525354864-0.00269364070961444i</v>
      </c>
      <c r="T461" s="2">
        <f t="shared" si="57"/>
        <v>-46.401397686438642</v>
      </c>
      <c r="U461">
        <f t="shared" si="58"/>
        <v>-34.254640864381628</v>
      </c>
      <c r="W461" s="2" t="str">
        <f>IMPRODUCT($S461,IMDIV($O461,IMSUB($O461,1)))</f>
        <v>0.001056527838569-0.00269954592409251i</v>
      </c>
      <c r="X461" s="2">
        <f t="shared" si="59"/>
        <v>-50.755243295397257</v>
      </c>
    </row>
    <row r="462" spans="12:24" x14ac:dyDescent="0.25">
      <c r="L462">
        <f t="shared" si="55"/>
        <v>4.5999999999999464</v>
      </c>
      <c r="M462" s="1">
        <f t="shared" si="56"/>
        <v>39810.717055344867</v>
      </c>
      <c r="N462" s="1">
        <f t="shared" si="54"/>
        <v>0.31624668520473709</v>
      </c>
      <c r="O462" s="2" t="str">
        <f t="shared" si="60"/>
        <v>-0.404324546485218+0.914615581055518i</v>
      </c>
      <c r="P462" s="2" t="str">
        <f>IMDIV(IMSUB(IMPRODUCT(gg1_+gg2_,$O462),gg2_),IMSUB($O462,1))</f>
        <v>0.000122189521789551-7.76392279855185E-08i</v>
      </c>
      <c r="Q462" s="2" t="str">
        <f>IMDIV(IMPRODUCT(gpi,$O462),IMSUB($O462,1))</f>
        <v>48.2518225908278-31.4256906399253i</v>
      </c>
      <c r="R462" s="2" t="str">
        <f>IMPRODUCT($P462,$Q462,gpd)</f>
        <v>0.00396398674403223-0.00258527387312044i</v>
      </c>
      <c r="S462" s="2" t="str">
        <f>IMDIV($R462,IMSUM(1,$R462))</f>
        <v>0.00395494033567613-0.00256488211051479i</v>
      </c>
      <c r="T462" s="2">
        <f t="shared" si="57"/>
        <v>-46.532525582320048</v>
      </c>
      <c r="U462">
        <f t="shared" si="58"/>
        <v>-32.964462291907218</v>
      </c>
      <c r="W462" s="2" t="str">
        <f>IMPRODUCT($S462,IMDIV($O462,IMSUB($O462,1)))</f>
        <v>0.00114223548233793-0.00257033781039412i</v>
      </c>
      <c r="X462" s="2">
        <f t="shared" si="59"/>
        <v>-51.01750040934369</v>
      </c>
    </row>
    <row r="463" spans="12:24" x14ac:dyDescent="0.25">
      <c r="L463">
        <f t="shared" si="55"/>
        <v>4.6099999999999461</v>
      </c>
      <c r="M463" s="1">
        <f t="shared" si="56"/>
        <v>40738.027780406293</v>
      </c>
      <c r="N463" s="1">
        <f t="shared" si="54"/>
        <v>0.32361301680202509</v>
      </c>
      <c r="O463" s="2" t="str">
        <f t="shared" si="60"/>
        <v>-0.446208528851066+0.894929018850415i</v>
      </c>
      <c r="P463" s="2" t="str">
        <f>IMDIV(IMSUB(IMPRODUCT(gg1_+gg2_,$O463),gg2_),IMSUB($O463,1))</f>
        <v>0.000122189521789551-7.37679597426907E-08i</v>
      </c>
      <c r="Q463" s="2" t="str">
        <f>IMDIV(IMPRODUCT(gpi,$O463),IMSUB($O463,1))</f>
        <v>48.2518225908278-29.8587343301451i</v>
      </c>
      <c r="R463" s="2" t="str">
        <f>IMPRODUCT($P463,$Q463,gpd)</f>
        <v>0.00396414632005851-0.00245636624609603i</v>
      </c>
      <c r="S463" s="2" t="str">
        <f>IMDIV($R463,IMSUM(1,$R463))</f>
        <v>0.00395445642122596-0.00243699205971574i</v>
      </c>
      <c r="T463" s="2">
        <f t="shared" si="57"/>
        <v>-46.66015864684794</v>
      </c>
      <c r="U463">
        <f t="shared" si="58"/>
        <v>-31.644064009160441</v>
      </c>
      <c r="W463" s="2" t="str">
        <f>IMPRODUCT($S463,IMDIV($O463,IMSUB($O463,1)))</f>
        <v>0.0012232100764922-0.00244202560202336i</v>
      </c>
      <c r="X463" s="2">
        <f t="shared" si="59"/>
        <v>-51.272767787567268</v>
      </c>
    </row>
    <row r="464" spans="12:24" x14ac:dyDescent="0.25">
      <c r="L464">
        <f t="shared" si="55"/>
        <v>4.6199999999999459</v>
      </c>
      <c r="M464" s="1">
        <f t="shared" si="56"/>
        <v>41686.938347028365</v>
      </c>
      <c r="N464" s="1">
        <f t="shared" si="54"/>
        <v>0.33115093230434556</v>
      </c>
      <c r="O464" s="2" t="str">
        <f t="shared" si="60"/>
        <v>-0.488078052405728+0.872799985540691i</v>
      </c>
      <c r="P464" s="2" t="str">
        <f>IMDIV(IMSUB(IMPRODUCT(gg1_+gg2_,$O464),gg2_),IMSUB($O464,1))</f>
        <v>0.000122189521789551-6.99196295704952E-08i</v>
      </c>
      <c r="Q464" s="2" t="str">
        <f>IMDIV(IMPRODUCT(gpi,$O464),IMSUB($O464,1))</f>
        <v>48.2518225908278-28.3010625628823i</v>
      </c>
      <c r="R464" s="2" t="str">
        <f>IMPRODUCT($P464,$Q464,gpd)</f>
        <v>0.00396429686267943-0.00232822242361195i</v>
      </c>
      <c r="S464" s="2" t="str">
        <f>IMDIV($R464,IMSUM(1,$R464))</f>
        <v>0.00395399990034218-0.00230985966296589i</v>
      </c>
      <c r="T464" s="2">
        <f t="shared" si="57"/>
        <v>-46.784105397757621</v>
      </c>
      <c r="U464">
        <f t="shared" si="58"/>
        <v>-30.292747790654374</v>
      </c>
      <c r="W464" s="2" t="str">
        <f>IMPRODUCT($S464,IMDIV($O464,IMSUB($O464,1)))</f>
        <v>0.00129960084560853-0.00231449637783021i</v>
      </c>
      <c r="X464" s="2">
        <f t="shared" si="59"/>
        <v>-51.520662467840751</v>
      </c>
    </row>
    <row r="465" spans="12:24" x14ac:dyDescent="0.25">
      <c r="L465">
        <f t="shared" si="55"/>
        <v>4.6299999999999457</v>
      </c>
      <c r="M465" s="1">
        <f t="shared" si="56"/>
        <v>42657.951880153967</v>
      </c>
      <c r="N465" s="1">
        <f t="shared" si="54"/>
        <v>0.33886442841427522</v>
      </c>
      <c r="O465" s="2" t="str">
        <f t="shared" si="60"/>
        <v>-0.529788921722242+0.848129529270373i</v>
      </c>
      <c r="P465" s="2" t="str">
        <f>IMDIV(IMSUB(IMPRODUCT(gg1_+gg2_,$O465),gg2_),IMSUB($O465,1))</f>
        <v>0.000122189521789551-6.60907640234155E-08i</v>
      </c>
      <c r="Q465" s="2" t="str">
        <f>IMDIV(IMPRODUCT(gpi,$O465),IMSUB($O465,1))</f>
        <v>48.251822590828-26.7512694067128i</v>
      </c>
      <c r="R465" s="2" t="str">
        <f>IMPRODUCT($P465,$Q465,gpd)</f>
        <v>0.00396443864108956-0.00220072674495547i</v>
      </c>
      <c r="S465" s="2" t="str">
        <f>IMDIV($R465,IMSUM(1,$R465))</f>
        <v>0.00395356995673364-0.00218337018070146i</v>
      </c>
      <c r="T465" s="2">
        <f t="shared" si="57"/>
        <v>-46.904162290124574</v>
      </c>
      <c r="U465">
        <f t="shared" si="58"/>
        <v>-28.909799201804976</v>
      </c>
      <c r="W465" s="2" t="str">
        <f>IMPRODUCT($S465,IMDIV($O465,IMSUB($O465,1)))</f>
        <v>0.00137154438037094-0.00218763348516818i</v>
      </c>
      <c r="X465" s="2">
        <f t="shared" si="59"/>
        <v>-51.760777362422374</v>
      </c>
    </row>
    <row r="466" spans="12:24" x14ac:dyDescent="0.25">
      <c r="L466">
        <f t="shared" si="55"/>
        <v>4.6399999999999455</v>
      </c>
      <c r="M466" s="1">
        <f t="shared" si="56"/>
        <v>43651.58322401117</v>
      </c>
      <c r="N466" s="1">
        <f t="shared" si="54"/>
        <v>0.34675759492955105</v>
      </c>
      <c r="O466" s="2" t="str">
        <f t="shared" si="60"/>
        <v>-0.571182612764835+0.820823015561294i</v>
      </c>
      <c r="P466" s="2" t="str">
        <f>IMDIV(IMSUB(IMPRODUCT(gg1_+gg2_,$O466),gg2_),IMSUB($O466,1))</f>
        <v>0.000122189521789551-6.22777567273749E-08i</v>
      </c>
      <c r="Q466" s="2" t="str">
        <f>IMDIV(IMPRODUCT(gpi,$O466),IMSUB($O466,1))</f>
        <v>48.2518225908281-25.2078951253389i</v>
      </c>
      <c r="R466" s="2" t="str">
        <f>IMPRODUCT($P466,$Q466,gpd)</f>
        <v>0.00396457189932599-0.00207375912308839i</v>
      </c>
      <c r="S466" s="2" t="str">
        <f>IMDIV($R466,IMSUM(1,$R466))</f>
        <v>0.0039531658503952-0.00205740448134874i</v>
      </c>
      <c r="T466" s="2">
        <f t="shared" si="57"/>
        <v>-47.020112775521817</v>
      </c>
      <c r="U466">
        <f t="shared" si="58"/>
        <v>-27.49448724117936</v>
      </c>
      <c r="W466" s="2" t="str">
        <f>IMPRODUCT($S466,IMDIV($O466,IMSUB($O466,1)))</f>
        <v>0.00143916450645688-0.00206131598269679i</v>
      </c>
      <c r="X466" s="2">
        <f t="shared" si="59"/>
        <v>-51.992679376368443</v>
      </c>
    </row>
    <row r="467" spans="12:24" x14ac:dyDescent="0.25">
      <c r="L467">
        <f t="shared" si="55"/>
        <v>4.6499999999999453</v>
      </c>
      <c r="M467" s="1">
        <f t="shared" si="56"/>
        <v>44668.359215090757</v>
      </c>
      <c r="N467" s="1">
        <f t="shared" si="54"/>
        <v>0.35483461691153795</v>
      </c>
      <c r="O467" s="2" t="str">
        <f t="shared" si="60"/>
        <v>-0.61208564706763+0.790791477352785i</v>
      </c>
      <c r="P467" s="2" t="str">
        <f>IMDIV(IMSUB(IMPRODUCT(gg1_+gg2_,$O467),gg2_),IMSUB($O467,1))</f>
        <v>0.000122189521789551-5.84768497687152E-08i</v>
      </c>
      <c r="Q467" s="2" t="str">
        <f>IMDIV(IMPRODUCT(gpi,$O467),IMSUB($O467,1))</f>
        <v>48.2518225908279-23.6694186447059i</v>
      </c>
      <c r="R467" s="2" t="str">
        <f>IMPRODUCT($P467,$Q467,gpd)</f>
        <v>0.00396469685582079-0.00194719442494496i</v>
      </c>
      <c r="S467" s="2" t="str">
        <f>IMDIV($R467,IMSUM(1,$R467))</f>
        <v>0.00395278691896553-0.00193183842655763i</v>
      </c>
      <c r="T467" s="2">
        <f t="shared" si="57"/>
        <v>-47.131726266430746</v>
      </c>
      <c r="U467">
        <f t="shared" si="58"/>
        <v>-26.046063976814533</v>
      </c>
      <c r="W467" s="2" t="str">
        <f>IMPRODUCT($S467,IMDIV($O467,IMSUB($O467,1)))</f>
        <v>0.00150257205733728-0.00193541801534165i</v>
      </c>
      <c r="X467" s="2">
        <f t="shared" si="59"/>
        <v>-52.215907336351648</v>
      </c>
    </row>
    <row r="468" spans="12:24" x14ac:dyDescent="0.25">
      <c r="L468">
        <f t="shared" si="55"/>
        <v>4.6599999999999451</v>
      </c>
      <c r="M468" s="1">
        <f t="shared" si="56"/>
        <v>45708.818961481731</v>
      </c>
      <c r="N468" s="1">
        <f t="shared" si="54"/>
        <v>0.36309977690420203</v>
      </c>
      <c r="O468" s="2" t="str">
        <f t="shared" si="60"/>
        <v>-0.652309026985235+0.757953120788862i</v>
      </c>
      <c r="P468" s="2" t="str">
        <f>IMDIV(IMSUB(IMPRODUCT(gg1_+gg2_,$O468),gg2_),IMSUB($O468,1))</f>
        <v>0.000122189521789551-5.46841126968199E-08i</v>
      </c>
      <c r="Q468" s="2" t="str">
        <f>IMDIV(IMPRODUCT(gpi,$O468),IMSUB($O468,1))</f>
        <v>48.2518225908281-22.1342490533978i</v>
      </c>
      <c r="R468" s="2" t="str">
        <f>IMPRODUCT($P468,$Q468,gpd)</f>
        <v>0.00396481370273771-0.0018209017722013i</v>
      </c>
      <c r="S468" s="2" t="str">
        <f>IMDIV($R468,IMSUM(1,$R468))</f>
        <v>0.00395243257973903-0.00180654217753229i</v>
      </c>
      <c r="T468" s="2">
        <f t="shared" si="57"/>
        <v>-47.238756993753796</v>
      </c>
      <c r="U468">
        <f t="shared" si="58"/>
        <v>-24.563764176856207</v>
      </c>
      <c r="W468" s="2" t="str">
        <f>IMPRODUCT($S468,IMDIV($O468,IMSUB($O468,1)))</f>
        <v>0.00156186453758391-0.00180980811047169i</v>
      </c>
      <c r="X468" s="2">
        <f t="shared" si="59"/>
        <v>-52.429969705681032</v>
      </c>
    </row>
    <row r="469" spans="12:24" x14ac:dyDescent="0.25">
      <c r="L469">
        <f t="shared" si="55"/>
        <v>4.6699999999999449</v>
      </c>
      <c r="M469" s="1">
        <f t="shared" si="56"/>
        <v>46773.514128713912</v>
      </c>
      <c r="N469" s="1">
        <f t="shared" si="54"/>
        <v>0.37155745720477512</v>
      </c>
      <c r="O469" s="2" t="str">
        <f t="shared" si="60"/>
        <v>-0.691647751157053+0.722234995219278i</v>
      </c>
      <c r="P469" s="2" t="str">
        <f>IMDIV(IMSUB(IMPRODUCT(gg1_+gg2_,$O469),gg2_),IMSUB($O469,1))</f>
        <v>0.000122189521789551-5.0895418747742E-08i</v>
      </c>
      <c r="Q469" s="2" t="str">
        <f>IMDIV(IMPRODUCT(gpi,$O469),IMSUB($O469,1))</f>
        <v>48.251822590828-20.6007159790636i</v>
      </c>
      <c r="R469" s="2" t="str">
        <f>IMPRODUCT($P469,$Q469,gpd)</f>
        <v>0.00396492260506052-0.00169474374957999i</v>
      </c>
      <c r="S469" s="2" t="str">
        <f>IMDIV($R469,IMSUM(1,$R469))</f>
        <v>0.00395210233243029-0.0016813794096255i</v>
      </c>
      <c r="T469" s="2">
        <f t="shared" si="57"/>
        <v>-47.340942743364224</v>
      </c>
      <c r="U469">
        <f t="shared" si="58"/>
        <v>-23.046804934875478</v>
      </c>
      <c r="W469" s="2" t="str">
        <f>IMPRODUCT($S469,IMDIV($O469,IMSUB($O469,1)))</f>
        <v>0.00161712566028696-0.00168434838234079i</v>
      </c>
      <c r="X469" s="2">
        <f t="shared" si="59"/>
        <v>-52.634342057394633</v>
      </c>
    </row>
    <row r="470" spans="12:24" x14ac:dyDescent="0.25">
      <c r="L470">
        <f t="shared" si="55"/>
        <v>4.6799999999999446</v>
      </c>
      <c r="M470" s="1">
        <f t="shared" si="56"/>
        <v>47863.009232257784</v>
      </c>
      <c r="N470" s="1">
        <f t="shared" si="54"/>
        <v>0.38021214218730254</v>
      </c>
      <c r="O470" s="2" t="str">
        <f t="shared" si="60"/>
        <v>-0.729880432038847+0.68357483491333i</v>
      </c>
      <c r="P470" s="2" t="str">
        <f>IMDIV(IMSUB(IMPRODUCT(gg1_+gg2_,$O470),gg2_),IMSUB($O470,1))</f>
        <v>0.000122189521789551-4.71064178284217E-08i</v>
      </c>
      <c r="Q470" s="2" t="str">
        <f>IMDIV(IMPRODUCT(gpi,$O470),IMSUB($O470,1))</f>
        <v>48.2518225908279-19.0670586538271i</v>
      </c>
      <c r="R470" s="2" t="str">
        <f>IMPRODUCT($P470,$Q470,gpd)</f>
        <v>0.00396502369939407-0.00156857550530228i</v>
      </c>
      <c r="S470" s="2" t="str">
        <f>IMDIV($R470,IMSUM(1,$R470))</f>
        <v>0.00395179576281087-0.00155620641993061i</v>
      </c>
      <c r="T470" s="2">
        <f t="shared" si="57"/>
        <v>-47.438003455368076</v>
      </c>
      <c r="U470">
        <f t="shared" si="58"/>
        <v>-21.494385290295398</v>
      </c>
      <c r="W470" s="2" t="str">
        <f>IMPRODUCT($S470,IMDIV($O470,IMSUB($O470,1)))</f>
        <v>0.00166842473849539-0.00155889362939065i</v>
      </c>
      <c r="X470" s="2">
        <f t="shared" si="59"/>
        <v>-52.8284642727739</v>
      </c>
    </row>
    <row r="471" spans="12:24" x14ac:dyDescent="0.25">
      <c r="L471">
        <f t="shared" si="55"/>
        <v>4.6899999999999444</v>
      </c>
      <c r="M471" s="1">
        <f t="shared" si="56"/>
        <v>48977.881936838421</v>
      </c>
      <c r="N471" s="1">
        <f t="shared" si="54"/>
        <v>0.38906842068032033</v>
      </c>
      <c r="O471" s="2" t="str">
        <f t="shared" si="60"/>
        <v>-0.766769040267271+0.641923078637627i</v>
      </c>
      <c r="P471" s="2" t="str">
        <f>IMDIV(IMSUB(IMPRODUCT(gg1_+gg2_,$O471),gg2_),IMSUB($O471,1))</f>
        <v>0.000122189521789551-4.33125057133568E-08i</v>
      </c>
      <c r="Q471" s="2" t="str">
        <f>IMDIV(IMPRODUCT(gpi,$O471),IMSUB($O471,1))</f>
        <v>48.251822590828-17.5314134453563i</v>
      </c>
      <c r="R471" s="2" t="str">
        <f>IMPRODUCT($P471,$Q471,gpd)</f>
        <v>0.00396511709242869-0.00144224372531593i</v>
      </c>
      <c r="S471" s="2" t="str">
        <f>IMDIV($R471,IMSUM(1,$R471))</f>
        <v>0.0039515125473658-0.00143087110964507i</v>
      </c>
      <c r="T471" s="2">
        <f t="shared" si="57"/>
        <v>-47.529639667054575</v>
      </c>
      <c r="U471">
        <f t="shared" si="58"/>
        <v>-19.90568584450704</v>
      </c>
      <c r="W471" s="2" t="str">
        <f>IMPRODUCT($S471,IMDIV($O471,IMSUB($O471,1)))</f>
        <v>0.00171581590601095-0.00143329030602888i</v>
      </c>
      <c r="X471" s="2">
        <f t="shared" si="59"/>
        <v>-53.011737427232283</v>
      </c>
    </row>
    <row r="472" spans="12:24" x14ac:dyDescent="0.25">
      <c r="L472">
        <f t="shared" si="55"/>
        <v>4.6999999999999442</v>
      </c>
      <c r="M472" s="1">
        <f t="shared" si="56"/>
        <v>50118.723362720884</v>
      </c>
      <c r="N472" s="1">
        <f t="shared" si="54"/>
        <v>0.39813098839991223</v>
      </c>
      <c r="O472" s="2" t="str">
        <f t="shared" si="60"/>
        <v>-0.802058803720766+0.597245071452259i</v>
      </c>
      <c r="P472" s="2" t="str">
        <f>IMDIV(IMSUB(IMPRODUCT(gg1_+gg2_,$O472),gg2_),IMSUB($O472,1))</f>
        <v>0.000122189521789551-3.95087887857715E-08i</v>
      </c>
      <c r="Q472" s="2" t="str">
        <f>IMDIV(IMPRODUCT(gpi,$O472),IMSUB($O472,1))</f>
        <v>48.2518225908278-15.9917995858176i</v>
      </c>
      <c r="R472" s="2" t="str">
        <f>IMPRODUCT($P472,$Q472,gpd)</f>
        <v>0.00396520285900855-0.00131558545926966i</v>
      </c>
      <c r="S472" s="2" t="str">
        <f>IMDIV($R472,IMSUM(1,$R472))</f>
        <v>0.00395125245915166-0.00130521181935079i</v>
      </c>
      <c r="T472" s="2">
        <f t="shared" si="57"/>
        <v>-47.615530777289791</v>
      </c>
      <c r="U472">
        <f t="shared" si="58"/>
        <v>-18.279868373385415</v>
      </c>
      <c r="W472" s="2" t="str">
        <f>IMPRODUCT($S472,IMDIV($O472,IMSUB($O472,1)))</f>
        <v>0.00175933713715027-0.00130737534683789i</v>
      </c>
      <c r="X472" s="2">
        <f t="shared" si="59"/>
        <v>-53.183520319087954</v>
      </c>
    </row>
    <row r="473" spans="12:24" x14ac:dyDescent="0.25">
      <c r="L473">
        <f t="shared" si="55"/>
        <v>4.709999999999944</v>
      </c>
      <c r="M473" s="1">
        <f t="shared" si="56"/>
        <v>51286.138399129894</v>
      </c>
      <c r="N473" s="1">
        <f t="shared" si="54"/>
        <v>0.40740465043943958</v>
      </c>
      <c r="O473" s="2" t="str">
        <f t="shared" si="60"/>
        <v>-0.835478292395985+0.549523450759919i</v>
      </c>
      <c r="P473" s="2" t="str">
        <f>IMDIV(IMSUB(IMPRODUCT(gg1_+gg2_,$O473),gg2_),IMSUB($O473,1))</f>
        <v>0.000122189521789551-3.56900435312286E-08i</v>
      </c>
      <c r="Q473" s="2" t="str">
        <f>IMDIV(IMPRODUCT(gpi,$O473),IMSUB($O473,1))</f>
        <v>48.2518225908281-14.4461027762712i</v>
      </c>
      <c r="R473" s="2" t="str">
        <f>IMPRODUCT($P473,$Q473,gpd)</f>
        <v>0.00396528103972993-0.00118842677170818i</v>
      </c>
      <c r="S473" s="2" t="str">
        <f>IMDIV($R473,IMSUM(1,$R473))</f>
        <v>0.00395101537508037-0.00117905599089553i</v>
      </c>
      <c r="T473" s="2">
        <f t="shared" si="57"/>
        <v>-47.695333106238316</v>
      </c>
      <c r="U473">
        <f t="shared" si="58"/>
        <v>-16.616075437120266</v>
      </c>
      <c r="W473" s="2" t="str">
        <f>IMPRODUCT($S473,IMDIV($O473,IMSUB($O473,1)))</f>
        <v>0.00179900902791554-0.0011809748166699i</v>
      </c>
      <c r="X473" s="2">
        <f t="shared" si="59"/>
        <v>-53.343125588987839</v>
      </c>
    </row>
    <row r="474" spans="12:24" x14ac:dyDescent="0.25">
      <c r="L474">
        <f t="shared" si="55"/>
        <v>4.7199999999999438</v>
      </c>
      <c r="M474" s="1">
        <f t="shared" si="56"/>
        <v>52480.746024970511</v>
      </c>
      <c r="N474" s="1">
        <f t="shared" si="54"/>
        <v>0.41689432381726876</v>
      </c>
      <c r="O474" s="2" t="str">
        <f t="shared" si="60"/>
        <v>-0.866739723594509+0.498760715717782i</v>
      </c>
      <c r="P474" s="2" t="str">
        <f>IMDIV(IMSUB(IMPRODUCT(gg1_+gg2_,$O474),gg2_),IMSUB($O474,1))</f>
        <v>0.000122189521789551-3.18506698202059E-08i</v>
      </c>
      <c r="Q474" s="2" t="str">
        <f>IMDIV(IMPRODUCT(gpi,$O474),IMSUB($O474,1))</f>
        <v>48.2518225908279-12.8920562764627i</v>
      </c>
      <c r="R474" s="2" t="str">
        <f>IMPRODUCT($P474,$Q474,gpd)</f>
        <v>0.0039653516379771-0.00106058118640019i</v>
      </c>
      <c r="S474" s="2" t="str">
        <f>IMDIV($R474,IMSUM(1,$R474))</f>
        <v>0.0039508012849073-0.00105221862404185i</v>
      </c>
      <c r="T474" s="2">
        <f t="shared" si="57"/>
        <v>-47.768677719631597</v>
      </c>
      <c r="U474">
        <f t="shared" si="58"/>
        <v>-14.913429988498649</v>
      </c>
      <c r="W474" s="2" t="str">
        <f>IMPRODUCT($S474,IMDIV($O474,IMSUB($O474,1)))</f>
        <v>0.0018348332919587-0.0010539023545145i</v>
      </c>
      <c r="X474" s="2">
        <f t="shared" si="59"/>
        <v>-53.489815368421212</v>
      </c>
    </row>
    <row r="475" spans="12:24" x14ac:dyDescent="0.25">
      <c r="L475">
        <f t="shared" si="55"/>
        <v>4.7299999999999436</v>
      </c>
      <c r="M475" s="1">
        <f t="shared" si="56"/>
        <v>53703.179637018366</v>
      </c>
      <c r="N475" s="1">
        <f t="shared" si="54"/>
        <v>0.4266050400838346</v>
      </c>
      <c r="O475" s="2" t="str">
        <f t="shared" si="60"/>
        <v>-0.895539525356562+0.444981975504787i</v>
      </c>
      <c r="P475" s="2" t="str">
        <f>IMDIV(IMSUB(IMPRODUCT(gg1_+gg2_,$O475),gg2_),IMSUB($O475,1))</f>
        <v>0.000122189521789551-2.79846368029883E-08i</v>
      </c>
      <c r="Q475" s="2" t="str">
        <f>IMDIV(IMPRODUCT(gpi,$O475),IMSUB($O475,1))</f>
        <v>48.251822590828-11.3272190059631i</v>
      </c>
      <c r="R475" s="2" t="str">
        <f>IMPRODUCT($P475,$Q475,gpd)</f>
        <v>0.00396541461628214-0.000931847884801146i</v>
      </c>
      <c r="S475" s="2" t="str">
        <f>IMDIV($R475,IMSUM(1,$R475))</f>
        <v>0.00395061030227164-0.00092450048919469i</v>
      </c>
      <c r="T475" s="2">
        <f t="shared" si="57"/>
        <v>-47.835167981144735</v>
      </c>
      <c r="U475">
        <f t="shared" si="58"/>
        <v>-13.171034981076192</v>
      </c>
      <c r="W475" s="2" t="str">
        <f>IMPRODUCT($S475,IMDIV($O475,IMSUB($O475,1)))</f>
        <v>0.00186679091322785-0.000925957372103357i</v>
      </c>
      <c r="X475" s="2">
        <f t="shared" si="59"/>
        <v>-53.622796384445131</v>
      </c>
    </row>
    <row r="476" spans="12:24" x14ac:dyDescent="0.25">
      <c r="L476">
        <f t="shared" si="55"/>
        <v>4.7399999999999434</v>
      </c>
      <c r="M476" s="1">
        <f t="shared" si="56"/>
        <v>54954.087385755382</v>
      </c>
      <c r="N476" s="1">
        <f t="shared" si="54"/>
        <v>0.43654194798943813</v>
      </c>
      <c r="O476" s="2" t="str">
        <f t="shared" si="60"/>
        <v>-0.921559199516047+0.388237867533993i</v>
      </c>
      <c r="P476" s="2" t="str">
        <f>IMDIV(IMSUB(IMPRODUCT(gg1_+gg2_,$O476),gg2_),IMSUB($O476,1))</f>
        <v>0.00012218952178955-2.40854199949791E-08i</v>
      </c>
      <c r="Q476" s="2" t="str">
        <f>IMDIV(IMPRODUCT(gpi,$O476),IMSUB($O476,1))</f>
        <v>48.2518225908279-9.74895007762948i</v>
      </c>
      <c r="R476" s="2" t="str">
        <f>IMPRODUCT($P476,$Q476,gpd)</f>
        <v>0.00396546989186407-0.00080200961101648i</v>
      </c>
      <c r="S476" s="2" t="str">
        <f>IMDIV($R476,IMSUM(1,$R476))</f>
        <v>0.00395044267822267-0.00079568604895029i</v>
      </c>
      <c r="T476" s="2">
        <f t="shared" si="57"/>
        <v>-47.894376789564404</v>
      </c>
      <c r="U476">
        <f t="shared" si="58"/>
        <v>-11.387972979034425</v>
      </c>
      <c r="W476" s="2" t="str">
        <f>IMPRODUCT($S476,IMDIV($O476,IMSUB($O476,1)))</f>
        <v>0.00189483988249297-0.000796922959559818i</v>
      </c>
      <c r="X476" s="2">
        <f t="shared" si="59"/>
        <v>-53.741214433984709</v>
      </c>
    </row>
    <row r="477" spans="12:24" x14ac:dyDescent="0.25">
      <c r="L477">
        <f t="shared" si="55"/>
        <v>4.7499999999999432</v>
      </c>
      <c r="M477" s="1">
        <f t="shared" si="56"/>
        <v>56234.13251902756</v>
      </c>
      <c r="N477" s="1">
        <f t="shared" si="54"/>
        <v>0.44671031621418061</v>
      </c>
      <c r="O477" s="2" t="str">
        <f t="shared" si="60"/>
        <v>-0.944466529092639+0.328607631414281i</v>
      </c>
      <c r="P477" s="2" t="str">
        <f>IMDIV(IMSUB(IMPRODUCT(gg1_+gg2_,$O477),gg2_),IMSUB($O477,1))</f>
        <v>0.000122189521789551-2.01459277882991E-08i</v>
      </c>
      <c r="Q477" s="2" t="str">
        <f>IMDIV(IMPRODUCT(gpi,$O477),IMSUB($O477,1))</f>
        <v>48.2518225908279-8.15437905243501i</v>
      </c>
      <c r="R477" s="2" t="str">
        <f>IMPRODUCT($P477,$Q477,gpd)</f>
        <v>0.00396551733116794-0.000670830224777866i</v>
      </c>
      <c r="S477" s="2" t="str">
        <f>IMDIV($R477,IMSUM(1,$R477))</f>
        <v>0.00395029881778178-0.000665541030443167i</v>
      </c>
      <c r="T477" s="2">
        <f t="shared" si="57"/>
        <v>-47.945843448997493</v>
      </c>
      <c r="U477">
        <f t="shared" si="58"/>
        <v>-9.5633057709813709</v>
      </c>
      <c r="W477" s="2" t="str">
        <f>IMPRODUCT($S477,IMDIV($O477,IMSUB($O477,1)))</f>
        <v>0.00191891242606018-0.000666563439519346i</v>
      </c>
      <c r="X477" s="2">
        <f t="shared" si="59"/>
        <v>-53.844148124208367</v>
      </c>
    </row>
    <row r="478" spans="12:24" x14ac:dyDescent="0.25">
      <c r="L478">
        <f t="shared" si="55"/>
        <v>4.7599999999999429</v>
      </c>
      <c r="M478" s="1">
        <f t="shared" si="56"/>
        <v>57543.993733708172</v>
      </c>
      <c r="N478" s="1">
        <f t="shared" si="54"/>
        <v>0.45711553616149075</v>
      </c>
      <c r="O478" s="2" t="str">
        <f t="shared" si="60"/>
        <v>-0.963917177866188+0.266202318198928i</v>
      </c>
      <c r="P478" s="2" t="str">
        <f>IMDIV(IMSUB(IMPRODUCT(gg1_+gg2_,$O478),gg2_),IMSUB($O478,1))</f>
        <v>0.000122189521789551-1.61584152259354E-08i</v>
      </c>
      <c r="Q478" s="2" t="str">
        <f>IMDIV(IMPRODUCT(gpi,$O478),IMSUB($O478,1))</f>
        <v>48.2518225908279-6.54037103792621i</v>
      </c>
      <c r="R478" s="2" t="str">
        <f>IMPRODUCT($P478,$Q478,gpd)</f>
        <v>0.00396555674317342-0.000538051830223973i</v>
      </c>
      <c r="S478" s="2" t="str">
        <f>IMDIV($R478,IMSUM(1,$R478))</f>
        <v>0.00395017930023247-0.000533809576854705i</v>
      </c>
      <c r="T478" s="2">
        <f t="shared" si="57"/>
        <v>-47.989070110010402</v>
      </c>
      <c r="U478">
        <f t="shared" si="58"/>
        <v>-7.6960739905450231</v>
      </c>
      <c r="W478" s="2" t="str">
        <f>IMPRODUCT($S478,IMDIV($O478,IMSUB($O478,1)))</f>
        <v>0.00193891161052347-0.000534621497378851i</v>
      </c>
      <c r="X478" s="2">
        <f t="shared" si="59"/>
        <v>-53.930601754753582</v>
      </c>
    </row>
    <row r="479" spans="12:24" x14ac:dyDescent="0.25">
      <c r="L479">
        <f t="shared" si="55"/>
        <v>4.7699999999999427</v>
      </c>
      <c r="M479" s="1">
        <f t="shared" si="56"/>
        <v>58884.365535551195</v>
      </c>
      <c r="N479" s="1">
        <f t="shared" si="54"/>
        <v>0.46776312481671312</v>
      </c>
      <c r="O479" s="2" t="str">
        <f t="shared" si="60"/>
        <v>-0.979556732752552+0.201168107112299i</v>
      </c>
      <c r="P479" s="2" t="str">
        <f>IMDIV(IMSUB(IMPRODUCT(gg1_+gg2_,$O479),gg2_),IMSUB($O479,1))</f>
        <v>0.000122189521789551-1.21143823424623E-08i</v>
      </c>
      <c r="Q479" s="2" t="str">
        <f>IMDIV(IMPRODUCT(gpi,$O479),IMSUB($O479,1))</f>
        <v>48.251822590828-4.90348554033012i</v>
      </c>
      <c r="R479" s="2" t="str">
        <f>IMPRODUCT($P479,$Q479,gpd)</f>
        <v>0.00396558787118294-0.000403391390817479i</v>
      </c>
      <c r="S479" s="2" t="str">
        <f>IMDIV($R479,IMSUM(1,$R479))</f>
        <v>0.00395008490402459-0.000400210889126364i</v>
      </c>
      <c r="T479" s="2">
        <f t="shared" si="57"/>
        <v>-48.023517706752259</v>
      </c>
      <c r="U479">
        <f t="shared" si="58"/>
        <v>-5.7852967473401922</v>
      </c>
      <c r="W479" s="2" t="str">
        <f>IMPRODUCT($S479,IMDIV($O479,IMSUB($O479,1)))</f>
        <v>0.00195470717551347-0.000400814797805756i</v>
      </c>
      <c r="X479" s="2">
        <f t="shared" si="59"/>
        <v>-53.999497191909086</v>
      </c>
    </row>
    <row r="480" spans="12:24" x14ac:dyDescent="0.25">
      <c r="L480">
        <f t="shared" si="55"/>
        <v>4.7799999999999425</v>
      </c>
      <c r="M480" s="1">
        <f t="shared" si="56"/>
        <v>60255.958607427885</v>
      </c>
      <c r="N480" s="1">
        <f t="shared" si="54"/>
        <v>0.47865872767229017</v>
      </c>
      <c r="O480" s="2" t="str">
        <f t="shared" si="60"/>
        <v>-0.991023241842051+0.133689693427994i</v>
      </c>
      <c r="P480" s="2" t="str">
        <f>IMDIV(IMSUB(IMPRODUCT(gg1_+gg2_,$O480),gg2_),IMSUB($O480,1))</f>
        <v>0.000122189521789551-8.00445370948976E-09i</v>
      </c>
      <c r="Q480" s="2" t="str">
        <f>IMDIV(IMPRODUCT(gpi,$O480),IMSUB($O480,1))</f>
        <v>48.2518225908279-3.2399277084991i</v>
      </c>
      <c r="R480" s="2" t="str">
        <f>IMPRODUCT($P480,$Q480,gpd)</f>
        <v>0.00396561038271333-0.000266536718366982i</v>
      </c>
      <c r="S480" s="2" t="str">
        <f>IMDIV($R480,IMSUM(1,$R480))</f>
        <v>0.00395001663742696-0.000264435246734941i</v>
      </c>
      <c r="T480" s="2">
        <f t="shared" si="57"/>
        <v>-48.048601299147855</v>
      </c>
      <c r="U480">
        <f t="shared" si="58"/>
        <v>-3.8299712728574677</v>
      </c>
      <c r="W480" s="2" t="str">
        <f>IMPRODUCT($S480,IMDIV($O480,IMSUB($O480,1)))</f>
        <v>0.00196613040450218-0.000264831975172958i</v>
      </c>
      <c r="X480" s="2">
        <f t="shared" si="59"/>
        <v>-54.049664552921833</v>
      </c>
    </row>
    <row r="481" spans="12:24" x14ac:dyDescent="0.25">
      <c r="L481">
        <f t="shared" si="55"/>
        <v>4.7899999999999423</v>
      </c>
      <c r="M481" s="1">
        <f t="shared" si="56"/>
        <v>61659.50018614014</v>
      </c>
      <c r="N481" s="1">
        <f t="shared" si="54"/>
        <v>0.48980812172107641</v>
      </c>
      <c r="O481" s="2" t="str">
        <f t="shared" si="60"/>
        <v>-0.997950302460657+0.0639937013985213i</v>
      </c>
      <c r="P481" s="2" t="str">
        <f>IMDIV(IMSUB(IMPRODUCT(gg1_+gg2_,$O481),gg2_),IMSUB($O481,1))</f>
        <v>0.000122189521789551-3.81823495311507E-09i</v>
      </c>
      <c r="Q481" s="2" t="str">
        <f>IMDIV(IMPRODUCT(gpi,$O481),IMSUB($O481,1))</f>
        <v>48.2518225908279-1.54549025719456i</v>
      </c>
      <c r="R481" s="2" t="str">
        <f>IMPRODUCT($P481,$Q481,gpd)</f>
        <v>0.00396562385700862-0.000127141695273074i</v>
      </c>
      <c r="S481" s="2" t="str">
        <f>IMDIV($R481,IMSUM(1,$R481))</f>
        <v>0.00394997577639548-0.000126139267767013i</v>
      </c>
      <c r="T481" s="2">
        <f t="shared" si="57"/>
        <v>-48.063684709231971</v>
      </c>
      <c r="U481">
        <f t="shared" si="58"/>
        <v>-1.8290725870494398</v>
      </c>
      <c r="W481" s="2" t="str">
        <f>IMPRODUCT($S481,IMDIV($O481,IMSUB($O481,1)))</f>
        <v>0.00197296778824175-0.000126327856586727i</v>
      </c>
      <c r="X481" s="2">
        <f t="shared" si="59"/>
        <v>-54.079831478567584</v>
      </c>
    </row>
    <row r="482" spans="12:24" x14ac:dyDescent="0.25">
      <c r="L482">
        <f t="shared" si="55"/>
        <v>4.7999999999999421</v>
      </c>
      <c r="M482" s="1">
        <f t="shared" si="56"/>
        <v>63095.734448010939</v>
      </c>
      <c r="N482" s="1">
        <f t="shared" si="54"/>
        <v>0.50121721851937517</v>
      </c>
      <c r="O482" s="2" t="str">
        <f t="shared" si="60"/>
        <v>-0.999970754117772-0.00764793495882605i</v>
      </c>
      <c r="P482" s="2" t="str">
        <f>IMDIV(IMSUB(IMPRODUCT(gg1_+gg2_,$O482),gg2_),IMSUB($O482,1))</f>
        <v>0.000122189521789551+4.55859112486564E-10i</v>
      </c>
      <c r="Q482" s="2" t="str">
        <f>IMDIV(IMPRODUCT(gpi,$O482),IMSUB($O482,1))</f>
        <v>48.251822590828+0.184516098577777i</v>
      </c>
      <c r="R482" s="2" t="str">
        <f>IMPRODUCT($P482,$Q482,gpd)</f>
        <v>0.0039656277695435+0.0000151794483783658i</v>
      </c>
      <c r="S482" s="2" t="str">
        <f>IMDIV($R482,IMSUM(1,$R482))</f>
        <v>0.00394996391156609+0.0000150597686682402i</v>
      </c>
      <c r="T482" s="2">
        <f t="shared" si="57"/>
        <v>-48.06807431545775</v>
      </c>
      <c r="U482">
        <f t="shared" si="58"/>
        <v>0.21844680700526209</v>
      </c>
      <c r="W482" s="2" t="str">
        <f>IMPRODUCT($S482,IMDIV($O482,IMSUB($O482,1)))</f>
        <v>0.00197495316132917+0.0000150822615434292i</v>
      </c>
      <c r="X482" s="2">
        <f t="shared" si="59"/>
        <v>-54.088610721646681</v>
      </c>
    </row>
    <row r="483" spans="12:24" x14ac:dyDescent="0.25">
      <c r="L483">
        <f t="shared" si="55"/>
        <v>4.8099999999999419</v>
      </c>
      <c r="M483" s="1">
        <f t="shared" si="56"/>
        <v>64565.422903456965</v>
      </c>
      <c r="N483" s="1">
        <f t="shared" si="54"/>
        <v>0.51289206732132797</v>
      </c>
      <c r="O483" s="2" t="str">
        <f t="shared" si="60"/>
        <v>-0.996721030417715-0.0809146928749582i</v>
      </c>
      <c r="P483" s="2" t="str">
        <f>IMDIV(IMSUB(IMPRODUCT(gg1_+gg2_,$O483),gg2_),IMSUB($O483,1))</f>
        <v>0.000122189521789551+4.83081156801226E-09i</v>
      </c>
      <c r="Q483" s="2" t="str">
        <f>IMDIV(IMPRODUCT(gpi,$O483),IMSUB($O483,1))</f>
        <v>48.2518225908281+1.95534646358537i</v>
      </c>
      <c r="R483" s="2" t="str">
        <f>IMPRODUCT($P483,$Q483,gpd)</f>
        <v>0.00396562147269153+0.000160859030375082i</v>
      </c>
      <c r="S483" s="2" t="str">
        <f>IMDIV($R483,IMSUM(1,$R483))</f>
        <v>0.00394998300687815+0.000159590763380493i</v>
      </c>
      <c r="T483" s="2">
        <f t="shared" si="57"/>
        <v>-48.061011836750396</v>
      </c>
      <c r="U483">
        <f t="shared" si="58"/>
        <v>2.3136571908710843</v>
      </c>
      <c r="W483" s="2" t="str">
        <f>IMPRODUCT($S483,IMDIV($O483,IMSUB($O483,1)))</f>
        <v>0.00197175789258211+0.000159829511895202i</v>
      </c>
      <c r="X483" s="2">
        <f t="shared" si="59"/>
        <v>-54.07448571493984</v>
      </c>
    </row>
    <row r="484" spans="12:24" x14ac:dyDescent="0.25">
      <c r="L484">
        <f t="shared" si="55"/>
        <v>4.8199999999999417</v>
      </c>
      <c r="M484" s="1">
        <f t="shared" si="56"/>
        <v>66069.344800750812</v>
      </c>
      <c r="N484" s="1">
        <f t="shared" si="54"/>
        <v>0.52483885828630361</v>
      </c>
      <c r="O484" s="2" t="str">
        <f t="shared" si="60"/>
        <v>-0.987846221592678-0.155434367129891i</v>
      </c>
      <c r="P484" s="2" t="str">
        <f>IMDIV(IMSUB(IMPRODUCT(gg1_+gg2_,$O484),gg2_),IMSUB($O484,1))</f>
        <v>0.00012218952178955+9.32125446934887E-09i</v>
      </c>
      <c r="Q484" s="2" t="str">
        <f>IMDIV(IMPRODUCT(gpi,$O484),IMSUB($O484,1))</f>
        <v>48.2518225908279+3.77292339105589i</v>
      </c>
      <c r="R484" s="2" t="str">
        <f>IMPRODUCT($P484,$Q484,gpd)</f>
        <v>0.00396560417146413+0.000310384276989906i</v>
      </c>
      <c r="S484" s="2" t="str">
        <f>IMDIV($R484,IMSUM(1,$R484))</f>
        <v>0.0039500354731459+0.000307937091471004i</v>
      </c>
      <c r="T484" s="2">
        <f t="shared" si="57"/>
        <v>-48.041665897038982</v>
      </c>
      <c r="U484">
        <f t="shared" si="58"/>
        <v>4.4576518486871821</v>
      </c>
      <c r="W484" s="2" t="str">
        <f>IMPRODUCT($S484,IMDIV($O484,IMSUB($O484,1)))</f>
        <v>0.00196297857418486+0.000308399823477181i</v>
      </c>
      <c r="X484" s="2">
        <f t="shared" si="59"/>
        <v>-54.035793700082017</v>
      </c>
    </row>
    <row r="485" spans="12:24" x14ac:dyDescent="0.25">
      <c r="L485">
        <f t="shared" si="55"/>
        <v>4.8299999999999415</v>
      </c>
      <c r="M485" s="1">
        <f t="shared" si="56"/>
        <v>67608.297539189167</v>
      </c>
      <c r="N485" s="1">
        <f t="shared" si="54"/>
        <v>0.53706392576100626</v>
      </c>
      <c r="O485" s="2" t="str">
        <f t="shared" si="60"/>
        <v>-0.973005894871635-0.230780260301977i</v>
      </c>
      <c r="P485" s="2" t="str">
        <f>IMDIV(IMSUB(IMPRODUCT(gg1_+gg2_,$O485),gg2_),IMSUB($O485,1))</f>
        <v>0.00012218952178955+1.39437753047786E-08i</v>
      </c>
      <c r="Q485" s="2" t="str">
        <f>IMDIV(IMPRODUCT(gpi,$O485),IMSUB($O485,1))</f>
        <v>48.2518225908278+5.64396092606738i</v>
      </c>
      <c r="R485" s="2" t="str">
        <f>IMPRODUCT($P485,$Q485,gpd)</f>
        <v>0.00396557489285926+0.000464307527565899i</v>
      </c>
      <c r="S485" s="2" t="str">
        <f>IMDIV($R485,IMSUM(1,$R485))</f>
        <v>0.00395012426100858+0.000460646726045408i</v>
      </c>
      <c r="T485" s="2">
        <f t="shared" si="57"/>
        <v>-48.009122108056317</v>
      </c>
      <c r="U485">
        <f t="shared" si="58"/>
        <v>6.6515472192807632</v>
      </c>
      <c r="W485" s="2" t="str">
        <f>IMPRODUCT($S485,IMDIV($O485,IMSUB($O485,1)))</f>
        <v>0.00194812146813213+0.000461344138872951i</v>
      </c>
      <c r="X485" s="2">
        <f t="shared" si="59"/>
        <v>-53.970705892922055</v>
      </c>
    </row>
    <row r="486" spans="12:24" x14ac:dyDescent="0.25">
      <c r="L486">
        <f t="shared" si="55"/>
        <v>4.8399999999999412</v>
      </c>
      <c r="M486" s="1">
        <f t="shared" si="56"/>
        <v>69183.097091884309</v>
      </c>
      <c r="N486" s="1">
        <f t="shared" si="54"/>
        <v>0.54957375163802791</v>
      </c>
      <c r="O486" s="2" t="str">
        <f t="shared" si="60"/>
        <v>-0.951880712991368-0.306468772038922i</v>
      </c>
      <c r="P486" s="2" t="str">
        <f>IMDIV(IMSUB(IMPRODUCT(gg1_+gg2_,$O486),gg2_),IMSUB($O486,1))</f>
        <v>0.000122189521789551+1.87172937060658E-08i</v>
      </c>
      <c r="Q486" s="2" t="str">
        <f>IMDIV(IMPRODUCT(gpi,$O486),IMSUB($O486,1))</f>
        <v>48.2518225908279+7.57611708524339i</v>
      </c>
      <c r="R486" s="2" t="str">
        <f>IMPRODUCT($P486,$Q486,gpd)</f>
        <v>0.00396553244684806+0.000623258778449796i</v>
      </c>
      <c r="S486" s="2" t="str">
        <f>IMDIV($R486,IMSUM(1,$R486))</f>
        <v>0.00395025297923723+0.000618344682700802i</v>
      </c>
      <c r="T486" s="2">
        <f t="shared" si="57"/>
        <v>-47.962371339297142</v>
      </c>
      <c r="U486">
        <f t="shared" si="58"/>
        <v>8.8964829614793182</v>
      </c>
      <c r="W486" s="2" t="str">
        <f>IMPRODUCT($S486,IMDIV($O486,IMSUB($O486,1)))</f>
        <v>0.00192658270967786+0.000619290980192467i</v>
      </c>
      <c r="X486" s="2">
        <f t="shared" si="59"/>
        <v>-53.877204023134048</v>
      </c>
    </row>
    <row r="487" spans="12:24" x14ac:dyDescent="0.25">
      <c r="L487">
        <f t="shared" si="55"/>
        <v>4.849999999999941</v>
      </c>
      <c r="M487" s="1">
        <f t="shared" si="56"/>
        <v>70794.57843840422</v>
      </c>
      <c r="N487" s="1">
        <f t="shared" si="54"/>
        <v>0.56237496879263749</v>
      </c>
      <c r="O487" s="2" t="str">
        <f t="shared" si="60"/>
        <v>-0.924179881292546-0.38195751990777i</v>
      </c>
      <c r="P487" s="2" t="str">
        <f>IMDIV(IMSUB(IMPRODUCT(gg1_+gg2_,$O487),gg2_),IMSUB($O487,1))</f>
        <v>0.000122189521789551+2.36635280461769E-08i</v>
      </c>
      <c r="Q487" s="2" t="str">
        <f>IMDIV(IMPRODUCT(gpi,$O487),IMSUB($O487,1))</f>
        <v>48.2518225908278+9.57818271930071i</v>
      </c>
      <c r="R487" s="2" t="str">
        <f>IMPRODUCT($P487,$Q487,gpd)</f>
        <v>0.00396547537631224+0.00078796122000648i</v>
      </c>
      <c r="S487" s="2" t="str">
        <f>IMDIV($R487,IMSUM(1,$R487))</f>
        <v>0.00395042604654797+0.000781748433316511i</v>
      </c>
      <c r="T487" s="2">
        <f t="shared" si="57"/>
        <v>-47.90029575354631</v>
      </c>
      <c r="U487">
        <f t="shared" si="58"/>
        <v>11.193621904842416</v>
      </c>
      <c r="W487" s="2" t="str">
        <f>IMPRODUCT($S487,IMDIV($O487,IMSUB($O487,1)))</f>
        <v>0.00189762290405374+0.000782962022478399i</v>
      </c>
      <c r="X487" s="2">
        <f t="shared" si="59"/>
        <v>-53.753052404881096</v>
      </c>
    </row>
    <row r="488" spans="12:24" x14ac:dyDescent="0.25">
      <c r="L488">
        <f t="shared" si="55"/>
        <v>4.8599999999999408</v>
      </c>
      <c r="M488" s="1">
        <f t="shared" si="56"/>
        <v>72443.596007489206</v>
      </c>
      <c r="N488" s="1">
        <f t="shared" si="54"/>
        <v>0.57547436459961365</v>
      </c>
      <c r="O488" s="2" t="str">
        <f t="shared" si="60"/>
        <v>-0.889649440490762-0.456644142669623i</v>
      </c>
      <c r="P488" s="2" t="str">
        <f>IMDIV(IMSUB(IMPRODUCT(gg1_+gg2_,$O488),gg2_),IMSUB($O488,1))</f>
        <v>0.000122189521789551+2.88075780928558E-08i</v>
      </c>
      <c r="Q488" s="2" t="str">
        <f>IMDIV(IMPRODUCT(gpi,$O488),IMSUB($O488,1))</f>
        <v>48.251822590828+11.6603173515151i</v>
      </c>
      <c r="R488" s="2" t="str">
        <f>IMPRODUCT($P488,$Q488,gpd)</f>
        <v>0.00396540189222684+0.000959250638166289i</v>
      </c>
      <c r="S488" s="2" t="str">
        <f>IMDIV($R488,IMSUM(1,$R488))</f>
        <v>0.00395064888815968+0.00095168715365922i</v>
      </c>
      <c r="T488" s="2">
        <f t="shared" si="57"/>
        <v>-47.82165206639489</v>
      </c>
      <c r="U488">
        <f t="shared" si="58"/>
        <v>13.544149848676001</v>
      </c>
      <c r="W488" s="2" t="str">
        <f>IMPRODUCT($S488,IMDIV($O488,IMSUB($O488,1)))</f>
        <v>0.00186033423609197+0.000953191553619911i</v>
      </c>
      <c r="X488" s="2">
        <f t="shared" si="59"/>
        <v>-53.595764455340777</v>
      </c>
    </row>
    <row r="489" spans="12:24" x14ac:dyDescent="0.25">
      <c r="L489">
        <f t="shared" si="55"/>
        <v>4.8699999999999406</v>
      </c>
      <c r="M489" s="1">
        <f t="shared" si="56"/>
        <v>74131.024130081714</v>
      </c>
      <c r="N489" s="1">
        <f t="shared" si="54"/>
        <v>0.58887888453200432</v>
      </c>
      <c r="O489" s="2" t="str">
        <f t="shared" si="60"/>
        <v>-0.848081404796917-0.529865955537518i</v>
      </c>
      <c r="P489" s="2" t="str">
        <f>IMDIV(IMSUB(IMPRODUCT(gg1_+gg2_,$O489),gg2_),IMSUB($O489,1))</f>
        <v>0.000122189521789551+3.41786589881163E-08i</v>
      </c>
      <c r="Q489" s="2" t="str">
        <f>IMDIV(IMPRODUCT(gpi,$O489),IMSUB($O489,1))</f>
        <v>48.2518225908278+13.8343462669738i</v>
      </c>
      <c r="R489" s="2" t="str">
        <f>IMPRODUCT($P489,$Q489,gpd)</f>
        <v>0.00396530978891528+0.00113809985484518i</v>
      </c>
      <c r="S489" s="2" t="str">
        <f>IMDIV($R489,IMSUM(1,$R489))</f>
        <v>0.00395092819277944+0.00112912596978158i</v>
      </c>
      <c r="T489" s="2">
        <f t="shared" si="57"/>
        <v>-47.725051327358017</v>
      </c>
      <c r="U489">
        <f t="shared" si="58"/>
        <v>15.949275159190506</v>
      </c>
      <c r="W489" s="2" t="str">
        <f>IMPRODUCT($S489,IMDIV($O489,IMSUB($O489,1)))</f>
        <v>0.00181359746828891+0.00113095100673154i</v>
      </c>
      <c r="X489" s="2">
        <f t="shared" si="59"/>
        <v>-53.402562256277342</v>
      </c>
    </row>
    <row r="490" spans="12:24" x14ac:dyDescent="0.25">
      <c r="L490">
        <f t="shared" si="55"/>
        <v>4.8799999999999404</v>
      </c>
      <c r="M490" s="1">
        <f t="shared" si="56"/>
        <v>75857.757502908105</v>
      </c>
      <c r="N490" s="1">
        <f t="shared" si="54"/>
        <v>0.60259563584370734</v>
      </c>
      <c r="O490" s="2" t="str">
        <f t="shared" si="60"/>
        <v>-0.799323722985252-0.600900645592095i</v>
      </c>
      <c r="P490" s="2" t="str">
        <f>IMDIV(IMSUB(IMPRODUCT(gg1_+gg2_,$O490),gg2_),IMSUB($O490,1))</f>
        <v>0.000122189521789551+3.98110346328285E-08i</v>
      </c>
      <c r="Q490" s="2" t="str">
        <f>IMDIV(IMPRODUCT(gpi,$O490),IMSUB($O490,1))</f>
        <v>48.251822590828+16.1141383150993i</v>
      </c>
      <c r="R490" s="2" t="str">
        <f>IMPRODUCT($P490,$Q490,gpd)</f>
        <v>0.00396519633206332+0.00132564980834337i</v>
      </c>
      <c r="S490" s="2" t="str">
        <f>IMDIV($R490,IMSUM(1,$R490))</f>
        <v>0.00395127225219659+0.00131519679154576i</v>
      </c>
      <c r="T490" s="2">
        <f t="shared" si="57"/>
        <v>-47.608934302240272</v>
      </c>
      <c r="U490">
        <f t="shared" si="58"/>
        <v>18.41022809631119</v>
      </c>
      <c r="W490" s="2" t="str">
        <f>IMPRODUCT($S490,IMDIV($O490,IMSUB($O490,1)))</f>
        <v>0.0017560251158546+0.00131738018404271i</v>
      </c>
      <c r="X490" s="2">
        <f t="shared" si="59"/>
        <v>-53.170327317895705</v>
      </c>
    </row>
    <row r="491" spans="12:24" x14ac:dyDescent="0.25">
      <c r="L491">
        <f t="shared" si="55"/>
        <v>4.8899999999999402</v>
      </c>
      <c r="M491" s="1">
        <f t="shared" si="56"/>
        <v>77624.711662858521</v>
      </c>
      <c r="N491" s="1">
        <f t="shared" si="54"/>
        <v>0.61663189133782981</v>
      </c>
      <c r="O491" s="2" t="str">
        <f t="shared" si="60"/>
        <v>-0.743291012663772-0.668968213365376i</v>
      </c>
      <c r="P491" s="2" t="str">
        <f>IMDIV(IMSUB(IMPRODUCT(gg1_+gg2_,$O491),gg2_),IMSUB($O491,1))</f>
        <v>0.000122189521789551+4.57452168731724E-08i</v>
      </c>
      <c r="Q491" s="2" t="str">
        <f>IMDIV(IMPRODUCT(gpi,$O491),IMSUB($O491,1))</f>
        <v>48.251822590828+18.5160912984268i</v>
      </c>
      <c r="R491" s="2" t="str">
        <f>IMPRODUCT($P491,$Q491,gpd)</f>
        <v>0.00396505810899912+0.00152324948446222i</v>
      </c>
      <c r="S491" s="2" t="str">
        <f>IMDIV($R491,IMSUM(1,$R491))</f>
        <v>0.00395169141530084+0.00151123792635658i</v>
      </c>
      <c r="T491" s="2">
        <f t="shared" si="57"/>
        <v>-47.471541237331735</v>
      </c>
      <c r="U491">
        <f t="shared" si="58"/>
        <v>20.928259775470742</v>
      </c>
      <c r="W491" s="2" t="str">
        <f>IMPRODUCT($S491,IMDIV($O491,IMSUB($O491,1)))</f>
        <v>0.00168588547490076+0.00151382741106838i</v>
      </c>
      <c r="X491" s="2">
        <f t="shared" si="59"/>
        <v>-52.895540106061326</v>
      </c>
    </row>
    <row r="492" spans="12:24" x14ac:dyDescent="0.25">
      <c r="L492">
        <f t="shared" si="55"/>
        <v>4.89999999999994</v>
      </c>
      <c r="M492" s="1">
        <f t="shared" si="56"/>
        <v>79432.823472417236</v>
      </c>
      <c r="N492" s="1">
        <f t="shared" si="54"/>
        <v>0.63099509322282865</v>
      </c>
      <c r="O492" s="2" t="str">
        <f t="shared" si="60"/>
        <v>-0.679975984801078-0.733234382782071i</v>
      </c>
      <c r="P492" s="2" t="str">
        <f>IMDIV(IMSUB(IMPRODUCT(gg1_+gg2_,$O492),gg2_),IMSUB($O492,1))</f>
        <v>0.000122189521789551+5.20295234197456E-08i</v>
      </c>
      <c r="Q492" s="2" t="str">
        <f>IMDIV(IMPRODUCT(gpi,$O492),IMSUB($O492,1))</f>
        <v>48.2518225908279+21.0597625654065i</v>
      </c>
      <c r="R492" s="2" t="str">
        <f>IMPRODUCT($P492,$Q492,gpd)</f>
        <v>0.00396489082595568+0.00173250779301233i</v>
      </c>
      <c r="S492" s="2" t="str">
        <f>IMDIV($R492,IMSUM(1,$R492))</f>
        <v>0.00395219870287458+0.00171884554303524i</v>
      </c>
      <c r="T492" s="2">
        <f t="shared" si="57"/>
        <v>-47.310874370197631</v>
      </c>
      <c r="U492">
        <f t="shared" si="58"/>
        <v>23.504640631704525</v>
      </c>
      <c r="W492" s="2" t="str">
        <f>IMPRODUCT($S492,IMDIV($O492,IMSUB($O492,1)))</f>
        <v>0.00160099974815505+0.0017219017601317i</v>
      </c>
      <c r="X492" s="2">
        <f t="shared" si="59"/>
        <v>-52.574205062292954</v>
      </c>
    </row>
    <row r="493" spans="12:24" x14ac:dyDescent="0.25">
      <c r="L493">
        <f t="shared" si="55"/>
        <v>4.9099999999999397</v>
      </c>
      <c r="M493" s="1">
        <f t="shared" si="56"/>
        <v>81283.051616398749</v>
      </c>
      <c r="N493" s="1">
        <f t="shared" si="54"/>
        <v>0.64569285705846158</v>
      </c>
      <c r="O493" s="2" t="str">
        <f t="shared" si="60"/>
        <v>-0.609461435965316-0.792815715075764i</v>
      </c>
      <c r="P493" s="2" t="str">
        <f>IMDIV(IMSUB(IMPRODUCT(gg1_+gg2_,$O493),gg2_),IMSUB($O493,1))</f>
        <v>0.000122189521789551+5.87221265617589E-08i</v>
      </c>
      <c r="Q493" s="2" t="str">
        <f>IMDIV(IMPRODUCT(gpi,$O493),IMSUB($O493,1))</f>
        <v>48.2518225908278+23.768698259062i</v>
      </c>
      <c r="R493" s="2" t="str">
        <f>IMPRODUCT($P493,$Q493,gpd)</f>
        <v>0.00396468902967081+0.00195536178699499i</v>
      </c>
      <c r="S493" s="2" t="str">
        <f>IMDIV($R493,IMSUM(1,$R493))</f>
        <v>0.00395281065182388+0.00193994134791491i</v>
      </c>
      <c r="T493" s="2">
        <f t="shared" si="57"/>
        <v>-47.124650965306039</v>
      </c>
      <c r="U493">
        <f t="shared" si="58"/>
        <v>26.14065819740005</v>
      </c>
      <c r="W493" s="2" t="str">
        <f>IMPRODUCT($S493,IMDIV($O493,IMSUB($O493,1)))</f>
        <v>0.00149860077819696+0.00194354181193419i</v>
      </c>
      <c r="X493" s="2">
        <f t="shared" si="59"/>
        <v>-52.201756672838712</v>
      </c>
    </row>
    <row r="494" spans="12:24" x14ac:dyDescent="0.25">
      <c r="L494">
        <f t="shared" si="55"/>
        <v>4.9199999999999395</v>
      </c>
      <c r="M494" s="1">
        <f t="shared" si="56"/>
        <v>83176.377110255649</v>
      </c>
      <c r="N494" s="1">
        <f t="shared" si="54"/>
        <v>0.6607329757936623</v>
      </c>
      <c r="O494" s="2" t="str">
        <f t="shared" si="60"/>
        <v>-0.53193263928762-0.846786671636078i</v>
      </c>
      <c r="P494" s="2" t="str">
        <f>IMDIV(IMSUB(IMPRODUCT(gg1_+gg2_,$O494),gg2_),IMSUB($O494,1))</f>
        <v>0.000122189521789551+6.58937834069524E-08i</v>
      </c>
      <c r="Q494" s="2" t="str">
        <f>IMDIV(IMPRODUCT(gpi,$O494),IMSUB($O494,1))</f>
        <v>48.2518225908279+26.6715384242103i</v>
      </c>
      <c r="R494" s="2" t="str">
        <f>IMPRODUCT($P494,$Q494,gpd)</f>
        <v>0.00396444571915329+0.00219416757563431i</v>
      </c>
      <c r="S494" s="2" t="str">
        <f>IMDIV($R494,IMSUM(1,$R494))</f>
        <v>0.00395354849247091+0.00217686277342017i</v>
      </c>
      <c r="T494" s="2">
        <f t="shared" si="57"/>
        <v>-46.910243812306661</v>
      </c>
      <c r="U494">
        <f t="shared" si="58"/>
        <v>28.837613921060974</v>
      </c>
      <c r="W494" s="2" t="str">
        <f>IMPRODUCT($S494,IMDIV($O494,IMSUB($O494,1)))</f>
        <v>0.00137513604908531+0.00218110742325177i</v>
      </c>
      <c r="X494" s="2">
        <f t="shared" si="59"/>
        <v>-51.772940462194001</v>
      </c>
    </row>
    <row r="495" spans="12:24" x14ac:dyDescent="0.25">
      <c r="L495">
        <f t="shared" si="55"/>
        <v>4.9299999999999393</v>
      </c>
      <c r="M495" s="1">
        <f t="shared" si="56"/>
        <v>85113.803820225774</v>
      </c>
      <c r="N495" s="1">
        <f t="shared" si="54"/>
        <v>0.67612342389846258</v>
      </c>
      <c r="O495" s="2" t="str">
        <f t="shared" si="60"/>
        <v>-0.447689911575613-0.894188874384724i</v>
      </c>
      <c r="P495" s="2" t="str">
        <f>IMDIV(IMSUB(IMPRODUCT(gg1_+gg2_,$O495),gg2_),IMSUB($O495,1))</f>
        <v>0.000122189521789551+7.36315281245584E-08i</v>
      </c>
      <c r="Q495" s="2" t="str">
        <f>IMDIV(IMPRODUCT(gpi,$O495),IMSUB($O495,1))</f>
        <v>48.2518225908281+29.8035115009851i</v>
      </c>
      <c r="R495" s="2" t="str">
        <f>IMPRODUCT($P495,$Q495,gpd)</f>
        <v>0.00396415179499259+0.00245182327076215i</v>
      </c>
      <c r="S495" s="2" t="str">
        <f>IMDIV($R495,IMSUM(1,$R495))</f>
        <v>0.00395443981847858+0.00243248494363677i</v>
      </c>
      <c r="T495" s="2">
        <f t="shared" si="57"/>
        <v>-46.664604899616997</v>
      </c>
      <c r="U495">
        <f t="shared" si="58"/>
        <v>31.596818626003458</v>
      </c>
      <c r="W495" s="2" t="str">
        <f>IMPRODUCT($S495,IMDIV($O495,IMSUB($O495,1)))</f>
        <v>0.00122598825516876+0.00243750403544254i</v>
      </c>
      <c r="X495" s="2">
        <f t="shared" si="59"/>
        <v>-51.28166033596343</v>
      </c>
    </row>
    <row r="496" spans="12:24" x14ac:dyDescent="0.25">
      <c r="L496">
        <f t="shared" si="55"/>
        <v>4.9399999999999391</v>
      </c>
      <c r="M496" s="1">
        <f t="shared" si="56"/>
        <v>87096.358995595903</v>
      </c>
      <c r="N496" s="1">
        <f t="shared" si="54"/>
        <v>0.69187236159216647</v>
      </c>
      <c r="O496" s="2" t="str">
        <f t="shared" si="60"/>
        <v>-0.357161073188966-0.934042808332951i</v>
      </c>
      <c r="P496" s="2" t="str">
        <f>IMDIV(IMSUB(IMPRODUCT(gg1_+gg2_,$O496),gg2_),IMSUB($O496,1))</f>
        <v>0.000122189521789551+8.20437469002709E-08i</v>
      </c>
      <c r="Q496" s="2" t="str">
        <f>IMDIV(IMPRODUCT(gpi,$O496),IMSUB($O496,1))</f>
        <v>48.2518225908278+33.208488491362i</v>
      </c>
      <c r="R496" s="2" t="str">
        <f>IMPRODUCT($P496,$Q496,gpd)</f>
        <v>0.00396379526334271+0.00273193797540492i</v>
      </c>
      <c r="S496" s="2" t="str">
        <f>IMDIV($R496,IMSUM(1,$R496))</f>
        <v>0.00395552100069652+0.00271038831301367i</v>
      </c>
      <c r="T496" s="2">
        <f t="shared" si="57"/>
        <v>-46.384166155733809</v>
      </c>
      <c r="U496">
        <f t="shared" si="58"/>
        <v>34.419586007192343</v>
      </c>
      <c r="W496" s="2" t="str">
        <f>IMPRODUCT($S496,IMDIV($O496,IMSUB($O496,1)))</f>
        <v>0.00104507138865296+0.00271635386588059i</v>
      </c>
      <c r="X496" s="2">
        <f t="shared" si="59"/>
        <v>-50.720780057252711</v>
      </c>
    </row>
    <row r="497" spans="12:24" x14ac:dyDescent="0.25">
      <c r="L497">
        <f t="shared" si="55"/>
        <v>4.9499999999999389</v>
      </c>
      <c r="M497" s="1">
        <f t="shared" si="56"/>
        <v>89125.093813362109</v>
      </c>
      <c r="N497" s="1">
        <f t="shared" si="54"/>
        <v>0.70798813916999992</v>
      </c>
      <c r="O497" s="2" t="str">
        <f t="shared" si="60"/>
        <v>-0.260913449466713-0.965362197254161i</v>
      </c>
      <c r="P497" s="2" t="str">
        <f>IMDIV(IMSUB(IMPRODUCT(gg1_+gg2_,$O497),gg2_),IMSUB($O497,1))</f>
        <v>0.000122189521789551+9.12672806705945E-08i</v>
      </c>
      <c r="Q497" s="2" t="str">
        <f>IMDIV(IMPRODUCT(gpi,$O497),IMSUB($O497,1))</f>
        <v>48.2518225908281+36.9418579026976i</v>
      </c>
      <c r="R497" s="2" t="str">
        <f>IMPRODUCT($P497,$Q497,gpd)</f>
        <v>0.00396336006079626+0.00303906829462121i</v>
      </c>
      <c r="S497" s="2" t="str">
        <f>IMDIV($R497,IMSUM(1,$R497))</f>
        <v>0.00395684075060626+0.00301509328504365i</v>
      </c>
      <c r="T497" s="2">
        <f t="shared" si="57"/>
        <v>-46.064708388926086</v>
      </c>
      <c r="U497">
        <f t="shared" si="58"/>
        <v>37.307223243285044</v>
      </c>
      <c r="W497" s="2" t="str">
        <f>IMPRODUCT($S497,IMDIV($O497,IMSUB($O497,1)))</f>
        <v>0.000824234463571038+0.00302223604598786i</v>
      </c>
      <c r="X497" s="2">
        <f t="shared" si="59"/>
        <v>-50.081861116855464</v>
      </c>
    </row>
    <row r="498" spans="12:24" x14ac:dyDescent="0.25">
      <c r="L498">
        <f t="shared" si="55"/>
        <v>4.9599999999999387</v>
      </c>
      <c r="M498" s="1">
        <f t="shared" si="56"/>
        <v>91201.083935578223</v>
      </c>
      <c r="N498" s="1">
        <f t="shared" si="54"/>
        <v>0.72447930143055206</v>
      </c>
      <c r="O498" s="2" t="str">
        <f t="shared" si="60"/>
        <v>-0.159664988280042-0.987171257440944i</v>
      </c>
      <c r="P498" s="2" t="str">
        <f>IMDIV(IMSUB(IMPRODUCT(gg1_+gg2_,$O498),gg2_),IMSUB($O498,1))</f>
        <v>0.000122189521789551+1.01477569344155E-07i</v>
      </c>
      <c r="Q498" s="2" t="str">
        <f>IMDIV(IMPRODUCT(gpi,$O498),IMSUB($O498,1))</f>
        <v>48.251822590828+41.0746317791758i</v>
      </c>
      <c r="R498" s="2" t="str">
        <f>IMPRODUCT($P498,$Q498,gpd)</f>
        <v>0.00396282427808906+0.00337905612333099i</v>
      </c>
      <c r="S498" s="2" t="str">
        <f>IMDIV($R498,IMSUM(1,$R498))</f>
        <v>0.00395846550671691+0.0033523952927656i</v>
      </c>
      <c r="T498" s="2">
        <f t="shared" si="57"/>
        <v>-45.701185266487713</v>
      </c>
      <c r="U498">
        <f t="shared" si="58"/>
        <v>40.261017273327425</v>
      </c>
      <c r="W498" s="2" t="str">
        <f>IMPRODUCT($S498,IMDIV($O498,IMSUB($O498,1)))</f>
        <v>0.000552360203939319+0.00336103051246684i</v>
      </c>
      <c r="X498" s="2">
        <f t="shared" si="59"/>
        <v>-49.354810677854211</v>
      </c>
    </row>
    <row r="499" spans="12:24" x14ac:dyDescent="0.25">
      <c r="L499">
        <f t="shared" si="55"/>
        <v>4.9699999999999385</v>
      </c>
      <c r="M499" s="1">
        <f t="shared" si="56"/>
        <v>93325.430079686048</v>
      </c>
      <c r="N499" s="1">
        <f t="shared" si="54"/>
        <v>0.74135459220634004</v>
      </c>
      <c r="O499" s="2" t="str">
        <f t="shared" si="60"/>
        <v>-0.0542939888029167-0.998524993567947i</v>
      </c>
      <c r="P499" s="2" t="str">
        <f>IMDIV(IMSUB(IMPRODUCT(gg1_+gg2_,$O499),gg2_),IMSUB($O499,1))</f>
        <v>0.000122189521789551+1.12903475070848E-07i</v>
      </c>
      <c r="Q499" s="2" t="str">
        <f>IMDIV(IMPRODUCT(gpi,$O499),IMSUB($O499,1))</f>
        <v>48.2518225908278+45.6994456516386i</v>
      </c>
      <c r="R499" s="2" t="str">
        <f>IMPRODUCT($P499,$Q499,gpd)</f>
        <v>0.00396215740236662+0.00375952223971709i</v>
      </c>
      <c r="S499" s="2" t="str">
        <f>IMDIV($R499,IMSUM(1,$R499))</f>
        <v>0.00396048779699561+0.00372985442743473i</v>
      </c>
      <c r="T499" s="2">
        <f t="shared" si="57"/>
        <v>-45.287482335456545</v>
      </c>
      <c r="U499">
        <f t="shared" si="58"/>
        <v>43.282214394588429</v>
      </c>
      <c r="W499" s="2" t="str">
        <f>IMPRODUCT($S499,IMDIV($O499,IMSUB($O499,1)))</f>
        <v>0.00021396575041104+0.00374042213924151i</v>
      </c>
      <c r="X499" s="2">
        <f t="shared" si="59"/>
        <v>-48.52739959547069</v>
      </c>
    </row>
    <row r="500" spans="12:24" x14ac:dyDescent="0.25">
      <c r="L500">
        <f t="shared" si="55"/>
        <v>4.9799999999999383</v>
      </c>
      <c r="M500" s="1">
        <f t="shared" si="56"/>
        <v>95499.258602130067</v>
      </c>
      <c r="N500" s="1">
        <f t="shared" si="54"/>
        <v>0.75862295899990251</v>
      </c>
      <c r="O500" s="2" t="str">
        <f t="shared" si="60"/>
        <v>0.0541531463817479-0.998532641798433i</v>
      </c>
      <c r="P500" s="2" t="str">
        <f>IMDIV(IMSUB(IMPRODUCT(gg1_+gg2_,$O500),gg2_),IMSUB($O500,1))</f>
        <v>0.000122189521789551+1.2584951397396E-07i</v>
      </c>
      <c r="Q500" s="2" t="str">
        <f>IMDIV(IMPRODUCT(gpi,$O500),IMSUB($O500,1))</f>
        <v>48.251822590828+50.9395571797872i</v>
      </c>
      <c r="R500" s="2" t="str">
        <f>IMPRODUCT($P500,$Q500,gpd)</f>
        <v>0.00396131590334849+0.0041906065898172i</v>
      </c>
      <c r="S500" s="2" t="str">
        <f>IMDIV($R500,IMSUM(1,$R500))</f>
        <v>0.00396303962307819+0.00415752976109574i</v>
      </c>
      <c r="T500" s="2">
        <f t="shared" si="57"/>
        <v>-44.816079854272452</v>
      </c>
      <c r="U500">
        <f t="shared" si="58"/>
        <v>46.371989275239486</v>
      </c>
      <c r="W500" s="2" t="str">
        <f>IMPRODUCT($S500,IMDIV($O500,IMSUB($O500,1)))</f>
        <v>-0.000213036928709929+0.00417065978364245i</v>
      </c>
      <c r="X500" s="2">
        <f t="shared" si="59"/>
        <v>-47.584588045831396</v>
      </c>
    </row>
    <row r="501" spans="12:24" x14ac:dyDescent="0.25">
      <c r="L501">
        <f t="shared" si="55"/>
        <v>4.989999999999938</v>
      </c>
      <c r="M501" s="1">
        <f t="shared" si="56"/>
        <v>97723.722095567209</v>
      </c>
      <c r="N501" s="1">
        <f t="shared" si="54"/>
        <v>0.77629355772788999</v>
      </c>
      <c r="O501" s="2" t="str">
        <f t="shared" si="60"/>
        <v>0.164456807634263-0.986384285368916i</v>
      </c>
      <c r="P501" s="2" t="str">
        <f>IMDIV(IMSUB(IMPRODUCT(gg1_+gg2_,$O501),gg2_),IMSUB($O501,1))</f>
        <v>0.000122189521789551+1.40730211146062E-07i</v>
      </c>
      <c r="Q501" s="2" t="str">
        <f>IMDIV(IMPRODUCT(gpi,$O501),IMSUB($O501,1))</f>
        <v>48.2518225908279+56.9627518707234i</v>
      </c>
      <c r="R501" s="2" t="str">
        <f>IMPRODUCT($P501,$Q501,gpd)</f>
        <v>0.00396023591695748+0.00468611225890861i</v>
      </c>
      <c r="S501" s="2" t="str">
        <f>IMDIV($R501,IMSUM(1,$R501))</f>
        <v>0.00396631464569806+0.00464911407468411i</v>
      </c>
      <c r="T501" s="2">
        <f t="shared" si="57"/>
        <v>-44.277569124724565</v>
      </c>
      <c r="U501">
        <f t="shared" si="58"/>
        <v>49.531396633905224</v>
      </c>
      <c r="W501" s="2" t="str">
        <f>IMPRODUCT($S501,IMDIV($O501,IMSUB($O501,1)))</f>
        <v>-0.000761053333198381+0.00466573489211454i</v>
      </c>
      <c r="X501" s="2">
        <f t="shared" si="59"/>
        <v>-46.507558132590276</v>
      </c>
    </row>
    <row r="502" spans="12:24" x14ac:dyDescent="0.25">
      <c r="L502">
        <f t="shared" si="55"/>
        <v>4.9999999999999378</v>
      </c>
      <c r="M502" s="1">
        <f t="shared" si="56"/>
        <v>99999.999999985812</v>
      </c>
      <c r="N502" s="1">
        <f t="shared" si="54"/>
        <v>0.79437575757564483</v>
      </c>
      <c r="O502" s="2" t="str">
        <f t="shared" si="60"/>
        <v>0.275222476215607-0.96138056386935i</v>
      </c>
      <c r="P502" s="2" t="str">
        <f>IMDIV(IMSUB(IMPRODUCT(gg1_+gg2_,$O502),gg2_),IMSUB($O502,1))</f>
        <v>0.000122189521789551+1.58125066307599E-07i</v>
      </c>
      <c r="Q502" s="2" t="str">
        <f>IMDIV(IMPRODUCT(gpi,$O502),IMSUB($O502,1))</f>
        <v>48.2518225908279+64.0035912922345i</v>
      </c>
      <c r="R502" s="2" t="str">
        <f>IMPRODUCT($P502,$Q502,gpd)</f>
        <v>0.00395882061328115+0.00526533574869065i</v>
      </c>
      <c r="S502" s="2" t="str">
        <f>IMDIV($R502,IMSUM(1,$R502))</f>
        <v>0.00397060648832599+0.00522374928605146i</v>
      </c>
      <c r="T502" s="2">
        <f t="shared" si="57"/>
        <v>-43.659938321371136</v>
      </c>
      <c r="U502">
        <f t="shared" si="58"/>
        <v>52.761293438335414</v>
      </c>
      <c r="W502" s="2" t="str">
        <f>IMPRODUCT($S502,IMDIV($O502,IMSUB($O502,1)))</f>
        <v>-0.0014792157767319+0.00524527853551847i</v>
      </c>
      <c r="X502" s="2">
        <f t="shared" si="59"/>
        <v>-45.272285446887189</v>
      </c>
    </row>
    <row r="503" spans="12:24" x14ac:dyDescent="0.25">
      <c r="L503">
        <f t="shared" si="55"/>
        <v>5.0099999999999376</v>
      </c>
      <c r="M503" s="1">
        <f t="shared" si="56"/>
        <v>102329.29922806089</v>
      </c>
      <c r="N503" s="1">
        <f t="shared" si="54"/>
        <v>0.81287914596487254</v>
      </c>
      <c r="O503" s="2" t="str">
        <f t="shared" si="60"/>
        <v>0.384883251204503-0.922965266379104i</v>
      </c>
      <c r="P503" s="2" t="str">
        <f>IMDIV(IMSUB(IMPRODUCT(gg1_+gg2_,$O503),gg2_),IMSUB($O503,1))</f>
        <v>0.000122189521789551+1.78870163916881E-07i</v>
      </c>
      <c r="Q503" s="2" t="str">
        <f>IMDIV(IMPRODUCT(gpi,$O503),IMSUB($O503,1))</f>
        <v>48.2518225908279+72.4004936916893i</v>
      </c>
      <c r="R503" s="2" t="str">
        <f>IMPRODUCT($P503,$Q503,gpd)</f>
        <v>0.00395691731381842+0.00595611746092686i</v>
      </c>
      <c r="S503" s="2" t="str">
        <f>IMDIV($R503,IMSUM(1,$R503))</f>
        <v>0.00397637812250373+0.005909052055374i</v>
      </c>
      <c r="T503" s="2">
        <f t="shared" si="57"/>
        <v>-42.947481575841891</v>
      </c>
      <c r="U503">
        <f t="shared" si="58"/>
        <v>56.062208674617985</v>
      </c>
      <c r="W503" s="2" t="str">
        <f>IMPRODUCT($S503,IMDIV($O503,IMSUB($O503,1)))</f>
        <v>-0.00244499359473647+0.00593774742447655i</v>
      </c>
      <c r="X503" s="2">
        <f t="shared" si="59"/>
        <v>-43.847357056831243</v>
      </c>
    </row>
    <row r="504" spans="12:24" x14ac:dyDescent="0.25">
      <c r="L504">
        <f t="shared" si="55"/>
        <v>5.0199999999999374</v>
      </c>
      <c r="M504" s="1">
        <f t="shared" si="56"/>
        <v>104712.85480507489</v>
      </c>
      <c r="N504" s="1">
        <f t="shared" si="54"/>
        <v>0.83181353363701671</v>
      </c>
      <c r="O504" s="2" t="str">
        <f t="shared" si="60"/>
        <v>0.491707493962696-0.870760437997114i</v>
      </c>
      <c r="P504" s="2" t="str">
        <f>IMDIV(IMSUB(IMPRODUCT(gg1_+gg2_,$O504),gg2_),IMSUB($O504,1))</f>
        <v>0.000122189521789551+2.04218500075631E-07i</v>
      </c>
      <c r="Q504" s="2" t="str">
        <f>IMDIV(IMPRODUCT(gpi,$O504),IMSUB($O504,1))</f>
        <v>48.251822590828+82.6606288196285i</v>
      </c>
      <c r="R504" s="2" t="str">
        <f>IMPRODUCT($P504,$Q504,gpd)</f>
        <v>0.00395427358656987+0.00680018035153671i</v>
      </c>
      <c r="S504" s="2" t="str">
        <f>IMDIV($R504,IMSUM(1,$R504))</f>
        <v>0.00398439499390339+0.0067464086016487i</v>
      </c>
      <c r="T504" s="2">
        <f t="shared" si="57"/>
        <v>-42.11906381419147</v>
      </c>
      <c r="U504">
        <f t="shared" si="58"/>
        <v>59.434114783013541</v>
      </c>
      <c r="W504" s="2" t="str">
        <f>IMPRODUCT($S504,IMDIV($O504,IMSUB($O504,1)))</f>
        <v>-0.00378646895898065+0.00678605565003369i</v>
      </c>
      <c r="X504" s="2">
        <f t="shared" si="59"/>
        <v>-42.190500838532365</v>
      </c>
    </row>
    <row r="505" spans="12:24" x14ac:dyDescent="0.25">
      <c r="L505">
        <f t="shared" si="55"/>
        <v>5.0299999999999372</v>
      </c>
      <c r="M505" s="1">
        <f t="shared" si="56"/>
        <v>107151.93052374522</v>
      </c>
      <c r="N505" s="1">
        <f t="shared" si="54"/>
        <v>0.8511889598550505</v>
      </c>
      <c r="O505" s="2" t="str">
        <f t="shared" si="60"/>
        <v>0.593812519808416-0.804603437302364i</v>
      </c>
      <c r="P505" s="2" t="str">
        <f>IMDIV(IMSUB(IMPRODUCT(gg1_+gg2_,$O505),gg2_),IMSUB($O505,1))</f>
        <v>0.000122189521789551+2.36137765953988E-07i</v>
      </c>
      <c r="Q505" s="2" t="str">
        <f>IMDIV(IMPRODUCT(gpi,$O505),IMSUB($O505,1))</f>
        <v>48.2518225908279+95.5804504224807i</v>
      </c>
      <c r="R505" s="2" t="str">
        <f>IMPRODUCT($P505,$Q505,gpd)</f>
        <v>0.00395044688175131+0.00786304568735197i</v>
      </c>
      <c r="S505" s="2" t="str">
        <f>IMDIV($R505,IMSUM(1,$R505))</f>
        <v>0.00399599901186483+0.00780080828578735i</v>
      </c>
      <c r="T505" s="2">
        <f t="shared" si="57"/>
        <v>-41.145222032997353</v>
      </c>
      <c r="U505">
        <f t="shared" si="58"/>
        <v>62.876002377807822</v>
      </c>
      <c r="W505" s="2" t="str">
        <f>IMPRODUCT($S505,IMDIV($O505,IMSUB($O505,1)))</f>
        <v>-0.00572818294252813+0.00785817573507421i</v>
      </c>
      <c r="X505" s="2">
        <f t="shared" si="59"/>
        <v>-40.242787320957625</v>
      </c>
    </row>
    <row r="506" spans="12:24" x14ac:dyDescent="0.25">
      <c r="L506">
        <f t="shared" si="55"/>
        <v>5.039999999999937</v>
      </c>
      <c r="M506" s="1">
        <f t="shared" si="56"/>
        <v>109647.8196143027</v>
      </c>
      <c r="N506" s="1">
        <f t="shared" si="54"/>
        <v>0.87101569772641718</v>
      </c>
      <c r="O506" s="2" t="str">
        <f t="shared" si="60"/>
        <v>0.689185278822826-0.724585158179426i</v>
      </c>
      <c r="P506" s="2" t="str">
        <f>IMDIV(IMSUB(IMPRODUCT(gg1_+gg2_,$O506),gg2_),IMSUB($O506,1))</f>
        <v>0.000122189521789551+2.7790601937542E-07i</v>
      </c>
      <c r="Q506" s="2" t="str">
        <f>IMDIV(IMPRODUCT(gpi,$O506),IMSUB($O506,1))</f>
        <v>48.2518225908279+112.486803623728i</v>
      </c>
      <c r="R506" s="2" t="str">
        <f>IMPRODUCT($P506,$Q506,gpd)</f>
        <v>0.00394460148065561+0.00925386804736724i</v>
      </c>
      <c r="S506" s="2" t="str">
        <f>IMDIV($R506,IMSUM(1,$R506))</f>
        <v>0.0040137241859776+0.00918051211170264i</v>
      </c>
      <c r="T506" s="2">
        <f t="shared" si="57"/>
        <v>-39.98301826070476</v>
      </c>
      <c r="U506">
        <f t="shared" si="58"/>
        <v>66.385028642292809</v>
      </c>
      <c r="W506" s="2" t="str">
        <f>IMPRODUCT($S506,IMDIV($O506,IMSUB($O506,1)))</f>
        <v>-0.00869414781322207+0.00926874258823047i</v>
      </c>
      <c r="X506" s="2">
        <f t="shared" si="59"/>
        <v>-37.918334019231999</v>
      </c>
    </row>
    <row r="507" spans="12:24" x14ac:dyDescent="0.25">
      <c r="L507">
        <f t="shared" si="55"/>
        <v>5.0499999999999368</v>
      </c>
      <c r="M507" s="1">
        <f t="shared" si="56"/>
        <v>112201.84543018017</v>
      </c>
      <c r="N507" s="1">
        <f t="shared" si="54"/>
        <v>0.89130425964997428</v>
      </c>
      <c r="O507" s="2" t="str">
        <f t="shared" si="60"/>
        <v>0.775710941064633-0.631088374090841i</v>
      </c>
      <c r="P507" s="2" t="str">
        <f>IMDIV(IMSUB(IMPRODUCT(gg1_+gg2_,$O507),gg2_),IMSUB($O507,1))</f>
        <v>0.000122189521789551+3.35422499323987E-07i</v>
      </c>
      <c r="Q507" s="2" t="str">
        <f>IMDIV(IMPRODUCT(gpi,$O507),IMSUB($O507,1))</f>
        <v>48.2518225908279+135.767497577938i</v>
      </c>
      <c r="R507" s="2" t="str">
        <f>IMPRODUCT($P507,$Q507,gpd)</f>
        <v>0.00393499745422548+0.0111690835478809i</v>
      </c>
      <c r="S507" s="2" t="str">
        <f>IMDIV($R507,IMSUM(1,$R507))</f>
        <v>0.00404284597035516+0.0110803276025587i</v>
      </c>
      <c r="T507" s="2">
        <f t="shared" si="57"/>
        <v>-38.566158524776753</v>
      </c>
      <c r="U507">
        <f t="shared" si="58"/>
        <v>69.954642252492533</v>
      </c>
      <c r="W507" s="2" t="str">
        <f>IMPRODUCT($S507,IMDIV($O507,IMSUB($O507,1)))</f>
        <v>-0.013567090258145+0.0112278979739623i</v>
      </c>
      <c r="X507" s="2">
        <f t="shared" si="59"/>
        <v>-35.084539368833823</v>
      </c>
    </row>
    <row r="508" spans="12:24" x14ac:dyDescent="0.25">
      <c r="L508">
        <f t="shared" si="55"/>
        <v>5.0599999999999365</v>
      </c>
      <c r="M508" s="1">
        <f t="shared" si="56"/>
        <v>114815.36214967171</v>
      </c>
      <c r="N508" s="1">
        <f t="shared" si="54"/>
        <v>0.91206540288980431</v>
      </c>
      <c r="O508" s="2" t="str">
        <f t="shared" si="60"/>
        <v>0.851210224396927-0.524824879252245i</v>
      </c>
      <c r="P508" s="2" t="str">
        <f>IMDIV(IMSUB(IMPRODUCT(gg1_+gg2_,$O508),gg2_),IMSUB($O508,1))</f>
        <v>0.000122189521789551+4.20485888499644E-07i</v>
      </c>
      <c r="Q508" s="2" t="str">
        <f>IMDIV(IMPRODUCT(gpi,$O508),IMSUB($O508,1))</f>
        <v>48.2518225908279+170.198233462548i</v>
      </c>
      <c r="R508" s="2" t="str">
        <f>IMPRODUCT($P508,$Q508,gpd)</f>
        <v>0.00391749174400316+0.0140015712387545i</v>
      </c>
      <c r="S508" s="2" t="str">
        <f>IMDIV($R508,IMSUM(1,$R508))</f>
        <v>0.00409592513627034+0.0138898086404955i</v>
      </c>
      <c r="T508" s="2">
        <f t="shared" si="57"/>
        <v>-36.783945554526881</v>
      </c>
      <c r="U508">
        <f t="shared" si="58"/>
        <v>73.569892742003702</v>
      </c>
      <c r="W508" s="2" t="str">
        <f>IMPRODUCT($S508,IMDIV($O508,IMSUB($O508,1)))</f>
        <v>-0.0224487379377909+0.0141686648453121i</v>
      </c>
      <c r="X508" s="2">
        <f t="shared" si="59"/>
        <v>-31.519976399089991</v>
      </c>
    </row>
    <row r="509" spans="12:24" x14ac:dyDescent="0.25">
      <c r="L509">
        <f t="shared" si="55"/>
        <v>5.0699999999999363</v>
      </c>
      <c r="M509" s="1">
        <f t="shared" si="56"/>
        <v>117489.75549393578</v>
      </c>
      <c r="N509" s="1">
        <f t="shared" si="54"/>
        <v>0.93331013527885764</v>
      </c>
      <c r="O509" s="2" t="str">
        <f t="shared" si="60"/>
        <v>0.91348616295109-0.406869795016654i</v>
      </c>
      <c r="P509" s="2" t="str">
        <f>IMDIV(IMSUB(IMPRODUCT(gg1_+gg2_,$O509),gg2_),IMSUB($O509,1))</f>
        <v>0.000122189521789551+5.60634701430971E-07i</v>
      </c>
      <c r="Q509" s="2" t="str">
        <f>IMDIV(IMPRODUCT(gpi,$O509),IMSUB($O509,1))</f>
        <v>48.2518225908277+226.925655321602i</v>
      </c>
      <c r="R509" s="2" t="str">
        <f>IMPRODUCT($P509,$Q509,gpd)</f>
        <v>0.00388005658328387+0.0186683237789635i</v>
      </c>
      <c r="S509" s="2" t="str">
        <f>IMDIV($R509,IMSUM(1,$R509))</f>
        <v>0.00420942176361332+0.0185178904677403i</v>
      </c>
      <c r="T509" s="2">
        <f t="shared" si="57"/>
        <v>-34.429363429859734</v>
      </c>
      <c r="U509">
        <f t="shared" si="58"/>
        <v>77.193349985269265</v>
      </c>
      <c r="W509" s="2" t="str">
        <f>IMPRODUCT($S509,IMDIV($O509,IMSUB($O509,1)))</f>
        <v>-0.0414395969177126+0.0191572842078527i</v>
      </c>
      <c r="X509" s="2">
        <f t="shared" si="59"/>
        <v>-26.810519128591931</v>
      </c>
    </row>
    <row r="510" spans="12:24" x14ac:dyDescent="0.25">
      <c r="L510">
        <f t="shared" si="55"/>
        <v>5.0799999999999361</v>
      </c>
      <c r="M510" s="1">
        <f t="shared" si="56"/>
        <v>120226.44346172371</v>
      </c>
      <c r="N510" s="1">
        <f t="shared" si="54"/>
        <v>0.9550497210554576</v>
      </c>
      <c r="O510" s="2" t="str">
        <f t="shared" si="60"/>
        <v>0.960380797478501-0.278691090339392i</v>
      </c>
      <c r="P510" s="2" t="str">
        <f>IMDIV(IMSUB(IMPRODUCT(gg1_+gg2_,$O510),gg2_),IMSUB($O510,1))</f>
        <v>0.000122189521789551+8.38547087500119E-07i</v>
      </c>
      <c r="Q510" s="2" t="str">
        <f>IMDIV(IMPRODUCT(gpi,$O510),IMSUB($O510,1))</f>
        <v>48.2518225908284+339.415035964026i</v>
      </c>
      <c r="R510" s="2" t="str">
        <f>IMPRODUCT($P510,$Q510,gpd)</f>
        <v>0.00377419218453084+0.0279224038280074i</v>
      </c>
      <c r="S510" s="2" t="str">
        <f>IMDIV($R510,IMSUM(1,$R510))</f>
        <v>0.00453030423710044+0.0276913942000667i</v>
      </c>
      <c r="T510" s="2">
        <f t="shared" si="57"/>
        <v>-31.038393558828719</v>
      </c>
      <c r="U510">
        <f t="shared" si="58"/>
        <v>80.708736388052301</v>
      </c>
      <c r="W510" s="2" t="str">
        <f>IMPRODUCT($S510,IMDIV($O510,IMSUB($O510,1)))</f>
        <v>-0.0951288431094795+0.0297793270957605i</v>
      </c>
      <c r="X510" s="2">
        <f t="shared" si="59"/>
        <v>-20.027750811037997</v>
      </c>
    </row>
    <row r="511" spans="12:24" x14ac:dyDescent="0.25">
      <c r="L511">
        <f t="shared" si="55"/>
        <v>5.0899999999999359</v>
      </c>
      <c r="M511" s="1">
        <f t="shared" si="56"/>
        <v>123026.87708122015</v>
      </c>
      <c r="N511" s="1">
        <f t="shared" si="54"/>
        <v>0.97729568683573864</v>
      </c>
      <c r="O511" s="2" t="str">
        <f t="shared" si="60"/>
        <v>0.989841961804565-0.142172045954506i</v>
      </c>
      <c r="P511" s="2" t="str">
        <f>IMDIV(IMSUB(IMPRODUCT(gg1_+gg2_,$O511),gg2_),IMSUB($O511,1))</f>
        <v>0.00012218952178955+1.66845489908118E-06i</v>
      </c>
      <c r="Q511" s="2" t="str">
        <f>IMDIV(IMPRODUCT(gpi,$O511),IMSUB($O511,1))</f>
        <v>48.251822590828+675.333190010521i</v>
      </c>
      <c r="R511" s="2" t="str">
        <f>IMPRODUCT($P511,$Q511,gpd)</f>
        <v>0.00320775413460904+0.055557132277218i</v>
      </c>
      <c r="S511" s="2" t="str">
        <f>IMDIV($R511,IMSUM(1,$R511))</f>
        <v>0.00624523167064602+0.0550336307585816i</v>
      </c>
      <c r="T511" s="2">
        <f t="shared" si="57"/>
        <v>-25.131866276425999</v>
      </c>
      <c r="U511">
        <f t="shared" si="58"/>
        <v>83.525755547024872</v>
      </c>
      <c r="W511" s="2" t="str">
        <f>IMPRODUCT($S511,IMDIV($O511,IMSUB($O511,1)))</f>
        <v>-0.382003120587313+0.0712209906832703i</v>
      </c>
      <c r="X511" s="2">
        <f t="shared" si="59"/>
        <v>-8.2102646480127497</v>
      </c>
    </row>
    <row r="512" spans="12:24" x14ac:dyDescent="0.25">
      <c r="L512">
        <f t="shared" si="55"/>
        <v>5.0999999999999357</v>
      </c>
      <c r="M512" s="1">
        <f t="shared" si="56"/>
        <v>125892.54117939829</v>
      </c>
      <c r="N512" s="1">
        <f t="shared" si="54"/>
        <v>1.0000598277252177</v>
      </c>
      <c r="O512" s="2" t="str">
        <f t="shared" si="60"/>
        <v>0.999999929346331+0.000375908675199996i</v>
      </c>
      <c r="P512" s="2" t="str">
        <f>IMDIV(IMSUB(IMPRODUCT(gg1_+gg2_,$O512),gg2_),IMSUB($O512,1))</f>
        <v>0.000122189521788732-0.000634245992200604i</v>
      </c>
      <c r="Q512" s="2" t="str">
        <f>IMDIV(IMPRODUCT(gpi,$O512),IMSUB($O512,1))</f>
        <v>48.2518222594691-256720.975436772i</v>
      </c>
      <c r="R512" s="2" t="str">
        <f>IMPRODUCT($P512,$Q512,gpd)</f>
        <v>-109.513491552163-21.1194731748104i</v>
      </c>
      <c r="S512" s="2" t="str">
        <f>IMDIV($R512,IMSUM(1,$R512))</f>
        <v>1.00887911193634-0.00172810001478441i</v>
      </c>
      <c r="T512" s="2">
        <f t="shared" si="57"/>
        <v>7.6795350066978046E-2</v>
      </c>
      <c r="U512">
        <f t="shared" si="58"/>
        <v>-9.8141332710676432E-2</v>
      </c>
      <c r="W512" s="2" t="str">
        <f>IMPRODUCT($S512,IMDIV($O512,IMSUB($O512,1)))</f>
        <v>-4.09268753645366-2683.84176173366i</v>
      </c>
      <c r="X512" s="2">
        <f t="shared" si="59"/>
        <v>68.575148227565691</v>
      </c>
    </row>
    <row r="513" spans="12:24" x14ac:dyDescent="0.25">
      <c r="L513">
        <f t="shared" si="55"/>
        <v>5.1099999999999355</v>
      </c>
      <c r="M513" s="1">
        <f t="shared" si="56"/>
        <v>128824.95516929429</v>
      </c>
      <c r="N513" s="1">
        <f t="shared" si="54"/>
        <v>1.0233542135727116</v>
      </c>
      <c r="O513" s="2" t="str">
        <f t="shared" si="60"/>
        <v>0.989253159172158+0.146212814308138i</v>
      </c>
      <c r="P513" s="2" t="str">
        <f>IMDIV(IMSUB(IMPRODUCT(gg1_+gg2_,$O513),gg2_),IMSUB($O513,1))</f>
        <v>0.000122189521789551-1.62186506677651E-06i</v>
      </c>
      <c r="Q513" s="2" t="str">
        <f>IMDIV(IMPRODUCT(gpi,$O513),IMSUB($O513,1))</f>
        <v>48.2518225908299-656.475227419767i</v>
      </c>
      <c r="R513" s="2" t="str">
        <f>IMPRODUCT($P513,$Q513,gpd)</f>
        <v>0.00324948882235146-0.0540057583219164i</v>
      </c>
      <c r="S513" s="2" t="str">
        <f>IMDIV($R513,IMSUM(1,$R513))</f>
        <v>0.00611899134802107-0.0535014452058254i</v>
      </c>
      <c r="T513" s="2">
        <f t="shared" si="57"/>
        <v>-25.376249612769932</v>
      </c>
      <c r="U513">
        <f t="shared" si="58"/>
        <v>-83.475398507102227</v>
      </c>
      <c r="W513" s="2" t="str">
        <f>IMPRODUCT($S513,IMDIV($O513,IMSUB($O513,1)))</f>
        <v>-0.360889175307971-0.0683757433905771i</v>
      </c>
      <c r="X513" s="2">
        <f t="shared" si="59"/>
        <v>-8.6993577350183031</v>
      </c>
    </row>
    <row r="514" spans="12:24" x14ac:dyDescent="0.25">
      <c r="L514">
        <f t="shared" si="55"/>
        <v>5.1199999999999353</v>
      </c>
      <c r="M514" s="1">
        <f t="shared" si="56"/>
        <v>131825.67385562113</v>
      </c>
      <c r="N514" s="1">
        <f t="shared" ref="N514:N577" si="61">M514/(CEdsp)</f>
        <v>1.0471911953699378</v>
      </c>
      <c r="O514" s="2" t="str">
        <f t="shared" si="60"/>
        <v>0.95636173491264+0.292185269982737i</v>
      </c>
      <c r="P514" s="2" t="str">
        <f>IMDIV(IMSUB(IMPRODUCT(gg1_+gg2_,$O514),gg2_),IMSUB($O514,1))</f>
        <v>0.000122189521789551-7.98180183884541E-07i</v>
      </c>
      <c r="Q514" s="2" t="str">
        <f>IMDIV(IMPRODUCT(gpi,$O514),IMSUB($O514,1))</f>
        <v>48.2518225908278-323.075900992772i</v>
      </c>
      <c r="R514" s="2" t="str">
        <f>IMPRODUCT($P514,$Q514,gpd)</f>
        <v>0.00379217963640023-0.026578244387422i</v>
      </c>
      <c r="S514" s="2" t="str">
        <f>IMDIV($R514,IMSUM(1,$R514))</f>
        <v>0.00447579125124947-0.0263593264128671i</v>
      </c>
      <c r="T514" s="2">
        <f t="shared" si="57"/>
        <v>-31.457870248648277</v>
      </c>
      <c r="U514">
        <f t="shared" si="58"/>
        <v>-80.363139609559568</v>
      </c>
      <c r="W514" s="2" t="str">
        <f>IMPRODUCT($S514,IMDIV($O514,IMSUB($O514,1)))</f>
        <v>-0.0860081298417988-0.0281637634280473i</v>
      </c>
      <c r="X514" s="2">
        <f t="shared" si="59"/>
        <v>-20.866844966805939</v>
      </c>
    </row>
    <row r="515" spans="12:24" x14ac:dyDescent="0.25">
      <c r="L515">
        <f t="shared" ref="L515:L578" si="62">L514+Graph_Step_Size</f>
        <v>5.1299999999999351</v>
      </c>
      <c r="M515" s="1">
        <f t="shared" ref="M515:M578" si="63">10^L515</f>
        <v>134896.28825914534</v>
      </c>
      <c r="N515" s="1">
        <f t="shared" si="61"/>
        <v>1.0715834118001635</v>
      </c>
      <c r="O515" s="2" t="str">
        <f t="shared" si="60"/>
        <v>0.900546320102751+0.434760077915847i</v>
      </c>
      <c r="P515" s="2" t="str">
        <f>IMDIV(IMSUB(IMPRODUCT(gg1_+gg2_,$O515),gg2_),IMSUB($O515,1))</f>
        <v>0.000122189521789551-5.21121391053226E-07i</v>
      </c>
      <c r="Q515" s="2" t="str">
        <f>IMDIV(IMPRODUCT(gpi,$O515),IMSUB($O515,1))</f>
        <v>48.251822590828-210.932025550422i</v>
      </c>
      <c r="R515" s="2" t="str">
        <f>IMPRODUCT($P515,$Q515,gpd)</f>
        <v>0.00389169357309708-0.0173525877571986i</v>
      </c>
      <c r="S515" s="2" t="str">
        <f>IMDIV($R515,IMSUM(1,$R515))</f>
        <v>0.00417414208589971-0.0172131672181066i</v>
      </c>
      <c r="T515" s="2">
        <f t="shared" ref="T515:T578" si="64">20*LOG10(SQRT(IMPRODUCT(IMCONJUGATE(S515),S515)+0))</f>
        <v>-35.034625172813804</v>
      </c>
      <c r="U515">
        <f t="shared" ref="U515:U578" si="65">ATAN(IMAGINARY(S515)/IMREAL(S515))*180/PI()</f>
        <v>-76.36906577532703</v>
      </c>
      <c r="W515" s="2" t="str">
        <f>IMPRODUCT($S515,IMDIV($O515,IMSUB($O515,1)))</f>
        <v>-0.0355364634942048-0.0177301793391082i</v>
      </c>
      <c r="X515" s="2">
        <f t="shared" ref="X515:X578" si="66">20*LOG10(SQRT(IMPRODUCT(IMCONJUGATE(W515),W515)+0))</f>
        <v>-28.021133700840654</v>
      </c>
    </row>
    <row r="516" spans="12:24" x14ac:dyDescent="0.25">
      <c r="L516">
        <f t="shared" si="62"/>
        <v>5.1399999999999348</v>
      </c>
      <c r="M516" s="1">
        <f t="shared" si="63"/>
        <v>138038.42646026798</v>
      </c>
      <c r="N516" s="1">
        <f t="shared" si="61"/>
        <v>1.0965437959394086</v>
      </c>
      <c r="O516" s="2" t="str">
        <f t="shared" si="60"/>
        <v>0.821589566412333+0.570079454429288i</v>
      </c>
      <c r="P516" s="2" t="str">
        <f>IMDIV(IMSUB(IMPRODUCT(gg1_+gg2_,$O516),gg2_),IMSUB($O516,1))</f>
        <v>0.000122189521789551-3.8091251382283E-07i</v>
      </c>
      <c r="Q516" s="2" t="str">
        <f>IMDIV(IMPRODUCT(gpi,$O516),IMSUB($O516,1))</f>
        <v>48.251822590828-154.180291727622i</v>
      </c>
      <c r="R516" s="2" t="str">
        <f>IMPRODUCT($P516,$Q516,gpd)</f>
        <v>0.00392612589118654-0.0126838351627856i</v>
      </c>
      <c r="S516" s="2" t="str">
        <f>IMDIV($R516,IMSUM(1,$R516))</f>
        <v>0.00406974588838368-0.0125828134670459i</v>
      </c>
      <c r="T516" s="2">
        <f t="shared" si="64"/>
        <v>-37.572349568330921</v>
      </c>
      <c r="U516">
        <f t="shared" si="65"/>
        <v>-72.076879864944033</v>
      </c>
      <c r="W516" s="2" t="str">
        <f>IMPRODUCT($S516,IMDIV($O516,IMSUB($O516,1)))</f>
        <v>-0.0180682210627914-0.0127934886719528i</v>
      </c>
      <c r="X516" s="2">
        <f t="shared" si="66"/>
        <v>-33.096852011753633</v>
      </c>
    </row>
    <row r="517" spans="12:24" x14ac:dyDescent="0.25">
      <c r="L517">
        <f t="shared" si="62"/>
        <v>5.1499999999999346</v>
      </c>
      <c r="M517" s="1">
        <f t="shared" si="63"/>
        <v>141253.75446225444</v>
      </c>
      <c r="N517" s="1">
        <f t="shared" si="61"/>
        <v>1.1220855821137341</v>
      </c>
      <c r="O517" s="2" t="str">
        <f t="shared" si="60"/>
        <v>0.719935923767839+0.694040536041339i</v>
      </c>
      <c r="P517" s="2" t="str">
        <f>IMDIV(IMSUB(IMPRODUCT(gg1_+gg2_,$O517),gg2_),IMSUB($O517,1))</f>
        <v>0.000122189521789551-2.95418392583664E-07i</v>
      </c>
      <c r="Q517" s="2" t="str">
        <f>IMDIV(IMPRODUCT(gpi,$O517),IMSUB($O517,1))</f>
        <v>48.251822590828-119.575210310619i</v>
      </c>
      <c r="R517" s="2" t="str">
        <f>IMPRODUCT($P517,$Q517,gpd)</f>
        <v>0.00394186801685636-0.00983700471792268i</v>
      </c>
      <c r="S517" s="2" t="str">
        <f>IMDIV($R517,IMSUM(1,$R517))</f>
        <v>0.00402201282263042-0.00975897158085889i</v>
      </c>
      <c r="T517" s="2">
        <f t="shared" si="64"/>
        <v>-39.530597911176422</v>
      </c>
      <c r="U517">
        <f t="shared" si="65"/>
        <v>-67.601731424137014</v>
      </c>
      <c r="W517" s="2" t="str">
        <f>IMPRODUCT($S517,IMDIV($O517,IMSUB($O517,1)))</f>
        <v>-0.0100810868666118-0.00986305950137834i</v>
      </c>
      <c r="X517" s="2">
        <f t="shared" si="66"/>
        <v>-37.013471923038722</v>
      </c>
    </row>
    <row r="518" spans="12:24" x14ac:dyDescent="0.25">
      <c r="L518">
        <f t="shared" si="62"/>
        <v>5.1599999999999344</v>
      </c>
      <c r="M518" s="1">
        <f t="shared" si="63"/>
        <v>144543.97707457098</v>
      </c>
      <c r="N518" s="1">
        <f t="shared" si="61"/>
        <v>1.1482223129162525</v>
      </c>
      <c r="O518" s="2" t="str">
        <f t="shared" si="60"/>
        <v>0.596784744706852+0.802401376173531i</v>
      </c>
      <c r="P518" s="2" t="str">
        <f>IMDIV(IMSUB(IMPRODUCT(gg1_+gg2_,$O518),gg2_),IMSUB($O518,1))</f>
        <v>0.000122189521789551-2.37227378509405E-07i</v>
      </c>
      <c r="Q518" s="2" t="str">
        <f>IMDIV(IMPRODUCT(gpi,$O518),IMSUB($O518,1))</f>
        <v>48.2518225908279-96.0214881294929i</v>
      </c>
      <c r="R518" s="2" t="str">
        <f>IMPRODUCT($P518,$Q518,gpd)</f>
        <v>0.00395030645939268-0.00789932820772882i</v>
      </c>
      <c r="S518" s="2" t="str">
        <f>IMDIV($R518,IMSUM(1,$R518))</f>
        <v>0.00399642482271613-0.00783680136932646i</v>
      </c>
      <c r="T518" s="2">
        <f t="shared" si="64"/>
        <v>-41.113327349856512</v>
      </c>
      <c r="U518">
        <f t="shared" si="65"/>
        <v>-62.980413615577305</v>
      </c>
      <c r="W518" s="2" t="str">
        <f>IMPRODUCT($S518,IMDIV($O518,IMSUB($O518,1)))</f>
        <v>-0.00579943428106984-0.0078948583402523i</v>
      </c>
      <c r="X518" s="2">
        <f t="shared" si="66"/>
        <v>-40.178996855461818</v>
      </c>
    </row>
    <row r="519" spans="12:24" x14ac:dyDescent="0.25">
      <c r="L519">
        <f t="shared" si="62"/>
        <v>5.1699999999999342</v>
      </c>
      <c r="M519" s="1">
        <f t="shared" si="63"/>
        <v>147910.83881679847</v>
      </c>
      <c r="N519" s="1">
        <f t="shared" si="61"/>
        <v>1.1749678463876005</v>
      </c>
      <c r="O519" s="2" t="str">
        <f t="shared" si="60"/>
        <v>0.454170497942143+0.890914787619436i</v>
      </c>
      <c r="P519" s="2" t="str">
        <f>IMDIV(IMSUB(IMPRODUCT(gg1_+gg2_,$O519),gg2_),IMSUB($O519,1))</f>
        <v>0.00012218952178955-1.94575995767634E-07i</v>
      </c>
      <c r="Q519" s="2" t="str">
        <f>IMDIV(IMPRODUCT(gpi,$O519),IMSUB($O519,1))</f>
        <v>48.2518225908279-78.7576745369867i</v>
      </c>
      <c r="R519" s="2" t="str">
        <f>IMPRODUCT($P519,$Q519,gpd)</f>
        <v>0.00395532049063343-0.00647909892008903i</v>
      </c>
      <c r="S519" s="2" t="str">
        <f>IMDIV($R519,IMSUM(1,$R519))</f>
        <v>0.00398122035772871-0.00642787987458936i</v>
      </c>
      <c r="T519" s="2">
        <f t="shared" si="64"/>
        <v>-42.428488607009918</v>
      </c>
      <c r="U519">
        <f t="shared" si="65"/>
        <v>-58.227268668712881</v>
      </c>
      <c r="W519" s="2" t="str">
        <f>IMPRODUCT($S519,IMDIV($O519,IMSUB($O519,1)))</f>
        <v>-0.00325525250510799-0.00646305717637722i</v>
      </c>
      <c r="X519" s="2">
        <f t="shared" si="66"/>
        <v>-42.809358619287266</v>
      </c>
    </row>
    <row r="520" spans="12:24" x14ac:dyDescent="0.25">
      <c r="L520">
        <f t="shared" si="62"/>
        <v>5.179999999999934</v>
      </c>
      <c r="M520" s="1">
        <f t="shared" si="63"/>
        <v>151356.12484359799</v>
      </c>
      <c r="N520" s="1">
        <f t="shared" si="61"/>
        <v>1.202336363363641</v>
      </c>
      <c r="O520" s="2" t="str">
        <f t="shared" ref="O520:O583" si="67">IMEXP(2*PI()*N520&amp;"i")</f>
        <v>0.295022877128377+0.955490189364022i</v>
      </c>
      <c r="P520" s="2" t="str">
        <f>IMDIV(IMSUB(IMPRODUCT(gg1_+gg2_,$O520),gg2_),IMSUB($O520,1))</f>
        <v>0.000122189521789551-1.61570216892804E-07i</v>
      </c>
      <c r="Q520" s="2" t="str">
        <f>IMDIV(IMPRODUCT(gpi,$O520),IMSUB($O520,1))</f>
        <v>48.2518225908279-65.3980698219976i</v>
      </c>
      <c r="R520" s="2" t="str">
        <f>IMPRODUCT($P520,$Q520,gpd)</f>
        <v>0.00395852075756894-0.00538005427471865i</v>
      </c>
      <c r="S520" s="2" t="str">
        <f>IMDIV($R520,IMSUM(1,$R520))</f>
        <v>0.00397151578415206-0.00533755846825568i</v>
      </c>
      <c r="T520" s="2">
        <f t="shared" si="64"/>
        <v>-43.539643739580072</v>
      </c>
      <c r="U520">
        <f t="shared" si="65"/>
        <v>-53.348180252208472</v>
      </c>
      <c r="W520" s="2" t="str">
        <f>IMPRODUCT($S520,IMDIV($O520,IMSUB($O520,1)))</f>
        <v>-0.00163136994520832-0.00536017463232481i</v>
      </c>
      <c r="X520" s="2">
        <f t="shared" si="66"/>
        <v>-45.031693936037136</v>
      </c>
    </row>
    <row r="521" spans="12:24" x14ac:dyDescent="0.25">
      <c r="L521">
        <f t="shared" si="62"/>
        <v>5.1899999999999338</v>
      </c>
      <c r="M521" s="1">
        <f t="shared" si="63"/>
        <v>154881.66189122476</v>
      </c>
      <c r="N521" s="1">
        <f t="shared" si="61"/>
        <v>1.2303423749943401</v>
      </c>
      <c r="O521" s="2" t="str">
        <f t="shared" si="67"/>
        <v>0.123198702573329+0.992382023055763i</v>
      </c>
      <c r="P521" s="2" t="str">
        <f>IMDIV(IMSUB(IMPRODUCT(gg1_+gg2_,$O521),gg2_),IMSUB($O521,1))</f>
        <v>0.00012218952178955-1.34923563957827E-07i</v>
      </c>
      <c r="Q521" s="2" t="str">
        <f>IMDIV(IMPRODUCT(gpi,$O521),IMSUB($O521,1))</f>
        <v>48.251822590828-54.612420692521i</v>
      </c>
      <c r="R521" s="2" t="str">
        <f>IMPRODUCT($P521,$Q521,gpd)</f>
        <v>0.00396067168690083-0.00449275931536284i</v>
      </c>
      <c r="S521" s="2" t="str">
        <f>IMDIV($R521,IMSUM(1,$R521))</f>
        <v>0.00396499318938178-0.00445729168629374i</v>
      </c>
      <c r="T521" s="2">
        <f t="shared" si="64"/>
        <v>-44.486888500069099</v>
      </c>
      <c r="U521">
        <f t="shared" si="65"/>
        <v>-48.345240446261627</v>
      </c>
      <c r="W521" s="2" t="str">
        <f>IMPRODUCT($S521,IMDIV($O521,IMSUB($O521,1)))</f>
        <v>-0.000539931322544116-0.00447247689941312i</v>
      </c>
      <c r="X521" s="2">
        <f t="shared" si="66"/>
        <v>-46.926200294489902</v>
      </c>
    </row>
    <row r="522" spans="12:24" x14ac:dyDescent="0.25">
      <c r="L522">
        <f t="shared" si="62"/>
        <v>5.1999999999999336</v>
      </c>
      <c r="M522" s="1">
        <f t="shared" si="63"/>
        <v>158489.31924608714</v>
      </c>
      <c r="N522" s="1">
        <f t="shared" si="61"/>
        <v>1.2590007304377657</v>
      </c>
      <c r="O522" s="2" t="str">
        <f t="shared" si="67"/>
        <v>-0.056523116621223+0.998401290708012i</v>
      </c>
      <c r="P522" s="2" t="str">
        <f>IMDIV(IMSUB(IMPRODUCT(gg1_+gg2_,$O522),gg2_),IMSUB($O522,1))</f>
        <v>0.000122189521789551-1.12651305663964E-07i</v>
      </c>
      <c r="Q522" s="2" t="str">
        <f>IMDIV(IMPRODUCT(gpi,$O522),IMSUB($O522,1))</f>
        <v>48.2518225908281-45.5973761442722i</v>
      </c>
      <c r="R522" s="2" t="str">
        <f>IMPRODUCT($P522,$Q522,gpd)</f>
        <v>0.00396217288740629-0.00375112536361783i</v>
      </c>
      <c r="S522" s="2" t="str">
        <f>IMDIV($R522,IMSUM(1,$R522))</f>
        <v>0.00396044083890599-0.00372152393231145i</v>
      </c>
      <c r="T522" s="2">
        <f t="shared" si="64"/>
        <v>-45.296654948990607</v>
      </c>
      <c r="U522">
        <f t="shared" si="65"/>
        <v>-43.218617277684331</v>
      </c>
      <c r="W522" s="2" t="str">
        <f>IMPRODUCT($S522,IMDIV($O522,IMSUB($O522,1)))</f>
        <v>0.000221823353185787-0.00373204579474898i</v>
      </c>
      <c r="X522" s="2">
        <f t="shared" si="66"/>
        <v>-48.545744943756105</v>
      </c>
    </row>
    <row r="523" spans="12:24" x14ac:dyDescent="0.25">
      <c r="L523">
        <f t="shared" si="62"/>
        <v>5.2099999999999334</v>
      </c>
      <c r="M523" s="1">
        <f t="shared" si="63"/>
        <v>162181.00973586823</v>
      </c>
      <c r="N523" s="1">
        <f t="shared" si="61"/>
        <v>1.2883266247333163</v>
      </c>
      <c r="O523" s="2" t="str">
        <f t="shared" si="67"/>
        <v>-0.238492522719479+0.971144333560619i</v>
      </c>
      <c r="P523" s="2" t="str">
        <f>IMDIV(IMSUB(IMPRODUCT(gg1_+gg2_,$O523),gg2_),IMSUB($O523,1))</f>
        <v>0.000122189521789551-9.34760799370566E-08i</v>
      </c>
      <c r="Q523" s="2" t="str">
        <f>IMDIV(IMPRODUCT(gpi,$O523),IMSUB($O523,1))</f>
        <v>48.2518225908279-37.8359039182254i</v>
      </c>
      <c r="R523" s="2" t="str">
        <f>IMPRODUCT($P523,$Q523,gpd)</f>
        <v>0.00396324896618917-0.00311261811192817i</v>
      </c>
      <c r="S523" s="2" t="str">
        <f>IMDIV($R523,IMSUM(1,$R523))</f>
        <v>0.00395717764422252-0.00308806216991819i</v>
      </c>
      <c r="T523" s="2">
        <f t="shared" si="64"/>
        <v>-45.986790376471362</v>
      </c>
      <c r="U523">
        <f t="shared" si="65"/>
        <v>-37.96740402785295</v>
      </c>
      <c r="W523" s="2" t="str">
        <f>IMPRODUCT($S523,IMDIV($O523,IMSUB($O523,1)))</f>
        <v>0.00076786125493392-0.00309551023222154i</v>
      </c>
      <c r="X523" s="2">
        <f t="shared" si="66"/>
        <v>-49.92602422229362</v>
      </c>
    </row>
    <row r="524" spans="12:24" x14ac:dyDescent="0.25">
      <c r="L524">
        <f t="shared" si="62"/>
        <v>5.2199999999999331</v>
      </c>
      <c r="M524" s="1">
        <f t="shared" si="63"/>
        <v>165958.69074373069</v>
      </c>
      <c r="N524" s="1">
        <f t="shared" si="61"/>
        <v>1.3183356068583194</v>
      </c>
      <c r="O524" s="2" t="str">
        <f t="shared" si="67"/>
        <v>-0.416293780636462+0.90923016239201i</v>
      </c>
      <c r="P524" s="2" t="str">
        <f>IMDIV(IMSUB(IMPRODUCT(gg1_+gg2_,$O524),gg2_),IMSUB($O524,1))</f>
        <v>0.000122189521789551-7.65298013581366E-08i</v>
      </c>
      <c r="Q524" s="2" t="str">
        <f>IMDIV(IMPRODUCT(gpi,$O524),IMSUB($O524,1))</f>
        <v>48.251822590828-30.9766328778578i</v>
      </c>
      <c r="R524" s="2" t="str">
        <f>IMPRODUCT($P524,$Q524,gpd)</f>
        <v>0.00396403330946159-0.00254833157285098i</v>
      </c>
      <c r="S524" s="2" t="str">
        <f>IMDIV($R524,IMSUM(1,$R524))</f>
        <v>0.00395479912599527-0.0025282314397328i</v>
      </c>
      <c r="T524" s="2">
        <f t="shared" si="64"/>
        <v>-46.569383827820076</v>
      </c>
      <c r="U524">
        <f t="shared" si="65"/>
        <v>-32.590044447878896</v>
      </c>
      <c r="W524" s="2" t="str">
        <f>IMPRODUCT($S524,IMDIV($O524,IMSUB($O524,1)))</f>
        <v>0.00116586444438693-0.00253356373295467i</v>
      </c>
      <c r="X524" s="2">
        <f t="shared" si="66"/>
        <v>-51.091217264859843</v>
      </c>
    </row>
    <row r="525" spans="12:24" x14ac:dyDescent="0.25">
      <c r="L525">
        <f t="shared" si="62"/>
        <v>5.2299999999999329</v>
      </c>
      <c r="M525" s="1">
        <f t="shared" si="63"/>
        <v>169824.36524614846</v>
      </c>
      <c r="N525" s="1">
        <f t="shared" si="61"/>
        <v>1.3490435879723135</v>
      </c>
      <c r="O525" s="2" t="str">
        <f t="shared" si="67"/>
        <v>-0.582913031426474+0.812534551753462i</v>
      </c>
      <c r="P525" s="2" t="str">
        <f>IMDIV(IMSUB(IMPRODUCT(gg1_+gg2_,$O525),gg2_),IMSUB($O525,1))</f>
        <v>0.000122189521789551-6.11920331228136E-08i</v>
      </c>
      <c r="Q525" s="2" t="str">
        <f>IMDIV(IMPRODUCT(gpi,$O525),IMSUB($O525,1))</f>
        <v>48.2518225908281-24.7684315320813i</v>
      </c>
      <c r="R525" s="2" t="str">
        <f>IMPRODUCT($P525,$Q525,gpd)</f>
        <v>0.00396460839554526-0.00203760609915474i</v>
      </c>
      <c r="S525" s="2" t="str">
        <f>IMDIV($R525,IMSUM(1,$R525))</f>
        <v>0.00395305517537621-0.00202153672833403i</v>
      </c>
      <c r="T525" s="2">
        <f t="shared" si="64"/>
        <v>-47.052416390270089</v>
      </c>
      <c r="U525">
        <f t="shared" si="65"/>
        <v>-27.084562619344762</v>
      </c>
      <c r="W525" s="2" t="str">
        <f>IMPRODUCT($S525,IMDIV($O525,IMSUB($O525,1)))</f>
        <v>0.0014576840357054-0.00202535155705616i</v>
      </c>
      <c r="X525" s="2">
        <f t="shared" si="66"/>
        <v>-52.057286891559087</v>
      </c>
    </row>
    <row r="526" spans="12:24" x14ac:dyDescent="0.25">
      <c r="L526">
        <f t="shared" si="62"/>
        <v>5.2399999999999327</v>
      </c>
      <c r="M526" s="1">
        <f t="shared" si="63"/>
        <v>173780.08287491094</v>
      </c>
      <c r="N526" s="1">
        <f t="shared" si="61"/>
        <v>1.380466849853353</v>
      </c>
      <c r="O526" s="2" t="str">
        <f t="shared" si="67"/>
        <v>-0.730973473280849+0.682405877289851i</v>
      </c>
      <c r="P526" s="2" t="str">
        <f>IMDIV(IMSUB(IMPRODUCT(gg1_+gg2_,$O526),gg2_),IMSUB($O526,1))</f>
        <v>0.000122189521789551-4.69961678054706E-08i</v>
      </c>
      <c r="Q526" s="2" t="str">
        <f>IMDIV(IMPRODUCT(gpi,$O526),IMSUB($O526,1))</f>
        <v>48.2518225908279-19.0224332343571i</v>
      </c>
      <c r="R526" s="2" t="str">
        <f>IMPRODUCT($P526,$Q526,gpd)</f>
        <v>0.0039650265239367-0.00156490433917408i</v>
      </c>
      <c r="S526" s="2" t="str">
        <f>IMDIV($R526,IMSUM(1,$R526))</f>
        <v>0.00395178719735437-0.0015525642119609i</v>
      </c>
      <c r="T526" s="2">
        <f t="shared" si="64"/>
        <v>-47.44074669725336</v>
      </c>
      <c r="U526">
        <f t="shared" si="65"/>
        <v>-21.448695724521563</v>
      </c>
      <c r="W526" s="2" t="str">
        <f>IMPRODUCT($S526,IMDIV($O526,IMSUB($O526,1)))</f>
        <v>0.00166985801827517-0.00155524343927058i</v>
      </c>
      <c r="X526" s="2">
        <f t="shared" si="66"/>
        <v>-52.833950778655073</v>
      </c>
    </row>
    <row r="527" spans="12:24" x14ac:dyDescent="0.25">
      <c r="L527">
        <f t="shared" si="62"/>
        <v>5.2499999999999325</v>
      </c>
      <c r="M527" s="1">
        <f t="shared" si="63"/>
        <v>177827.94100386472</v>
      </c>
      <c r="N527" s="1">
        <f t="shared" si="61"/>
        <v>1.4126220535308216</v>
      </c>
      <c r="O527" s="2" t="str">
        <f t="shared" si="67"/>
        <v>-0.853040609877131+0.521844534224948i</v>
      </c>
      <c r="P527" s="2" t="str">
        <f>IMDIV(IMSUB(IMPRODUCT(gg1_+gg2_,$O527),gg2_),IMSUB($O527,1))</f>
        <v>0.000122189521789551-3.35711564275847E-08i</v>
      </c>
      <c r="Q527" s="2" t="str">
        <f>IMDIV(IMPRODUCT(gpi,$O527),IMSUB($O527,1))</f>
        <v>48.251822590828-13.5884501133977i</v>
      </c>
      <c r="R527" s="2" t="str">
        <f>IMPRODUCT($P527,$Q527,gpd)</f>
        <v>0.00396532099423153-0.00111787089922333i</v>
      </c>
      <c r="S527" s="2" t="str">
        <f>IMDIV($R527,IMSUM(1,$R527))</f>
        <v>0.00395089421250125-0.00110905654435813i</v>
      </c>
      <c r="T527" s="2">
        <f t="shared" si="64"/>
        <v>-47.736689638383687</v>
      </c>
      <c r="U527">
        <f t="shared" si="65"/>
        <v>-15.679975899680899</v>
      </c>
      <c r="W527" s="2" t="str">
        <f>IMPRODUCT($S527,IMDIV($O527,IMSUB($O527,1)))</f>
        <v>0.00181928347639416-0.00111084434509866i</v>
      </c>
      <c r="X527" s="2">
        <f t="shared" si="66"/>
        <v>-53.425838966044601</v>
      </c>
    </row>
    <row r="528" spans="12:24" x14ac:dyDescent="0.25">
      <c r="L528">
        <f t="shared" si="62"/>
        <v>5.2599999999999323</v>
      </c>
      <c r="M528" s="1">
        <f t="shared" si="63"/>
        <v>181970.08586097014</v>
      </c>
      <c r="N528" s="1">
        <f t="shared" si="61"/>
        <v>1.4455262481193381</v>
      </c>
      <c r="O528" s="2" t="str">
        <f t="shared" si="67"/>
        <v>-0.941995665404003+0.335625038339023i</v>
      </c>
      <c r="P528" s="2" t="str">
        <f>IMDIV(IMSUB(IMPRODUCT(gg1_+gg2_,$O528),gg2_),IMSUB($O528,1))</f>
        <v>0.000122189521789551-2.06023232123803E-08i</v>
      </c>
      <c r="Q528" s="2" t="str">
        <f>IMDIV(IMPRODUCT(gpi,$O528),IMSUB($O528,1))</f>
        <v>48.251822590828-8.33911223154317i</v>
      </c>
      <c r="R528" s="2" t="str">
        <f>IMPRODUCT($P528,$Q528,gpd)</f>
        <v>0.00396551226804885-0.000686027531558451i</v>
      </c>
      <c r="S528" s="2" t="str">
        <f>IMDIV($R528,IMSUM(1,$R528))</f>
        <v>0.00395031417177181-0.000680618506241946i</v>
      </c>
      <c r="T528" s="2">
        <f t="shared" si="64"/>
        <v>-47.940321332200725</v>
      </c>
      <c r="U528">
        <f t="shared" si="65"/>
        <v>-9.7757847339799078</v>
      </c>
      <c r="W528" s="2" t="str">
        <f>IMPRODUCT($S528,IMDIV($O528,IMSUB($O528,1)))</f>
        <v>0.00191634320274468-0.000681665407764162i</v>
      </c>
      <c r="X528" s="2">
        <f t="shared" si="66"/>
        <v>-53.833103850980422</v>
      </c>
    </row>
    <row r="529" spans="12:24" x14ac:dyDescent="0.25">
      <c r="L529">
        <f t="shared" si="62"/>
        <v>5.2699999999999321</v>
      </c>
      <c r="M529" s="1">
        <f t="shared" si="63"/>
        <v>186208.71366625786</v>
      </c>
      <c r="N529" s="1">
        <f t="shared" si="61"/>
        <v>1.479196879858409</v>
      </c>
      <c r="O529" s="2" t="str">
        <f t="shared" si="67"/>
        <v>-0.991469621959595+0.130337978852284i</v>
      </c>
      <c r="P529" s="2" t="str">
        <f>IMDIV(IMSUB(IMPRODUCT(gg1_+gg2_,$O529),gg2_),IMSUB($O529,1))</f>
        <v>0.000122189521789551-7.80202604601307E-09i</v>
      </c>
      <c r="Q529" s="2" t="str">
        <f>IMDIV(IMPRODUCT(gpi,$O529),IMSUB($O529,1))</f>
        <v>48.251822590828-3.15799194879966i</v>
      </c>
      <c r="R529" s="2" t="str">
        <f>IMPRODUCT($P529,$Q529,gpd)</f>
        <v>0.00396561125382316-0.000259796170283174i</v>
      </c>
      <c r="S529" s="2" t="str">
        <f>IMDIV($R529,IMSUM(1,$R529))</f>
        <v>0.00395001399577156-0.0002577478440236i</v>
      </c>
      <c r="T529" s="2">
        <f t="shared" si="64"/>
        <v>-48.04957485551806</v>
      </c>
      <c r="U529">
        <f t="shared" si="65"/>
        <v>-3.7333936386361026</v>
      </c>
      <c r="W529" s="2" t="str">
        <f>IMPRODUCT($S529,IMDIV($O529,IMSUB($O529,1)))</f>
        <v>0.00196657243963967-0.000258134452770111i</v>
      </c>
      <c r="X529" s="2">
        <f t="shared" si="66"/>
        <v>-54.051611672481307</v>
      </c>
    </row>
    <row r="530" spans="12:24" x14ac:dyDescent="0.25">
      <c r="L530">
        <f t="shared" si="62"/>
        <v>5.2799999999999319</v>
      </c>
      <c r="M530" s="1">
        <f t="shared" si="63"/>
        <v>190546.07179629515</v>
      </c>
      <c r="N530" s="1">
        <f t="shared" si="61"/>
        <v>1.5136518013626665</v>
      </c>
      <c r="O530" s="2" t="str">
        <f t="shared" si="67"/>
        <v>-0.996323425562837-0.0856716503560793i</v>
      </c>
      <c r="P530" s="2" t="str">
        <f>IMDIV(IMSUB(IMPRODUCT(gg1_+gg2_,$O530),gg2_),IMSUB($O530,1))</f>
        <v>0.00012218952178955+5.11583265658436E-09i</v>
      </c>
      <c r="Q530" s="2" t="str">
        <f>IMDIV(IMPRODUCT(gpi,$O530),IMSUB($O530,1))</f>
        <v>48.2518225908279+2.07071320263624i</v>
      </c>
      <c r="R530" s="2" t="str">
        <f>IMPRODUCT($P530,$Q530,gpd)</f>
        <v>0.00396562070086182+0.000170349819924075i</v>
      </c>
      <c r="S530" s="2" t="str">
        <f>IMDIV($R530,IMSUM(1,$R530))</f>
        <v>0.00394998534746483+0.000169006724067884i</v>
      </c>
      <c r="T530" s="2">
        <f t="shared" si="64"/>
        <v>-48.060146950868855</v>
      </c>
      <c r="U530">
        <f t="shared" si="65"/>
        <v>2.4500013330342156</v>
      </c>
      <c r="W530" s="2" t="str">
        <f>IMPRODUCT($S530,IMDIV($O530,IMSUB($O530,1)))</f>
        <v>0.00197136623605534+0.000169259609259823i</v>
      </c>
      <c r="X530" s="2">
        <f t="shared" si="66"/>
        <v>-54.072755937134758</v>
      </c>
    </row>
    <row r="531" spans="12:24" x14ac:dyDescent="0.25">
      <c r="L531">
        <f t="shared" si="62"/>
        <v>5.2899999999999316</v>
      </c>
      <c r="M531" s="1">
        <f t="shared" si="63"/>
        <v>194984.45997577391</v>
      </c>
      <c r="N531" s="1">
        <f t="shared" si="61"/>
        <v>1.5489092810875538</v>
      </c>
      <c r="O531" s="2" t="str">
        <f t="shared" si="67"/>
        <v>-0.953151917930712-0.302492018646783i</v>
      </c>
      <c r="P531" s="2" t="str">
        <f>IMDIV(IMSUB(IMPRODUCT(gg1_+gg2_,$O531),gg2_),IMSUB($O531,1))</f>
        <v>0.000122189521789551+1.84623931741705E-08i</v>
      </c>
      <c r="Q531" s="2" t="str">
        <f>IMDIV(IMPRODUCT(gpi,$O531),IMSUB($O531,1))</f>
        <v>48.251822590828+7.47294211212699i</v>
      </c>
      <c r="R531" s="2" t="str">
        <f>IMPRODUCT($P531,$Q531,gpd)</f>
        <v>0.00396553502699452+0.000614770959823503i</v>
      </c>
      <c r="S531" s="2" t="str">
        <f>IMDIV($R531,IMSUM(1,$R531))</f>
        <v>0.00395024515490116+0.00060992378966637i</v>
      </c>
      <c r="T531" s="2">
        <f t="shared" si="64"/>
        <v>-47.965198836112599</v>
      </c>
      <c r="U531">
        <f t="shared" si="65"/>
        <v>8.7772431324212103</v>
      </c>
      <c r="W531" s="2" t="str">
        <f>IMPRODUCT($S531,IMDIV($O531,IMSUB($O531,1)))</f>
        <v>0.00192789197632245+0.000610856592548685i</v>
      </c>
      <c r="X531" s="2">
        <f t="shared" si="66"/>
        <v>-53.882859036962557</v>
      </c>
    </row>
    <row r="532" spans="12:24" x14ac:dyDescent="0.25">
      <c r="L532">
        <f t="shared" si="62"/>
        <v>5.2999999999999314</v>
      </c>
      <c r="M532" s="1">
        <f t="shared" si="63"/>
        <v>199526.23149685661</v>
      </c>
      <c r="N532" s="1">
        <f t="shared" si="61"/>
        <v>1.5849880130155145</v>
      </c>
      <c r="O532" s="2" t="str">
        <f t="shared" si="67"/>
        <v>-0.860780363752287-0.508976586277288i</v>
      </c>
      <c r="P532" s="2" t="str">
        <f>IMDIV(IMSUB(IMPRODUCT(gg1_+gg2_,$O532),gg2_),IMSUB($O532,1))</f>
        <v>0.000122189521789551+3.2607146136151E-08i</v>
      </c>
      <c r="Q532" s="2" t="str">
        <f>IMDIV(IMPRODUCT(gpi,$O532),IMSUB($O532,1))</f>
        <v>48.2518225908279+13.1982518852538i</v>
      </c>
      <c r="R532" s="2" t="str">
        <f>IMPRODUCT($P532,$Q532,gpd)</f>
        <v>0.00396533836284627+0.00108577075236843i</v>
      </c>
      <c r="S532" s="2" t="str">
        <f>IMDIV($R532,IMSUM(1,$R532))</f>
        <v>0.00395084154193139+0.00107720954384592i</v>
      </c>
      <c r="T532" s="2">
        <f t="shared" si="64"/>
        <v>-47.754791275713529</v>
      </c>
      <c r="U532">
        <f t="shared" si="65"/>
        <v>15.251167782426807</v>
      </c>
      <c r="W532" s="2" t="str">
        <f>IMPRODUCT($S532,IMDIV($O532,IMSUB($O532,1)))</f>
        <v>0.00182809697955744+0.00107893878449814i</v>
      </c>
      <c r="X532" s="2">
        <f t="shared" si="66"/>
        <v>-53.462042376666645</v>
      </c>
    </row>
    <row r="533" spans="12:24" x14ac:dyDescent="0.25">
      <c r="L533">
        <f t="shared" si="62"/>
        <v>5.3099999999999312</v>
      </c>
      <c r="M533" s="1">
        <f t="shared" si="63"/>
        <v>204173.79446692081</v>
      </c>
      <c r="N533" s="1">
        <f t="shared" si="61"/>
        <v>1.6219071265677725</v>
      </c>
      <c r="O533" s="2" t="str">
        <f t="shared" si="67"/>
        <v>-0.72071367735827-0.693232857897488i</v>
      </c>
      <c r="P533" s="2" t="str">
        <f>IMDIV(IMSUB(IMPRODUCT(gg1_+gg2_,$O533),gg2_),IMSUB($O533,1))</f>
        <v>0.000122189521789551+4.80264657453703E-08i</v>
      </c>
      <c r="Q533" s="2" t="str">
        <f>IMDIV(IMPRODUCT(gpi,$O533),IMSUB($O533,1))</f>
        <v>48.2518225908279+19.4394624239612i</v>
      </c>
      <c r="R533" s="2" t="str">
        <f>IMPRODUCT($P533,$Q533,gpd)</f>
        <v>0.00396499987021968+0.00159921176874071i</v>
      </c>
      <c r="S533" s="2" t="str">
        <f>IMDIV($R533,IMSUM(1,$R533))</f>
        <v>0.00395186802504001+0.00158660102204008i</v>
      </c>
      <c r="T533" s="2">
        <f t="shared" si="64"/>
        <v>-47.414928888897087</v>
      </c>
      <c r="U533">
        <f t="shared" si="65"/>
        <v>21.874536691013354</v>
      </c>
      <c r="W533" s="2" t="str">
        <f>IMPRODUCT($S533,IMDIV($O533,IMSUB($O533,1)))</f>
        <v>0.00165633291463703+0.00158935531115335i</v>
      </c>
      <c r="X533" s="2">
        <f t="shared" si="66"/>
        <v>-52.782314953295909</v>
      </c>
    </row>
    <row r="534" spans="12:24" x14ac:dyDescent="0.25">
      <c r="L534">
        <f t="shared" si="62"/>
        <v>5.319999999999931</v>
      </c>
      <c r="M534" s="1">
        <f t="shared" si="63"/>
        <v>208929.61308537106</v>
      </c>
      <c r="N534" s="1">
        <f t="shared" si="61"/>
        <v>1.6596861967470156</v>
      </c>
      <c r="O534" s="2" t="str">
        <f t="shared" si="67"/>
        <v>-0.537490500229027-0.843269803896446i</v>
      </c>
      <c r="P534" s="2" t="str">
        <f>IMDIV(IMSUB(IMPRODUCT(gg1_+gg2_,$O534),gg2_),IMSUB($O534,1))</f>
        <v>0.000122189521789551+6.53829042892491E-08i</v>
      </c>
      <c r="Q534" s="2" t="str">
        <f>IMDIV(IMPRODUCT(gpi,$O534),IMSUB($O534,1))</f>
        <v>48.2518225908279+26.4647521189578i</v>
      </c>
      <c r="R534" s="2" t="str">
        <f>IMPRODUCT($P534,$Q534,gpd)</f>
        <v>0.00396446397801291+0.00217715604075942i</v>
      </c>
      <c r="S534" s="2" t="str">
        <f>IMDIV($R534,IMSUM(1,$R534))</f>
        <v>0.00395349312238781+0.00215998548467888i</v>
      </c>
      <c r="T534" s="2">
        <f t="shared" si="64"/>
        <v>-46.925971386710756</v>
      </c>
      <c r="U534">
        <f t="shared" si="65"/>
        <v>28.649924974828867</v>
      </c>
      <c r="W534" s="2" t="str">
        <f>IMPRODUCT($S534,IMDIV($O534,IMSUB($O534,1)))</f>
        <v>0.00138440126351141+0.00216418200059024i</v>
      </c>
      <c r="X534" s="2">
        <f t="shared" si="66"/>
        <v>-51.804395753933356</v>
      </c>
    </row>
    <row r="535" spans="12:24" x14ac:dyDescent="0.25">
      <c r="L535">
        <f t="shared" si="62"/>
        <v>5.3299999999999308</v>
      </c>
      <c r="M535" s="1">
        <f t="shared" si="63"/>
        <v>213796.20895018952</v>
      </c>
      <c r="N535" s="1">
        <f t="shared" si="61"/>
        <v>1.6983452545163176</v>
      </c>
      <c r="O535" s="2" t="str">
        <f t="shared" si="67"/>
        <v>-0.31888831770449-0.947792298360564i</v>
      </c>
      <c r="P535" s="2" t="str">
        <f>IMDIV(IMSUB(IMPRODUCT(gg1_+gg2_,$O535),gg2_),IMSUB($O535,1))</f>
        <v>0.000122189521789551+8.56673343849394E-08i</v>
      </c>
      <c r="Q535" s="2" t="str">
        <f>IMDIV(IMPRODUCT(gpi,$O535),IMSUB($O535,1))</f>
        <v>48.251822590828+34.6751921444298i</v>
      </c>
      <c r="R535" s="2" t="str">
        <f>IMPRODUCT($P535,$Q535,gpd)</f>
        <v>0.00396362981272292+0.00285259819182889i</v>
      </c>
      <c r="S535" s="2" t="str">
        <f>IMDIV($R535,IMSUM(1,$R535))</f>
        <v>0.00395602272924521+0.00283009579647286i</v>
      </c>
      <c r="T535" s="2">
        <f t="shared" si="64"/>
        <v>-46.259933720318244</v>
      </c>
      <c r="U535">
        <f t="shared" si="65"/>
        <v>35.579519865997312</v>
      </c>
      <c r="W535" s="2" t="str">
        <f>IMPRODUCT($S535,IMDIV($O535,IMSUB($O535,1)))</f>
        <v>0.000961115937044562+0.0028365055852087i</v>
      </c>
      <c r="X535" s="2">
        <f t="shared" si="66"/>
        <v>-50.472313891267781</v>
      </c>
    </row>
    <row r="536" spans="12:24" x14ac:dyDescent="0.25">
      <c r="L536">
        <f t="shared" si="62"/>
        <v>5.3399999999999306</v>
      </c>
      <c r="M536" s="1">
        <f t="shared" si="63"/>
        <v>218776.16239492039</v>
      </c>
      <c r="N536" s="1">
        <f t="shared" si="61"/>
        <v>1.7379047974198185</v>
      </c>
      <c r="O536" s="2" t="str">
        <f t="shared" si="67"/>
        <v>-0.0759232679927724-0.997113663218641i</v>
      </c>
      <c r="P536" s="2" t="str">
        <f>IMDIV(IMSUB(IMPRODUCT(gg1_+gg2_,$O536),gg2_),IMSUB($O536,1))</f>
        <v>0.000122189521789551+1.10477405712453E-07i</v>
      </c>
      <c r="Q536" s="2" t="str">
        <f>IMDIV(IMPRODUCT(gpi,$O536),IMSUB($O536,1))</f>
        <v>48.2518225908281+44.7174561716418i</v>
      </c>
      <c r="R536" s="2" t="str">
        <f>IMPRODUCT($P536,$Q536,gpd)</f>
        <v>0.00396230494485377+0.00367873764295505i</v>
      </c>
      <c r="S536" s="2" t="str">
        <f>IMDIV($R536,IMSUM(1,$R536))</f>
        <v>0.00396004037709355+0.00364970843557069i</v>
      </c>
      <c r="T536" s="2">
        <f t="shared" si="64"/>
        <v>-45.375676874103654</v>
      </c>
      <c r="U536">
        <f t="shared" si="65"/>
        <v>42.66472404504615</v>
      </c>
      <c r="W536" s="2" t="str">
        <f>IMPRODUCT($S536,IMDIV($O536,IMSUB($O536,1)))</f>
        <v>0.000288833532336128+0.00365984119332681i</v>
      </c>
      <c r="X536" s="2">
        <f t="shared" si="66"/>
        <v>-48.703789827731192</v>
      </c>
    </row>
    <row r="537" spans="12:24" x14ac:dyDescent="0.25">
      <c r="L537">
        <f t="shared" si="62"/>
        <v>5.3499999999999304</v>
      </c>
      <c r="M537" s="1">
        <f t="shared" si="63"/>
        <v>223872.11385679827</v>
      </c>
      <c r="N537" s="1">
        <f t="shared" si="61"/>
        <v>1.7783858004508037</v>
      </c>
      <c r="O537" s="2" t="str">
        <f t="shared" si="67"/>
        <v>0.177409181227166-0.984137176625447i</v>
      </c>
      <c r="P537" s="2" t="str">
        <f>IMDIV(IMSUB(IMPRODUCT(gg1_+gg2_,$O537),gg2_),IMSUB($O537,1))</f>
        <v>0.000122189521789551+1.42620475415716E-07i</v>
      </c>
      <c r="Q537" s="2" t="str">
        <f>IMDIV(IMPRODUCT(gpi,$O537),IMSUB($O537,1))</f>
        <v>48.2518225908279+57.7278658694623i</v>
      </c>
      <c r="R537" s="2" t="str">
        <f>IMPRODUCT($P537,$Q537,gpd)</f>
        <v>0.00396009009776696+0.00474905532207187i</v>
      </c>
      <c r="S537" s="2" t="str">
        <f>IMDIV($R537,IMSUM(1,$R537))</f>
        <v>0.00396675683658401+0.00471155877714728i</v>
      </c>
      <c r="T537" s="2">
        <f t="shared" si="64"/>
        <v>-44.20971979383048</v>
      </c>
      <c r="U537">
        <f t="shared" si="65"/>
        <v>49.905294578796358</v>
      </c>
      <c r="W537" s="2" t="str">
        <f>IMPRODUCT($S537,IMDIV($O537,IMSUB($O537,1)))</f>
        <v>-0.00083504603200998+0.00472866806203302i</v>
      </c>
      <c r="X537" s="2">
        <f t="shared" si="66"/>
        <v>-46.371858329328688</v>
      </c>
    </row>
    <row r="538" spans="12:24" x14ac:dyDescent="0.25">
      <c r="L538">
        <f t="shared" si="62"/>
        <v>5.3599999999999302</v>
      </c>
      <c r="M538" s="1">
        <f t="shared" si="63"/>
        <v>229086.76527674074</v>
      </c>
      <c r="N538" s="1">
        <f t="shared" si="61"/>
        <v>1.8198097271729068</v>
      </c>
      <c r="O538" s="2" t="str">
        <f t="shared" si="67"/>
        <v>0.424697249223295-0.905335433141864i</v>
      </c>
      <c r="P538" s="2" t="str">
        <f>IMDIV(IMSUB(IMPRODUCT(gg1_+gg2_,$O538),gg2_),IMSUB($O538,1))</f>
        <v>0.000122189521789551+1.87595824362472E-07i</v>
      </c>
      <c r="Q538" s="2" t="str">
        <f>IMDIV(IMPRODUCT(gpi,$O538),IMSUB($O538,1))</f>
        <v>48.251822590828+75.932341095492i</v>
      </c>
      <c r="R538" s="2" t="str">
        <f>IMPRODUCT($P538,$Q538,gpd)</f>
        <v>0.00395604675148821+0.00624666931932576i</v>
      </c>
      <c r="S538" s="2" t="str">
        <f>IMDIV($R538,IMSUM(1,$R538))</f>
        <v>0.00397901803460826+0.00619729691312673i</v>
      </c>
      <c r="T538" s="2">
        <f t="shared" si="64"/>
        <v>-42.656877372072117</v>
      </c>
      <c r="U538">
        <f t="shared" si="65"/>
        <v>57.29722334544153</v>
      </c>
      <c r="W538" s="2" t="str">
        <f>IMPRODUCT($S538,IMDIV($O538,IMSUB($O538,1)))</f>
        <v>-0.00288673438460862+0.00622947480058649i</v>
      </c>
      <c r="X538" s="2">
        <f t="shared" si="66"/>
        <v>-43.2661418345551</v>
      </c>
    </row>
    <row r="539" spans="12:24" x14ac:dyDescent="0.25">
      <c r="L539">
        <f t="shared" si="62"/>
        <v>5.3699999999999299</v>
      </c>
      <c r="M539" s="1">
        <f t="shared" si="63"/>
        <v>234422.88153195477</v>
      </c>
      <c r="N539" s="1">
        <f t="shared" si="61"/>
        <v>1.8621985411003865</v>
      </c>
      <c r="O539" s="2" t="str">
        <f t="shared" si="67"/>
        <v>0.648006582413521-0.761634734730992i</v>
      </c>
      <c r="P539" s="2" t="str">
        <f>IMDIV(IMSUB(IMPRODUCT(gg1_+gg2_,$O539),gg2_),IMSUB($O539,1))</f>
        <v>0.000122189521789551+2.57942140642958E-07i</v>
      </c>
      <c r="Q539" s="2" t="str">
        <f>IMDIV(IMPRODUCT(gpi,$O539),IMSUB($O539,1))</f>
        <v>48.251822590828+104.406111771176i</v>
      </c>
      <c r="R539" s="2" t="str">
        <f>IMPRODUCT($P539,$Q539,gpd)</f>
        <v>0.00394751390434803+0.00858909979254967i</v>
      </c>
      <c r="S539" s="2" t="str">
        <f>IMDIV($R539,IMSUM(1,$R539))</f>
        <v>0.00400489280633828+0.00852106434858168i</v>
      </c>
      <c r="T539" s="2">
        <f t="shared" si="64"/>
        <v>-40.523325081520071</v>
      </c>
      <c r="U539">
        <f t="shared" si="65"/>
        <v>64.826516436939713</v>
      </c>
      <c r="W539" s="2" t="str">
        <f>IMPRODUCT($S539,IMDIV($O539,IMSUB($O539,1)))</f>
        <v>-0.00721638875184232+0.00859337665061136i</v>
      </c>
      <c r="X539" s="2">
        <f t="shared" si="66"/>
        <v>-38.998970458946893</v>
      </c>
    </row>
    <row r="540" spans="12:24" x14ac:dyDescent="0.25">
      <c r="L540">
        <f t="shared" si="62"/>
        <v>5.3799999999999297</v>
      </c>
      <c r="M540" s="1">
        <f t="shared" si="63"/>
        <v>239883.2919019103</v>
      </c>
      <c r="N540" s="1">
        <f t="shared" si="61"/>
        <v>1.9055747173434658</v>
      </c>
      <c r="O540" s="2" t="str">
        <f t="shared" si="67"/>
        <v>0.829104891730196-0.559093085728181i</v>
      </c>
      <c r="P540" s="2" t="str">
        <f>IMDIV(IMSUB(IMPRODUCT(gg1_+gg2_,$O540),gg2_),IMSUB($O540,1))</f>
        <v>0.000122189521789551+3.89999984301168E-07i</v>
      </c>
      <c r="Q540" s="2" t="str">
        <f>IMDIV(IMPRODUCT(gpi,$O540),IMSUB($O540,1))</f>
        <v>48.2518225908279+157.858587395749i</v>
      </c>
      <c r="R540" s="2" t="str">
        <f>IMPRODUCT($P540,$Q540,gpd)</f>
        <v>0.00392421860445279+0.0129864347714109i</v>
      </c>
      <c r="S540" s="2" t="str">
        <f>IMDIV($R540,IMSUM(1,$R540))</f>
        <v>0.00407552896223101+0.0128829526578836i</v>
      </c>
      <c r="T540" s="2">
        <f t="shared" si="64"/>
        <v>-37.385458326981762</v>
      </c>
      <c r="U540">
        <f t="shared" si="65"/>
        <v>72.445204949046328</v>
      </c>
      <c r="W540" s="2" t="str">
        <f>IMPRODUCT($S540,IMDIV($O540,IMSUB($O540,1)))</f>
        <v>-0.0190358924178716+0.0131081389576664i</v>
      </c>
      <c r="X540" s="2">
        <f t="shared" si="66"/>
        <v>-32.723054599428373</v>
      </c>
    </row>
    <row r="541" spans="12:24" x14ac:dyDescent="0.25">
      <c r="L541">
        <f t="shared" si="62"/>
        <v>5.3899999999999295</v>
      </c>
      <c r="M541" s="1">
        <f t="shared" si="63"/>
        <v>245470.89156846335</v>
      </c>
      <c r="N541" s="1">
        <f t="shared" si="61"/>
        <v>1.9499612545249472</v>
      </c>
      <c r="O541" s="2" t="str">
        <f t="shared" si="67"/>
        <v>0.950981259471422-0.309248515168866i</v>
      </c>
      <c r="P541" s="2" t="str">
        <f>IMDIV(IMSUB(IMPRODUCT(gg1_+gg2_,$O541),gg2_),IMSUB($O541,1))</f>
        <v>0.000122189521789551+7.52065340527314E-07i</v>
      </c>
      <c r="Q541" s="2" t="str">
        <f>IMDIV(IMPRODUCT(gpi,$O541),IMSUB($O541,1))</f>
        <v>48.2518225908282+304.410197599948i</v>
      </c>
      <c r="R541" s="2" t="str">
        <f>IMPRODUCT($P541,$Q541,gpd)</f>
        <v>0.00381164260636281+0.0250426868762825i</v>
      </c>
      <c r="S541" s="2" t="str">
        <f>IMDIV($R541,IMSUM(1,$R541))</f>
        <v>0.00441680273792472+0.0248374069497611i</v>
      </c>
      <c r="T541" s="2">
        <f t="shared" si="64"/>
        <v>-31.962664644069712</v>
      </c>
      <c r="U541">
        <f t="shared" si="65"/>
        <v>79.916576146160168</v>
      </c>
      <c r="W541" s="2" t="str">
        <f>IMPRODUCT($S541,IMDIV($O541,IMSUB($O541,1)))</f>
        <v>-0.0761384832820262+0.0263510248051347i</v>
      </c>
      <c r="X541" s="2">
        <f t="shared" si="66"/>
        <v>-21.876586085105604</v>
      </c>
    </row>
    <row r="542" spans="12:24" x14ac:dyDescent="0.25">
      <c r="L542">
        <f t="shared" si="62"/>
        <v>5.3999999999999293</v>
      </c>
      <c r="M542" s="1">
        <f t="shared" si="63"/>
        <v>251188.6431509174</v>
      </c>
      <c r="N542" s="1">
        <f t="shared" si="61"/>
        <v>1.9953816869743664</v>
      </c>
      <c r="O542" s="2" t="str">
        <f t="shared" si="67"/>
        <v>0.999579015604505-0.0290136444303256i</v>
      </c>
      <c r="P542" s="2" t="str">
        <f>IMDIV(IMSUB(IMPRODUCT(gg1_+gg2_,$O542),gg2_),IMSUB($O542,1))</f>
        <v>0.000122189521789551+8.21573430469311E-06i</v>
      </c>
      <c r="Q542" s="2" t="str">
        <f>IMDIV(IMPRODUCT(gpi,$O542),IMSUB($O542,1))</f>
        <v>48.2518225908652+3325.44683067959i</v>
      </c>
      <c r="R542" s="2" t="str">
        <f>IMPRODUCT($P542,$Q542,gpd)</f>
        <v>-0.01441078167142+0.273572056261657i</v>
      </c>
      <c r="S542" s="2" t="str">
        <f>IMDIV($R542,IMSUM(1,$R542))</f>
        <v>0.0579592324373376+0.261484221896702i</v>
      </c>
      <c r="T542" s="2">
        <f t="shared" si="64"/>
        <v>-11.442793655597633</v>
      </c>
      <c r="U542">
        <f t="shared" si="65"/>
        <v>77.502177083079204</v>
      </c>
      <c r="W542" s="2" t="str">
        <f>IMPRODUCT($S542,IMDIV($O542,IMSUB($O542,1)))</f>
        <v>-8.9815802993398+2.1279759507123i</v>
      </c>
      <c r="X542" s="2">
        <f t="shared" si="66"/>
        <v>19.304246405079962</v>
      </c>
    </row>
    <row r="543" spans="12:24" x14ac:dyDescent="0.25">
      <c r="L543">
        <f t="shared" si="62"/>
        <v>5.4099999999999291</v>
      </c>
      <c r="M543" s="1">
        <f t="shared" si="63"/>
        <v>257039.57827684478</v>
      </c>
      <c r="N543" s="1">
        <f t="shared" si="61"/>
        <v>2.041860097206218</v>
      </c>
      <c r="O543" s="2" t="str">
        <f t="shared" si="67"/>
        <v>0.965610554687194+0.259992801201668i</v>
      </c>
      <c r="P543" s="2" t="str">
        <f>IMDIV(IMSUB(IMPRODUCT(gg1_+gg2_,$O543),gg2_),IMSUB($O543,1))</f>
        <v>0.000122189521789551-9.01252021881629E-07i</v>
      </c>
      <c r="Q543" s="2" t="str">
        <f>IMDIV(IMPRODUCT(gpi,$O543),IMSUB($O543,1))</f>
        <v>48.2518225908284-364.795837919596i</v>
      </c>
      <c r="R543" s="2" t="str">
        <f>IMPRODUCT($P543,$Q543,gpd)</f>
        <v>0.00374449134602806-0.0300103873484464i</v>
      </c>
      <c r="S543" s="2" t="str">
        <f>IMDIV($R543,IMSUM(1,$R543))</f>
        <v>0.00462030855933061-0.0297602929395441i</v>
      </c>
      <c r="T543" s="2">
        <f t="shared" si="64"/>
        <v>-30.423820414783592</v>
      </c>
      <c r="U543">
        <f t="shared" si="65"/>
        <v>-81.175236267981688</v>
      </c>
      <c r="W543" s="2" t="str">
        <f>IMPRODUCT($S543,IMDIV($O543,IMSUB($O543,1)))</f>
        <v>-0.110187471889561-0.0323454901795917i</v>
      </c>
      <c r="X543" s="2">
        <f t="shared" si="66"/>
        <v>-18.798372080347189</v>
      </c>
    </row>
    <row r="544" spans="12:24" x14ac:dyDescent="0.25">
      <c r="L544">
        <f t="shared" si="62"/>
        <v>5.4199999999999289</v>
      </c>
      <c r="M544" s="1">
        <f t="shared" si="63"/>
        <v>263026.79918949562</v>
      </c>
      <c r="N544" s="1">
        <f t="shared" si="61"/>
        <v>2.0894211286888225</v>
      </c>
      <c r="O544" s="2" t="str">
        <f t="shared" si="67"/>
        <v>0.846271221936423+0.532752305412407i</v>
      </c>
      <c r="P544" s="2" t="str">
        <f>IMDIV(IMSUB(IMPRODUCT(gg1_+gg2_,$O544),gg2_),IMSUB($O544,1))</f>
        <v>0.000122189521789551-4.13123844701257E-07i</v>
      </c>
      <c r="Q544" s="2" t="str">
        <f>IMDIV(IMPRODUCT(gpi,$O544),IMSUB($O544,1))</f>
        <v>48.2518225908281-167.21833120265i</v>
      </c>
      <c r="R544" s="2" t="str">
        <f>IMPRODUCT($P544,$Q544,gpd)</f>
        <v>0.00391916256168289-0.013756425840194i</v>
      </c>
      <c r="S544" s="2" t="str">
        <f>IMDIV($R544,IMSUM(1,$R544))</f>
        <v>0.00409085917843678-0.0136466667339278i</v>
      </c>
      <c r="T544" s="2">
        <f t="shared" si="64"/>
        <v>-36.925753339487208</v>
      </c>
      <c r="U544">
        <f t="shared" si="65"/>
        <v>-73.312854588572463</v>
      </c>
      <c r="W544" s="2" t="str">
        <f>IMPRODUCT($S544,IMDIV($O544,IMSUB($O544,1)))</f>
        <v>-0.0216010641098601-0.0139118391297833i</v>
      </c>
      <c r="X544" s="2">
        <f t="shared" si="66"/>
        <v>-31.803605047527181</v>
      </c>
    </row>
    <row r="545" spans="12:24" x14ac:dyDescent="0.25">
      <c r="L545">
        <f t="shared" si="62"/>
        <v>5.4299999999999287</v>
      </c>
      <c r="M545" s="1">
        <f t="shared" si="63"/>
        <v>269153.4803926475</v>
      </c>
      <c r="N545" s="1">
        <f t="shared" si="61"/>
        <v>2.1380899989106119</v>
      </c>
      <c r="O545" s="2" t="str">
        <f t="shared" si="67"/>
        <v>0.64662471227503+0.762808286186794i</v>
      </c>
      <c r="P545" s="2" t="str">
        <f>IMDIV(IMSUB(IMPRODUCT(gg1_+gg2_,$O545),gg2_),IMSUB($O545,1))</f>
        <v>0.000122189521789551-2.57329352160473E-07i</v>
      </c>
      <c r="Q545" s="2" t="str">
        <f>IMDIV(IMPRODUCT(gpi,$O545),IMSUB($O545,1))</f>
        <v>48.2518225908279-104.158076058067i</v>
      </c>
      <c r="R545" s="2" t="str">
        <f>IMPRODUCT($P545,$Q545,gpd)</f>
        <v>0.00394759986794876-0.00856869482337815i</v>
      </c>
      <c r="S545" s="2" t="str">
        <f>IMDIV($R545,IMSUM(1,$R545))</f>
        <v>0.00400463213646512-0.00850082250691512i</v>
      </c>
      <c r="T545" s="2">
        <f t="shared" si="64"/>
        <v>-40.540340738906238</v>
      </c>
      <c r="U545">
        <f t="shared" si="65"/>
        <v>-64.775456372628867</v>
      </c>
      <c r="W545" s="2" t="str">
        <f>IMPRODUCT($S545,IMDIV($O545,IMSUB($O545,1)))</f>
        <v>-0.00717277069211403-0.00857268092388657i</v>
      </c>
      <c r="X545" s="2">
        <f t="shared" si="66"/>
        <v>-39.033002446632587</v>
      </c>
    </row>
    <row r="546" spans="12:24" x14ac:dyDescent="0.25">
      <c r="L546">
        <f t="shared" si="62"/>
        <v>5.4399999999999284</v>
      </c>
      <c r="M546" s="1">
        <f t="shared" si="63"/>
        <v>275422.87033377151</v>
      </c>
      <c r="N546" s="1">
        <f t="shared" si="61"/>
        <v>2.187892512750794</v>
      </c>
      <c r="O546" s="2" t="str">
        <f t="shared" si="67"/>
        <v>0.380403771137634+0.924820507398201i</v>
      </c>
      <c r="P546" s="2" t="str">
        <f>IMDIV(IMSUB(IMPRODUCT(gg1_+gg2_,$O546),gg2_),IMSUB($O546,1))</f>
        <v>0.000122189521789551-1.77933935865671E-07i</v>
      </c>
      <c r="Q546" s="2" t="str">
        <f>IMDIV(IMPRODUCT(gpi,$O546),IMSUB($O546,1))</f>
        <v>48.2518225908279-72.0215407593292i</v>
      </c>
      <c r="R546" s="2" t="str">
        <f>IMPRODUCT($P546,$Q546,gpd)</f>
        <v>0.00395700825893283-0.00592494242244009i</v>
      </c>
      <c r="S546" s="2" t="str">
        <f>IMDIV($R546,IMSUM(1,$R546))</f>
        <v>0.00397610233810814-0.00587812445799377i</v>
      </c>
      <c r="T546" s="2">
        <f t="shared" si="64"/>
        <v>-42.978992997438716</v>
      </c>
      <c r="U546">
        <f t="shared" si="65"/>
        <v>-55.924650227364026</v>
      </c>
      <c r="W546" s="2" t="str">
        <f>IMPRODUCT($S546,IMDIV($O546,IMSUB($O546,1)))</f>
        <v>-0.0023988461283786-0.00590646326414196i</v>
      </c>
      <c r="X546" s="2">
        <f t="shared" si="66"/>
        <v>-43.910380611941029</v>
      </c>
    </row>
    <row r="547" spans="12:24" x14ac:dyDescent="0.25">
      <c r="L547">
        <f t="shared" si="62"/>
        <v>5.4499999999999282</v>
      </c>
      <c r="M547" s="1">
        <f t="shared" si="63"/>
        <v>281838.29312639916</v>
      </c>
      <c r="N547" s="1">
        <f t="shared" si="61"/>
        <v>2.2388550761614177</v>
      </c>
      <c r="O547" s="2" t="str">
        <f t="shared" si="67"/>
        <v>0.0699684062791752+0.997549207870345i</v>
      </c>
      <c r="P547" s="2" t="str">
        <f>IMDIV(IMSUB(IMPRODUCT(gg1_+gg2_,$O547),gg2_),IMSUB($O547,1))</f>
        <v>0.000122189521789551-1.27863540513212E-07i</v>
      </c>
      <c r="Q547" s="2" t="str">
        <f>IMDIV(IMPRODUCT(gpi,$O547),IMSUB($O547,1))</f>
        <v>48.251822590828-51.7547658904903i</v>
      </c>
      <c r="R547" s="2" t="str">
        <f>IMPRODUCT($P547,$Q547,gpd)</f>
        <v>0.00396117678772988-0.00425767075731855i</v>
      </c>
      <c r="S547" s="2" t="str">
        <f>IMDIV($R547,IMSUM(1,$R547))</f>
        <v>0.0039634614872238-0.00422406338143022i</v>
      </c>
      <c r="T547" s="2">
        <f t="shared" si="64"/>
        <v>-44.742849728790333</v>
      </c>
      <c r="U547">
        <f t="shared" si="65"/>
        <v>-46.823060042172564</v>
      </c>
      <c r="W547" s="2" t="str">
        <f>IMPRODUCT($S547,IMDIV($O547,IMSUB($O547,1)))</f>
        <v>-0.000283628362782454-0.00423763037666231i</v>
      </c>
      <c r="X547" s="2">
        <f t="shared" si="66"/>
        <v>-47.438126705867973</v>
      </c>
    </row>
    <row r="548" spans="12:24" x14ac:dyDescent="0.25">
      <c r="L548">
        <f t="shared" si="62"/>
        <v>5.459999999999928</v>
      </c>
      <c r="M548" s="1">
        <f t="shared" si="63"/>
        <v>288403.15031261329</v>
      </c>
      <c r="N548" s="1">
        <f t="shared" si="61"/>
        <v>2.2910047101681728</v>
      </c>
      <c r="O548" s="2" t="str">
        <f t="shared" si="67"/>
        <v>-0.254799343844942+0.966993947435136i</v>
      </c>
      <c r="P548" s="2" t="str">
        <f>IMDIV(IMSUB(IMPRODUCT(gg1_+gg2_,$O548),gg2_),IMSUB($O548,1))</f>
        <v>0.000122189521789551-9.18670080908262E-08i</v>
      </c>
      <c r="Q548" s="2" t="str">
        <f>IMDIV(IMPRODUCT(gpi,$O548),IMSUB($O548,1))</f>
        <v>48.251822590828-37.1846069468541i</v>
      </c>
      <c r="R548" s="2" t="str">
        <f>IMPRODUCT($P548,$Q548,gpd)</f>
        <v>0.00396333015940055-0.00305903834933769i</v>
      </c>
      <c r="S548" s="2" t="str">
        <f>IMDIV($R548,IMSUM(1,$R548))</f>
        <v>0.0039569314263916-0.00303490561141799i</v>
      </c>
      <c r="T548" s="2">
        <f t="shared" si="64"/>
        <v>-46.043598680966568</v>
      </c>
      <c r="U548">
        <f t="shared" si="65"/>
        <v>-37.487651902338598</v>
      </c>
      <c r="W548" s="2" t="str">
        <f>IMPRODUCT($S548,IMDIV($O548,IMSUB($O548,1)))</f>
        <v>0.000809061468734876-0.00304213034021103i</v>
      </c>
      <c r="X548" s="2">
        <f t="shared" si="66"/>
        <v>-50.039641466867323</v>
      </c>
    </row>
    <row r="549" spans="12:24" x14ac:dyDescent="0.25">
      <c r="L549">
        <f t="shared" si="62"/>
        <v>5.4699999999999278</v>
      </c>
      <c r="M549" s="1">
        <f t="shared" si="63"/>
        <v>295120.92266659014</v>
      </c>
      <c r="N549" s="1">
        <f t="shared" si="61"/>
        <v>2.344369065197291</v>
      </c>
      <c r="O549" s="2" t="str">
        <f t="shared" si="67"/>
        <v>-0.558800190517766+0.829302325498553i</v>
      </c>
      <c r="P549" s="2" t="str">
        <f>IMDIV(IMSUB(IMPRODUCT(gg1_+gg2_,$O549),gg2_),IMSUB($O549,1))</f>
        <v>0.00012218952178955-6.34209192730921E-08i</v>
      </c>
      <c r="Q549" s="2" t="str">
        <f>IMDIV(IMPRODUCT(gpi,$O549),IMSUB($O549,1))</f>
        <v>48.2518225908278-25.670608027592i</v>
      </c>
      <c r="R549" s="2" t="str">
        <f>IMPRODUCT($P549,$Q549,gpd)</f>
        <v>0.00396453277862941-0.00211182478059952i</v>
      </c>
      <c r="S549" s="2" t="str">
        <f>IMDIV($R549,IMSUM(1,$R549))</f>
        <v>0.0039532844841428-0.00209516976724212i</v>
      </c>
      <c r="T549" s="2">
        <f t="shared" si="64"/>
        <v>-46.985750939558358</v>
      </c>
      <c r="U549">
        <f t="shared" si="65"/>
        <v>-27.922786247987595</v>
      </c>
      <c r="W549" s="2" t="str">
        <f>IMPRODUCT($S549,IMDIV($O549,IMSUB($O549,1)))</f>
        <v>0.00141931322361938-0.0020991847089226i</v>
      </c>
      <c r="X549" s="2">
        <f t="shared" si="66"/>
        <v>-51.923955398202814</v>
      </c>
    </row>
    <row r="550" spans="12:24" x14ac:dyDescent="0.25">
      <c r="L550">
        <f t="shared" si="62"/>
        <v>5.4799999999999276</v>
      </c>
      <c r="M550" s="1">
        <f t="shared" si="63"/>
        <v>301995.17204015149</v>
      </c>
      <c r="N550" s="1">
        <f t="shared" si="61"/>
        <v>2.398976435736166</v>
      </c>
      <c r="O550" s="2" t="str">
        <f t="shared" si="67"/>
        <v>-0.80522009931239+0.592976046449892i</v>
      </c>
      <c r="P550" s="2" t="str">
        <f>IMDIV(IMSUB(IMPRODUCT(gg1_+gg2_,$O550),gg2_),IMSUB($O550,1))</f>
        <v>0.000122189521789551-3.91576923194795E-08i</v>
      </c>
      <c r="Q550" s="2" t="str">
        <f>IMDIV(IMPRODUCT(gpi,$O550),IMSUB($O550,1))</f>
        <v>48.2518225908279-15.849687805276i</v>
      </c>
      <c r="R550" s="2" t="str">
        <f>IMPRODUCT($P550,$Q550,gpd)</f>
        <v>0.00396521037842384-0.00130389445532303i</v>
      </c>
      <c r="S550" s="2" t="str">
        <f>IMDIV($R550,IMSUM(1,$R550))</f>
        <v>0.0039512296564282-0.00129361302110536i</v>
      </c>
      <c r="T550" s="2">
        <f t="shared" si="64"/>
        <v>-47.623142736347191</v>
      </c>
      <c r="U550">
        <f t="shared" si="65"/>
        <v>-18.12819041957173</v>
      </c>
      <c r="W550" s="2" t="str">
        <f>IMPRODUCT($S550,IMDIV($O550,IMSUB($O550,1)))</f>
        <v>0.00176315277575209-0.00129575356725142i</v>
      </c>
      <c r="X550" s="2">
        <f t="shared" si="66"/>
        <v>-53.198744296065172</v>
      </c>
    </row>
    <row r="551" spans="12:24" x14ac:dyDescent="0.25">
      <c r="L551">
        <f t="shared" si="62"/>
        <v>5.4899999999999274</v>
      </c>
      <c r="M551" s="1">
        <f t="shared" si="63"/>
        <v>309029.54325130774</v>
      </c>
      <c r="N551" s="1">
        <f t="shared" si="61"/>
        <v>2.4548557753354792</v>
      </c>
      <c r="O551" s="2" t="str">
        <f t="shared" si="67"/>
        <v>-0.960040472392031+0.279861200185531i</v>
      </c>
      <c r="P551" s="2" t="str">
        <f>IMDIV(IMSUB(IMPRODUCT(gg1_+gg2_,$O551),gg2_),IMSUB($O551,1))</f>
        <v>0.000122189521789551-1.70211050826575E-08i</v>
      </c>
      <c r="Q551" s="2" t="str">
        <f>IMDIV(IMPRODUCT(gpi,$O551),IMSUB($O551,1))</f>
        <v>48.251822590828-6.88955823699315i</v>
      </c>
      <c r="R551" s="2" t="str">
        <f>IMPRODUCT($P551,$Q551,gpd)</f>
        <v>0.00396554895038864-0.000566778153311647i</v>
      </c>
      <c r="S551" s="2" t="str">
        <f>IMDIV($R551,IMSUM(1,$R551))</f>
        <v>0.00395020293198073-0.000562309399141094i</v>
      </c>
      <c r="T551" s="2">
        <f t="shared" si="64"/>
        <v>-47.980488873795871</v>
      </c>
      <c r="U551">
        <f t="shared" si="65"/>
        <v>-8.1015960666399671</v>
      </c>
      <c r="W551" s="2" t="str">
        <f>IMPRODUCT($S551,IMDIV($O551,IMSUB($O551,1)))</f>
        <v>0.00193495724817042-0.000563166359302086i</v>
      </c>
      <c r="X551" s="2">
        <f t="shared" si="66"/>
        <v>-53.913439221322157</v>
      </c>
    </row>
    <row r="552" spans="12:24" x14ac:dyDescent="0.25">
      <c r="L552">
        <f t="shared" si="62"/>
        <v>5.4999999999999272</v>
      </c>
      <c r="M552" s="1">
        <f t="shared" si="63"/>
        <v>316227.76601678535</v>
      </c>
      <c r="N552" s="1">
        <f t="shared" si="61"/>
        <v>2.5120367119607327</v>
      </c>
      <c r="O552" s="2" t="str">
        <f t="shared" si="67"/>
        <v>-0.997141498244962-0.0755568162232434i</v>
      </c>
      <c r="P552" s="2" t="str">
        <f>IMDIV(IMSUB(IMPRODUCT(gg1_+gg2_,$O552),gg2_),IMSUB($O552,1))</f>
        <v>0.000122189521789551+4.50998308863525E-09i</v>
      </c>
      <c r="Q552" s="2" t="str">
        <f>IMDIV(IMPRODUCT(gpi,$O552),IMSUB($O552,1))</f>
        <v>48.251822590828+1.82548612360993i</v>
      </c>
      <c r="R552" s="2" t="str">
        <f>IMPRODUCT($P552,$Q552,gpd)</f>
        <v>0.0039656222885684+0.00015017590655961i</v>
      </c>
      <c r="S552" s="2" t="str">
        <f>IMDIV($R552,IMSUM(1,$R552))</f>
        <v>0.00394998053271746+0.000148991869175i</v>
      </c>
      <c r="T552" s="2">
        <f t="shared" si="64"/>
        <v>-48.061926267736332</v>
      </c>
      <c r="U552">
        <f t="shared" si="65"/>
        <v>2.1601524667069554</v>
      </c>
      <c r="W552" s="2" t="str">
        <f>IMPRODUCT($S552,IMDIV($O552,IMSUB($O552,1)))</f>
        <v>0.00197217190038719+0.000149214714768622i</v>
      </c>
      <c r="X552" s="2">
        <f t="shared" si="66"/>
        <v>-54.076314583298441</v>
      </c>
    </row>
    <row r="553" spans="12:24" x14ac:dyDescent="0.25">
      <c r="L553">
        <f t="shared" si="62"/>
        <v>5.509999999999927</v>
      </c>
      <c r="M553" s="1">
        <f t="shared" si="63"/>
        <v>323593.65692957444</v>
      </c>
      <c r="N553" s="1">
        <f t="shared" si="61"/>
        <v>2.5705495637014049</v>
      </c>
      <c r="O553" s="2" t="str">
        <f t="shared" si="67"/>
        <v>-0.903351440742963-0.42890112439537i</v>
      </c>
      <c r="P553" s="2" t="str">
        <f>IMDIV(IMSUB(IMPRODUCT(gg1_+gg2_,$O553),gg2_),IMSUB($O553,1))</f>
        <v>0.000122189521789551+2.68626157167645E-08i</v>
      </c>
      <c r="Q553" s="2" t="str">
        <f>IMDIV(IMPRODUCT(gpi,$O553),IMSUB($O553,1))</f>
        <v>48.251822590828+10.873063439747i</v>
      </c>
      <c r="R553" s="2" t="str">
        <f>IMPRODUCT($P553,$Q553,gpd)</f>
        <v>0.00396543137048557+0.000894486207276737i</v>
      </c>
      <c r="S553" s="2" t="str">
        <f>IMDIV($R553,IMSUM(1,$R553))</f>
        <v>0.00395055949489647+0.000887433429935239i</v>
      </c>
      <c r="T553" s="2">
        <f t="shared" si="64"/>
        <v>-47.853029255111693</v>
      </c>
      <c r="U553">
        <f t="shared" si="65"/>
        <v>12.66046974696506</v>
      </c>
      <c r="W553" s="2" t="str">
        <f>IMPRODUCT($S553,IMDIV($O553,IMSUB($O553,1)))</f>
        <v>0.00187529264370646+0.00088882616062273i</v>
      </c>
      <c r="X553" s="2">
        <f t="shared" si="66"/>
        <v>-53.658519063531784</v>
      </c>
    </row>
    <row r="554" spans="12:24" x14ac:dyDescent="0.25">
      <c r="L554">
        <f t="shared" si="62"/>
        <v>5.5199999999999267</v>
      </c>
      <c r="M554" s="1">
        <f t="shared" si="63"/>
        <v>331131.12148253538</v>
      </c>
      <c r="N554" s="1">
        <f t="shared" si="61"/>
        <v>2.6304253548459924</v>
      </c>
      <c r="O554" s="2" t="str">
        <f t="shared" si="67"/>
        <v>-0.682596434098068-0.730795531018493i</v>
      </c>
      <c r="P554" s="2" t="str">
        <f>IMDIV(IMSUB(IMPRODUCT(gg1_+gg2_,$O554),gg2_),IMSUB($O554,1))</f>
        <v>0.000122189521789551+5.177570467543E-08i</v>
      </c>
      <c r="Q554" s="2" t="str">
        <f>IMDIV(IMPRODUCT(gpi,$O554),IMSUB($O554,1))</f>
        <v>48.2518225908278+20.9570254627195i</v>
      </c>
      <c r="R554" s="2" t="str">
        <f>IMPRODUCT($P554,$Q554,gpd)</f>
        <v>0.00396489799912045+0.00172405599634634i</v>
      </c>
      <c r="S554" s="2" t="str">
        <f>IMDIV($R554,IMSUM(1,$R554))</f>
        <v>0.00395217695018362+0.00171046042087645i</v>
      </c>
      <c r="T554" s="2">
        <f t="shared" si="64"/>
        <v>-47.317643220456624</v>
      </c>
      <c r="U554">
        <f t="shared" si="65"/>
        <v>23.40245104510219</v>
      </c>
      <c r="W554" s="2" t="str">
        <f>IMPRODUCT($S554,IMDIV($O554,IMSUB($O554,1)))</f>
        <v>0.00160463968136173+0.00171349699219825i</v>
      </c>
      <c r="X554" s="2">
        <f t="shared" si="66"/>
        <v>-52.587742818962873</v>
      </c>
    </row>
    <row r="555" spans="12:24" x14ac:dyDescent="0.25">
      <c r="L555">
        <f t="shared" si="62"/>
        <v>5.5299999999999265</v>
      </c>
      <c r="M555" s="1">
        <f t="shared" si="63"/>
        <v>338844.15613914555</v>
      </c>
      <c r="N555" s="1">
        <f t="shared" si="61"/>
        <v>2.6916958323315203</v>
      </c>
      <c r="O555" s="2" t="str">
        <f t="shared" si="67"/>
        <v>-0.358196861856588-0.933646082922267i</v>
      </c>
      <c r="P555" s="2" t="str">
        <f>IMDIV(IMSUB(IMPRODUCT(gg1_+gg2_,$O555),gg2_),IMSUB($O555,1))</f>
        <v>0.000122189521789551+8.19463579710406E-08i</v>
      </c>
      <c r="Q555" s="2" t="str">
        <f>IMDIV(IMPRODUCT(gpi,$O555),IMSUB($O555,1))</f>
        <v>48.2518225908279+33.1690688006784i</v>
      </c>
      <c r="R555" s="2" t="str">
        <f>IMPRODUCT($P555,$Q555,gpd)</f>
        <v>0.00396379961139865+0.00272869506508741i</v>
      </c>
      <c r="S555" s="2" t="str">
        <f>IMDIV($R555,IMSUM(1,$R555))</f>
        <v>0.00395550781522505+0.00270717100704637i</v>
      </c>
      <c r="T555" s="2">
        <f t="shared" si="64"/>
        <v>-46.38747940366833</v>
      </c>
      <c r="U555">
        <f t="shared" si="65"/>
        <v>34.387950144534514</v>
      </c>
      <c r="W555" s="2" t="str">
        <f>IMPRODUCT($S555,IMDIV($O555,IMSUB($O555,1)))</f>
        <v>0.00104727774560956+0.0027131249345763i</v>
      </c>
      <c r="X555" s="2">
        <f t="shared" si="66"/>
        <v>-50.727406587158484</v>
      </c>
    </row>
    <row r="556" spans="12:24" x14ac:dyDescent="0.25">
      <c r="L556">
        <f t="shared" si="62"/>
        <v>5.5399999999999263</v>
      </c>
      <c r="M556" s="1">
        <f t="shared" si="63"/>
        <v>346736.85045247327</v>
      </c>
      <c r="N556" s="1">
        <f t="shared" si="61"/>
        <v>2.7543934825761562</v>
      </c>
      <c r="O556" s="2" t="str">
        <f t="shared" si="67"/>
        <v>0.0276015592778462-0.999619004383886i</v>
      </c>
      <c r="P556" s="2" t="str">
        <f>IMDIV(IMSUB(IMPRODUCT(gg1_+gg2_,$O556),gg2_),IMSUB($O556,1))</f>
        <v>0.000122189521789551+1.22546341441696E-07i</v>
      </c>
      <c r="Q556" s="2" t="str">
        <f>IMDIV(IMPRODUCT(gpi,$O556),IMSUB($O556,1))</f>
        <v>48.251822590828+49.6025464850917i</v>
      </c>
      <c r="R556" s="2" t="str">
        <f>IMPRODUCT($P556,$Q556,gpd)</f>
        <v>0.00396153928293985+0.00408061572735109i</v>
      </c>
      <c r="S556" s="2" t="str">
        <f>IMDIV($R556,IMSUM(1,$R556))</f>
        <v>0.00396236223041543+0.00404840891875116i</v>
      </c>
      <c r="T556" s="2">
        <f t="shared" si="64"/>
        <v>-44.936312408375571</v>
      </c>
      <c r="U556">
        <f t="shared" si="65"/>
        <v>45.615411724623407</v>
      </c>
      <c r="W556" s="2" t="str">
        <f>IMPRODUCT($S556,IMDIV($O556,IMSUB($O556,1)))</f>
        <v>-0.0000996873453049645+0.00406084521377387i</v>
      </c>
      <c r="X556" s="2">
        <f t="shared" si="66"/>
        <v>-47.82505490265693</v>
      </c>
    </row>
    <row r="557" spans="12:24" x14ac:dyDescent="0.25">
      <c r="L557">
        <f t="shared" si="62"/>
        <v>5.5499999999999261</v>
      </c>
      <c r="M557" s="1">
        <f t="shared" si="63"/>
        <v>354813.38923351566</v>
      </c>
      <c r="N557" s="1">
        <f t="shared" si="61"/>
        <v>2.8185515487039616</v>
      </c>
      <c r="O557" s="2" t="str">
        <f t="shared" si="67"/>
        <v>0.41752704295481-0.908664497161308i</v>
      </c>
      <c r="P557" s="2" t="str">
        <f>IMDIV(IMSUB(IMPRODUCT(gg1_+gg2_,$O557),gg2_),IMSUB($O557,1))</f>
        <v>0.00012218952178955+1.85967859685646E-07i</v>
      </c>
      <c r="Q557" s="2" t="str">
        <f>IMDIV(IMPRODUCT(gpi,$O557),IMSUB($O557,1))</f>
        <v>48.2518225908279+75.2733969556799i</v>
      </c>
      <c r="R557" s="2" t="str">
        <f>IMPRODUCT($P557,$Q557,gpd)</f>
        <v>0.00395621231991243+0.00619246045282786i</v>
      </c>
      <c r="S557" s="2" t="str">
        <f>IMDIV($R557,IMSUM(1,$R557))</f>
        <v>0.00397851596193484+0.00614351858615449i</v>
      </c>
      <c r="T557" s="2">
        <f t="shared" si="64"/>
        <v>-42.710669238326716</v>
      </c>
      <c r="U557">
        <f t="shared" si="65"/>
        <v>57.073081495342919</v>
      </c>
      <c r="W557" s="2" t="str">
        <f>IMPRODUCT($S557,IMDIV($O557,IMSUB($O557,1)))</f>
        <v>-0.00280272176621947+0.00617502457112455i</v>
      </c>
      <c r="X557" s="2">
        <f t="shared" si="66"/>
        <v>-43.373726863128525</v>
      </c>
    </row>
    <row r="558" spans="12:24" x14ac:dyDescent="0.25">
      <c r="L558">
        <f t="shared" si="62"/>
        <v>5.5599999999999259</v>
      </c>
      <c r="M558" s="1">
        <f t="shared" si="63"/>
        <v>363078.05477004015</v>
      </c>
      <c r="N558" s="1">
        <f t="shared" si="61"/>
        <v>2.8842040481708304</v>
      </c>
      <c r="O558" s="2" t="str">
        <f t="shared" si="67"/>
        <v>0.746794407614135-0.66505496972525i</v>
      </c>
      <c r="P558" s="2" t="str">
        <f>IMDIV(IMSUB(IMPRODUCT(gg1_+gg2_,$O558),gg2_),IMSUB($O558,1))</f>
        <v>0.000122189521789551+3.13108133616344E-07i</v>
      </c>
      <c r="Q558" s="2" t="str">
        <f>IMDIV(IMPRODUCT(gpi,$O558),IMSUB($O558,1))</f>
        <v>48.2518225908279+126.73540939581i</v>
      </c>
      <c r="R558" s="2" t="str">
        <f>IMPRODUCT($P558,$Q558,gpd)</f>
        <v>0.00393893733363567+0.0104260474802086i</v>
      </c>
      <c r="S558" s="2" t="str">
        <f>IMDIV($R558,IMSUM(1,$R558))</f>
        <v>0.00403089939773635+0.0103432796015251i</v>
      </c>
      <c r="T558" s="2">
        <f t="shared" si="64"/>
        <v>-39.092779731103164</v>
      </c>
      <c r="U558">
        <f t="shared" si="65"/>
        <v>68.708544242215069</v>
      </c>
      <c r="W558" s="2" t="str">
        <f>IMPRODUCT($S558,IMDIV($O558,IMSUB($O558,1)))</f>
        <v>-0.0115680763153781+0.0104653018634112i</v>
      </c>
      <c r="X558" s="2">
        <f t="shared" si="66"/>
        <v>-36.1378126220295</v>
      </c>
    </row>
    <row r="559" spans="12:24" x14ac:dyDescent="0.25">
      <c r="L559">
        <f t="shared" si="62"/>
        <v>5.5699999999999257</v>
      </c>
      <c r="M559" s="1">
        <f t="shared" si="63"/>
        <v>371535.22909710923</v>
      </c>
      <c r="N559" s="1">
        <f t="shared" si="61"/>
        <v>2.951385790800988</v>
      </c>
      <c r="O559" s="2" t="str">
        <f t="shared" si="67"/>
        <v>0.953711097070436-0.300724364368279i</v>
      </c>
      <c r="P559" s="2" t="str">
        <f>IMDIV(IMSUB(IMPRODUCT(gg1_+gg2_,$O559),gg2_),IMSUB($O559,1))</f>
        <v>0.000122189521789551+7.74465056592959E-07i</v>
      </c>
      <c r="Q559" s="2" t="str">
        <f>IMDIV(IMPRODUCT(gpi,$O559),IMSUB($O559,1))</f>
        <v>48.251822590828+313.476832672352i</v>
      </c>
      <c r="R559" s="2" t="str">
        <f>IMPRODUCT($P559,$Q559,gpd)</f>
        <v>0.00380233333139189+0.0257885649872325i</v>
      </c>
      <c r="S559" s="2" t="str">
        <f>IMDIV($R559,IMSUM(1,$R559))</f>
        <v>0.00444501785078788+0.0255766832801754i</v>
      </c>
      <c r="T559" s="2">
        <f t="shared" si="64"/>
        <v>-31.713884898462222</v>
      </c>
      <c r="U559">
        <f t="shared" si="65"/>
        <v>80.140935938068409</v>
      </c>
      <c r="W559" s="2" t="str">
        <f>IMPRODUCT($S559,IMDIV($O559,IMSUB($O559,1)))</f>
        <v>-0.0808593026459825+0.0272272793031587i</v>
      </c>
      <c r="X559" s="2">
        <f t="shared" si="66"/>
        <v>-21.378953734158767</v>
      </c>
    </row>
    <row r="560" spans="12:24" x14ac:dyDescent="0.25">
      <c r="L560">
        <f t="shared" si="62"/>
        <v>5.5799999999999255</v>
      </c>
      <c r="M560" s="1">
        <f t="shared" si="63"/>
        <v>380189.39632049634</v>
      </c>
      <c r="N560" s="1">
        <f t="shared" si="61"/>
        <v>3.0201323972436422</v>
      </c>
      <c r="O560" s="2" t="str">
        <f t="shared" si="67"/>
        <v>0.992010096284586+0.126158506924608i</v>
      </c>
      <c r="P560" s="2" t="str">
        <f>IMDIV(IMSUB(IMPRODUCT(gg1_+gg2_,$O560),gg2_),IMSUB($O560,1))</f>
        <v>0.000122189521789551-1.88228375671811E-06i</v>
      </c>
      <c r="Q560" s="2" t="str">
        <f>IMDIV(IMPRODUCT(gpi,$O560),IMSUB($O560,1))</f>
        <v>48.2518225908276-761.883761215578i</v>
      </c>
      <c r="R560" s="2" t="str">
        <f>IMPRODUCT($P560,$Q560,gpd)</f>
        <v>0.00300104821578467-0.0626773236201513i</v>
      </c>
      <c r="S560" s="2" t="str">
        <f>IMDIV($R560,IMSUM(1,$R560))</f>
        <v>0.00687021456381896-0.0620604704943474i</v>
      </c>
      <c r="T560" s="2">
        <f t="shared" si="64"/>
        <v>-24.090799762843066</v>
      </c>
      <c r="U560">
        <f t="shared" si="65"/>
        <v>-83.682967095408699</v>
      </c>
      <c r="W560" s="2" t="str">
        <f>IMPRODUCT($S560,IMDIV($O560,IMSUB($O560,1)))</f>
        <v>-0.486524257403619-0.0852696880925819i</v>
      </c>
      <c r="X560" s="2">
        <f t="shared" si="66"/>
        <v>-6.1265151770578905</v>
      </c>
    </row>
    <row r="561" spans="12:24" x14ac:dyDescent="0.25">
      <c r="L561">
        <f t="shared" si="62"/>
        <v>5.5899999999999253</v>
      </c>
      <c r="M561" s="1">
        <f t="shared" si="63"/>
        <v>389045.14499421424</v>
      </c>
      <c r="N561" s="1">
        <f t="shared" si="61"/>
        <v>3.0904803178594937</v>
      </c>
      <c r="O561" s="2" t="str">
        <f t="shared" si="67"/>
        <v>0.84270699726268+0.538372470288478i</v>
      </c>
      <c r="P561" s="2" t="str">
        <f>IMDIV(IMSUB(IMPRODUCT(gg1_+gg2_,$O561),gg2_),IMSUB($O561,1))</f>
        <v>0.000122189521789551-4.08021962705412E-07i</v>
      </c>
      <c r="Q561" s="2" t="str">
        <f>IMDIV(IMPRODUCT(gpi,$O561),IMSUB($O561,1))</f>
        <v>48.2518225908281-165.153264748387i</v>
      </c>
      <c r="R561" s="2" t="str">
        <f>IMPRODUCT($P561,$Q561,gpd)</f>
        <v>0.00392030312284095-0.0135865405571103i</v>
      </c>
      <c r="S561" s="2" t="str">
        <f>IMDIV($R561,IMSUM(1,$R561))</f>
        <v>0.00408740095388991-0.0134781684125592i</v>
      </c>
      <c r="T561" s="2">
        <f t="shared" si="64"/>
        <v>-37.025286692524645</v>
      </c>
      <c r="U561">
        <f t="shared" si="65"/>
        <v>-73.129503039590418</v>
      </c>
      <c r="W561" s="2" t="str">
        <f>IMPRODUCT($S561,IMDIV($O561,IMSUB($O561,1)))</f>
        <v>-0.0210224076682204-0.0137341320161307i</v>
      </c>
      <c r="X561" s="2">
        <f t="shared" si="66"/>
        <v>-32.002680681489998</v>
      </c>
    </row>
    <row r="562" spans="12:24" x14ac:dyDescent="0.25">
      <c r="L562">
        <f t="shared" si="62"/>
        <v>5.599999999999925</v>
      </c>
      <c r="M562" s="1">
        <f t="shared" si="63"/>
        <v>398107.17055342929</v>
      </c>
      <c r="N562" s="1">
        <f t="shared" si="61"/>
        <v>3.162466852047217</v>
      </c>
      <c r="O562" s="2" t="str">
        <f t="shared" si="67"/>
        <v>0.522676136781982+0.852531322614403i</v>
      </c>
      <c r="P562" s="2" t="str">
        <f>IMDIV(IMSUB(IMPRODUCT(gg1_+gg2_,$O562),gg2_),IMSUB($O562,1))</f>
        <v>0.000122189521789551-2.12915508986952E-07i</v>
      </c>
      <c r="Q562" s="2" t="str">
        <f>IMDIV(IMPRODUCT(gpi,$O562),IMSUB($O562,1))</f>
        <v>48.251822590828-86.1808790672698i</v>
      </c>
      <c r="R562" s="2" t="str">
        <f>IMPRODUCT($P562,$Q562,gpd)</f>
        <v>0.00395328591306654-0.00708977815533201i</v>
      </c>
      <c r="S562" s="2" t="str">
        <f>IMDIV($R562,IMSUM(1,$R562))</f>
        <v>0.0039873900085874-0.00703370220889319i</v>
      </c>
      <c r="T562" s="2">
        <f t="shared" si="64"/>
        <v>-41.846065947206377</v>
      </c>
      <c r="U562">
        <f t="shared" si="65"/>
        <v>-60.451196469444156</v>
      </c>
      <c r="W562" s="2" t="str">
        <f>IMPRODUCT($S562,IMDIV($O562,IMSUB($O562,1)))</f>
        <v>-0.00428762875626243-0.00707771945793996i</v>
      </c>
      <c r="X562" s="2">
        <f t="shared" si="66"/>
        <v>-41.644497373107676</v>
      </c>
    </row>
    <row r="563" spans="12:24" x14ac:dyDescent="0.25">
      <c r="L563">
        <f t="shared" si="62"/>
        <v>5.6099999999999248</v>
      </c>
      <c r="M563" s="1">
        <f t="shared" si="63"/>
        <v>407380.27780404239</v>
      </c>
      <c r="N563" s="1">
        <f t="shared" si="61"/>
        <v>3.2361301680200873</v>
      </c>
      <c r="O563" s="2" t="str">
        <f t="shared" si="67"/>
        <v>0.0870364596722815+0.996205126812603i</v>
      </c>
      <c r="P563" s="2" t="str">
        <f>IMDIV(IMSUB(IMPRODUCT(gg1_+gg2_,$O563),gg2_),IMSUB($O563,1))</f>
        <v>0.000122189521789551-1.30078475391844E-07i</v>
      </c>
      <c r="Q563" s="2" t="str">
        <f>IMDIV(IMPRODUCT(gpi,$O563),IMSUB($O563,1))</f>
        <v>48.2518225908279-52.6512953910297i</v>
      </c>
      <c r="R563" s="2" t="str">
        <f>IMPRODUCT($P563,$Q563,gpd)</f>
        <v>0.00396102124456186-0.00433142488163623i</v>
      </c>
      <c r="S563" s="2" t="str">
        <f>IMDIV($R563,IMSUM(1,$R563))</f>
        <v>0.00396393316720509-0.00429723396784717i</v>
      </c>
      <c r="T563" s="2">
        <f t="shared" si="64"/>
        <v>-44.66240826699984</v>
      </c>
      <c r="U563">
        <f t="shared" si="65"/>
        <v>-47.31037302136486</v>
      </c>
      <c r="W563" s="2" t="str">
        <f>IMPRODUCT($S563,IMDIV($O563,IMSUB($O563,1)))</f>
        <v>-0.000362555580089742-0.00431129400720029i</v>
      </c>
      <c r="X563" s="2">
        <f t="shared" si="66"/>
        <v>-47.277242564692905</v>
      </c>
    </row>
    <row r="564" spans="12:24" x14ac:dyDescent="0.25">
      <c r="L564">
        <f t="shared" si="62"/>
        <v>5.6199999999999246</v>
      </c>
      <c r="M564" s="1">
        <f t="shared" si="63"/>
        <v>416869.38347026339</v>
      </c>
      <c r="N564" s="1">
        <f t="shared" si="61"/>
        <v>3.3115093230432948</v>
      </c>
      <c r="O564" s="2" t="str">
        <f t="shared" si="67"/>
        <v>-0.376925268939162+0.926243672925834i</v>
      </c>
      <c r="P564" s="2" t="str">
        <f>IMDIV(IMSUB(IMPRODUCT(gg1_+gg2_,$O564),gg2_),IMSUB($O564,1))</f>
        <v>0.000122189521789551-8.01908808640385E-08i</v>
      </c>
      <c r="Q564" s="2" t="str">
        <f>IMDIV(IMPRODUCT(gpi,$O564),IMSUB($O564,1))</f>
        <v>48.251822590828-32.4585120122949i</v>
      </c>
      <c r="R564" s="2" t="str">
        <f>IMPRODUCT($P564,$Q564,gpd)</f>
        <v>0.00396387710142909-0.00267024021929183i</v>
      </c>
      <c r="S564" s="2" t="str">
        <f>IMDIV($R564,IMSUM(1,$R564))</f>
        <v>0.00395527282681941-0.00264917767598393i</v>
      </c>
      <c r="T564" s="2">
        <f t="shared" si="64"/>
        <v>-46.446955270772847</v>
      </c>
      <c r="U564">
        <f t="shared" si="65"/>
        <v>-33.813534998622735</v>
      </c>
      <c r="W564" s="2" t="str">
        <f>IMPRODUCT($S564,IMDIV($O564,IMSUB($O564,1)))</f>
        <v>0.00108659892713895-0.00265492480944215i</v>
      </c>
      <c r="X564" s="2">
        <f t="shared" si="66"/>
        <v>-50.846358927962484</v>
      </c>
    </row>
    <row r="565" spans="12:24" x14ac:dyDescent="0.25">
      <c r="L565">
        <f t="shared" si="62"/>
        <v>5.6299999999999244</v>
      </c>
      <c r="M565" s="1">
        <f t="shared" si="63"/>
        <v>426579.51880151895</v>
      </c>
      <c r="N565" s="1">
        <f t="shared" si="61"/>
        <v>3.3886442841425874</v>
      </c>
      <c r="O565" s="2" t="str">
        <f t="shared" si="67"/>
        <v>-0.765055640474022+0.643964181440928i</v>
      </c>
      <c r="P565" s="2" t="str">
        <f>IMDIV(IMSUB(IMPRODUCT(gg1_+gg2_,$O565),gg2_),IMSUB($O565,1))</f>
        <v>0.000122189521789551-4.34924037550377E-08i</v>
      </c>
      <c r="Q565" s="2" t="str">
        <f>IMDIV(IMPRODUCT(gpi,$O565),IMSUB($O565,1))</f>
        <v>48.251822590828-17.6042299886878i</v>
      </c>
      <c r="R565" s="2" t="str">
        <f>IMPRODUCT($P565,$Q565,gpd)</f>
        <v>0.00396511284096365-0.00144823406962253i</v>
      </c>
      <c r="S565" s="2" t="str">
        <f>IMDIV($R565,IMSUM(1,$R565))</f>
        <v>0.00395152543998416-0.00143681420539747i</v>
      </c>
      <c r="T565" s="2">
        <f t="shared" si="64"/>
        <v>-47.525425900381116</v>
      </c>
      <c r="U565">
        <f t="shared" si="65"/>
        <v>-19.981772911568161</v>
      </c>
      <c r="W565" s="2" t="str">
        <f>IMPRODUCT($S565,IMDIV($O565,IMSUB($O565,1)))</f>
        <v>0.00171365855102294-0.00143924580802108i</v>
      </c>
      <c r="X565" s="2">
        <f t="shared" si="66"/>
        <v>-53.003309860604759</v>
      </c>
    </row>
    <row r="566" spans="12:24" x14ac:dyDescent="0.25">
      <c r="L566">
        <f t="shared" si="62"/>
        <v>5.6399999999999242</v>
      </c>
      <c r="M566" s="1">
        <f t="shared" si="63"/>
        <v>436515.83224009047</v>
      </c>
      <c r="N566" s="1">
        <f t="shared" si="61"/>
        <v>3.4675759492953415</v>
      </c>
      <c r="O566" s="2" t="str">
        <f t="shared" si="67"/>
        <v>-0.979319469928637+0.202319983735403i</v>
      </c>
      <c r="P566" s="2" t="str">
        <f>IMDIV(IMSUB(IMPRODUCT(gg1_+gg2_,$O566),gg2_),IMSUB($O566,1))</f>
        <v>0.000122189521789551-1.21852090526428E-08i</v>
      </c>
      <c r="Q566" s="2" t="str">
        <f>IMDIV(IMPRODUCT(gpi,$O566),IMSUB($O566,1))</f>
        <v>48.2518225908279-4.93215375794379i</v>
      </c>
      <c r="R566" s="2" t="str">
        <f>IMPRODUCT($P566,$Q566,gpd)</f>
        <v>0.00396558740262432-0.000405749817712046i</v>
      </c>
      <c r="S566" s="2" t="str">
        <f>IMDIV($R566,IMSUM(1,$R566))</f>
        <v>0.00395008632493649-0.000402550720838284i</v>
      </c>
      <c r="T566" s="2">
        <f t="shared" si="64"/>
        <v>-48.022997148876748</v>
      </c>
      <c r="U566">
        <f t="shared" si="65"/>
        <v>-5.8188869583246907</v>
      </c>
      <c r="W566" s="2" t="str">
        <f>IMPRODUCT($S566,IMDIV($O566,IMSUB($O566,1)))</f>
        <v>0.00195446941059795-0.000403158233082291i</v>
      </c>
      <c r="X566" s="2">
        <f t="shared" si="66"/>
        <v>-53.998456072490235</v>
      </c>
    </row>
    <row r="567" spans="12:24" x14ac:dyDescent="0.25">
      <c r="L567">
        <f t="shared" si="62"/>
        <v>5.649999999999924</v>
      </c>
      <c r="M567" s="1">
        <f t="shared" si="63"/>
        <v>446683.59215088584</v>
      </c>
      <c r="N567" s="1">
        <f t="shared" si="61"/>
        <v>3.5483461691152067</v>
      </c>
      <c r="O567" s="2" t="str">
        <f t="shared" si="67"/>
        <v>-0.95421620789385-0.299117750380483i</v>
      </c>
      <c r="P567" s="2" t="str">
        <f>IMDIV(IMSUB(IMPRODUCT(gg1_+gg2_,$O567),gg2_),IMSUB($O567,1))</f>
        <v>0.000122189521789551+1.82465043380689E-08i</v>
      </c>
      <c r="Q567" s="2" t="str">
        <f>IMDIV(IMPRODUCT(gpi,$O567),IMSUB($O567,1))</f>
        <v>48.2518225908279+7.38555773246895i</v>
      </c>
      <c r="R567" s="2" t="str">
        <f>IMPRODUCT($P567,$Q567,gpd)</f>
        <v>0.00396553718458697+0.000607582174181929i</v>
      </c>
      <c r="S567" s="2" t="str">
        <f>IMDIV($R567,IMSUM(1,$R567))</f>
        <v>0.00395023861196684+0.000602791686769088i</v>
      </c>
      <c r="T567" s="2">
        <f t="shared" si="64"/>
        <v>-47.967564684197441</v>
      </c>
      <c r="U567">
        <f t="shared" si="65"/>
        <v>8.6761920052571426</v>
      </c>
      <c r="W567" s="2" t="str">
        <f>IMPRODUCT($S567,IMDIV($O567,IMSUB($O567,1)))</f>
        <v>0.0019289868226466+0.000603713079907491i</v>
      </c>
      <c r="X567" s="2">
        <f t="shared" si="66"/>
        <v>-53.887590750021879</v>
      </c>
    </row>
    <row r="568" spans="12:24" x14ac:dyDescent="0.25">
      <c r="L568">
        <f t="shared" si="62"/>
        <v>5.6599999999999238</v>
      </c>
      <c r="M568" s="1">
        <f t="shared" si="63"/>
        <v>457088.18961479509</v>
      </c>
      <c r="N568" s="1">
        <f t="shared" si="61"/>
        <v>3.6309977690418438</v>
      </c>
      <c r="O568" s="2" t="str">
        <f t="shared" si="67"/>
        <v>-0.679963657079648-0.733245814888071i</v>
      </c>
      <c r="P568" s="2" t="str">
        <f>IMDIV(IMSUB(IMPRODUCT(gg1_+gg2_,$O568),gg2_),IMSUB($O568,1))</f>
        <v>0.000122189521789551+5.20307164328276E-08i</v>
      </c>
      <c r="Q568" s="2" t="str">
        <f>IMDIV(IMPRODUCT(gpi,$O568),IMSUB($O568,1))</f>
        <v>48.2518225908279+21.0602454561128i</v>
      </c>
      <c r="R568" s="2" t="str">
        <f>IMPRODUCT($P568,$Q568,gpd)</f>
        <v>0.00396489079215715+0.00173254751862221i</v>
      </c>
      <c r="S568" s="2" t="str">
        <f>IMDIV($R568,IMSUM(1,$R568))</f>
        <v>0.00395219880536899+0.00171888495525699i</v>
      </c>
      <c r="T568" s="2">
        <f t="shared" si="64"/>
        <v>-47.310842501667103</v>
      </c>
      <c r="U568">
        <f t="shared" si="65"/>
        <v>23.505120571425348</v>
      </c>
      <c r="W568" s="2" t="str">
        <f>IMPRODUCT($S568,IMDIV($O568,IMSUB($O568,1)))</f>
        <v>0.00160098259750693+0.00172194126485822i</v>
      </c>
      <c r="X568" s="2">
        <f t="shared" si="66"/>
        <v>-52.574141324967442</v>
      </c>
    </row>
    <row r="569" spans="12:24" x14ac:dyDescent="0.25">
      <c r="L569">
        <f t="shared" si="62"/>
        <v>5.6699999999999235</v>
      </c>
      <c r="M569" s="1">
        <f t="shared" si="63"/>
        <v>467735.14128711633</v>
      </c>
      <c r="N569" s="1">
        <f t="shared" si="61"/>
        <v>3.7155745720475704</v>
      </c>
      <c r="O569" s="2" t="str">
        <f t="shared" si="67"/>
        <v>-0.2146186287841-0.976697928828987i</v>
      </c>
      <c r="P569" s="2" t="str">
        <f>IMDIV(IMSUB(IMPRODUCT(gg1_+gg2_,$O569),gg2_),IMSUB($O569,1))</f>
        <v>0.000122189521789551+9.58584558496037E-08i</v>
      </c>
      <c r="Q569" s="2" t="str">
        <f>IMDIV(IMPRODUCT(gpi,$O569),IMSUB($O569,1))</f>
        <v>48.2518225908279+38.8002077935051i</v>
      </c>
      <c r="R569" s="2" t="str">
        <f>IMPRODUCT($P569,$Q569,gpd)</f>
        <v>0.00396312616346046+0.00319194778022644i</v>
      </c>
      <c r="S569" s="2" t="str">
        <f>IMDIV($R569,IMSUM(1,$R569))</f>
        <v>0.00395755004248542+0.00316676519714685i</v>
      </c>
      <c r="T569" s="2">
        <f t="shared" si="64"/>
        <v>-45.902256825350833</v>
      </c>
      <c r="U569">
        <f t="shared" si="65"/>
        <v>38.666209275539131</v>
      </c>
      <c r="W569" s="2" t="str">
        <f>IMPRODUCT($S569,IMDIV($O569,IMSUB($O569,1)))</f>
        <v>0.000705546974247712+0.00317455320889166i</v>
      </c>
      <c r="X569" s="2">
        <f t="shared" si="66"/>
        <v>-49.756956158748721</v>
      </c>
    </row>
    <row r="570" spans="12:24" x14ac:dyDescent="0.25">
      <c r="L570">
        <f t="shared" si="62"/>
        <v>5.6799999999999233</v>
      </c>
      <c r="M570" s="1">
        <f t="shared" si="63"/>
        <v>478630.09232255456</v>
      </c>
      <c r="N570" s="1">
        <f t="shared" si="61"/>
        <v>3.8021214218728407</v>
      </c>
      <c r="O570" s="2" t="str">
        <f t="shared" si="67"/>
        <v>0.321666072907074-0.946853176337568i</v>
      </c>
      <c r="P570" s="2" t="str">
        <f>IMDIV(IMSUB(IMPRODUCT(gg1_+gg2_,$O570),gg2_),IMSUB($O570,1))</f>
        <v>0.000122189521789551+1.66398421119695E-07i</v>
      </c>
      <c r="Q570" s="2" t="str">
        <f>IMDIV(IMPRODUCT(gpi,$O570),IMSUB($O570,1))</f>
        <v>48.251822590828+67.3523609234769i</v>
      </c>
      <c r="R570" s="2" t="str">
        <f>IMPRODUCT($P570,$Q570,gpd)</f>
        <v>0.00395808964981256+0.00554082648440582i</v>
      </c>
      <c r="S570" s="2" t="str">
        <f>IMDIV($R570,IMSUM(1,$R570))</f>
        <v>0.00397282309288061+0.00549705592085018i</v>
      </c>
      <c r="T570" s="2">
        <f t="shared" si="64"/>
        <v>-43.372332264355187</v>
      </c>
      <c r="U570">
        <f t="shared" si="65"/>
        <v>54.143670466613507</v>
      </c>
      <c r="W570" s="2" t="str">
        <f>IMPRODUCT($S570,IMDIV($O570,IMSUB($O570,1)))</f>
        <v>-0.00185012430358596+0.00552126275539719i</v>
      </c>
      <c r="X570" s="2">
        <f t="shared" si="66"/>
        <v>-44.697067610881057</v>
      </c>
    </row>
    <row r="571" spans="12:24" x14ac:dyDescent="0.25">
      <c r="L571">
        <f t="shared" si="62"/>
        <v>5.6899999999999231</v>
      </c>
      <c r="M571" s="1">
        <f t="shared" si="63"/>
        <v>489778.81936836039</v>
      </c>
      <c r="N571" s="1">
        <f t="shared" si="61"/>
        <v>3.8906842068030141</v>
      </c>
      <c r="O571" s="2" t="str">
        <f t="shared" si="67"/>
        <v>0.773246398811234-0.634105674730528i</v>
      </c>
      <c r="P571" s="2" t="str">
        <f>IMDIV(IMSUB(IMPRODUCT(gg1_+gg2_,$O571),gg2_),IMSUB($O571,1))</f>
        <v>0.000122189521789551+3.33363115683466E-07i</v>
      </c>
      <c r="Q571" s="2" t="str">
        <f>IMDIV(IMPRODUCT(gpi,$O571),IMSUB($O571,1))</f>
        <v>48.251822590828+134.933929871587i</v>
      </c>
      <c r="R571" s="2" t="str">
        <f>IMPRODUCT($P571,$Q571,gpd)</f>
        <v>0.00393537242038106+0.0111005090545659i</v>
      </c>
      <c r="S571" s="2" t="str">
        <f>IMDIV($R571,IMSUM(1,$R571))</f>
        <v>0.00404170899827241+0.01101230649995i</v>
      </c>
      <c r="T571" s="2">
        <f t="shared" si="64"/>
        <v>-38.613616632584801</v>
      </c>
      <c r="U571">
        <f t="shared" si="65"/>
        <v>69.845980467674977</v>
      </c>
      <c r="W571" s="2" t="str">
        <f>IMPRODUCT($S571,IMDIV($O571,IMSUB($O571,1)))</f>
        <v>-0.0133768415173364+0.0111573768644579i</v>
      </c>
      <c r="X571" s="2">
        <f t="shared" si="66"/>
        <v>-35.179458519599535</v>
      </c>
    </row>
    <row r="572" spans="12:24" x14ac:dyDescent="0.25">
      <c r="L572">
        <f t="shared" si="62"/>
        <v>5.6999999999999229</v>
      </c>
      <c r="M572" s="1">
        <f t="shared" si="63"/>
        <v>501187.23362718354</v>
      </c>
      <c r="N572" s="1">
        <f t="shared" si="61"/>
        <v>3.9813098839989212</v>
      </c>
      <c r="O572" s="2" t="str">
        <f t="shared" si="67"/>
        <v>0.993112611544957-0.117163734962471i</v>
      </c>
      <c r="P572" s="2" t="str">
        <f>IMDIV(IMSUB(IMPRODUCT(gg1_+gg2_,$O572),gg2_),IMSUB($O572,1))</f>
        <v>0.000122189521789551+2.02791024451962E-06i</v>
      </c>
      <c r="Q572" s="2" t="str">
        <f>IMDIV(IMPRODUCT(gpi,$O572),IMSUB($O572,1))</f>
        <v>48.251822590831+820.828357568269i</v>
      </c>
      <c r="R572" s="2" t="str">
        <f>IMPRODUCT($P572,$Q572,gpd)</f>
        <v>0.00284602149205439+0.0675264748021665i</v>
      </c>
      <c r="S572" s="2" t="str">
        <f>IMDIV($R572,IMSUM(1,$R572))</f>
        <v>0.00733865179974338+0.0668406914718569i</v>
      </c>
      <c r="T572" s="2">
        <f t="shared" si="64"/>
        <v>-23.447142138289436</v>
      </c>
      <c r="U572">
        <f t="shared" si="65"/>
        <v>83.734410245783891</v>
      </c>
      <c r="W572" s="2" t="str">
        <f>IMPRODUCT($S572,IMDIV($O572,IMSUB($O572,1)))</f>
        <v>-0.56485567537128+0.09584051123548i</v>
      </c>
      <c r="X572" s="2">
        <f t="shared" si="66"/>
        <v>-4.837987877772429</v>
      </c>
    </row>
    <row r="573" spans="12:24" x14ac:dyDescent="0.25">
      <c r="L573">
        <f t="shared" si="62"/>
        <v>5.7099999999999227</v>
      </c>
      <c r="M573" s="1">
        <f t="shared" si="63"/>
        <v>512861.38399127399</v>
      </c>
      <c r="N573" s="1">
        <f t="shared" si="61"/>
        <v>4.0740465043941976</v>
      </c>
      <c r="O573" s="2" t="str">
        <f t="shared" si="67"/>
        <v>0.893710370336263+0.448644373589393i</v>
      </c>
      <c r="P573" s="2" t="str">
        <f>IMDIV(IMSUB(IMPRODUCT(gg1_+gg2_,$O573),gg2_),IMSUB($O573,1))</f>
        <v>0.000122189521789551-5.03177753141926E-07i</v>
      </c>
      <c r="Q573" s="2" t="str">
        <f>IMDIV(IMPRODUCT(gpi,$O573),IMSUB($O573,1))</f>
        <v>48.2518225908277-203.669057736818i</v>
      </c>
      <c r="R573" s="2" t="str">
        <f>IMPRODUCT($P573,$Q573,gpd)</f>
        <v>0.00389669743361429-0.0167550905965166i</v>
      </c>
      <c r="S573" s="2" t="str">
        <f>IMDIV($R573,IMSUM(1,$R573))</f>
        <v>0.0041589715263804-0.0166206410425085i</v>
      </c>
      <c r="T573" s="2">
        <f t="shared" si="64"/>
        <v>-35.323286373051616</v>
      </c>
      <c r="U573">
        <f t="shared" si="65"/>
        <v>-75.951391600494802</v>
      </c>
      <c r="W573" s="2" t="str">
        <f>IMPRODUCT($S573,IMDIV($O573,IMSUB($O573,1)))</f>
        <v>-0.0329980524348493-0.0170877486726746i</v>
      </c>
      <c r="X573" s="2">
        <f t="shared" si="66"/>
        <v>-28.598495268478739</v>
      </c>
    </row>
    <row r="574" spans="12:24" x14ac:dyDescent="0.25">
      <c r="L574">
        <f t="shared" si="62"/>
        <v>5.7199999999999225</v>
      </c>
      <c r="M574" s="1">
        <f t="shared" si="63"/>
        <v>524807.46024967963</v>
      </c>
      <c r="N574" s="1">
        <f t="shared" si="61"/>
        <v>4.1689432381724849</v>
      </c>
      <c r="O574" s="2" t="str">
        <f t="shared" si="67"/>
        <v>0.487561539489331+0.873088623915576i</v>
      </c>
      <c r="P574" s="2" t="str">
        <f>IMDIV(IMSUB(IMPRODUCT(gg1_+gg2_,$O574),gg2_),IMSUB($O574,1))</f>
        <v>0.000122189521789551-2.03107851171242E-07i</v>
      </c>
      <c r="Q574" s="2" t="str">
        <f>IMDIV(IMPRODUCT(gpi,$O574),IMSUB($O574,1))</f>
        <v>48.2518225908279-82.2110763217534i</v>
      </c>
      <c r="R574" s="2" t="str">
        <f>IMPRODUCT($P574,$Q574,gpd)</f>
        <v>0.00395439675153487-0.00676319735120526i</v>
      </c>
      <c r="S574" s="2" t="str">
        <f>IMDIV($R574,IMSUM(1,$R574))</f>
        <v>0.00398402150855286-0.00670971973357335i</v>
      </c>
      <c r="T574" s="2">
        <f t="shared" si="64"/>
        <v>-42.154342960314693</v>
      </c>
      <c r="U574">
        <f t="shared" si="65"/>
        <v>-59.299485640260635</v>
      </c>
      <c r="W574" s="2" t="str">
        <f>IMPRODUCT($S574,IMDIV($O574,IMSUB($O574,1)))</f>
        <v>-0.00372397313499565-0.00674883214307335i</v>
      </c>
      <c r="X574" s="2">
        <f t="shared" si="66"/>
        <v>-42.261060094908146</v>
      </c>
    </row>
    <row r="575" spans="12:24" x14ac:dyDescent="0.25">
      <c r="L575">
        <f t="shared" si="62"/>
        <v>5.7299999999999223</v>
      </c>
      <c r="M575" s="1">
        <f t="shared" si="63"/>
        <v>537031.79637015751</v>
      </c>
      <c r="N575" s="1">
        <f t="shared" si="61"/>
        <v>4.2660504008381386</v>
      </c>
      <c r="O575" s="2" t="str">
        <f t="shared" si="67"/>
        <v>-0.10067678871839+0.99491918476495i</v>
      </c>
      <c r="P575" s="2" t="str">
        <f>IMDIV(IMSUB(IMPRODUCT(gg1_+gg2_,$O575),gg2_),IMSUB($O575,1))</f>
        <v>0.000122189521789551-1.07755165178224E-07i</v>
      </c>
      <c r="Q575" s="2" t="str">
        <f>IMDIV(IMPRODUCT(gpi,$O575),IMSUB($O575,1))</f>
        <v>48.251822590828-43.6155867803733i</v>
      </c>
      <c r="R575" s="2" t="str">
        <f>IMPRODUCT($P575,$Q575,gpd)</f>
        <v>0.00396246668355585-0.00358809097486819i</v>
      </c>
      <c r="S575" s="2" t="str">
        <f>IMDIV($R575,IMSUM(1,$R575))</f>
        <v>0.00395954990716696-0.00355977824687763i</v>
      </c>
      <c r="T575" s="2">
        <f t="shared" si="64"/>
        <v>-45.474460691896041</v>
      </c>
      <c r="U575">
        <f t="shared" si="65"/>
        <v>-41.956685015299783</v>
      </c>
      <c r="W575" s="2" t="str">
        <f>IMPRODUCT($S575,IMDIV($O575,IMSUB($O575,1)))</f>
        <v>0.000370904980295781-0.00356943906491696i</v>
      </c>
      <c r="X575" s="2">
        <f t="shared" si="66"/>
        <v>-48.901358729410688</v>
      </c>
    </row>
    <row r="576" spans="12:24" x14ac:dyDescent="0.25">
      <c r="L576">
        <f t="shared" si="62"/>
        <v>5.7399999999999221</v>
      </c>
      <c r="M576" s="1">
        <f t="shared" si="63"/>
        <v>549540.87385752704</v>
      </c>
      <c r="N576" s="1">
        <f t="shared" si="61"/>
        <v>4.365419479894169</v>
      </c>
      <c r="O576" s="2" t="str">
        <f t="shared" si="67"/>
        <v>-0.663286611223598+0.748365466447722i</v>
      </c>
      <c r="P576" s="2" t="str">
        <f>IMDIV(IMSUB(IMPRODUCT(gg1_+gg2_,$O576),gg2_),IMSUB($O576,1))</f>
        <v>0.000122189521789551-5.36360450312741E-08i</v>
      </c>
      <c r="Q576" s="2" t="str">
        <f>IMDIV(IMPRODUCT(gpi,$O576),IMSUB($O576,1))</f>
        <v>48.2518225908279-21.7100272896283i</v>
      </c>
      <c r="R576" s="2" t="str">
        <f>IMPRODUCT($P576,$Q576,gpd)</f>
        <v>0.00396484461042393-0.00178600263649579i</v>
      </c>
      <c r="S576" s="2" t="str">
        <f>IMDIV($R576,IMSUM(1,$R576))</f>
        <v>0.00395233885190512-0.00177191836789491i</v>
      </c>
      <c r="T576" s="2">
        <f t="shared" si="64"/>
        <v>-47.267514912934914</v>
      </c>
      <c r="U576">
        <f t="shared" si="65"/>
        <v>-24.147717863554799</v>
      </c>
      <c r="W576" s="2" t="str">
        <f>IMPRODUCT($S576,IMDIV($O576,IMSUB($O576,1)))</f>
        <v>0.00157754825418666-0.00177510056478546i</v>
      </c>
      <c r="X576" s="2">
        <f t="shared" si="66"/>
        <v>-52.487485785990167</v>
      </c>
    </row>
    <row r="577" spans="12:24" x14ac:dyDescent="0.25">
      <c r="L577">
        <f t="shared" si="62"/>
        <v>5.7499999999999218</v>
      </c>
      <c r="M577" s="1">
        <f t="shared" si="63"/>
        <v>562341.32519024832</v>
      </c>
      <c r="N577" s="1">
        <f t="shared" si="61"/>
        <v>4.4671031621415898</v>
      </c>
      <c r="O577" s="2" t="str">
        <f t="shared" si="67"/>
        <v>-0.978714136178995+0.205228262292022i</v>
      </c>
      <c r="P577" s="2" t="str">
        <f>IMDIV(IMSUB(IMPRODUCT(gg1_+gg2_,$O577),gg2_),IMSUB($O577,1))</f>
        <v>0.000122189521789551-1.2364148462004E-08i</v>
      </c>
      <c r="Q577" s="2" t="str">
        <f>IMDIV(IMPRODUCT(gpi,$O577),IMSUB($O577,1))</f>
        <v>48.2518225908278-5.00458227981384i</v>
      </c>
      <c r="R577" s="2" t="str">
        <f>IMPRODUCT($P577,$Q577,gpd)</f>
        <v>0.00396558620667157-0.000411708240946235i</v>
      </c>
      <c r="S577" s="2" t="str">
        <f>IMDIV($R577,IMSUM(1,$R577))</f>
        <v>0.00395008995168328-0.000408462164435416i</v>
      </c>
      <c r="T577" s="2">
        <f t="shared" si="64"/>
        <v>-48.021668755625811</v>
      </c>
      <c r="U577">
        <f t="shared" si="65"/>
        <v>-5.903732508316895</v>
      </c>
      <c r="W577" s="2" t="str">
        <f>IMPRODUCT($S577,IMDIV($O577,IMSUB($O577,1)))</f>
        <v>0.0019538625375383-0.000409078786557301i</v>
      </c>
      <c r="X577" s="2">
        <f t="shared" si="66"/>
        <v>-53.995799276626286</v>
      </c>
    </row>
    <row r="578" spans="12:24" x14ac:dyDescent="0.25">
      <c r="L578">
        <f t="shared" si="62"/>
        <v>5.7599999999999216</v>
      </c>
      <c r="M578" s="1">
        <f t="shared" si="63"/>
        <v>575439.93733705371</v>
      </c>
      <c r="N578" s="1">
        <f t="shared" ref="N578:N612" si="68">M578/(CEdsp)</f>
        <v>4.5711553616146849</v>
      </c>
      <c r="O578" s="2" t="str">
        <f t="shared" si="67"/>
        <v>-0.901712356971194-0.432336472305372i</v>
      </c>
      <c r="P578" s="2" t="str">
        <f>IMDIV(IMSUB(IMPRODUCT(gg1_+gg2_,$O578),gg2_),IMSUB($O578,1))</f>
        <v>0.000122189521789551+2.71011141728733E-08i</v>
      </c>
      <c r="Q578" s="2" t="str">
        <f>IMDIV(IMPRODUCT(gpi,$O578),IMSUB($O578,1))</f>
        <v>48.251822590828+10.9695994164165i</v>
      </c>
      <c r="R578" s="2" t="str">
        <f>IMPRODUCT($P578,$Q578,gpd)</f>
        <v>0.00396542786655558+0.000902427860529782i</v>
      </c>
      <c r="S578" s="2" t="str">
        <f>IMDIV($R578,IMSUM(1,$R578))</f>
        <v>0.00395057012061738+0.000895312459013709i</v>
      </c>
      <c r="T578" s="2">
        <f t="shared" si="64"/>
        <v>-47.849287715411528</v>
      </c>
      <c r="U578">
        <f t="shared" si="65"/>
        <v>12.769171979653512</v>
      </c>
      <c r="W578" s="2" t="str">
        <f>IMPRODUCT($S578,IMDIV($O578,IMSUB($O578,1)))</f>
        <v>0.00187351461413104+0.000896718766036557i</v>
      </c>
      <c r="X578" s="2">
        <f t="shared" si="66"/>
        <v>-53.651035956702493</v>
      </c>
    </row>
    <row r="579" spans="12:24" x14ac:dyDescent="0.25">
      <c r="L579">
        <f t="shared" ref="L579:L612" si="69">L578+Graph_Step_Size</f>
        <v>5.7699999999999214</v>
      </c>
      <c r="M579" s="1">
        <f t="shared" ref="M579:M612" si="70">10^L579</f>
        <v>588843.65535548329</v>
      </c>
      <c r="N579" s="1">
        <f t="shared" si="68"/>
        <v>4.6776312481669038</v>
      </c>
      <c r="O579" s="2" t="str">
        <f t="shared" si="67"/>
        <v>-0.439198456021771-0.898390069083632i</v>
      </c>
      <c r="P579" s="2" t="str">
        <f>IMDIV(IMSUB(IMPRODUCT(gg1_+gg2_,$O579),gg2_),IMSUB($O579,1))</f>
        <v>0.000122189521789551+7.44139499501704E-08i</v>
      </c>
      <c r="Q579" s="2" t="str">
        <f>IMDIV(IMPRODUCT(gpi,$O579),IMSUB($O579,1))</f>
        <v>48.251822590828+30.1202089603474i</v>
      </c>
      <c r="R579" s="2" t="str">
        <f>IMPRODUCT($P579,$Q579,gpd)</f>
        <v>0.00396412025918248+0.00247787678464523i</v>
      </c>
      <c r="S579" s="2" t="str">
        <f>IMDIV($R579,IMSUM(1,$R579))</f>
        <v>0.00395453545087538+0.00245833280617668i</v>
      </c>
      <c r="T579" s="2">
        <f t="shared" ref="T579:T612" si="71">20*LOG10(SQRT(IMPRODUCT(IMCONJUGATE(S579),S579)+0))</f>
        <v>-46.639056511021792</v>
      </c>
      <c r="U579">
        <f t="shared" ref="U579:U612" si="72">ATAN(IMAGINARY(S579)/IMREAL(S579))*180/PI()</f>
        <v>31.867107021188477</v>
      </c>
      <c r="W579" s="2" t="str">
        <f>IMPRODUCT($S579,IMDIV($O579,IMSUB($O579,1)))</f>
        <v>0.00120998585047082+0.00246343515943693i</v>
      </c>
      <c r="X579" s="2">
        <f t="shared" ref="X579:X612" si="73">20*LOG10(SQRT(IMPRODUCT(IMCONJUGATE(W579),W579)+0))</f>
        <v>-51.230563311909364</v>
      </c>
    </row>
    <row r="580" spans="12:24" x14ac:dyDescent="0.25">
      <c r="L580">
        <f t="shared" si="69"/>
        <v>5.7799999999999212</v>
      </c>
      <c r="M580" s="1">
        <f t="shared" si="70"/>
        <v>602559.58607424959</v>
      </c>
      <c r="N580" s="1">
        <f t="shared" si="68"/>
        <v>4.7865872767226696</v>
      </c>
      <c r="O580" s="2" t="str">
        <f t="shared" si="67"/>
        <v>0.227865199408989-0.973692688119974i</v>
      </c>
      <c r="P580" s="2" t="str">
        <f>IMDIV(IMSUB(IMPRODUCT(gg1_+gg2_,$O580),gg2_),IMSUB($O580,1))</f>
        <v>0.000122189521789551+1.50327654578677E-07i</v>
      </c>
      <c r="Q580" s="2" t="str">
        <f>IMDIV(IMPRODUCT(gpi,$O580),IMSUB($O580,1))</f>
        <v>48.2518225908279+60.8474670604017i</v>
      </c>
      <c r="R580" s="2" t="str">
        <f>IMPRODUCT($P580,$Q580,gpd)</f>
        <v>0.00395947541070328+0.00500569322848735i</v>
      </c>
      <c r="S580" s="2" t="str">
        <f>IMDIV($R580,IMSUM(1,$R580))</f>
        <v>0.00396862084817382+0.00496616412524182i</v>
      </c>
      <c r="T580" s="2">
        <f t="shared" si="71"/>
        <v>-43.934817294896831</v>
      </c>
      <c r="U580">
        <f t="shared" si="72"/>
        <v>51.370528171517428</v>
      </c>
      <c r="W580" s="2" t="str">
        <f>IMPRODUCT($S580,IMDIV($O580,IMSUB($O580,1)))</f>
        <v>-0.00114695479867631+0.00498537641512877i</v>
      </c>
      <c r="X580" s="2">
        <f t="shared" si="73"/>
        <v>-45.822048519690057</v>
      </c>
    </row>
    <row r="581" spans="12:24" x14ac:dyDescent="0.25">
      <c r="L581">
        <f t="shared" si="69"/>
        <v>5.789999999999921</v>
      </c>
      <c r="M581" s="1">
        <f t="shared" si="70"/>
        <v>616595.00186137029</v>
      </c>
      <c r="N581" s="1">
        <f t="shared" si="68"/>
        <v>4.8980812172105166</v>
      </c>
      <c r="O581" s="2" t="str">
        <f t="shared" si="67"/>
        <v>0.80187199306733-0.597495863361603i</v>
      </c>
      <c r="P581" s="2" t="str">
        <f>IMDIV(IMSUB(IMPRODUCT(gg1_+gg2_,$O581),gg2_),IMSUB($O581,1))</f>
        <v>0.000122189521789551+3.59500196280093E-07i</v>
      </c>
      <c r="Q581" s="2" t="str">
        <f>IMDIV(IMPRODUCT(gpi,$O581),IMSUB($O581,1))</f>
        <v>48.2518225908279+145.513321634912i</v>
      </c>
      <c r="R581" s="2" t="str">
        <f>IMPRODUCT($P581,$Q581,gpd)</f>
        <v>0.0039304421296352+0.0119708359928857i</v>
      </c>
      <c r="S581" s="2" t="str">
        <f>IMDIV($R581,IMSUM(1,$R581))</f>
        <v>0.00405665850469716+0.0118755980483629i</v>
      </c>
      <c r="T581" s="2">
        <f t="shared" si="71"/>
        <v>-38.027572003058715</v>
      </c>
      <c r="U581">
        <f t="shared" si="72"/>
        <v>71.14003077509156</v>
      </c>
      <c r="W581" s="2" t="str">
        <f>IMPRODUCT($S581,IMDIV($O581,IMSUB($O581,1)))</f>
        <v>-0.0158783282129266+0.0120546441718009i</v>
      </c>
      <c r="X581" s="2">
        <f t="shared" si="73"/>
        <v>-34.007330667460963</v>
      </c>
    </row>
    <row r="582" spans="12:24" x14ac:dyDescent="0.25">
      <c r="L582">
        <f t="shared" si="69"/>
        <v>5.7999999999999208</v>
      </c>
      <c r="M582" s="1">
        <f t="shared" si="70"/>
        <v>630957.34448007867</v>
      </c>
      <c r="N582" s="1">
        <f t="shared" si="68"/>
        <v>5.0121721851935073</v>
      </c>
      <c r="O582" s="2" t="str">
        <f t="shared" si="67"/>
        <v>0.997076822793875+0.0764055590076547i</v>
      </c>
      <c r="P582" s="2" t="str">
        <f>IMDIV(IMSUB(IMPRODUCT(gg1_+gg2_,$O582),gg2_),IMSUB($O582,1))</f>
        <v>0.000122189521789551-3.11587418920242E-06i</v>
      </c>
      <c r="Q582" s="2" t="str">
        <f>IMDIV(IMPRODUCT(gpi,$O582),IMSUB($O582,1))</f>
        <v>48.251822590833-1261.19876361418i</v>
      </c>
      <c r="R582" s="2" t="str">
        <f>IMPRODUCT($P582,$Q582,gpd)</f>
        <v>0.00132244188420907-0.1037540988277i</v>
      </c>
      <c r="S582" s="2" t="str">
        <f>IMDIV($R582,IMSUM(1,$R582))</f>
        <v>0.0119291158781953-0.102381011222558i</v>
      </c>
      <c r="T582" s="2">
        <f t="shared" si="71"/>
        <v>-19.73704773460241</v>
      </c>
      <c r="U582">
        <f t="shared" si="72"/>
        <v>-83.354042066463435</v>
      </c>
      <c r="W582" s="2" t="str">
        <f>IMPRODUCT($S582,IMDIV($O582,IMSUB($O582,1)))</f>
        <v>-1.33204505328753-0.207091209343976i</v>
      </c>
      <c r="X582" s="2">
        <f t="shared" si="73"/>
        <v>2.5941008732482596</v>
      </c>
    </row>
    <row r="583" spans="12:24" x14ac:dyDescent="0.25">
      <c r="L583">
        <f t="shared" si="69"/>
        <v>5.8099999999999206</v>
      </c>
      <c r="M583" s="1">
        <f t="shared" si="70"/>
        <v>645654.22903453826</v>
      </c>
      <c r="N583" s="1">
        <f t="shared" si="68"/>
        <v>5.1289206732130301</v>
      </c>
      <c r="O583" s="2" t="str">
        <f t="shared" si="67"/>
        <v>0.689474907940714+0.72430956870674i</v>
      </c>
      <c r="P583" s="2" t="str">
        <f>IMDIV(IMSUB(IMPRODUCT(gg1_+gg2_,$O583),gg2_),IMSUB($O583,1))</f>
        <v>0.000122189521789551-2.78059426785004E-07i</v>
      </c>
      <c r="Q583" s="2" t="str">
        <f>IMDIV(IMPRODUCT(gpi,$O583),IMSUB($O583,1))</f>
        <v>48.2518225908279-112.548897669771i</v>
      </c>
      <c r="R583" s="2" t="str">
        <f>IMPRODUCT($P583,$Q583,gpd)</f>
        <v>0.00394457826066576-0.00925897629197992i</v>
      </c>
      <c r="S583" s="2" t="str">
        <f>IMDIV($R583,IMSUM(1,$R583))</f>
        <v>0.00401379459589399-0.00918557942605997i</v>
      </c>
      <c r="T583" s="2">
        <f t="shared" si="71"/>
        <v>-39.978969632649523</v>
      </c>
      <c r="U583">
        <f t="shared" si="72"/>
        <v>-66.39626228862916</v>
      </c>
      <c r="W583" s="2" t="str">
        <f>IMPRODUCT($S583,IMDIV($O583,IMSUB($O583,1)))</f>
        <v>-0.00870592952755923-0.00927394094198506i</v>
      </c>
      <c r="X583" s="2">
        <f t="shared" si="73"/>
        <v>-37.910236581358781</v>
      </c>
    </row>
    <row r="584" spans="12:24" x14ac:dyDescent="0.25">
      <c r="L584">
        <f t="shared" si="69"/>
        <v>5.8199999999999203</v>
      </c>
      <c r="M584" s="1">
        <f t="shared" si="70"/>
        <v>660693.44800747593</v>
      </c>
      <c r="N584" s="1">
        <f t="shared" si="68"/>
        <v>5.2483885828627805</v>
      </c>
      <c r="O584" s="2" t="str">
        <f t="shared" ref="O584:O612" si="74">IMEXP(2*PI()*N584&amp;"i")</f>
        <v>0.0101246594946849+0.999948744321486i</v>
      </c>
      <c r="P584" s="2" t="str">
        <f>IMDIV(IMSUB(IMPRODUCT(gg1_+gg2_,$O584),gg2_),IMSUB($O584,1))</f>
        <v>0.000122189521789551-1.20422415348796E-07i</v>
      </c>
      <c r="Q584" s="2" t="str">
        <f>IMDIV(IMPRODUCT(gpi,$O584),IMSUB($O584,1))</f>
        <v>48.2518225908279-48.7428542126234i</v>
      </c>
      <c r="R584" s="2" t="str">
        <f>IMPRODUCT($P584,$Q584,gpd)</f>
        <v>0.00396167977692135-0.00400989206382364i</v>
      </c>
      <c r="S584" s="2" t="str">
        <f>IMDIV($R584,IMSUM(1,$R584))</f>
        <v>0.00396193618589047-0.00397824459619009i</v>
      </c>
      <c r="T584" s="2">
        <f t="shared" si="71"/>
        <v>-45.013673824601874</v>
      </c>
      <c r="U584">
        <f t="shared" si="72"/>
        <v>-45.117680162762561</v>
      </c>
      <c r="W584" s="2" t="str">
        <f>IMPRODUCT($S584,IMDIV($O584,IMSUB($O584,1)))</f>
        <v>-0.0000283963824508752-0.0039902495875882i</v>
      </c>
      <c r="X584" s="2">
        <f t="shared" si="73"/>
        <v>-47.979778834899051</v>
      </c>
    </row>
    <row r="585" spans="12:24" x14ac:dyDescent="0.25">
      <c r="L585">
        <f t="shared" si="69"/>
        <v>5.8299999999999201</v>
      </c>
      <c r="M585" s="1">
        <f t="shared" si="70"/>
        <v>676082.97539185884</v>
      </c>
      <c r="N585" s="1">
        <f t="shared" si="68"/>
        <v>5.3706392576098017</v>
      </c>
      <c r="O585" s="2" t="str">
        <f t="shared" si="74"/>
        <v>-0.687469532661068+0.726213220523266i</v>
      </c>
      <c r="P585" s="2" t="str">
        <f>IMDIV(IMSUB(IMPRODUCT(gg1_+gg2_,$O585),gg2_),IMSUB($O585,1))</f>
        <v>0.000122189521789551-5.13024741516927E-08i</v>
      </c>
      <c r="Q585" s="2" t="str">
        <f>IMDIV(IMPRODUCT(gpi,$O585),IMSUB($O585,1))</f>
        <v>48.2518225908279-20.7654780140203i</v>
      </c>
      <c r="R585" s="2" t="str">
        <f>IMPRODUCT($P585,$Q585,gpd)</f>
        <v>0.00396491127940482-0.00170829810512737i</v>
      </c>
      <c r="S585" s="2" t="str">
        <f>IMDIV($R585,IMSUM(1,$R585))</f>
        <v>0.0039521366775925-0.00169482683947736i</v>
      </c>
      <c r="T585" s="2">
        <f t="shared" si="71"/>
        <v>-47.330202878304235</v>
      </c>
      <c r="U585">
        <f t="shared" si="72"/>
        <v>-23.211498194705378</v>
      </c>
      <c r="W585" s="2" t="str">
        <f>IMPRODUCT($S585,IMDIV($O585,IMSUB($O585,1)))</f>
        <v>0.00161137859669904-0.00169782696766702i</v>
      </c>
      <c r="X585" s="2">
        <f t="shared" si="73"/>
        <v>-52.612862238616898</v>
      </c>
    </row>
    <row r="586" spans="12:24" x14ac:dyDescent="0.25">
      <c r="L586">
        <f t="shared" si="69"/>
        <v>5.8399999999999199</v>
      </c>
      <c r="M586" s="1">
        <f t="shared" si="70"/>
        <v>691830.97091880941</v>
      </c>
      <c r="N586" s="1">
        <f t="shared" si="68"/>
        <v>5.4957375163800117</v>
      </c>
      <c r="O586" s="2" t="str">
        <f t="shared" si="74"/>
        <v>-0.99964138435844+0.0267787728983633i</v>
      </c>
      <c r="P586" s="2" t="str">
        <f>IMDIV(IMSUB(IMPRODUCT(gg1_+gg2_,$O586),gg2_),IMSUB($O586,1))</f>
        <v>0.000122189521789551-1.59642549770657E-09i</v>
      </c>
      <c r="Q586" s="2" t="str">
        <f>IMDIV(IMPRODUCT(gpi,$O586),IMSUB($O586,1))</f>
        <v>48.251822590828-0.646178164344431i</v>
      </c>
      <c r="R586" s="2" t="str">
        <f>IMPRODUCT($P586,$Q586,gpd)</f>
        <v>0.00396562713226973-0.0000531586575073772i</v>
      </c>
      <c r="S586" s="2" t="str">
        <f>IMDIV($R586,IMSUM(1,$R586))</f>
        <v>0.00394996584410979-0.0000527395372859i</v>
      </c>
      <c r="T586" s="2">
        <f t="shared" si="71"/>
        <v>-48.067359033741795</v>
      </c>
      <c r="U586">
        <f t="shared" si="72"/>
        <v>-0.76496189400166126</v>
      </c>
      <c r="W586" s="2" t="str">
        <f>IMPRODUCT($S586,IMDIV($O586,IMSUB($O586,1)))</f>
        <v>0.00197462978371149-0.0000528183206491i</v>
      </c>
      <c r="X586" s="2">
        <f t="shared" si="73"/>
        <v>-54.087180153226157</v>
      </c>
    </row>
    <row r="587" spans="12:24" x14ac:dyDescent="0.25">
      <c r="L587">
        <f t="shared" si="69"/>
        <v>5.8499999999999197</v>
      </c>
      <c r="M587" s="1">
        <f t="shared" si="70"/>
        <v>707945.7843840078</v>
      </c>
      <c r="N587" s="1">
        <f t="shared" si="68"/>
        <v>5.6237496879261011</v>
      </c>
      <c r="O587" s="2" t="str">
        <f t="shared" si="74"/>
        <v>-0.712639894499353-0.701530028415i</v>
      </c>
      <c r="P587" s="2" t="str">
        <f>IMDIV(IMSUB(IMPRODUCT(gg1_+gg2_,$O587),gg2_),IMSUB($O587,1))</f>
        <v>0.000122189521789551+4.88304030253108E-08i</v>
      </c>
      <c r="Q587" s="2" t="str">
        <f>IMDIV(IMPRODUCT(gpi,$O587),IMSUB($O587,1))</f>
        <v>48.251822590828+19.7648685996038i</v>
      </c>
      <c r="R587" s="2" t="str">
        <f>IMPRODUCT($P587,$Q587,gpd)</f>
        <v>0.00396497867097042+0.0016259817160962i</v>
      </c>
      <c r="S587" s="2" t="str">
        <f>IMDIV($R587,IMSUM(1,$R587))</f>
        <v>0.0039519323119878+0.00161315980220505i</v>
      </c>
      <c r="T587" s="2">
        <f t="shared" si="71"/>
        <v>-47.394503510353047</v>
      </c>
      <c r="U587">
        <f t="shared" si="72"/>
        <v>22.205046963465279</v>
      </c>
      <c r="W587" s="2" t="str">
        <f>IMPRODUCT($S587,IMDIV($O587,IMSUB($O587,1)))</f>
        <v>0.00164557561519383+0.00161597339824905i</v>
      </c>
      <c r="X587" s="2">
        <f t="shared" si="73"/>
        <v>-52.741464030259031</v>
      </c>
    </row>
    <row r="588" spans="12:24" x14ac:dyDescent="0.25">
      <c r="L588">
        <f t="shared" si="69"/>
        <v>5.8599999999999195</v>
      </c>
      <c r="M588" s="1">
        <f t="shared" si="70"/>
        <v>724435.96007485688</v>
      </c>
      <c r="N588" s="1">
        <f t="shared" si="68"/>
        <v>5.7547436459958572</v>
      </c>
      <c r="O588" s="2" t="str">
        <f t="shared" si="74"/>
        <v>0.0298007941086801-0.999555857704057i</v>
      </c>
      <c r="P588" s="2" t="str">
        <f>IMDIV(IMSUB(IMPRODUCT(gg1_+gg2_,$O588),gg2_),IMSUB($O588,1))</f>
        <v>0.000122189521789551+1.22816368988412E-07i</v>
      </c>
      <c r="Q588" s="2" t="str">
        <f>IMDIV(IMPRODUCT(gpi,$O588),IMSUB($O588,1))</f>
        <v>48.2518225908279+49.7118443539127i</v>
      </c>
      <c r="R588" s="2" t="str">
        <f>IMPRODUCT($P588,$Q588,gpd)</f>
        <v>0.00396152124510027+0.00408960725367546i</v>
      </c>
      <c r="S588" s="2" t="str">
        <f>IMDIV($R588,IMSUM(1,$R588))</f>
        <v>0.00396241692970298+0.00405732932832513i</v>
      </c>
      <c r="T588" s="2">
        <f t="shared" si="71"/>
        <v>-44.926479160133333</v>
      </c>
      <c r="U588">
        <f t="shared" si="72"/>
        <v>45.678054619051203</v>
      </c>
      <c r="W588" s="2" t="str">
        <f>IMPRODUCT($S588,IMDIV($O588,IMSUB($O588,1)))</f>
        <v>-0.000108840296338767+0.00406982127854656i</v>
      </c>
      <c r="X588" s="2">
        <f t="shared" si="73"/>
        <v>-47.805388264971889</v>
      </c>
    </row>
    <row r="589" spans="12:24" x14ac:dyDescent="0.25">
      <c r="L589">
        <f t="shared" si="69"/>
        <v>5.8699999999999193</v>
      </c>
      <c r="M589" s="1">
        <f t="shared" si="70"/>
        <v>741310.24130078114</v>
      </c>
      <c r="N589" s="1">
        <f t="shared" si="68"/>
        <v>5.8887888453197563</v>
      </c>
      <c r="O589" s="2" t="str">
        <f t="shared" si="74"/>
        <v>0.765640240471188-0.643269012288966i</v>
      </c>
      <c r="P589" s="2" t="str">
        <f>IMDIV(IMSUB(IMPRODUCT(gg1_+gg2_,$O589),gg2_),IMSUB($O589,1))</f>
        <v>0.000122189521789551+3.27204815789094E-07i</v>
      </c>
      <c r="Q589" s="2" t="str">
        <f>IMDIV(IMPRODUCT(gpi,$O589),IMSUB($O589,1))</f>
        <v>48.251822590828+132.441261765881i</v>
      </c>
      <c r="R589" s="2" t="str">
        <f>IMPRODUCT($P589,$Q589,gpd)</f>
        <v>0.00393647992668987+0.0108954465850762i</v>
      </c>
      <c r="S589" s="2" t="str">
        <f>IMDIV($R589,IMSUM(1,$R589))</f>
        <v>0.00403835080993588+0.0108088979397652i</v>
      </c>
      <c r="T589" s="2">
        <f t="shared" si="71"/>
        <v>-38.756896470056262</v>
      </c>
      <c r="U589">
        <f t="shared" si="72"/>
        <v>69.513630178163723</v>
      </c>
      <c r="W589" s="2" t="str">
        <f>IMPRODUCT($S589,IMDIV($O589,IMSUB($O589,1)))</f>
        <v>-0.0128149179471166+0.0109466673567052i</v>
      </c>
      <c r="X589" s="2">
        <f t="shared" si="73"/>
        <v>-35.46602686385684</v>
      </c>
    </row>
    <row r="590" spans="12:24" x14ac:dyDescent="0.25">
      <c r="L590">
        <f t="shared" si="69"/>
        <v>5.8799999999999191</v>
      </c>
      <c r="M590" s="1">
        <f t="shared" si="70"/>
        <v>758577.57502904278</v>
      </c>
      <c r="N590" s="1">
        <f t="shared" si="68"/>
        <v>6.025956358436769</v>
      </c>
      <c r="O590" s="2" t="str">
        <f t="shared" si="74"/>
        <v>0.986730503529322+0.162366601876033i</v>
      </c>
      <c r="P590" s="2" t="str">
        <f>IMDIV(IMSUB(IMPRODUCT(gg1_+gg2_,$O590),gg2_),IMSUB($O590,1))</f>
        <v>0.000122189521789551-1.45865423749581E-06i</v>
      </c>
      <c r="Q590" s="2" t="str">
        <f>IMDIV(IMPRODUCT(gpi,$O590),IMSUB($O590,1))</f>
        <v>48.2518225908273-590.413094099702i</v>
      </c>
      <c r="R590" s="2" t="str">
        <f>IMPRODUCT($P590,$Q590,gpd)</f>
        <v>0.00338636907387057-0.0485710740302692i</v>
      </c>
      <c r="S590" s="2" t="str">
        <f>IMDIV($R590,IMSUM(1,$R590))</f>
        <v>0.0057048245663155-0.0481309952600857i</v>
      </c>
      <c r="T590" s="2">
        <f t="shared" si="71"/>
        <v>-26.290915201391762</v>
      </c>
      <c r="U590">
        <f t="shared" si="72"/>
        <v>-83.240437197050838</v>
      </c>
      <c r="W590" s="2" t="str">
        <f>IMPRODUCT($S590,IMDIV($O590,IMSUB($O590,1)))</f>
        <v>-0.291614908408341-0.0589678385432184i</v>
      </c>
      <c r="X590" s="2">
        <f t="shared" si="73"/>
        <v>-10.529759590779079</v>
      </c>
    </row>
    <row r="591" spans="12:24" x14ac:dyDescent="0.25">
      <c r="L591">
        <f t="shared" si="69"/>
        <v>5.8899999999999189</v>
      </c>
      <c r="M591" s="1">
        <f t="shared" si="70"/>
        <v>776247.11662854743</v>
      </c>
      <c r="N591" s="1">
        <f t="shared" si="68"/>
        <v>6.1663189133779985</v>
      </c>
      <c r="O591" s="2" t="str">
        <f t="shared" si="74"/>
        <v>0.50189106902206+0.864930838180657i</v>
      </c>
      <c r="P591" s="2" t="str">
        <f>IMDIV(IMSUB(IMPRODUCT(gg1_+gg2_,$O591),gg2_),IMSUB($O591,1))</f>
        <v>0.000122189521789551-2.06998478279963E-07i</v>
      </c>
      <c r="Q591" s="2" t="str">
        <f>IMDIV(IMPRODUCT(gpi,$O591),IMSUB($O591,1))</f>
        <v>48.2518225908279-83.785868435026i</v>
      </c>
      <c r="R591" s="2" t="str">
        <f>IMPRODUCT($P591,$Q591,gpd)</f>
        <v>0.00395396235738381-0.00689274960043625i</v>
      </c>
      <c r="S591" s="2" t="str">
        <f>IMDIV($R591,IMSUM(1,$R591))</f>
        <v>0.00398533876435523-0.00683824150874439i</v>
      </c>
      <c r="T591" s="2">
        <f t="shared" si="71"/>
        <v>-42.031172468794679</v>
      </c>
      <c r="U591">
        <f t="shared" si="72"/>
        <v>-59.766295060359028</v>
      </c>
      <c r="W591" s="2" t="str">
        <f>IMPRODUCT($S591,IMDIV($O591,IMSUB($O591,1)))</f>
        <v>-0.00394439136096934-0.00687924983810498i</v>
      </c>
      <c r="X591" s="2">
        <f t="shared" si="73"/>
        <v>-42.014715711452659</v>
      </c>
    </row>
    <row r="592" spans="12:24" x14ac:dyDescent="0.25">
      <c r="L592">
        <f t="shared" si="69"/>
        <v>5.8999999999999186</v>
      </c>
      <c r="M592" s="1">
        <f t="shared" si="70"/>
        <v>794328.23472413374</v>
      </c>
      <c r="N592" s="1">
        <f t="shared" si="68"/>
        <v>6.309950932227979</v>
      </c>
      <c r="O592" s="2" t="str">
        <f t="shared" si="74"/>
        <v>-0.367837883333015+0.929889935199369i</v>
      </c>
      <c r="P592" s="2" t="str">
        <f>IMDIV(IMSUB(IMPRODUCT(gg1_+gg2_,$O592),gg2_),IMSUB($O592,1))</f>
        <v>0.000122189521789551-8.10414157159714E-08i</v>
      </c>
      <c r="Q592" s="2" t="str">
        <f>IMDIV(IMPRODUCT(gpi,$O592),IMSUB($O592,1))</f>
        <v>48.2518225908281-32.8027792832469i</v>
      </c>
      <c r="R592" s="2" t="str">
        <f>IMPRODUCT($P592,$Q592,gpd)</f>
        <v>0.00396383976678268-0.00269856179831966i</v>
      </c>
      <c r="S592" s="2" t="str">
        <f>IMDIV($R592,IMSUM(1,$R592))</f>
        <v>0.00395538604408876-0.00267727565294371i</v>
      </c>
      <c r="T592" s="2">
        <f t="shared" si="71"/>
        <v>-46.418198139347105</v>
      </c>
      <c r="U592">
        <f t="shared" si="72"/>
        <v>-34.092827874437482</v>
      </c>
      <c r="W592" s="2" t="str">
        <f>IMPRODUCT($S592,IMDIV($O592,IMSUB($O592,1)))</f>
        <v>0.00106765400581231-0.0026831223290007i</v>
      </c>
      <c r="X592" s="2">
        <f t="shared" si="73"/>
        <v>-50.788844372854015</v>
      </c>
    </row>
    <row r="593" spans="12:24" x14ac:dyDescent="0.25">
      <c r="L593">
        <f t="shared" si="69"/>
        <v>5.9099999999999184</v>
      </c>
      <c r="M593" s="1">
        <f t="shared" si="70"/>
        <v>812830.51616394799</v>
      </c>
      <c r="N593" s="1">
        <f t="shared" si="68"/>
        <v>6.4569285705843029</v>
      </c>
      <c r="O593" s="2" t="str">
        <f t="shared" si="74"/>
        <v>-0.963603794486361+0.2673344857131i</v>
      </c>
      <c r="P593" s="2" t="str">
        <f>IMDIV(IMSUB(IMPRODUCT(gg1_+gg2_,$O593),gg2_),IMSUB($O593,1))</f>
        <v>0.000122189521789551-1.62297273023271E-08i</v>
      </c>
      <c r="Q593" s="2" t="str">
        <f>IMDIV(IMPRODUCT(gpi,$O593),IMSUB($O593,1))</f>
        <v>48.251822590828-6.56923571509648i</v>
      </c>
      <c r="R593" s="2" t="str">
        <f>IMPRODUCT($P593,$Q593,gpd)</f>
        <v>0.00396555611436695-0.00054042641911048i</v>
      </c>
      <c r="S593" s="2" t="str">
        <f>IMDIV($R593,IMSUM(1,$R593))</f>
        <v>0.00395018120709851-0.000536165442676371i</v>
      </c>
      <c r="T593" s="2">
        <f t="shared" si="71"/>
        <v>-47.988377053463054</v>
      </c>
      <c r="U593">
        <f t="shared" si="72"/>
        <v>-7.729625716816825</v>
      </c>
      <c r="W593" s="2" t="str">
        <f>IMPRODUCT($S593,IMDIV($O593,IMSUB($O593,1)))</f>
        <v>0.00193859252963091-0.000536981076606812i</v>
      </c>
      <c r="X593" s="2">
        <f t="shared" si="73"/>
        <v>-53.929215636736522</v>
      </c>
    </row>
    <row r="594" spans="12:24" x14ac:dyDescent="0.25">
      <c r="L594">
        <f t="shared" si="69"/>
        <v>5.9199999999999182</v>
      </c>
      <c r="M594" s="1">
        <f t="shared" si="70"/>
        <v>831763.7711025161</v>
      </c>
      <c r="N594" s="1">
        <f t="shared" si="68"/>
        <v>6.6073297579363022</v>
      </c>
      <c r="O594" s="2" t="str">
        <f t="shared" si="74"/>
        <v>-0.781098759316481-0.624407501712026i</v>
      </c>
      <c r="P594" s="2" t="str">
        <f>IMDIV(IMSUB(IMPRODUCT(gg1_+gg2_,$O594),gg2_),IMSUB($O594,1))</f>
        <v>0.000122189521789551+4.17917166467929E-08i</v>
      </c>
      <c r="Q594" s="2" t="str">
        <f>IMDIV(IMPRODUCT(gpi,$O594),IMSUB($O594,1))</f>
        <v>48.251822590828+16.9158503083529i</v>
      </c>
      <c r="R594" s="2" t="str">
        <f>IMPRODUCT($P594,$Q594,gpd)</f>
        <v>0.00396515232854037+0.00139160365144818i</v>
      </c>
      <c r="S594" s="2" t="str">
        <f>IMDIV($R594,IMSUM(1,$R594))</f>
        <v>0.0039514056934307+0.00138063045080997i</v>
      </c>
      <c r="T594" s="2">
        <f t="shared" si="71"/>
        <v>-47.564721598922297</v>
      </c>
      <c r="U594">
        <f t="shared" si="72"/>
        <v>19.259534884077581</v>
      </c>
      <c r="W594" s="2" t="str">
        <f>IMPRODUCT($S594,IMDIV($O594,IMSUB($O594,1)))</f>
        <v>0.00173369605004883+0.00138294592439907i</v>
      </c>
      <c r="X594" s="2">
        <f t="shared" si="73"/>
        <v>-53.081901566797853</v>
      </c>
    </row>
    <row r="595" spans="12:24" x14ac:dyDescent="0.25">
      <c r="L595">
        <f t="shared" si="69"/>
        <v>5.929999999999918</v>
      </c>
      <c r="M595" s="1">
        <f t="shared" si="70"/>
        <v>851138.03820221638</v>
      </c>
      <c r="N595" s="1">
        <f t="shared" si="68"/>
        <v>6.7612342389842972</v>
      </c>
      <c r="O595" s="2" t="str">
        <f t="shared" si="74"/>
        <v>0.0705282034992634-0.997509785671883i</v>
      </c>
      <c r="P595" s="2" t="str">
        <f>IMDIV(IMSUB(IMPRODUCT(gg1_+gg2_,$O595),gg2_),IMSUB($O595,1))</f>
        <v>0.000122189521789551+1.27935493382388E-07i</v>
      </c>
      <c r="Q595" s="2" t="str">
        <f>IMDIV(IMPRODUCT(gpi,$O595),IMSUB($O595,1))</f>
        <v>48.2518225908279+51.7838899384145i</v>
      </c>
      <c r="R595" s="2" t="str">
        <f>IMPRODUCT($P595,$Q595,gpd)</f>
        <v>0.00396117177683947+0.00426006668366559i</v>
      </c>
      <c r="S595" s="2" t="str">
        <f>IMDIV($R595,IMSUM(1,$R595))</f>
        <v>0.00396347668260219+0.0042264403524579i</v>
      </c>
      <c r="T595" s="2">
        <f t="shared" si="71"/>
        <v>-44.740234910174685</v>
      </c>
      <c r="U595">
        <f t="shared" si="72"/>
        <v>46.839033774131742</v>
      </c>
      <c r="W595" s="2" t="str">
        <f>IMPRODUCT($S595,IMDIV($O595,IMSUB($O595,1)))</f>
        <v>-0.000286171037986855+0.00424002315780543i</v>
      </c>
      <c r="X595" s="2">
        <f t="shared" si="73"/>
        <v>-47.432897029411329</v>
      </c>
    </row>
    <row r="596" spans="12:24" x14ac:dyDescent="0.25">
      <c r="L596">
        <f t="shared" si="69"/>
        <v>5.9399999999999178</v>
      </c>
      <c r="M596" s="1">
        <f t="shared" si="70"/>
        <v>870963.58995591674</v>
      </c>
      <c r="N596" s="1">
        <f t="shared" si="68"/>
        <v>6.9187236159213281</v>
      </c>
      <c r="O596" s="2" t="str">
        <f t="shared" si="74"/>
        <v>0.8724149933823-0.488765873728681i</v>
      </c>
      <c r="P596" s="2" t="str">
        <f>IMDIV(IMSUB(IMPRODUCT(gg1_+gg2_,$O596),gg2_),IMSUB($O596,1))</f>
        <v>0.000122189521789551+4.56679308239399E-07i</v>
      </c>
      <c r="Q596" s="2" t="str">
        <f>IMDIV(IMPRODUCT(gpi,$O596),IMSUB($O596,1))</f>
        <v>48.2518225908279+184.848085624001i</v>
      </c>
      <c r="R596" s="2" t="str">
        <f>IMPRODUCT($P596,$Q596,gpd)</f>
        <v>0.00390884845768534+0.0152067597092973i</v>
      </c>
      <c r="S596" s="2" t="str">
        <f>IMDIV($R596,IMSUM(1,$R596))</f>
        <v>0.00412213131461724+0.0150851100397926i</v>
      </c>
      <c r="T596" s="2">
        <f t="shared" si="71"/>
        <v>-36.116278727339058</v>
      </c>
      <c r="U596">
        <f t="shared" si="72"/>
        <v>74.716566626587309</v>
      </c>
      <c r="W596" s="2" t="str">
        <f>IMPRODUCT($S596,IMDIV($O596,IMSUB($O596,1)))</f>
        <v>-0.0268337362647759+0.0154382990693924i</v>
      </c>
      <c r="X596" s="2">
        <f t="shared" si="73"/>
        <v>-30.184575088818463</v>
      </c>
    </row>
    <row r="597" spans="12:24" x14ac:dyDescent="0.25">
      <c r="L597">
        <f t="shared" si="69"/>
        <v>5.9499999999999176</v>
      </c>
      <c r="M597" s="1">
        <f t="shared" si="70"/>
        <v>891250.9381335777</v>
      </c>
      <c r="N597" s="1">
        <f t="shared" si="68"/>
        <v>7.0798813916996544</v>
      </c>
      <c r="O597" s="2" t="str">
        <f t="shared" si="74"/>
        <v>0.876665457780121+0.48110048340775i</v>
      </c>
      <c r="P597" s="2" t="str">
        <f>IMDIV(IMSUB(IMPRODUCT(gg1_+gg2_,$O597),gg2_),IMSUB($O597,1))</f>
        <v>0.000122189521789551-4.65008794756486E-07i</v>
      </c>
      <c r="Q597" s="2" t="str">
        <f>IMDIV(IMPRODUCT(gpi,$O597),IMSUB($O597,1))</f>
        <v>48.2518225908279-188.219575440324i</v>
      </c>
      <c r="R597" s="2" t="str">
        <f>IMPRODUCT($P597,$Q597,gpd)</f>
        <v>0.00390675834308158-0.0154841195495472i</v>
      </c>
      <c r="S597" s="2" t="str">
        <f>IMDIV($R597,IMSUM(1,$R597))</f>
        <v>0.00412846836066355-0.015360185319745i</v>
      </c>
      <c r="T597" s="2">
        <f t="shared" si="71"/>
        <v>-35.969145944771512</v>
      </c>
      <c r="U597">
        <f t="shared" si="72"/>
        <v>-74.955743157298258</v>
      </c>
      <c r="W597" s="2" t="str">
        <f>IMPRODUCT($S597,IMDIV($O597,IMSUB($O597,1)))</f>
        <v>-0.027894090752628-0.015732208832274i</v>
      </c>
      <c r="X597" s="2">
        <f t="shared" si="73"/>
        <v>-29.890293163277839</v>
      </c>
    </row>
    <row r="598" spans="12:24" x14ac:dyDescent="0.25">
      <c r="L598">
        <f t="shared" si="69"/>
        <v>5.9599999999999174</v>
      </c>
      <c r="M598" s="1">
        <f t="shared" si="70"/>
        <v>912010.8393557379</v>
      </c>
      <c r="N598" s="1">
        <f t="shared" si="68"/>
        <v>7.2447930143051682</v>
      </c>
      <c r="O598" s="2" t="str">
        <f t="shared" si="74"/>
        <v>0.0327106198917963+0.999464864488139i</v>
      </c>
      <c r="P598" s="2" t="str">
        <f>IMDIV(IMSUB(IMPRODUCT(gg1_+gg2_,$O598),gg2_),IMSUB($O598,1))</f>
        <v>0.000122189521789551-1.23174614418749E-07i</v>
      </c>
      <c r="Q598" s="2" t="str">
        <f>IMDIV(IMPRODUCT(gpi,$O598),IMSUB($O598,1))</f>
        <v>48.2518225908279-49.8568497895148i</v>
      </c>
      <c r="R598" s="2" t="str">
        <f>IMPRODUCT($P598,$Q598,gpd)</f>
        <v>0.00396149725302935-0.00410153630778656i</v>
      </c>
      <c r="S598" s="2" t="str">
        <f>IMDIV($R598,IMSUM(1,$R598))</f>
        <v>0.00396248968503971-0.0040691640303458i</v>
      </c>
      <c r="T598" s="2">
        <f t="shared" si="71"/>
        <v>-44.913434396451571</v>
      </c>
      <c r="U598">
        <f t="shared" si="72"/>
        <v>-45.76094296747651</v>
      </c>
      <c r="W598" s="2" t="str">
        <f>IMPRODUCT($S598,IMDIV($O598,IMSUB($O598,1)))</f>
        <v>-0.000121014605275712-0.0040817301062906i</v>
      </c>
      <c r="X598" s="2">
        <f t="shared" si="73"/>
        <v>-47.779298549798021</v>
      </c>
    </row>
    <row r="599" spans="12:24" x14ac:dyDescent="0.25">
      <c r="L599">
        <f t="shared" si="69"/>
        <v>5.9699999999999172</v>
      </c>
      <c r="M599" s="1">
        <f t="shared" si="70"/>
        <v>933254.30079681345</v>
      </c>
      <c r="N599" s="1">
        <f t="shared" si="68"/>
        <v>7.413545922063026</v>
      </c>
      <c r="O599" s="2" t="str">
        <f t="shared" si="74"/>
        <v>-0.856055443377902+0.516884008132448i</v>
      </c>
      <c r="P599" s="2" t="str">
        <f>IMDIV(IMSUB(IMPRODUCT(gg1_+gg2_,$O599),gg2_),IMSUB($O599,1))</f>
        <v>0.000122189521789551-3.31980252041221E-08i</v>
      </c>
      <c r="Q599" s="2" t="str">
        <f>IMDIV(IMPRODUCT(gpi,$O599),IMSUB($O599,1))</f>
        <v>48.251822590828-13.4374194205388i</v>
      </c>
      <c r="R599" s="2" t="str">
        <f>IMPRODUCT($P599,$Q599,gpd)</f>
        <v>0.00396532777697721-0.00110544616976356i</v>
      </c>
      <c r="S599" s="2" t="str">
        <f>IMDIV($R599,IMSUM(1,$R599))</f>
        <v>0.0039508736437294-0.00109672979849307i</v>
      </c>
      <c r="T599" s="2">
        <f t="shared" si="71"/>
        <v>-47.743749665818676</v>
      </c>
      <c r="U599">
        <f t="shared" si="72"/>
        <v>-15.514213671684583</v>
      </c>
      <c r="W599" s="2" t="str">
        <f>IMPRODUCT($S599,IMDIV($O599,IMSUB($O599,1)))</f>
        <v>0.00182272530236082-0.00109849485680834i</v>
      </c>
      <c r="X599" s="2">
        <f t="shared" si="73"/>
        <v>-53.439959074010204</v>
      </c>
    </row>
    <row r="600" spans="12:24" x14ac:dyDescent="0.25">
      <c r="L600">
        <f t="shared" si="69"/>
        <v>5.9799999999999169</v>
      </c>
      <c r="M600" s="1">
        <f t="shared" si="70"/>
        <v>954992.58602125419</v>
      </c>
      <c r="N600" s="1">
        <f t="shared" si="68"/>
        <v>7.5862295899986565</v>
      </c>
      <c r="O600" s="2" t="str">
        <f t="shared" si="74"/>
        <v>-0.856783656111346-0.515676028743313i</v>
      </c>
      <c r="P600" s="2" t="str">
        <f>IMDIV(IMSUB(IMPRODUCT(gg1_+gg2_,$O600),gg2_),IMSUB($O600,1))</f>
        <v>0.000122189521789551+3.31074505221173E-08i</v>
      </c>
      <c r="Q600" s="2" t="str">
        <f>IMDIV(IMPRODUCT(gpi,$O600),IMSUB($O600,1))</f>
        <v>48.2518225908278+13.4007579027144i</v>
      </c>
      <c r="R600" s="2" t="str">
        <f>IMPRODUCT($P600,$Q600,gpd)</f>
        <v>0.00396532941200108+0.00110243016399725i</v>
      </c>
      <c r="S600" s="2" t="str">
        <f>IMDIV($R600,IMSUM(1,$R600))</f>
        <v>0.00395086868549635+0.00109373757739969i</v>
      </c>
      <c r="T600" s="2">
        <f t="shared" si="71"/>
        <v>-47.745453248394313</v>
      </c>
      <c r="U600">
        <f t="shared" si="72"/>
        <v>15.473935493272934</v>
      </c>
      <c r="W600" s="2" t="str">
        <f>IMPRODUCT($S600,IMDIV($O600,IMSUB($O600,1)))</f>
        <v>0.00182355497636522+0.00109549712973391i</v>
      </c>
      <c r="X600" s="2">
        <f t="shared" si="73"/>
        <v>-53.443366251960569</v>
      </c>
    </row>
    <row r="601" spans="12:24" x14ac:dyDescent="0.25">
      <c r="L601">
        <f t="shared" si="69"/>
        <v>5.9899999999999167</v>
      </c>
      <c r="M601" s="1">
        <f t="shared" si="70"/>
        <v>977237.22095562459</v>
      </c>
      <c r="N601" s="1">
        <f t="shared" si="68"/>
        <v>7.7629355772785225</v>
      </c>
      <c r="O601" s="2" t="str">
        <f t="shared" si="74"/>
        <v>0.0811871745632726-0.996698872622234i</v>
      </c>
      <c r="P601" s="2" t="str">
        <f>IMDIV(IMSUB(IMPRODUCT(gg1_+gg2_,$O601),gg2_),IMSUB($O601,1))</f>
        <v>0.000122189521789551+1.29314438384001E-07i</v>
      </c>
      <c r="Q601" s="2" t="str">
        <f>IMDIV(IMPRODUCT(gpi,$O601),IMSUB($O601,1))</f>
        <v>48.2518225908279+52.3420394740213i</v>
      </c>
      <c r="R601" s="2" t="str">
        <f>IMPRODUCT($P601,$Q601,gpd)</f>
        <v>0.00396107520064202+0.00430598355557245i</v>
      </c>
      <c r="S601" s="2" t="str">
        <f>IMDIV($R601,IMSUM(1,$R601))</f>
        <v>0.0039637695470426+0.00427199393983245i</v>
      </c>
      <c r="T601" s="2">
        <f t="shared" si="71"/>
        <v>-44.690143991114077</v>
      </c>
      <c r="U601">
        <f t="shared" si="72"/>
        <v>47.143300827432235</v>
      </c>
      <c r="W601" s="2" t="str">
        <f>IMPRODUCT($S601,IMDIV($O601,IMSUB($O601,1)))</f>
        <v>-0.000335176670226055+0.00428588241420891i</v>
      </c>
      <c r="X601" s="2">
        <f t="shared" si="73"/>
        <v>-47.332714435290299</v>
      </c>
    </row>
    <row r="602" spans="12:24" x14ac:dyDescent="0.25">
      <c r="L602">
        <f t="shared" si="69"/>
        <v>5.9999999999999165</v>
      </c>
      <c r="M602" s="1">
        <f t="shared" si="70"/>
        <v>999999.99999980943</v>
      </c>
      <c r="N602" s="1">
        <f t="shared" si="68"/>
        <v>7.9437575757560621</v>
      </c>
      <c r="O602" s="2" t="str">
        <f t="shared" si="74"/>
        <v>0.938207809989716-0.346072398891186i</v>
      </c>
      <c r="P602" s="2" t="str">
        <f>IMDIV(IMSUB(IMPRODUCT(gg1_+gg2_,$O602),gg2_),IMSUB($O602,1))</f>
        <v>0.000122189521789551+6.67641732686405E-07i</v>
      </c>
      <c r="Q602" s="2" t="str">
        <f>IMDIV(IMPRODUCT(gpi,$O602),IMSUB($O602,1))</f>
        <v>48.2518225908276+270.238423206893i</v>
      </c>
      <c r="R602" s="2" t="str">
        <f>IMPRODUCT($P602,$Q602,gpd)</f>
        <v>0.0038442736183112+0.0222315029774538i</v>
      </c>
      <c r="S602" s="2" t="str">
        <f>IMDIV($R602,IMSUM(1,$R602))</f>
        <v>0.00431789555142309+0.0220507405893342i</v>
      </c>
      <c r="T602" s="2">
        <f t="shared" si="71"/>
        <v>-32.968123639763164</v>
      </c>
      <c r="U602">
        <f t="shared" si="72"/>
        <v>78.920737876152558</v>
      </c>
      <c r="W602" s="2" t="str">
        <f>IMPRODUCT($S602,IMDIV($O602,IMSUB($O602,1)))</f>
        <v>-0.0595895732898806+0.0231167403480175i</v>
      </c>
      <c r="X602" s="2">
        <f t="shared" si="73"/>
        <v>-23.887759471922582</v>
      </c>
    </row>
    <row r="603" spans="12:24" x14ac:dyDescent="0.25">
      <c r="L603">
        <f t="shared" si="69"/>
        <v>6.0099999999999163</v>
      </c>
      <c r="M603" s="1">
        <f t="shared" si="70"/>
        <v>1023292.992280559</v>
      </c>
      <c r="N603" s="1">
        <f t="shared" si="68"/>
        <v>8.1287914596483297</v>
      </c>
      <c r="O603" s="2" t="str">
        <f t="shared" si="74"/>
        <v>0.690062727863501+0.72374956415433i</v>
      </c>
      <c r="P603" s="2" t="str">
        <f>IMDIV(IMSUB(IMPRODUCT(gg1_+gg2_,$O603),gg2_),IMSUB($O603,1))</f>
        <v>0.000122189521789551-2.78371396769377E-07i</v>
      </c>
      <c r="Q603" s="2" t="str">
        <f>IMDIV(IMPRODUCT(gpi,$O603),IMSUB($O603,1))</f>
        <v>48.2518225908279-112.675172395477i</v>
      </c>
      <c r="R603" s="2" t="str">
        <f>IMPRODUCT($P603,$Q603,gpd)</f>
        <v>0.00394453100086576-0.00926936444073833i</v>
      </c>
      <c r="S603" s="2" t="str">
        <f>IMDIV($R603,IMSUM(1,$R603))</f>
        <v>0.00401393790164833-0.00919588433663917i</v>
      </c>
      <c r="T603" s="2">
        <f t="shared" si="71"/>
        <v>-39.970741073976498</v>
      </c>
      <c r="U603">
        <f t="shared" si="72"/>
        <v>-66.419074182156081</v>
      </c>
      <c r="W603" s="2" t="str">
        <f>IMPRODUCT($S603,IMDIV($O603,IMSUB($O603,1)))</f>
        <v>-0.00872990892574996-0.00928451275538517i</v>
      </c>
      <c r="X603" s="2">
        <f t="shared" si="73"/>
        <v>-37.8937790940697</v>
      </c>
    </row>
    <row r="604" spans="12:24" x14ac:dyDescent="0.25">
      <c r="L604">
        <f t="shared" si="69"/>
        <v>6.0199999999999161</v>
      </c>
      <c r="M604" s="1">
        <f t="shared" si="70"/>
        <v>1047128.5480506979</v>
      </c>
      <c r="N604" s="1">
        <f t="shared" si="68"/>
        <v>8.3181353363697621</v>
      </c>
      <c r="O604" s="2" t="str">
        <f t="shared" si="74"/>
        <v>-0.415149333773224+0.90975328010821i</v>
      </c>
      <c r="P604" s="2" t="str">
        <f>IMDIV(IMSUB(IMPRODUCT(gg1_+gg2_,$O604),gg2_),IMSUB($O604,1))</f>
        <v>0.000122189521789551-7.66357582201412E-08i</v>
      </c>
      <c r="Q604" s="2" t="str">
        <f>IMDIV(IMPRODUCT(gpi,$O604),IMSUB($O604,1))</f>
        <v>48.251822590828-31.019520573254i</v>
      </c>
      <c r="R604" s="2" t="str">
        <f>IMPRODUCT($P604,$Q604,gpd)</f>
        <v>0.00396402889113211-0.00255185978292778i</v>
      </c>
      <c r="S604" s="2" t="str">
        <f>IMDIV($R604,IMSUM(1,$R604))</f>
        <v>0.0039548125245819-0.00253173179790579i</v>
      </c>
      <c r="T604" s="2">
        <f t="shared" si="71"/>
        <v>-46.565873094473304</v>
      </c>
      <c r="U604">
        <f t="shared" si="72"/>
        <v>-32.62594146722077</v>
      </c>
      <c r="W604" s="2" t="str">
        <f>IMPRODUCT($S604,IMDIV($O604,IMSUB($O604,1)))</f>
        <v>0.00116362242600921-0.00253707579199588i</v>
      </c>
      <c r="X604" s="2">
        <f t="shared" si="73"/>
        <v>-51.084195763579402</v>
      </c>
    </row>
    <row r="605" spans="12:24" x14ac:dyDescent="0.25">
      <c r="L605">
        <f t="shared" si="69"/>
        <v>6.0299999999999159</v>
      </c>
      <c r="M605" s="1">
        <f t="shared" si="70"/>
        <v>1071519.3052374001</v>
      </c>
      <c r="N605" s="1">
        <f t="shared" si="68"/>
        <v>8.5118895985500913</v>
      </c>
      <c r="O605" s="2" t="str">
        <f t="shared" si="74"/>
        <v>-0.997210912502712-0.0746350854860374i</v>
      </c>
      <c r="P605" s="2" t="str">
        <f>IMDIV(IMSUB(IMPRODUCT(gg1_+gg2_,$O605),gg2_),IMSUB($O605,1))</f>
        <v>0.000122189521789551+4.4548101858601E-09i</v>
      </c>
      <c r="Q605" s="2" t="str">
        <f>IMDIV(IMPRODUCT(gpi,$O605),IMSUB($O605,1))</f>
        <v>48.251822590828+1.80315402914096i</v>
      </c>
      <c r="R605" s="2" t="str">
        <f>IMPRODUCT($P605,$Q605,gpd)</f>
        <v>0.00396562242322698+0.000148338728786042i</v>
      </c>
      <c r="S605" s="2" t="str">
        <f>IMDIV($R605,IMSUM(1,$R605))</f>
        <v>0.00394998012436303+0.000147169176369843i</v>
      </c>
      <c r="T605" s="2">
        <f t="shared" si="71"/>
        <v>-48.062077210945553</v>
      </c>
      <c r="U605">
        <f t="shared" si="72"/>
        <v>2.1337510284641792</v>
      </c>
      <c r="W605" s="2" t="str">
        <f>IMPRODUCT($S605,IMDIV($O605,IMSUB($O605,1)))</f>
        <v>0.00197224023140738+0.000147389288130347i</v>
      </c>
      <c r="X605" s="2">
        <f t="shared" si="73"/>
        <v>-54.076616470771015</v>
      </c>
    </row>
    <row r="606" spans="12:24" x14ac:dyDescent="0.25">
      <c r="L606">
        <f t="shared" si="69"/>
        <v>6.0399999999999157</v>
      </c>
      <c r="M606" s="1">
        <f t="shared" si="70"/>
        <v>1096478.1961429736</v>
      </c>
      <c r="N606" s="1">
        <f t="shared" si="68"/>
        <v>8.7101569772637468</v>
      </c>
      <c r="O606" s="2" t="str">
        <f t="shared" si="74"/>
        <v>-0.24773443608691-0.968827977081949i</v>
      </c>
      <c r="P606" s="2" t="str">
        <f>IMDIV(IMSUB(IMPRODUCT(gg1_+gg2_,$O606),gg2_),IMSUB($O606,1))</f>
        <v>0.000122189521789551+9.25624007035478E-08i</v>
      </c>
      <c r="Q606" s="2" t="str">
        <f>IMDIV(IMPRODUCT(gpi,$O606),IMSUB($O606,1))</f>
        <v>48.2518225908279+37.4660779723264i</v>
      </c>
      <c r="R606" s="2" t="str">
        <f>IMPRODUCT($P606,$Q606,gpd)</f>
        <v>0.00396329524310705+0.00308219391643506i</v>
      </c>
      <c r="S606" s="2" t="str">
        <f>IMDIV($R606,IMSUM(1,$R606))</f>
        <v>0.0039570373098095+0.00305787828564814i</v>
      </c>
      <c r="T606" s="2">
        <f t="shared" si="71"/>
        <v>-46.019077737993051</v>
      </c>
      <c r="U606">
        <f t="shared" si="72"/>
        <v>37.695760243260757</v>
      </c>
      <c r="W606" s="2" t="str">
        <f>IMPRODUCT($S606,IMDIV($O606,IMSUB($O606,1)))</f>
        <v>0.00079134374493819+0.0030651989194331i</v>
      </c>
      <c r="X606" s="2">
        <f t="shared" si="73"/>
        <v>-49.990599307594287</v>
      </c>
    </row>
    <row r="607" spans="12:24" x14ac:dyDescent="0.25">
      <c r="L607">
        <f t="shared" si="69"/>
        <v>6.0499999999999154</v>
      </c>
      <c r="M607" s="1">
        <f t="shared" si="70"/>
        <v>1122018.454301747</v>
      </c>
      <c r="N607" s="1">
        <f t="shared" si="68"/>
        <v>8.9130425964993076</v>
      </c>
      <c r="O607" s="2" t="str">
        <f t="shared" si="74"/>
        <v>0.854416525897315-0.519588683742789i</v>
      </c>
      <c r="P607" s="2" t="str">
        <f>IMDIV(IMSUB(IMPRODUCT(gg1_+gg2_,$O607),gg2_),IMSUB($O607,1))</f>
        <v>0.000122189521789551+4.2545898996705E-07i</v>
      </c>
      <c r="Q607" s="2" t="str">
        <f>IMDIV(IMPRODUCT(gpi,$O607),IMSUB($O607,1))</f>
        <v>48.2518225908281+172.211173985828i</v>
      </c>
      <c r="R607" s="2" t="str">
        <f>IMPRODUCT($P607,$Q607,gpd)</f>
        <v>0.00391634639649798+0.0141671683167188i</v>
      </c>
      <c r="S607" s="2" t="str">
        <f>IMDIV($R607,IMSUM(1,$R607))</f>
        <v>0.00409939783953924+0.0140540509258293i</v>
      </c>
      <c r="T607" s="2">
        <f t="shared" si="71"/>
        <v>-36.689344420615484</v>
      </c>
      <c r="U607">
        <f t="shared" si="72"/>
        <v>73.738669444407236</v>
      </c>
      <c r="W607" s="2" t="str">
        <f>IMPRODUCT($S607,IMDIV($O607,IMSUB($O607,1)))</f>
        <v>-0.0230298160004993+0.0143424187131192i</v>
      </c>
      <c r="X607" s="2">
        <f t="shared" si="73"/>
        <v>-31.330765165943664</v>
      </c>
    </row>
    <row r="608" spans="12:24" x14ac:dyDescent="0.25">
      <c r="L608">
        <f t="shared" si="69"/>
        <v>6.0599999999999152</v>
      </c>
      <c r="M608" s="1">
        <f t="shared" si="70"/>
        <v>1148153.6214966592</v>
      </c>
      <c r="N608" s="1">
        <f t="shared" si="68"/>
        <v>9.120654028897583</v>
      </c>
      <c r="O608" s="2" t="str">
        <f t="shared" si="74"/>
        <v>0.726149412840699+0.687536930085292i</v>
      </c>
      <c r="P608" s="2" t="str">
        <f>IMDIV(IMSUB(IMPRODUCT(gg1_+gg2_,$O608),gg2_),IMSUB($O608,1))</f>
        <v>0.000122189521789551-2.99290170693426E-07i</v>
      </c>
      <c r="Q608" s="2" t="str">
        <f>IMDIV(IMPRODUCT(gpi,$O608),IMSUB($O608,1))</f>
        <v>48.2518225908279-121.142372997068i</v>
      </c>
      <c r="R608" s="2" t="str">
        <f>IMPRODUCT($P608,$Q608,gpd)</f>
        <v>0.00394124113956108-0.00996592932278271i</v>
      </c>
      <c r="S608" s="2" t="str">
        <f>IMDIV($R608,IMSUM(1,$R608))</f>
        <v>0.00402391368118623-0.00988686078098391i</v>
      </c>
      <c r="T608" s="2">
        <f t="shared" si="71"/>
        <v>-39.433165527350333</v>
      </c>
      <c r="U608">
        <f t="shared" si="72"/>
        <v>-67.853869032707863</v>
      </c>
      <c r="W608" s="2" t="str">
        <f>IMPRODUCT($S608,IMDIV($O608,IMSUB($O608,1)))</f>
        <v>-0.010399157519341-0.00999470540872233i</v>
      </c>
      <c r="X608" s="2">
        <f t="shared" si="73"/>
        <v>-36.818602248296749</v>
      </c>
    </row>
    <row r="609" spans="12:24" x14ac:dyDescent="0.25">
      <c r="L609">
        <f t="shared" si="69"/>
        <v>6.069999999999915</v>
      </c>
      <c r="M609" s="1">
        <f t="shared" si="70"/>
        <v>1174897.5549393008</v>
      </c>
      <c r="N609" s="1">
        <f t="shared" si="68"/>
        <v>9.3331013527881233</v>
      </c>
      <c r="O609" s="2" t="str">
        <f t="shared" si="74"/>
        <v>-0.498737170818348+0.866753271954661i</v>
      </c>
      <c r="P609" s="2" t="str">
        <f>IMDIV(IMSUB(IMPRODUCT(gg1_+gg2_,$O609),gg2_),IMSUB($O609,1))</f>
        <v>0.000122189521789551-6.89414019866587E-08i</v>
      </c>
      <c r="Q609" s="2" t="str">
        <f>IMDIV(IMPRODUCT(gpi,$O609),IMSUB($O609,1))</f>
        <v>48.2518225908279-27.9051096634508i</v>
      </c>
      <c r="R609" s="2" t="str">
        <f>IMPRODUCT($P609,$Q609,gpd)</f>
        <v>0.00396433384449092-0.00229564886150268i</v>
      </c>
      <c r="S609" s="2" t="str">
        <f>IMDIV($R609,IMSUM(1,$R609))</f>
        <v>0.00395388775286784-0.00227754318206535i</v>
      </c>
      <c r="T609" s="2">
        <f t="shared" si="71"/>
        <v>-46.815102780464258</v>
      </c>
      <c r="U609">
        <f t="shared" si="72"/>
        <v>-29.943072357037334</v>
      </c>
      <c r="W609" s="2" t="str">
        <f>IMPRODUCT($S609,IMDIV($O609,IMSUB($O609,1)))</f>
        <v>0.00131836676114315-0.00228208251087475i</v>
      </c>
      <c r="X609" s="2">
        <f t="shared" si="73"/>
        <v>-51.582657522749322</v>
      </c>
    </row>
    <row r="610" spans="12:24" x14ac:dyDescent="0.25">
      <c r="L610">
        <f t="shared" si="69"/>
        <v>6.0799999999999148</v>
      </c>
      <c r="M610" s="1">
        <f t="shared" si="70"/>
        <v>1202264.4346171785</v>
      </c>
      <c r="N610" s="1">
        <f t="shared" si="68"/>
        <v>9.550497210554111</v>
      </c>
      <c r="O610" s="2" t="str">
        <f t="shared" si="74"/>
        <v>-0.950086487313525-0.311986644945335i</v>
      </c>
      <c r="P610" s="2" t="str">
        <f>IMDIV(IMSUB(IMPRODUCT(gg1_+gg2_,$O610),gg2_),IMSUB($O610,1))</f>
        <v>0.000122189521789551+1.90718240114611E-08i</v>
      </c>
      <c r="Q610" s="2" t="str">
        <f>IMDIV(IMPRODUCT(gpi,$O610),IMSUB($O610,1))</f>
        <v>48.251822590828+7.71961876590845i</v>
      </c>
      <c r="R610" s="2" t="str">
        <f>IMPRODUCT($P610,$Q610,gpd)</f>
        <v>0.00396552879940934+0.00063506412427411i</v>
      </c>
      <c r="S610" s="2" t="str">
        <f>IMDIV($R610,IMSUM(1,$R610))</f>
        <v>0.00395026404015444+0.000630056944342738i</v>
      </c>
      <c r="T610" s="2">
        <f t="shared" si="71"/>
        <v>-47.958377370329252</v>
      </c>
      <c r="U610">
        <f t="shared" si="72"/>
        <v>9.0621980841777177</v>
      </c>
      <c r="W610" s="2" t="str">
        <f>IMPRODUCT($S610,IMDIV($O610,IMSUB($O610,1)))</f>
        <v>0.00192473185745141+0.000631022053110901i</v>
      </c>
      <c r="X610" s="2">
        <f t="shared" si="73"/>
        <v>-53.869216056645939</v>
      </c>
    </row>
    <row r="611" spans="12:24" x14ac:dyDescent="0.25">
      <c r="L611">
        <f t="shared" si="69"/>
        <v>6.0899999999999146</v>
      </c>
      <c r="M611" s="1">
        <f t="shared" si="70"/>
        <v>1230268.7708121417</v>
      </c>
      <c r="N611" s="1">
        <f t="shared" si="68"/>
        <v>9.7729568683569106</v>
      </c>
      <c r="O611" s="2" t="str">
        <f t="shared" si="74"/>
        <v>0.143742598075788-0.989615109776737i</v>
      </c>
      <c r="P611" s="2" t="str">
        <f>IMDIV(IMSUB(IMPRODUCT(gg1_+gg2_,$O611),gg2_),IMSUB($O611,1))</f>
        <v>0.00012218952178955+1.37775526261036E-07i</v>
      </c>
      <c r="Q611" s="2" t="str">
        <f>IMDIV(IMPRODUCT(gpi,$O611),IMSUB($O611,1))</f>
        <v>48.251822590828+55.7667969968408i</v>
      </c>
      <c r="R611" s="2" t="str">
        <f>IMPRODUCT($P611,$Q611,gpd)</f>
        <v>0.00396045995058202+0.00458772553053697i</v>
      </c>
      <c r="S611" s="2" t="str">
        <f>IMDIV($R611,IMSUM(1,$R611))</f>
        <v>0.00396563527222424+0.00455150622622999i</v>
      </c>
      <c r="T611" s="2">
        <f t="shared" si="71"/>
        <v>-44.383921707551515</v>
      </c>
      <c r="U611">
        <f t="shared" si="72"/>
        <v>48.93502191686126</v>
      </c>
      <c r="W611" s="2" t="str">
        <f>IMPRODUCT($S611,IMDIV($O611,IMSUB($O611,1)))</f>
        <v>-0.000647372376609523+0.00456738444759311i</v>
      </c>
      <c r="X611" s="2">
        <f t="shared" si="73"/>
        <v>-46.72026505198091</v>
      </c>
    </row>
    <row r="612" spans="12:24" x14ac:dyDescent="0.25">
      <c r="L612">
        <f t="shared" si="69"/>
        <v>6.0999999999999144</v>
      </c>
      <c r="M612" s="1">
        <f t="shared" si="70"/>
        <v>1258925.4117939216</v>
      </c>
      <c r="N612" s="1">
        <f t="shared" si="68"/>
        <v>10.00059827725169</v>
      </c>
      <c r="O612" s="2" t="str">
        <f t="shared" si="74"/>
        <v>0.999992934641394+0.0037590779843354i</v>
      </c>
      <c r="P612" s="2" t="str">
        <f>IMDIV(IMSUB(IMPRODUCT(gg1_+gg2_,$O612),gg2_),IMSUB($O612,1))</f>
        <v>0.000122189521789548-0.0000634245253327685i</v>
      </c>
      <c r="Q612" s="2" t="str">
        <f>IMDIV(IMPRODUCT(gpi,$O612),IMSUB($O612,1))</f>
        <v>48.2518225898216-25672.0676366302i</v>
      </c>
      <c r="R612" s="2" t="str">
        <f>IMPRODUCT($P612,$Q612,gpd)</f>
        <v>-1.09120639229956-2.11194485716847i</v>
      </c>
      <c r="S612" s="2" t="str">
        <f>IMDIV($R612,IMSUM(1,$R612))</f>
        <v>1.0204103715712-0.472615769420099i</v>
      </c>
      <c r="T612" s="2">
        <f t="shared" si="71"/>
        <v>1.0195420497243672</v>
      </c>
      <c r="U612">
        <f t="shared" si="72"/>
        <v>-24.851800837132465</v>
      </c>
      <c r="W612" s="2" t="str">
        <f>IMPRODUCT($S612,IMDIV($O612,IMSUB($O612,1)))</f>
        <v>-125.215864289134-271.687650751434i</v>
      </c>
      <c r="X612" s="2">
        <f t="shared" si="73"/>
        <v>49.517899997311964</v>
      </c>
    </row>
  </sheetData>
  <mergeCells count="1">
    <mergeCell ref="A2:B2"/>
  </mergeCells>
  <dataValidations count="5">
    <dataValidation type="list" allowBlank="1" showInputMessage="1" showErrorMessage="1" sqref="B6">
      <formula1>"1,2,4,8,16"</formula1>
    </dataValidation>
    <dataValidation type="list" allowBlank="1" showInputMessage="1" showErrorMessage="1" sqref="B3">
      <formula1>"GTY"</formula1>
    </dataValidation>
    <dataValidation type="whole" allowBlank="1" showInputMessage="1" showErrorMessage="1" sqref="B18">
      <formula1>0</formula1>
      <formula2>262144</formula2>
    </dataValidation>
    <dataValidation type="whole" allowBlank="1" showInputMessage="1" showErrorMessage="1" sqref="B17">
      <formula1>0</formula1>
      <formula2>111111</formula2>
    </dataValidation>
    <dataValidation type="whole" allowBlank="1" showInputMessage="1" showErrorMessage="1" sqref="B4">
      <formula1>1000000000</formula1>
      <formula2>16400000000</formula2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512"/>
  <sheetViews>
    <sheetView workbookViewId="0">
      <selection activeCell="F1" sqref="F1"/>
    </sheetView>
  </sheetViews>
  <sheetFormatPr defaultRowHeight="15" x14ac:dyDescent="0.25"/>
  <sheetData>
    <row r="1" spans="1:7" x14ac:dyDescent="0.25">
      <c r="A1" t="s">
        <v>22</v>
      </c>
      <c r="G1">
        <f>IMREAL(A1)</f>
        <v>9.7710417624114199E-2</v>
      </c>
    </row>
    <row r="2" spans="1:7" x14ac:dyDescent="0.25">
      <c r="A2" t="s">
        <v>23</v>
      </c>
      <c r="F2">
        <f>ATAN(IMAGINARY(A2)/IMREAL(A2))*180/PI()</f>
        <v>-0.35156249999995853</v>
      </c>
      <c r="G2">
        <f t="shared" ref="G2:G65" si="0">IMREAL(A2)</f>
        <v>8.9535078960249703E-2</v>
      </c>
    </row>
    <row r="3" spans="1:7" x14ac:dyDescent="0.25">
      <c r="A3" t="s">
        <v>24</v>
      </c>
      <c r="F3">
        <f t="shared" ref="F3:F66" si="1">ATAN(IMAGINARY(A3)/IMREAL(A3))*180/PI()</f>
        <v>-0.70312499999995759</v>
      </c>
      <c r="G3">
        <f t="shared" si="0"/>
        <v>8.1681885971913504E-2</v>
      </c>
    </row>
    <row r="4" spans="1:7" x14ac:dyDescent="0.25">
      <c r="A4" t="s">
        <v>25</v>
      </c>
      <c r="F4">
        <f t="shared" si="1"/>
        <v>-1.0546874999999183</v>
      </c>
      <c r="G4">
        <f t="shared" si="0"/>
        <v>7.4505373055783405E-2</v>
      </c>
    </row>
    <row r="5" spans="1:7" x14ac:dyDescent="0.25">
      <c r="A5" t="s">
        <v>26</v>
      </c>
      <c r="F5">
        <f t="shared" si="1"/>
        <v>-1.4062499999999554</v>
      </c>
      <c r="G5">
        <f t="shared" si="0"/>
        <v>6.7833064710516394E-2</v>
      </c>
    </row>
    <row r="6" spans="1:7" x14ac:dyDescent="0.25">
      <c r="A6" t="s">
        <v>27</v>
      </c>
      <c r="F6">
        <f t="shared" si="1"/>
        <v>-1.7578124999999214</v>
      </c>
      <c r="G6">
        <f t="shared" si="0"/>
        <v>6.1746670782934401E-2</v>
      </c>
    </row>
    <row r="7" spans="1:7" x14ac:dyDescent="0.25">
      <c r="A7" t="s">
        <v>28</v>
      </c>
      <c r="F7">
        <f t="shared" si="1"/>
        <v>-2.1093749999999183</v>
      </c>
      <c r="G7">
        <f t="shared" si="0"/>
        <v>5.6126907165615803E-2</v>
      </c>
    </row>
    <row r="8" spans="1:7" x14ac:dyDescent="0.25">
      <c r="A8" t="s">
        <v>29</v>
      </c>
      <c r="F8">
        <f t="shared" si="1"/>
        <v>-2.4609374999998748</v>
      </c>
      <c r="G8">
        <f t="shared" si="0"/>
        <v>5.1007624195627398E-2</v>
      </c>
    </row>
    <row r="9" spans="1:7" x14ac:dyDescent="0.25">
      <c r="A9" t="s">
        <v>30</v>
      </c>
      <c r="F9">
        <f t="shared" si="1"/>
        <v>-2.812499999999952</v>
      </c>
      <c r="G9">
        <f t="shared" si="0"/>
        <v>4.62958749625157E-2</v>
      </c>
    </row>
    <row r="10" spans="1:7" x14ac:dyDescent="0.25">
      <c r="A10" t="s">
        <v>31</v>
      </c>
      <c r="F10">
        <f t="shared" si="1"/>
        <v>-3.1640624999999196</v>
      </c>
      <c r="G10">
        <f t="shared" si="0"/>
        <v>4.2008856246885697E-2</v>
      </c>
    </row>
    <row r="11" spans="1:7" x14ac:dyDescent="0.25">
      <c r="A11" t="s">
        <v>32</v>
      </c>
      <c r="F11">
        <f t="shared" si="1"/>
        <v>-3.5156249999999072</v>
      </c>
      <c r="G11">
        <f t="shared" si="0"/>
        <v>3.8070808248981597E-2</v>
      </c>
    </row>
    <row r="12" spans="1:7" x14ac:dyDescent="0.25">
      <c r="A12" t="s">
        <v>33</v>
      </c>
      <c r="F12">
        <f t="shared" si="1"/>
        <v>-3.8671874999998703</v>
      </c>
      <c r="G12">
        <f t="shared" si="0"/>
        <v>3.4491757223346499E-2</v>
      </c>
    </row>
    <row r="13" spans="1:7" x14ac:dyDescent="0.25">
      <c r="A13" t="s">
        <v>34</v>
      </c>
      <c r="F13">
        <f t="shared" si="1"/>
        <v>-4.218749999999913</v>
      </c>
      <c r="G13">
        <f t="shared" si="0"/>
        <v>3.1208310511581901E-2</v>
      </c>
    </row>
    <row r="14" spans="1:7" x14ac:dyDescent="0.25">
      <c r="A14" t="s">
        <v>35</v>
      </c>
      <c r="F14">
        <f t="shared" si="1"/>
        <v>-4.5703124999998535</v>
      </c>
      <c r="G14">
        <f t="shared" si="0"/>
        <v>2.8227454643009499E-2</v>
      </c>
    </row>
    <row r="15" spans="1:7" x14ac:dyDescent="0.25">
      <c r="A15" t="s">
        <v>36</v>
      </c>
      <c r="F15">
        <f t="shared" si="1"/>
        <v>-4.9218749999998597</v>
      </c>
      <c r="G15">
        <f t="shared" si="0"/>
        <v>2.5495402966781301E-2</v>
      </c>
    </row>
    <row r="16" spans="1:7" x14ac:dyDescent="0.25">
      <c r="A16" t="s">
        <v>37</v>
      </c>
      <c r="F16">
        <f t="shared" si="1"/>
        <v>-5.2734374999998357</v>
      </c>
      <c r="G16">
        <f t="shared" si="0"/>
        <v>2.3017923076989001E-2</v>
      </c>
    </row>
    <row r="17" spans="1:7" x14ac:dyDescent="0.25">
      <c r="A17" t="s">
        <v>38</v>
      </c>
      <c r="F17">
        <f t="shared" si="1"/>
        <v>-5.6249999999999512</v>
      </c>
      <c r="G17">
        <f t="shared" si="0"/>
        <v>2.07489257515606E-2</v>
      </c>
    </row>
    <row r="18" spans="1:7" x14ac:dyDescent="0.25">
      <c r="A18" t="s">
        <v>39</v>
      </c>
      <c r="F18">
        <f t="shared" si="1"/>
        <v>-5.9765624999999254</v>
      </c>
      <c r="G18">
        <f t="shared" si="0"/>
        <v>1.86939434759863E-2</v>
      </c>
    </row>
    <row r="19" spans="1:7" x14ac:dyDescent="0.25">
      <c r="A19" t="s">
        <v>40</v>
      </c>
      <c r="F19">
        <f t="shared" si="1"/>
        <v>-6.3281249999999307</v>
      </c>
      <c r="G19">
        <f t="shared" si="0"/>
        <v>1.68130982936011E-2</v>
      </c>
    </row>
    <row r="20" spans="1:7" x14ac:dyDescent="0.25">
      <c r="A20" t="s">
        <v>41</v>
      </c>
      <c r="F20">
        <f t="shared" si="1"/>
        <v>-6.6796874999998668</v>
      </c>
      <c r="G20">
        <f t="shared" si="0"/>
        <v>1.51118076054251E-2</v>
      </c>
    </row>
    <row r="21" spans="1:7" x14ac:dyDescent="0.25">
      <c r="A21" t="s">
        <v>42</v>
      </c>
      <c r="F21">
        <f t="shared" si="1"/>
        <v>-7.0312499999998899</v>
      </c>
      <c r="G21">
        <f t="shared" si="0"/>
        <v>1.35553471759235E-2</v>
      </c>
    </row>
    <row r="22" spans="1:7" x14ac:dyDescent="0.25">
      <c r="A22" t="s">
        <v>43</v>
      </c>
      <c r="F22">
        <f t="shared" si="1"/>
        <v>-7.3828124999998828</v>
      </c>
      <c r="G22">
        <f t="shared" si="0"/>
        <v>1.21495780112273E-2</v>
      </c>
    </row>
    <row r="23" spans="1:7" x14ac:dyDescent="0.25">
      <c r="A23" t="s">
        <v>44</v>
      </c>
      <c r="F23">
        <f t="shared" si="1"/>
        <v>-7.7343749999998748</v>
      </c>
      <c r="G23">
        <f t="shared" si="0"/>
        <v>1.0864016865065201E-2</v>
      </c>
    </row>
    <row r="24" spans="1:7" x14ac:dyDescent="0.25">
      <c r="A24" t="s">
        <v>45</v>
      </c>
      <c r="F24">
        <f t="shared" si="1"/>
        <v>-8.0859374999998241</v>
      </c>
      <c r="G24">
        <f t="shared" si="0"/>
        <v>9.7046914516492593E-3</v>
      </c>
    </row>
    <row r="25" spans="1:7" x14ac:dyDescent="0.25">
      <c r="A25" t="s">
        <v>46</v>
      </c>
      <c r="F25">
        <f t="shared" si="1"/>
        <v>-8.4374999999999005</v>
      </c>
      <c r="G25">
        <f t="shared" si="0"/>
        <v>8.6447001557208997E-3</v>
      </c>
    </row>
    <row r="26" spans="1:7" x14ac:dyDescent="0.25">
      <c r="A26" t="s">
        <v>47</v>
      </c>
      <c r="F26">
        <f t="shared" si="1"/>
        <v>-8.7890624999998526</v>
      </c>
      <c r="G26">
        <f t="shared" si="0"/>
        <v>7.6903850760854098E-3</v>
      </c>
    </row>
    <row r="27" spans="1:7" x14ac:dyDescent="0.25">
      <c r="A27" t="s">
        <v>48</v>
      </c>
      <c r="F27">
        <f t="shared" si="1"/>
        <v>-9.1406249999998188</v>
      </c>
      <c r="G27">
        <f t="shared" si="0"/>
        <v>6.8179016478723004E-3</v>
      </c>
    </row>
    <row r="28" spans="1:7" x14ac:dyDescent="0.25">
      <c r="A28" t="s">
        <v>49</v>
      </c>
      <c r="F28">
        <f t="shared" si="1"/>
        <v>-9.4921874999997975</v>
      </c>
      <c r="G28">
        <f t="shared" si="0"/>
        <v>6.0339221293104796E-3</v>
      </c>
    </row>
    <row r="29" spans="1:7" x14ac:dyDescent="0.25">
      <c r="A29" t="s">
        <v>50</v>
      </c>
      <c r="F29">
        <f t="shared" si="1"/>
        <v>-9.8437499999998384</v>
      </c>
      <c r="G29">
        <f t="shared" si="0"/>
        <v>5.3172270611187601E-3</v>
      </c>
    </row>
    <row r="30" spans="1:7" x14ac:dyDescent="0.25">
      <c r="A30" t="s">
        <v>51</v>
      </c>
      <c r="F30">
        <f t="shared" si="1"/>
        <v>-10.195312499999808</v>
      </c>
      <c r="G30">
        <f t="shared" si="0"/>
        <v>4.67478166559104E-3</v>
      </c>
    </row>
    <row r="31" spans="1:7" x14ac:dyDescent="0.25">
      <c r="A31" t="s">
        <v>52</v>
      </c>
      <c r="F31">
        <f t="shared" si="1"/>
        <v>-10.54687499999979</v>
      </c>
      <c r="G31">
        <f t="shared" si="0"/>
        <v>4.0875217790641597E-3</v>
      </c>
    </row>
    <row r="32" spans="1:7" x14ac:dyDescent="0.25">
      <c r="A32" t="s">
        <v>53</v>
      </c>
      <c r="F32">
        <f t="shared" si="1"/>
        <v>-10.898437499999764</v>
      </c>
      <c r="G32">
        <f t="shared" si="0"/>
        <v>3.5624138425704101E-3</v>
      </c>
    </row>
    <row r="33" spans="1:7" x14ac:dyDescent="0.25">
      <c r="A33" t="s">
        <v>54</v>
      </c>
      <c r="F33">
        <f t="shared" si="1"/>
        <v>-11.249999999999932</v>
      </c>
      <c r="G33">
        <f t="shared" si="0"/>
        <v>3.0823336002012498E-3</v>
      </c>
    </row>
    <row r="34" spans="1:7" x14ac:dyDescent="0.25">
      <c r="A34" t="s">
        <v>55</v>
      </c>
      <c r="F34">
        <f t="shared" si="1"/>
        <v>-11.601562499999929</v>
      </c>
      <c r="G34">
        <f t="shared" si="0"/>
        <v>2.6544426669048902E-3</v>
      </c>
    </row>
    <row r="35" spans="1:7" x14ac:dyDescent="0.25">
      <c r="A35" t="s">
        <v>56</v>
      </c>
      <c r="F35">
        <f t="shared" si="1"/>
        <v>-11.953124999999941</v>
      </c>
      <c r="G35">
        <f t="shared" si="0"/>
        <v>2.2631560720642202E-3</v>
      </c>
    </row>
    <row r="36" spans="1:7" x14ac:dyDescent="0.25">
      <c r="A36" t="s">
        <v>57</v>
      </c>
      <c r="F36">
        <f t="shared" si="1"/>
        <v>-12.304687499999872</v>
      </c>
      <c r="G36">
        <f t="shared" si="0"/>
        <v>1.9156375063414601E-3</v>
      </c>
    </row>
    <row r="37" spans="1:7" x14ac:dyDescent="0.25">
      <c r="A37" t="s">
        <v>58</v>
      </c>
      <c r="F37">
        <f t="shared" si="1"/>
        <v>-12.656249999999858</v>
      </c>
      <c r="G37">
        <f t="shared" si="0"/>
        <v>1.5976484007392199E-3</v>
      </c>
    </row>
    <row r="38" spans="1:7" x14ac:dyDescent="0.25">
      <c r="A38" t="s">
        <v>59</v>
      </c>
      <c r="F38">
        <f t="shared" si="1"/>
        <v>-13.007812499999874</v>
      </c>
      <c r="G38">
        <f t="shared" si="0"/>
        <v>1.3163549349339799E-3</v>
      </c>
    </row>
    <row r="39" spans="1:7" x14ac:dyDescent="0.25">
      <c r="A39" t="s">
        <v>60</v>
      </c>
      <c r="F39">
        <f t="shared" si="1"/>
        <v>-13.359374999999844</v>
      </c>
      <c r="G39">
        <f t="shared" si="0"/>
        <v>1.05875658818653E-3</v>
      </c>
    </row>
    <row r="40" spans="1:7" x14ac:dyDescent="0.25">
      <c r="A40" t="s">
        <v>61</v>
      </c>
      <c r="F40">
        <f t="shared" si="1"/>
        <v>-13.710937499999789</v>
      </c>
      <c r="G40">
        <f t="shared" si="0"/>
        <v>8.3205980278729401E-4</v>
      </c>
    </row>
    <row r="41" spans="1:7" x14ac:dyDescent="0.25">
      <c r="A41" t="s">
        <v>62</v>
      </c>
      <c r="F41">
        <f t="shared" si="1"/>
        <v>-14.062499999999796</v>
      </c>
      <c r="G41">
        <f t="shared" si="0"/>
        <v>6.2434144079011702E-4</v>
      </c>
    </row>
    <row r="42" spans="1:7" x14ac:dyDescent="0.25">
      <c r="A42" t="s">
        <v>63</v>
      </c>
      <c r="F42">
        <f t="shared" si="1"/>
        <v>-14.414062499999785</v>
      </c>
      <c r="G42">
        <f t="shared" si="0"/>
        <v>4.4266545030218098E-4</v>
      </c>
    </row>
    <row r="43" spans="1:7" x14ac:dyDescent="0.25">
      <c r="A43" t="s">
        <v>64</v>
      </c>
      <c r="F43">
        <f t="shared" si="1"/>
        <v>-14.765625000000009</v>
      </c>
      <c r="G43">
        <f t="shared" si="0"/>
        <v>2.7598715451741801E-4</v>
      </c>
    </row>
    <row r="44" spans="1:7" x14ac:dyDescent="0.25">
      <c r="A44" t="s">
        <v>65</v>
      </c>
      <c r="F44">
        <f t="shared" si="1"/>
        <v>-15.11718750000019</v>
      </c>
      <c r="G44">
        <f t="shared" si="0"/>
        <v>1.3134365621193599E-4</v>
      </c>
    </row>
    <row r="45" spans="1:7" x14ac:dyDescent="0.25">
      <c r="A45" t="s">
        <v>66</v>
      </c>
      <c r="F45">
        <f t="shared" si="1"/>
        <v>-15.468749999984857</v>
      </c>
      <c r="G45">
        <f t="shared" si="0"/>
        <v>-1.5962105956308501E-6</v>
      </c>
    </row>
    <row r="46" spans="1:7" x14ac:dyDescent="0.25">
      <c r="A46" t="s">
        <v>67</v>
      </c>
      <c r="F46">
        <f t="shared" si="1"/>
        <v>-15.820312499999524</v>
      </c>
      <c r="G46">
        <f t="shared" si="0"/>
        <v>-1.15947038038655E-4</v>
      </c>
    </row>
    <row r="47" spans="1:7" x14ac:dyDescent="0.25">
      <c r="A47" t="s">
        <v>68</v>
      </c>
      <c r="F47">
        <f t="shared" si="1"/>
        <v>-16.171874999999737</v>
      </c>
      <c r="G47">
        <f t="shared" si="0"/>
        <v>-2.2126303186263501E-4</v>
      </c>
    </row>
    <row r="48" spans="1:7" x14ac:dyDescent="0.25">
      <c r="A48" t="s">
        <v>69</v>
      </c>
      <c r="F48">
        <f t="shared" si="1"/>
        <v>-16.523437499999911</v>
      </c>
      <c r="G48">
        <f t="shared" si="0"/>
        <v>-3.1081074175358798E-4</v>
      </c>
    </row>
    <row r="49" spans="1:7" x14ac:dyDescent="0.25">
      <c r="A49" t="s">
        <v>70</v>
      </c>
      <c r="F49">
        <f t="shared" si="1"/>
        <v>-16.87499999999994</v>
      </c>
      <c r="G49">
        <f t="shared" si="0"/>
        <v>-3.9360067294123699E-4</v>
      </c>
    </row>
    <row r="50" spans="1:7" x14ac:dyDescent="0.25">
      <c r="A50" t="s">
        <v>71</v>
      </c>
      <c r="F50">
        <f t="shared" si="1"/>
        <v>-17.226562499999705</v>
      </c>
      <c r="G50">
        <f t="shared" si="0"/>
        <v>-4.6300461407748899E-4</v>
      </c>
    </row>
    <row r="51" spans="1:7" x14ac:dyDescent="0.25">
      <c r="A51" t="s">
        <v>72</v>
      </c>
      <c r="F51">
        <f t="shared" si="1"/>
        <v>-17.578124999999737</v>
      </c>
      <c r="G51">
        <f t="shared" si="0"/>
        <v>-5.2739561091517701E-4</v>
      </c>
    </row>
    <row r="52" spans="1:7" x14ac:dyDescent="0.25">
      <c r="A52" t="s">
        <v>73</v>
      </c>
      <c r="F52">
        <f t="shared" si="1"/>
        <v>-17.929687499999673</v>
      </c>
      <c r="G52">
        <f t="shared" si="0"/>
        <v>-5.8025469761104499E-4</v>
      </c>
    </row>
    <row r="53" spans="1:7" x14ac:dyDescent="0.25">
      <c r="A53" t="s">
        <v>74</v>
      </c>
      <c r="F53">
        <f t="shared" si="1"/>
        <v>-18.281249999999766</v>
      </c>
      <c r="G53">
        <f t="shared" si="0"/>
        <v>-6.2957932140923897E-4</v>
      </c>
    </row>
    <row r="54" spans="1:7" x14ac:dyDescent="0.25">
      <c r="A54" t="s">
        <v>75</v>
      </c>
      <c r="F54">
        <f t="shared" si="1"/>
        <v>-18.63281249999984</v>
      </c>
      <c r="G54">
        <f t="shared" si="0"/>
        <v>-6.6906226874427401E-4</v>
      </c>
    </row>
    <row r="55" spans="1:7" x14ac:dyDescent="0.25">
      <c r="A55" t="s">
        <v>76</v>
      </c>
      <c r="F55">
        <f t="shared" si="1"/>
        <v>-18.984374999999837</v>
      </c>
      <c r="G55">
        <f t="shared" si="0"/>
        <v>-7.0615332744692098E-4</v>
      </c>
    </row>
    <row r="56" spans="1:7" x14ac:dyDescent="0.25">
      <c r="A56" t="s">
        <v>77</v>
      </c>
      <c r="F56">
        <f t="shared" si="1"/>
        <v>-19.335937499999865</v>
      </c>
      <c r="G56">
        <f t="shared" si="0"/>
        <v>-7.3466505196023604E-4</v>
      </c>
    </row>
    <row r="57" spans="1:7" x14ac:dyDescent="0.25">
      <c r="A57" t="s">
        <v>78</v>
      </c>
      <c r="F57">
        <f t="shared" si="1"/>
        <v>-19.687499999999861</v>
      </c>
      <c r="G57">
        <f t="shared" si="0"/>
        <v>-7.6176826524437997E-4</v>
      </c>
    </row>
    <row r="58" spans="1:7" x14ac:dyDescent="0.25">
      <c r="A58" t="s">
        <v>79</v>
      </c>
      <c r="F58">
        <f t="shared" si="1"/>
        <v>-20.039062499999872</v>
      </c>
      <c r="G58">
        <f t="shared" si="0"/>
        <v>-7.8149904124798404E-4</v>
      </c>
    </row>
    <row r="59" spans="1:7" x14ac:dyDescent="0.25">
      <c r="A59" t="s">
        <v>80</v>
      </c>
      <c r="F59">
        <f t="shared" si="1"/>
        <v>-20.390624999999883</v>
      </c>
      <c r="G59">
        <f t="shared" si="0"/>
        <v>-8.0065034775743697E-4</v>
      </c>
    </row>
    <row r="60" spans="1:7" x14ac:dyDescent="0.25">
      <c r="A60" t="s">
        <v>81</v>
      </c>
      <c r="F60">
        <f t="shared" si="1"/>
        <v>-20.742187499999876</v>
      </c>
      <c r="G60">
        <f t="shared" si="0"/>
        <v>-8.1332546055988596E-4</v>
      </c>
    </row>
    <row r="61" spans="1:7" x14ac:dyDescent="0.25">
      <c r="A61" t="s">
        <v>82</v>
      </c>
      <c r="F61">
        <f t="shared" si="1"/>
        <v>-21.093749999999797</v>
      </c>
      <c r="G61">
        <f t="shared" si="0"/>
        <v>-8.2595216538231399E-4</v>
      </c>
    </row>
    <row r="62" spans="1:7" x14ac:dyDescent="0.25">
      <c r="A62" t="s">
        <v>83</v>
      </c>
      <c r="F62">
        <f t="shared" si="1"/>
        <v>-21.445312499999829</v>
      </c>
      <c r="G62">
        <f t="shared" si="0"/>
        <v>-8.3281523583805003E-4</v>
      </c>
    </row>
    <row r="63" spans="1:7" x14ac:dyDescent="0.25">
      <c r="A63" t="s">
        <v>84</v>
      </c>
      <c r="F63">
        <f t="shared" si="1"/>
        <v>-21.79687499999979</v>
      </c>
      <c r="G63">
        <f t="shared" si="0"/>
        <v>-8.4015849367566797E-4</v>
      </c>
    </row>
    <row r="64" spans="1:7" x14ac:dyDescent="0.25">
      <c r="A64" t="s">
        <v>85</v>
      </c>
      <c r="F64">
        <f t="shared" si="1"/>
        <v>-22.148437499999723</v>
      </c>
      <c r="G64">
        <f t="shared" si="0"/>
        <v>-8.4250302664640403E-4</v>
      </c>
    </row>
    <row r="65" spans="1:7" x14ac:dyDescent="0.25">
      <c r="A65" t="s">
        <v>86</v>
      </c>
      <c r="F65">
        <f t="shared" si="1"/>
        <v>-22.499999999999954</v>
      </c>
      <c r="G65">
        <f t="shared" si="0"/>
        <v>-8.4574950561804604E-4</v>
      </c>
    </row>
    <row r="66" spans="1:7" x14ac:dyDescent="0.25">
      <c r="A66" t="s">
        <v>87</v>
      </c>
      <c r="F66">
        <f t="shared" si="1"/>
        <v>-22.851562499999751</v>
      </c>
      <c r="G66">
        <f t="shared" ref="G66:G129" si="2">IMREAL(A66)</f>
        <v>-8.4448384970434002E-4</v>
      </c>
    </row>
    <row r="67" spans="1:7" x14ac:dyDescent="0.25">
      <c r="A67" t="s">
        <v>88</v>
      </c>
      <c r="F67">
        <f t="shared" ref="F67:F130" si="3">ATAN(IMAGINARY(A67)/IMREAL(A67))*180/PI()</f>
        <v>-23.203124999999758</v>
      </c>
      <c r="G67">
        <f t="shared" si="2"/>
        <v>-8.44437213764155E-4</v>
      </c>
    </row>
    <row r="68" spans="1:7" x14ac:dyDescent="0.25">
      <c r="A68" t="s">
        <v>89</v>
      </c>
      <c r="F68">
        <f t="shared" si="3"/>
        <v>-23.554687499999851</v>
      </c>
      <c r="G68">
        <f t="shared" si="2"/>
        <v>-8.4038968041243601E-4</v>
      </c>
    </row>
    <row r="69" spans="1:7" x14ac:dyDescent="0.25">
      <c r="A69" t="s">
        <v>90</v>
      </c>
      <c r="F69">
        <f t="shared" si="3"/>
        <v>-23.906249999999972</v>
      </c>
      <c r="G69">
        <f t="shared" si="2"/>
        <v>-8.3782737412184502E-4</v>
      </c>
    </row>
    <row r="70" spans="1:7" x14ac:dyDescent="0.25">
      <c r="A70" t="s">
        <v>91</v>
      </c>
      <c r="F70">
        <f t="shared" si="3"/>
        <v>-24.257812499999851</v>
      </c>
      <c r="G70">
        <f t="shared" si="2"/>
        <v>-8.3167606079444299E-4</v>
      </c>
    </row>
    <row r="71" spans="1:7" x14ac:dyDescent="0.25">
      <c r="A71" t="s">
        <v>92</v>
      </c>
      <c r="F71">
        <f t="shared" si="3"/>
        <v>-24.609374999999794</v>
      </c>
      <c r="G71">
        <f t="shared" si="2"/>
        <v>-8.2717251970564705E-4</v>
      </c>
    </row>
    <row r="72" spans="1:7" x14ac:dyDescent="0.25">
      <c r="A72" t="s">
        <v>93</v>
      </c>
      <c r="F72">
        <f t="shared" si="3"/>
        <v>-24.960937499999812</v>
      </c>
      <c r="G72">
        <f t="shared" si="2"/>
        <v>-8.1927951005707504E-4</v>
      </c>
    </row>
    <row r="73" spans="1:7" x14ac:dyDescent="0.25">
      <c r="A73" t="s">
        <v>94</v>
      </c>
      <c r="F73">
        <f t="shared" si="3"/>
        <v>-25.312499999999925</v>
      </c>
      <c r="G73">
        <f t="shared" si="2"/>
        <v>-8.1308392593365205E-4</v>
      </c>
    </row>
    <row r="74" spans="1:7" x14ac:dyDescent="0.25">
      <c r="A74" t="s">
        <v>95</v>
      </c>
      <c r="F74">
        <f t="shared" si="3"/>
        <v>-25.664062499999812</v>
      </c>
      <c r="G74">
        <f t="shared" si="2"/>
        <v>-8.0381229593094804E-4</v>
      </c>
    </row>
    <row r="75" spans="1:7" x14ac:dyDescent="0.25">
      <c r="A75" t="s">
        <v>96</v>
      </c>
      <c r="F75">
        <f t="shared" si="3"/>
        <v>-26.015624999999982</v>
      </c>
      <c r="G75">
        <f t="shared" si="2"/>
        <v>-7.9635576177443E-4</v>
      </c>
    </row>
    <row r="76" spans="1:7" x14ac:dyDescent="0.25">
      <c r="A76" t="s">
        <v>97</v>
      </c>
      <c r="F76">
        <f t="shared" si="3"/>
        <v>-26.367187499999869</v>
      </c>
      <c r="G76">
        <f t="shared" si="2"/>
        <v>-7.8604987200297496E-4</v>
      </c>
    </row>
    <row r="77" spans="1:7" x14ac:dyDescent="0.25">
      <c r="A77" t="s">
        <v>98</v>
      </c>
      <c r="F77">
        <f t="shared" si="3"/>
        <v>-26.718749999999957</v>
      </c>
      <c r="G77">
        <f t="shared" si="2"/>
        <v>-7.7770887561751101E-4</v>
      </c>
    </row>
    <row r="78" spans="1:7" x14ac:dyDescent="0.25">
      <c r="A78" t="s">
        <v>99</v>
      </c>
      <c r="F78">
        <f t="shared" si="3"/>
        <v>-27.070312499999925</v>
      </c>
      <c r="G78">
        <f t="shared" si="2"/>
        <v>-7.6679830031330305E-4</v>
      </c>
    </row>
    <row r="79" spans="1:7" x14ac:dyDescent="0.25">
      <c r="A79" t="s">
        <v>100</v>
      </c>
      <c r="F79">
        <f t="shared" si="3"/>
        <v>-27.421874999999897</v>
      </c>
      <c r="G79">
        <f t="shared" si="2"/>
        <v>-7.5794723274351795E-4</v>
      </c>
    </row>
    <row r="80" spans="1:7" x14ac:dyDescent="0.25">
      <c r="A80" t="s">
        <v>101</v>
      </c>
      <c r="F80">
        <f t="shared" si="3"/>
        <v>-27.773437499999702</v>
      </c>
      <c r="G80">
        <f t="shared" si="2"/>
        <v>-7.4669838545328297E-4</v>
      </c>
    </row>
    <row r="81" spans="1:7" x14ac:dyDescent="0.25">
      <c r="A81" t="s">
        <v>102</v>
      </c>
      <c r="F81">
        <f t="shared" si="3"/>
        <v>-28.124999999999972</v>
      </c>
      <c r="G81">
        <f t="shared" si="2"/>
        <v>-7.3749516889485601E-4</v>
      </c>
    </row>
    <row r="82" spans="1:7" x14ac:dyDescent="0.25">
      <c r="A82" t="s">
        <v>103</v>
      </c>
      <c r="F82">
        <f t="shared" si="3"/>
        <v>-28.476562499999648</v>
      </c>
      <c r="G82">
        <f t="shared" si="2"/>
        <v>-7.25890750322033E-4</v>
      </c>
    </row>
    <row r="83" spans="1:7" x14ac:dyDescent="0.25">
      <c r="A83" t="s">
        <v>104</v>
      </c>
      <c r="F83">
        <f t="shared" si="3"/>
        <v>-28.828124999999826</v>
      </c>
      <c r="G83">
        <f t="shared" si="2"/>
        <v>-7.1625264508424797E-4</v>
      </c>
    </row>
    <row r="84" spans="1:7" x14ac:dyDescent="0.25">
      <c r="A84" t="s">
        <v>105</v>
      </c>
      <c r="F84">
        <f t="shared" si="3"/>
        <v>-29.179687499999872</v>
      </c>
      <c r="G84">
        <f t="shared" si="2"/>
        <v>-7.0442721146101795E-4</v>
      </c>
    </row>
    <row r="85" spans="1:7" x14ac:dyDescent="0.25">
      <c r="A85" t="s">
        <v>106</v>
      </c>
      <c r="F85">
        <f t="shared" si="3"/>
        <v>-29.531249999999911</v>
      </c>
      <c r="G85">
        <f t="shared" si="2"/>
        <v>-6.9464307146179199E-4</v>
      </c>
    </row>
    <row r="86" spans="1:7" x14ac:dyDescent="0.25">
      <c r="A86" t="s">
        <v>107</v>
      </c>
      <c r="F86">
        <f t="shared" si="3"/>
        <v>-29.882812499999858</v>
      </c>
      <c r="G86">
        <f t="shared" si="2"/>
        <v>-6.8270174040430695E-4</v>
      </c>
    </row>
    <row r="87" spans="1:7" x14ac:dyDescent="0.25">
      <c r="A87" t="s">
        <v>108</v>
      </c>
      <c r="F87">
        <f t="shared" si="3"/>
        <v>-30.234374999999755</v>
      </c>
      <c r="G87">
        <f t="shared" si="2"/>
        <v>-6.7278811575170695E-4</v>
      </c>
    </row>
    <row r="88" spans="1:7" x14ac:dyDescent="0.25">
      <c r="A88" t="s">
        <v>109</v>
      </c>
      <c r="F88">
        <f t="shared" si="3"/>
        <v>-30.585937499999762</v>
      </c>
      <c r="G88">
        <f t="shared" si="2"/>
        <v>-6.6081304881992098E-4</v>
      </c>
    </row>
    <row r="89" spans="1:7" x14ac:dyDescent="0.25">
      <c r="A89" t="s">
        <v>110</v>
      </c>
      <c r="F89">
        <f t="shared" si="3"/>
        <v>-30.937499999999876</v>
      </c>
      <c r="G89">
        <f t="shared" si="2"/>
        <v>-6.5093443226865602E-4</v>
      </c>
    </row>
    <row r="90" spans="1:7" x14ac:dyDescent="0.25">
      <c r="A90" t="s">
        <v>111</v>
      </c>
      <c r="F90">
        <f t="shared" si="3"/>
        <v>-31.28906249999989</v>
      </c>
      <c r="G90">
        <f t="shared" si="2"/>
        <v>-6.3916035843255604E-4</v>
      </c>
    </row>
    <row r="91" spans="1:7" x14ac:dyDescent="0.25">
      <c r="A91" t="s">
        <v>112</v>
      </c>
      <c r="F91">
        <f t="shared" si="3"/>
        <v>-31.640624999999936</v>
      </c>
      <c r="G91">
        <f t="shared" si="2"/>
        <v>-6.2945101447936405E-4</v>
      </c>
    </row>
    <row r="92" spans="1:7" x14ac:dyDescent="0.25">
      <c r="A92" t="s">
        <v>113</v>
      </c>
      <c r="F92">
        <f t="shared" si="3"/>
        <v>-31.99218749999989</v>
      </c>
      <c r="G92">
        <f t="shared" si="2"/>
        <v>-6.1780845508147496E-4</v>
      </c>
    </row>
    <row r="93" spans="1:7" x14ac:dyDescent="0.25">
      <c r="A93" t="s">
        <v>114</v>
      </c>
      <c r="F93">
        <f t="shared" si="3"/>
        <v>-32.343749999999844</v>
      </c>
      <c r="G93">
        <f t="shared" si="2"/>
        <v>-6.0815419694321105E-4</v>
      </c>
    </row>
    <row r="94" spans="1:7" x14ac:dyDescent="0.25">
      <c r="A94" t="s">
        <v>115</v>
      </c>
      <c r="F94">
        <f t="shared" si="3"/>
        <v>-32.695312499999901</v>
      </c>
      <c r="G94">
        <f t="shared" si="2"/>
        <v>-5.9672357920857299E-4</v>
      </c>
    </row>
    <row r="95" spans="1:7" x14ac:dyDescent="0.25">
      <c r="A95" t="s">
        <v>116</v>
      </c>
      <c r="F95">
        <f t="shared" si="3"/>
        <v>-33.046874999999886</v>
      </c>
      <c r="G95">
        <f t="shared" si="2"/>
        <v>-5.8722609893364702E-4</v>
      </c>
    </row>
    <row r="96" spans="1:7" x14ac:dyDescent="0.25">
      <c r="A96" t="s">
        <v>117</v>
      </c>
      <c r="F96">
        <f t="shared" si="3"/>
        <v>-33.398437499999837</v>
      </c>
      <c r="G96">
        <f t="shared" si="2"/>
        <v>-5.7602290846310198E-4</v>
      </c>
    </row>
    <row r="97" spans="1:7" x14ac:dyDescent="0.25">
      <c r="A97" t="s">
        <v>118</v>
      </c>
      <c r="F97">
        <f t="shared" si="3"/>
        <v>-33.749999999999886</v>
      </c>
      <c r="G97">
        <f t="shared" si="2"/>
        <v>-5.6663966157630304E-4</v>
      </c>
    </row>
    <row r="98" spans="1:7" x14ac:dyDescent="0.25">
      <c r="A98" t="s">
        <v>119</v>
      </c>
      <c r="F98">
        <f t="shared" si="3"/>
        <v>-34.101562500000121</v>
      </c>
      <c r="G98">
        <f t="shared" si="2"/>
        <v>-5.5579339591286701E-4</v>
      </c>
    </row>
    <row r="99" spans="1:7" x14ac:dyDescent="0.25">
      <c r="A99" t="s">
        <v>120</v>
      </c>
      <c r="F99">
        <f t="shared" si="3"/>
        <v>-34.453124999999694</v>
      </c>
      <c r="G99">
        <f t="shared" si="2"/>
        <v>-5.4669761515724596E-4</v>
      </c>
    </row>
    <row r="100" spans="1:7" x14ac:dyDescent="0.25">
      <c r="A100" t="s">
        <v>121</v>
      </c>
      <c r="F100">
        <f t="shared" si="3"/>
        <v>-34.804687500000007</v>
      </c>
      <c r="G100">
        <f t="shared" si="2"/>
        <v>-5.3625409931657602E-4</v>
      </c>
    </row>
    <row r="101" spans="1:7" x14ac:dyDescent="0.25">
      <c r="A101" t="s">
        <v>122</v>
      </c>
      <c r="F101">
        <f t="shared" si="3"/>
        <v>-35.156249999999943</v>
      </c>
      <c r="G101">
        <f t="shared" si="2"/>
        <v>-5.2729960651578601E-4</v>
      </c>
    </row>
    <row r="102" spans="1:7" x14ac:dyDescent="0.25">
      <c r="A102" t="s">
        <v>123</v>
      </c>
      <c r="F102">
        <f t="shared" si="3"/>
        <v>-35.507812499999979</v>
      </c>
      <c r="G102">
        <f t="shared" si="2"/>
        <v>-5.1693648955134603E-4</v>
      </c>
    </row>
    <row r="103" spans="1:7" x14ac:dyDescent="0.25">
      <c r="A103" t="s">
        <v>124</v>
      </c>
      <c r="F103">
        <f t="shared" si="3"/>
        <v>-35.859374999999964</v>
      </c>
      <c r="G103">
        <f t="shared" si="2"/>
        <v>-5.0813321573827601E-4</v>
      </c>
    </row>
    <row r="104" spans="1:7" x14ac:dyDescent="0.25">
      <c r="A104" t="s">
        <v>125</v>
      </c>
      <c r="F104">
        <f t="shared" si="3"/>
        <v>-36.210937499999879</v>
      </c>
      <c r="G104">
        <f t="shared" si="2"/>
        <v>-4.9792639796771899E-4</v>
      </c>
    </row>
    <row r="105" spans="1:7" x14ac:dyDescent="0.25">
      <c r="A105" t="s">
        <v>126</v>
      </c>
      <c r="F105">
        <f t="shared" si="3"/>
        <v>-36.562499999999879</v>
      </c>
      <c r="G105">
        <f t="shared" si="2"/>
        <v>-4.8942730199862897E-4</v>
      </c>
    </row>
    <row r="106" spans="1:7" x14ac:dyDescent="0.25">
      <c r="A106" t="s">
        <v>127</v>
      </c>
      <c r="F106">
        <f t="shared" si="3"/>
        <v>-36.9140625</v>
      </c>
      <c r="G106">
        <f t="shared" si="2"/>
        <v>-4.7936589730933799E-4</v>
      </c>
    </row>
    <row r="107" spans="1:7" x14ac:dyDescent="0.25">
      <c r="A107" t="s">
        <v>128</v>
      </c>
      <c r="F107">
        <f t="shared" si="3"/>
        <v>-37.265624999999972</v>
      </c>
      <c r="G107">
        <f t="shared" si="2"/>
        <v>-4.7120362197657702E-4</v>
      </c>
    </row>
    <row r="108" spans="1:7" x14ac:dyDescent="0.25">
      <c r="A108" t="s">
        <v>129</v>
      </c>
      <c r="F108">
        <f t="shared" si="3"/>
        <v>-37.617187499999716</v>
      </c>
      <c r="G108">
        <f t="shared" si="2"/>
        <v>-4.6148413543817599E-4</v>
      </c>
    </row>
    <row r="109" spans="1:7" x14ac:dyDescent="0.25">
      <c r="A109" t="s">
        <v>130</v>
      </c>
      <c r="F109">
        <f t="shared" si="3"/>
        <v>-37.968749999999829</v>
      </c>
      <c r="G109">
        <f t="shared" si="2"/>
        <v>-4.5360257954089298E-4</v>
      </c>
    </row>
    <row r="110" spans="1:7" x14ac:dyDescent="0.25">
      <c r="A110" t="s">
        <v>131</v>
      </c>
      <c r="F110">
        <f t="shared" si="3"/>
        <v>-38.320312499999773</v>
      </c>
      <c r="G110">
        <f t="shared" si="2"/>
        <v>-4.4428894822136599E-4</v>
      </c>
    </row>
    <row r="111" spans="1:7" x14ac:dyDescent="0.25">
      <c r="A111" t="s">
        <v>132</v>
      </c>
      <c r="F111">
        <f t="shared" si="3"/>
        <v>-38.67187499999973</v>
      </c>
      <c r="G111">
        <f t="shared" si="2"/>
        <v>-4.3636949180623298E-4</v>
      </c>
    </row>
    <row r="112" spans="1:7" x14ac:dyDescent="0.25">
      <c r="A112" t="s">
        <v>133</v>
      </c>
      <c r="F112">
        <f t="shared" si="3"/>
        <v>-39.023437499999694</v>
      </c>
      <c r="G112">
        <f t="shared" si="2"/>
        <v>-4.2735635613113201E-4</v>
      </c>
    </row>
    <row r="113" spans="1:7" x14ac:dyDescent="0.25">
      <c r="A113" t="s">
        <v>134</v>
      </c>
      <c r="F113">
        <f t="shared" si="3"/>
        <v>-39.374999999999851</v>
      </c>
      <c r="G113">
        <f t="shared" si="2"/>
        <v>-4.1963204055516098E-4</v>
      </c>
    </row>
    <row r="114" spans="1:7" x14ac:dyDescent="0.25">
      <c r="A114" t="s">
        <v>135</v>
      </c>
      <c r="F114">
        <f t="shared" si="3"/>
        <v>-39.726562499999844</v>
      </c>
      <c r="G114">
        <f t="shared" si="2"/>
        <v>-4.1074064505079998E-4</v>
      </c>
    </row>
    <row r="115" spans="1:7" x14ac:dyDescent="0.25">
      <c r="A115" t="s">
        <v>136</v>
      </c>
      <c r="F115">
        <f t="shared" si="3"/>
        <v>-40.078124999999829</v>
      </c>
      <c r="G115">
        <f t="shared" si="2"/>
        <v>-4.0333156680638898E-4</v>
      </c>
    </row>
    <row r="116" spans="1:7" x14ac:dyDescent="0.25">
      <c r="A116" t="s">
        <v>137</v>
      </c>
      <c r="F116">
        <f t="shared" si="3"/>
        <v>-40.429687499999822</v>
      </c>
      <c r="G116">
        <f t="shared" si="2"/>
        <v>-3.9451231581337E-4</v>
      </c>
    </row>
    <row r="117" spans="1:7" x14ac:dyDescent="0.25">
      <c r="A117" t="s">
        <v>138</v>
      </c>
      <c r="F117">
        <f t="shared" si="3"/>
        <v>-40.781249999999801</v>
      </c>
      <c r="G117">
        <f t="shared" si="2"/>
        <v>-3.87456279584801E-4</v>
      </c>
    </row>
    <row r="118" spans="1:7" x14ac:dyDescent="0.25">
      <c r="A118" t="s">
        <v>139</v>
      </c>
      <c r="F118">
        <f t="shared" si="3"/>
        <v>-41.132812499999773</v>
      </c>
      <c r="G118">
        <f t="shared" si="2"/>
        <v>-3.7907672801661298E-4</v>
      </c>
    </row>
    <row r="119" spans="1:7" x14ac:dyDescent="0.25">
      <c r="A119" t="s">
        <v>140</v>
      </c>
      <c r="F119">
        <f t="shared" si="3"/>
        <v>-41.484374999999666</v>
      </c>
      <c r="G119">
        <f t="shared" si="2"/>
        <v>-3.7218606388781202E-4</v>
      </c>
    </row>
    <row r="120" spans="1:7" x14ac:dyDescent="0.25">
      <c r="A120" t="s">
        <v>141</v>
      </c>
      <c r="F120">
        <f t="shared" si="3"/>
        <v>-41.83593749999973</v>
      </c>
      <c r="G120">
        <f t="shared" si="2"/>
        <v>-3.6425649471338102E-4</v>
      </c>
    </row>
    <row r="121" spans="1:7" x14ac:dyDescent="0.25">
      <c r="A121" t="s">
        <v>142</v>
      </c>
      <c r="F121">
        <f t="shared" si="3"/>
        <v>-42.187499999999844</v>
      </c>
      <c r="G121">
        <f t="shared" si="2"/>
        <v>-3.5744918313386899E-4</v>
      </c>
    </row>
    <row r="122" spans="1:7" x14ac:dyDescent="0.25">
      <c r="A122" t="s">
        <v>143</v>
      </c>
      <c r="F122">
        <f t="shared" si="3"/>
        <v>-42.539062499999929</v>
      </c>
      <c r="G122">
        <f t="shared" si="2"/>
        <v>-3.4966167956597801E-4</v>
      </c>
    </row>
    <row r="123" spans="1:7" x14ac:dyDescent="0.25">
      <c r="A123" t="s">
        <v>144</v>
      </c>
      <c r="F123">
        <f t="shared" si="3"/>
        <v>-42.890624999999773</v>
      </c>
      <c r="G123">
        <f t="shared" si="2"/>
        <v>-3.4325741231608001E-4</v>
      </c>
    </row>
    <row r="124" spans="1:7" x14ac:dyDescent="0.25">
      <c r="A124" t="s">
        <v>145</v>
      </c>
      <c r="F124">
        <f t="shared" si="3"/>
        <v>-43.242187499999609</v>
      </c>
      <c r="G124">
        <f t="shared" si="2"/>
        <v>-3.3549123266439799E-4</v>
      </c>
    </row>
    <row r="125" spans="1:7" x14ac:dyDescent="0.25">
      <c r="A125" t="s">
        <v>146</v>
      </c>
      <c r="F125">
        <f t="shared" si="3"/>
        <v>-43.593749999999751</v>
      </c>
      <c r="G125">
        <f t="shared" si="2"/>
        <v>-3.2927127184815901E-4</v>
      </c>
    </row>
    <row r="126" spans="1:7" x14ac:dyDescent="0.25">
      <c r="A126" t="s">
        <v>147</v>
      </c>
      <c r="F126">
        <f t="shared" si="3"/>
        <v>-43.945312499999851</v>
      </c>
      <c r="G126">
        <f t="shared" si="2"/>
        <v>-3.21938807938132E-4</v>
      </c>
    </row>
    <row r="127" spans="1:7" x14ac:dyDescent="0.25">
      <c r="A127" t="s">
        <v>148</v>
      </c>
      <c r="F127">
        <f t="shared" si="3"/>
        <v>-44.296874999999694</v>
      </c>
      <c r="G127">
        <f t="shared" si="2"/>
        <v>-3.1582327654471699E-4</v>
      </c>
    </row>
    <row r="128" spans="1:7" x14ac:dyDescent="0.25">
      <c r="A128" t="s">
        <v>149</v>
      </c>
      <c r="F128">
        <f t="shared" si="3"/>
        <v>-44.648437499999574</v>
      </c>
      <c r="G128">
        <f t="shared" si="2"/>
        <v>-3.0888127260949699E-4</v>
      </c>
    </row>
    <row r="129" spans="1:7" x14ac:dyDescent="0.25">
      <c r="A129" t="s">
        <v>150</v>
      </c>
      <c r="F129">
        <f t="shared" si="3"/>
        <v>-45</v>
      </c>
      <c r="G129">
        <f t="shared" si="2"/>
        <v>-3.0300811358610201E-4</v>
      </c>
    </row>
    <row r="130" spans="1:7" x14ac:dyDescent="0.25">
      <c r="A130" t="s">
        <v>151</v>
      </c>
      <c r="F130">
        <f t="shared" si="3"/>
        <v>-45.35156250000086</v>
      </c>
      <c r="G130">
        <f t="shared" ref="G130:G193" si="4">IMREAL(A130)</f>
        <v>-2.95926728954015E-4</v>
      </c>
    </row>
    <row r="131" spans="1:7" x14ac:dyDescent="0.25">
      <c r="A131" t="s">
        <v>152</v>
      </c>
      <c r="F131">
        <f t="shared" ref="F131:F194" si="5">ATAN(IMAGINARY(A131)/IMREAL(A131))*180/PI()</f>
        <v>-45.703124999999957</v>
      </c>
      <c r="G131">
        <f t="shared" si="4"/>
        <v>-2.90291944626793E-4</v>
      </c>
    </row>
    <row r="132" spans="1:7" x14ac:dyDescent="0.25">
      <c r="A132" t="s">
        <v>153</v>
      </c>
      <c r="F132">
        <f t="shared" si="5"/>
        <v>-46.054687499999481</v>
      </c>
      <c r="G132">
        <f t="shared" si="4"/>
        <v>-2.8347993417998299E-4</v>
      </c>
    </row>
    <row r="133" spans="1:7" x14ac:dyDescent="0.25">
      <c r="A133" t="s">
        <v>154</v>
      </c>
      <c r="F133">
        <f t="shared" si="5"/>
        <v>-46.406249999999815</v>
      </c>
      <c r="G133">
        <f t="shared" si="4"/>
        <v>-2.77797143829012E-4</v>
      </c>
    </row>
    <row r="134" spans="1:7" x14ac:dyDescent="0.25">
      <c r="A134" t="s">
        <v>155</v>
      </c>
      <c r="F134">
        <f t="shared" si="5"/>
        <v>-46.757812499999588</v>
      </c>
      <c r="G134">
        <f t="shared" si="4"/>
        <v>-2.7138283672906301E-4</v>
      </c>
    </row>
    <row r="135" spans="1:7" x14ac:dyDescent="0.25">
      <c r="A135" t="s">
        <v>156</v>
      </c>
      <c r="F135">
        <f t="shared" si="5"/>
        <v>-47.109374999999453</v>
      </c>
      <c r="G135">
        <f t="shared" si="4"/>
        <v>-2.6608574059270001E-4</v>
      </c>
    </row>
    <row r="136" spans="1:7" x14ac:dyDescent="0.25">
      <c r="A136" t="s">
        <v>157</v>
      </c>
      <c r="F136">
        <f t="shared" si="5"/>
        <v>-47.460937499999865</v>
      </c>
      <c r="G136">
        <f t="shared" si="4"/>
        <v>-2.5976731619703697E-4</v>
      </c>
    </row>
    <row r="137" spans="1:7" x14ac:dyDescent="0.25">
      <c r="A137" t="s">
        <v>158</v>
      </c>
      <c r="F137">
        <f t="shared" si="5"/>
        <v>-47.812499999999304</v>
      </c>
      <c r="G137">
        <f t="shared" si="4"/>
        <v>-2.5480834017917999E-4</v>
      </c>
    </row>
    <row r="138" spans="1:7" x14ac:dyDescent="0.25">
      <c r="A138" t="s">
        <v>159</v>
      </c>
      <c r="F138">
        <f t="shared" si="5"/>
        <v>-48.164062499999915</v>
      </c>
      <c r="G138">
        <f t="shared" si="4"/>
        <v>-2.4876810232700198E-4</v>
      </c>
    </row>
    <row r="139" spans="1:7" x14ac:dyDescent="0.25">
      <c r="A139" t="s">
        <v>160</v>
      </c>
      <c r="F139">
        <f t="shared" si="5"/>
        <v>-48.515624999999339</v>
      </c>
      <c r="G139">
        <f t="shared" si="4"/>
        <v>-2.4368164019736901E-4</v>
      </c>
    </row>
    <row r="140" spans="1:7" x14ac:dyDescent="0.25">
      <c r="A140" t="s">
        <v>161</v>
      </c>
      <c r="F140">
        <f t="shared" si="5"/>
        <v>-48.86718749999919</v>
      </c>
      <c r="G140">
        <f t="shared" si="4"/>
        <v>-2.3783782307480999E-4</v>
      </c>
    </row>
    <row r="141" spans="1:7" x14ac:dyDescent="0.25">
      <c r="A141" t="s">
        <v>162</v>
      </c>
      <c r="F141">
        <f t="shared" si="5"/>
        <v>-49.218749999999439</v>
      </c>
      <c r="G141">
        <f t="shared" si="4"/>
        <v>-2.33034272075158E-4</v>
      </c>
    </row>
    <row r="142" spans="1:7" x14ac:dyDescent="0.25">
      <c r="A142" t="s">
        <v>163</v>
      </c>
      <c r="F142">
        <f t="shared" si="5"/>
        <v>-49.570312499999602</v>
      </c>
      <c r="G142">
        <f t="shared" si="4"/>
        <v>-2.2715608608980201E-4</v>
      </c>
    </row>
    <row r="143" spans="1:7" x14ac:dyDescent="0.25">
      <c r="A143" t="s">
        <v>164</v>
      </c>
      <c r="F143">
        <f t="shared" si="5"/>
        <v>-49.921874999999723</v>
      </c>
      <c r="G143">
        <f t="shared" si="4"/>
        <v>-2.2250782297058601E-4</v>
      </c>
    </row>
    <row r="144" spans="1:7" x14ac:dyDescent="0.25">
      <c r="A144" t="s">
        <v>165</v>
      </c>
      <c r="F144">
        <f t="shared" si="5"/>
        <v>-50.273437499999503</v>
      </c>
      <c r="G144">
        <f t="shared" si="4"/>
        <v>-2.1706983186214901E-4</v>
      </c>
    </row>
    <row r="145" spans="1:7" x14ac:dyDescent="0.25">
      <c r="A145" t="s">
        <v>166</v>
      </c>
      <c r="F145">
        <f t="shared" si="5"/>
        <v>-50.624999999999496</v>
      </c>
      <c r="G145">
        <f t="shared" si="4"/>
        <v>-2.12472490227212E-4</v>
      </c>
    </row>
    <row r="146" spans="1:7" x14ac:dyDescent="0.25">
      <c r="A146" t="s">
        <v>167</v>
      </c>
      <c r="F146">
        <f t="shared" si="5"/>
        <v>-50.976562499999893</v>
      </c>
      <c r="G146">
        <f t="shared" si="4"/>
        <v>-2.0702215896536099E-4</v>
      </c>
    </row>
    <row r="147" spans="1:7" x14ac:dyDescent="0.25">
      <c r="A147" t="s">
        <v>168</v>
      </c>
      <c r="F147">
        <f t="shared" si="5"/>
        <v>-51.328124999999837</v>
      </c>
      <c r="G147">
        <f t="shared" si="4"/>
        <v>-2.0270676787061199E-4</v>
      </c>
    </row>
    <row r="148" spans="1:7" x14ac:dyDescent="0.25">
      <c r="A148" t="s">
        <v>169</v>
      </c>
      <c r="F148">
        <f t="shared" si="5"/>
        <v>-51.679687499999687</v>
      </c>
      <c r="G148">
        <f t="shared" si="4"/>
        <v>-1.9743040640819701E-4</v>
      </c>
    </row>
    <row r="149" spans="1:7" x14ac:dyDescent="0.25">
      <c r="A149" t="s">
        <v>170</v>
      </c>
      <c r="F149">
        <f t="shared" si="5"/>
        <v>-52.031249999999794</v>
      </c>
      <c r="G149">
        <f t="shared" si="4"/>
        <v>-1.9309187874832999E-4</v>
      </c>
    </row>
    <row r="150" spans="1:7" x14ac:dyDescent="0.25">
      <c r="A150" t="s">
        <v>171</v>
      </c>
      <c r="F150">
        <f t="shared" si="5"/>
        <v>-52.382812499999694</v>
      </c>
      <c r="G150">
        <f t="shared" si="4"/>
        <v>-1.88120925536221E-4</v>
      </c>
    </row>
    <row r="151" spans="1:7" x14ac:dyDescent="0.25">
      <c r="A151" t="s">
        <v>172</v>
      </c>
      <c r="F151">
        <f t="shared" si="5"/>
        <v>-52.734374999999666</v>
      </c>
      <c r="G151">
        <f t="shared" si="4"/>
        <v>-1.8408192583521701E-4</v>
      </c>
    </row>
    <row r="152" spans="1:7" x14ac:dyDescent="0.25">
      <c r="A152" t="s">
        <v>173</v>
      </c>
      <c r="F152">
        <f t="shared" si="5"/>
        <v>-53.085937499999673</v>
      </c>
      <c r="G152">
        <f t="shared" si="4"/>
        <v>-1.79157333114E-4</v>
      </c>
    </row>
    <row r="153" spans="1:7" x14ac:dyDescent="0.25">
      <c r="A153" t="s">
        <v>174</v>
      </c>
      <c r="F153">
        <f t="shared" si="5"/>
        <v>-53.437499999999972</v>
      </c>
      <c r="G153">
        <f t="shared" si="4"/>
        <v>-1.7536252287077801E-4</v>
      </c>
    </row>
    <row r="154" spans="1:7" x14ac:dyDescent="0.25">
      <c r="A154" t="s">
        <v>175</v>
      </c>
      <c r="F154">
        <f t="shared" si="5"/>
        <v>-53.789062499999702</v>
      </c>
      <c r="G154">
        <f t="shared" si="4"/>
        <v>-1.7084503712671401E-4</v>
      </c>
    </row>
    <row r="155" spans="1:7" x14ac:dyDescent="0.25">
      <c r="A155" t="s">
        <v>176</v>
      </c>
      <c r="F155">
        <f t="shared" si="5"/>
        <v>-54.140624999999787</v>
      </c>
      <c r="G155">
        <f t="shared" si="4"/>
        <v>-1.67012691682863E-4</v>
      </c>
    </row>
    <row r="156" spans="1:7" x14ac:dyDescent="0.25">
      <c r="A156" t="s">
        <v>177</v>
      </c>
      <c r="F156">
        <f t="shared" si="5"/>
        <v>-54.492187499999858</v>
      </c>
      <c r="G156">
        <f t="shared" si="4"/>
        <v>-1.6241274842183201E-4</v>
      </c>
    </row>
    <row r="157" spans="1:7" x14ac:dyDescent="0.25">
      <c r="A157" t="s">
        <v>178</v>
      </c>
      <c r="F157">
        <f t="shared" si="5"/>
        <v>-54.843749999999773</v>
      </c>
      <c r="G157">
        <f t="shared" si="4"/>
        <v>-1.5887236115017799E-4</v>
      </c>
    </row>
    <row r="158" spans="1:7" x14ac:dyDescent="0.25">
      <c r="A158" t="s">
        <v>179</v>
      </c>
      <c r="F158">
        <f t="shared" si="5"/>
        <v>-55.195312499999766</v>
      </c>
      <c r="G158">
        <f t="shared" si="4"/>
        <v>-1.54536062085989E-4</v>
      </c>
    </row>
    <row r="159" spans="1:7" x14ac:dyDescent="0.25">
      <c r="A159" t="s">
        <v>180</v>
      </c>
      <c r="F159">
        <f t="shared" si="5"/>
        <v>-55.546874999999787</v>
      </c>
      <c r="G159">
        <f t="shared" si="4"/>
        <v>-1.5093536617930299E-4</v>
      </c>
    </row>
    <row r="160" spans="1:7" x14ac:dyDescent="0.25">
      <c r="A160" t="s">
        <v>181</v>
      </c>
      <c r="F160">
        <f t="shared" si="5"/>
        <v>-55.898437499999893</v>
      </c>
      <c r="G160">
        <f t="shared" si="4"/>
        <v>-1.4673892198914401E-4</v>
      </c>
    </row>
    <row r="161" spans="1:7" x14ac:dyDescent="0.25">
      <c r="A161" t="s">
        <v>182</v>
      </c>
      <c r="F161">
        <f t="shared" si="5"/>
        <v>-56.249999999999879</v>
      </c>
      <c r="G161">
        <f t="shared" si="4"/>
        <v>-1.4354053784625901E-4</v>
      </c>
    </row>
    <row r="162" spans="1:7" x14ac:dyDescent="0.25">
      <c r="A162" t="s">
        <v>183</v>
      </c>
      <c r="F162">
        <f t="shared" si="5"/>
        <v>-56.601562499999311</v>
      </c>
      <c r="G162">
        <f t="shared" si="4"/>
        <v>-1.39511452608946E-4</v>
      </c>
    </row>
    <row r="163" spans="1:7" x14ac:dyDescent="0.25">
      <c r="A163" t="s">
        <v>184</v>
      </c>
      <c r="F163">
        <f t="shared" si="5"/>
        <v>-56.95312499999914</v>
      </c>
      <c r="G163">
        <f t="shared" si="4"/>
        <v>-1.3619091490072699E-4</v>
      </c>
    </row>
    <row r="164" spans="1:7" x14ac:dyDescent="0.25">
      <c r="A164" t="s">
        <v>185</v>
      </c>
      <c r="F164">
        <f t="shared" si="5"/>
        <v>-57.304687499999808</v>
      </c>
      <c r="G164">
        <f t="shared" si="4"/>
        <v>-1.3231796266671001E-4</v>
      </c>
    </row>
    <row r="165" spans="1:7" x14ac:dyDescent="0.25">
      <c r="A165" t="s">
        <v>186</v>
      </c>
      <c r="F165">
        <f t="shared" si="5"/>
        <v>-57.656249999999773</v>
      </c>
      <c r="G165">
        <f t="shared" si="4"/>
        <v>-1.29272134358205E-4</v>
      </c>
    </row>
    <row r="166" spans="1:7" x14ac:dyDescent="0.25">
      <c r="A166" t="s">
        <v>187</v>
      </c>
      <c r="F166">
        <f t="shared" si="5"/>
        <v>-58.007812500000249</v>
      </c>
      <c r="G166">
        <f t="shared" si="4"/>
        <v>-1.2540560550014599E-4</v>
      </c>
    </row>
    <row r="167" spans="1:7" x14ac:dyDescent="0.25">
      <c r="A167" t="s">
        <v>188</v>
      </c>
      <c r="F167">
        <f t="shared" si="5"/>
        <v>-58.359374999999808</v>
      </c>
      <c r="G167">
        <f t="shared" si="4"/>
        <v>-1.22333759390623E-4</v>
      </c>
    </row>
    <row r="168" spans="1:7" x14ac:dyDescent="0.25">
      <c r="A168" t="s">
        <v>189</v>
      </c>
      <c r="F168">
        <f t="shared" si="5"/>
        <v>-58.710937499999432</v>
      </c>
      <c r="G168">
        <f t="shared" si="4"/>
        <v>-1.18796746334735E-4</v>
      </c>
    </row>
    <row r="169" spans="1:7" x14ac:dyDescent="0.25">
      <c r="A169" t="s">
        <v>190</v>
      </c>
      <c r="F169">
        <f t="shared" si="5"/>
        <v>-59.06249999999995</v>
      </c>
      <c r="G169">
        <f t="shared" si="4"/>
        <v>-1.1604715695490701E-4</v>
      </c>
    </row>
    <row r="170" spans="1:7" x14ac:dyDescent="0.25">
      <c r="A170" t="s">
        <v>191</v>
      </c>
      <c r="F170">
        <f t="shared" si="5"/>
        <v>-59.414062499999659</v>
      </c>
      <c r="G170">
        <f t="shared" si="4"/>
        <v>-1.12498926779642E-4</v>
      </c>
    </row>
    <row r="171" spans="1:7" x14ac:dyDescent="0.25">
      <c r="A171" t="s">
        <v>192</v>
      </c>
      <c r="F171">
        <f t="shared" si="5"/>
        <v>-59.765624999999886</v>
      </c>
      <c r="G171">
        <f t="shared" si="4"/>
        <v>-1.09655020957063E-4</v>
      </c>
    </row>
    <row r="172" spans="1:7" x14ac:dyDescent="0.25">
      <c r="A172" t="s">
        <v>193</v>
      </c>
      <c r="F172">
        <f t="shared" si="5"/>
        <v>-60.117187499999766</v>
      </c>
      <c r="G172">
        <f t="shared" si="4"/>
        <v>-1.0631715599797701E-4</v>
      </c>
    </row>
    <row r="173" spans="1:7" x14ac:dyDescent="0.25">
      <c r="A173" t="s">
        <v>194</v>
      </c>
      <c r="F173">
        <f t="shared" si="5"/>
        <v>-60.468749999999844</v>
      </c>
      <c r="G173">
        <f t="shared" si="4"/>
        <v>-1.0365764962759599E-4</v>
      </c>
    </row>
    <row r="174" spans="1:7" x14ac:dyDescent="0.25">
      <c r="A174" t="s">
        <v>195</v>
      </c>
      <c r="F174">
        <f t="shared" si="5"/>
        <v>-60.820312499999858</v>
      </c>
      <c r="G174">
        <f t="shared" si="4"/>
        <v>-1.0026407341413E-4</v>
      </c>
    </row>
    <row r="175" spans="1:7" x14ac:dyDescent="0.25">
      <c r="A175" t="s">
        <v>196</v>
      </c>
      <c r="F175">
        <f t="shared" si="5"/>
        <v>-61.171874999999567</v>
      </c>
      <c r="G175">
        <f t="shared" si="4"/>
        <v>-9.7636790941922497E-5</v>
      </c>
    </row>
    <row r="176" spans="1:7" x14ac:dyDescent="0.25">
      <c r="A176" t="s">
        <v>197</v>
      </c>
      <c r="F176">
        <f t="shared" si="5"/>
        <v>-61.523437499999915</v>
      </c>
      <c r="G176">
        <f t="shared" si="4"/>
        <v>-9.4588655085159698E-5</v>
      </c>
    </row>
    <row r="177" spans="1:7" x14ac:dyDescent="0.25">
      <c r="A177" t="s">
        <v>198</v>
      </c>
      <c r="F177">
        <f t="shared" si="5"/>
        <v>-61.874999999999829</v>
      </c>
      <c r="G177">
        <f t="shared" si="4"/>
        <v>-9.2234405577978603E-5</v>
      </c>
    </row>
    <row r="178" spans="1:7" x14ac:dyDescent="0.25">
      <c r="A178" t="s">
        <v>199</v>
      </c>
      <c r="F178">
        <f t="shared" si="5"/>
        <v>-62.226562499999829</v>
      </c>
      <c r="G178">
        <f t="shared" si="4"/>
        <v>-8.9201819523223103E-5</v>
      </c>
    </row>
    <row r="179" spans="1:7" x14ac:dyDescent="0.25">
      <c r="A179" t="s">
        <v>200</v>
      </c>
      <c r="F179">
        <f t="shared" si="5"/>
        <v>-62.578124999999943</v>
      </c>
      <c r="G179">
        <f t="shared" si="4"/>
        <v>-8.6848473158522094E-5</v>
      </c>
    </row>
    <row r="180" spans="1:7" x14ac:dyDescent="0.25">
      <c r="A180" t="s">
        <v>201</v>
      </c>
      <c r="F180">
        <f t="shared" si="5"/>
        <v>-62.929687500000057</v>
      </c>
      <c r="G180">
        <f t="shared" si="4"/>
        <v>-8.4058984003529606E-5</v>
      </c>
    </row>
    <row r="181" spans="1:7" x14ac:dyDescent="0.25">
      <c r="A181" t="s">
        <v>202</v>
      </c>
      <c r="F181">
        <f t="shared" si="5"/>
        <v>-63.28124999999995</v>
      </c>
      <c r="G181">
        <f t="shared" si="4"/>
        <v>-8.1878386351313197E-5</v>
      </c>
    </row>
    <row r="182" spans="1:7" x14ac:dyDescent="0.25">
      <c r="A182" t="s">
        <v>203</v>
      </c>
      <c r="F182">
        <f t="shared" si="5"/>
        <v>-63.632812499999531</v>
      </c>
      <c r="G182">
        <f t="shared" si="4"/>
        <v>-7.90583209252843E-5</v>
      </c>
    </row>
    <row r="183" spans="1:7" x14ac:dyDescent="0.25">
      <c r="A183" t="s">
        <v>204</v>
      </c>
      <c r="F183">
        <f t="shared" si="5"/>
        <v>-63.984374999999581</v>
      </c>
      <c r="G183">
        <f t="shared" si="4"/>
        <v>-7.6904961824395907E-5</v>
      </c>
    </row>
    <row r="184" spans="1:7" x14ac:dyDescent="0.25">
      <c r="A184" t="s">
        <v>205</v>
      </c>
      <c r="F184">
        <f t="shared" si="5"/>
        <v>-64.335937499999702</v>
      </c>
      <c r="G184">
        <f t="shared" si="4"/>
        <v>-7.4380005827213403E-5</v>
      </c>
    </row>
    <row r="185" spans="1:7" x14ac:dyDescent="0.25">
      <c r="A185" t="s">
        <v>206</v>
      </c>
      <c r="F185">
        <f t="shared" si="5"/>
        <v>-64.687499999999915</v>
      </c>
      <c r="G185">
        <f t="shared" si="4"/>
        <v>-7.2452960227838096E-5</v>
      </c>
    </row>
    <row r="186" spans="1:7" x14ac:dyDescent="0.25">
      <c r="A186" t="s">
        <v>207</v>
      </c>
      <c r="F186">
        <f t="shared" si="5"/>
        <v>-65.039062499999332</v>
      </c>
      <c r="G186">
        <f t="shared" si="4"/>
        <v>-6.9878996841299702E-5</v>
      </c>
    </row>
    <row r="187" spans="1:7" x14ac:dyDescent="0.25">
      <c r="A187" t="s">
        <v>208</v>
      </c>
      <c r="F187">
        <f t="shared" si="5"/>
        <v>-65.390624999999943</v>
      </c>
      <c r="G187">
        <f t="shared" si="4"/>
        <v>-6.7847412604315693E-5</v>
      </c>
    </row>
    <row r="188" spans="1:7" x14ac:dyDescent="0.25">
      <c r="A188" t="s">
        <v>209</v>
      </c>
      <c r="F188">
        <f t="shared" si="5"/>
        <v>-65.742187499999815</v>
      </c>
      <c r="G188">
        <f t="shared" si="4"/>
        <v>-6.5434922531880596E-5</v>
      </c>
    </row>
    <row r="189" spans="1:7" x14ac:dyDescent="0.25">
      <c r="A189" t="s">
        <v>210</v>
      </c>
      <c r="F189">
        <f t="shared" si="5"/>
        <v>-66.093749999999631</v>
      </c>
      <c r="G189">
        <f t="shared" si="4"/>
        <v>-6.3588708214820801E-5</v>
      </c>
    </row>
    <row r="190" spans="1:7" x14ac:dyDescent="0.25">
      <c r="A190" t="s">
        <v>211</v>
      </c>
      <c r="F190">
        <f t="shared" si="5"/>
        <v>-66.445312499999744</v>
      </c>
      <c r="G190">
        <f t="shared" si="4"/>
        <v>-6.1212155228351694E-5</v>
      </c>
    </row>
    <row r="191" spans="1:7" x14ac:dyDescent="0.25">
      <c r="A191" t="s">
        <v>212</v>
      </c>
      <c r="F191">
        <f t="shared" si="5"/>
        <v>-66.796874999999872</v>
      </c>
      <c r="G191">
        <f t="shared" si="4"/>
        <v>-5.9362750745943797E-5</v>
      </c>
    </row>
    <row r="192" spans="1:7" x14ac:dyDescent="0.25">
      <c r="A192" t="s">
        <v>213</v>
      </c>
      <c r="F192">
        <f t="shared" si="5"/>
        <v>-67.148437499999631</v>
      </c>
      <c r="G192">
        <f t="shared" si="4"/>
        <v>-5.7193773956703603E-5</v>
      </c>
    </row>
    <row r="193" spans="1:7" x14ac:dyDescent="0.25">
      <c r="A193" t="s">
        <v>214</v>
      </c>
      <c r="F193">
        <f t="shared" si="5"/>
        <v>-67.499999999999929</v>
      </c>
      <c r="G193">
        <f t="shared" si="4"/>
        <v>-5.5577669539613699E-5</v>
      </c>
    </row>
    <row r="194" spans="1:7" x14ac:dyDescent="0.25">
      <c r="A194" t="s">
        <v>215</v>
      </c>
      <c r="F194">
        <f t="shared" si="5"/>
        <v>-67.851562499998792</v>
      </c>
      <c r="G194">
        <f t="shared" ref="G194:G257" si="6">IMREAL(A194)</f>
        <v>-5.3462313143691503E-5</v>
      </c>
    </row>
    <row r="195" spans="1:7" x14ac:dyDescent="0.25">
      <c r="A195" t="s">
        <v>216</v>
      </c>
      <c r="F195">
        <f t="shared" ref="F195:F258" si="7">ATAN(IMAGINARY(A195)/IMREAL(A195))*180/PI()</f>
        <v>-68.203124999998892</v>
      </c>
      <c r="G195">
        <f t="shared" si="6"/>
        <v>-5.1789981262558799E-5</v>
      </c>
    </row>
    <row r="196" spans="1:7" x14ac:dyDescent="0.25">
      <c r="A196" t="s">
        <v>217</v>
      </c>
      <c r="F196">
        <f t="shared" si="7"/>
        <v>-68.554687499999801</v>
      </c>
      <c r="G196">
        <f t="shared" si="6"/>
        <v>-4.9739685510411002E-5</v>
      </c>
    </row>
    <row r="197" spans="1:7" x14ac:dyDescent="0.25">
      <c r="A197" t="s">
        <v>218</v>
      </c>
      <c r="F197">
        <f t="shared" si="7"/>
        <v>-68.906249999999645</v>
      </c>
      <c r="G197">
        <f t="shared" si="6"/>
        <v>-4.8270722812773397E-5</v>
      </c>
    </row>
    <row r="198" spans="1:7" x14ac:dyDescent="0.25">
      <c r="A198" t="s">
        <v>219</v>
      </c>
      <c r="F198">
        <f t="shared" si="7"/>
        <v>-69.257812499999034</v>
      </c>
      <c r="G198">
        <f t="shared" si="6"/>
        <v>-4.6428300671930099E-5</v>
      </c>
    </row>
    <row r="199" spans="1:7" x14ac:dyDescent="0.25">
      <c r="A199" t="s">
        <v>220</v>
      </c>
      <c r="F199">
        <f t="shared" si="7"/>
        <v>-69.609374999999403</v>
      </c>
      <c r="G199">
        <f t="shared" si="6"/>
        <v>-4.5035295606194103E-5</v>
      </c>
    </row>
    <row r="200" spans="1:7" x14ac:dyDescent="0.25">
      <c r="A200" t="s">
        <v>221</v>
      </c>
      <c r="F200">
        <f t="shared" si="7"/>
        <v>-69.960937499999858</v>
      </c>
      <c r="G200">
        <f t="shared" si="6"/>
        <v>-4.3218347259702098E-5</v>
      </c>
    </row>
    <row r="201" spans="1:7" x14ac:dyDescent="0.25">
      <c r="A201" t="s">
        <v>222</v>
      </c>
      <c r="F201">
        <f t="shared" si="7"/>
        <v>-70.312500000000043</v>
      </c>
      <c r="G201">
        <f t="shared" si="6"/>
        <v>-4.1878116001527802E-5</v>
      </c>
    </row>
    <row r="202" spans="1:7" x14ac:dyDescent="0.25">
      <c r="A202" t="s">
        <v>223</v>
      </c>
      <c r="F202">
        <f t="shared" si="7"/>
        <v>-70.664062499999872</v>
      </c>
      <c r="G202">
        <f t="shared" si="6"/>
        <v>-4.016599790512E-5</v>
      </c>
    </row>
    <row r="203" spans="1:7" x14ac:dyDescent="0.25">
      <c r="A203" t="s">
        <v>224</v>
      </c>
      <c r="F203">
        <f t="shared" si="7"/>
        <v>-71.015624999999289</v>
      </c>
      <c r="G203">
        <f t="shared" si="6"/>
        <v>-3.8848440881880501E-5</v>
      </c>
    </row>
    <row r="204" spans="1:7" x14ac:dyDescent="0.25">
      <c r="A204" t="s">
        <v>225</v>
      </c>
      <c r="F204">
        <f t="shared" si="7"/>
        <v>-71.367187499999716</v>
      </c>
      <c r="G204">
        <f t="shared" si="6"/>
        <v>-3.7102364663636003E-5</v>
      </c>
    </row>
    <row r="205" spans="1:7" x14ac:dyDescent="0.25">
      <c r="A205" t="s">
        <v>226</v>
      </c>
      <c r="F205">
        <f t="shared" si="7"/>
        <v>-71.718749999999943</v>
      </c>
      <c r="G205">
        <f t="shared" si="6"/>
        <v>-3.5817853160577599E-5</v>
      </c>
    </row>
    <row r="206" spans="1:7" x14ac:dyDescent="0.25">
      <c r="A206" t="s">
        <v>227</v>
      </c>
      <c r="F206">
        <f t="shared" si="7"/>
        <v>-72.070312500000796</v>
      </c>
      <c r="G206">
        <f t="shared" si="6"/>
        <v>-3.4290049268358997E-5</v>
      </c>
    </row>
    <row r="207" spans="1:7" x14ac:dyDescent="0.25">
      <c r="A207" t="s">
        <v>228</v>
      </c>
      <c r="F207">
        <f t="shared" si="7"/>
        <v>-72.421874999999261</v>
      </c>
      <c r="G207">
        <f t="shared" si="6"/>
        <v>-3.3171659989580299E-5</v>
      </c>
    </row>
    <row r="208" spans="1:7" x14ac:dyDescent="0.25">
      <c r="A208" t="s">
        <v>229</v>
      </c>
      <c r="F208">
        <f t="shared" si="7"/>
        <v>-72.773437499999773</v>
      </c>
      <c r="G208">
        <f t="shared" si="6"/>
        <v>-3.1647168324154803E-5</v>
      </c>
    </row>
    <row r="209" spans="1:7" x14ac:dyDescent="0.25">
      <c r="A209" t="s">
        <v>230</v>
      </c>
      <c r="F209">
        <f t="shared" si="7"/>
        <v>-73.125000000000085</v>
      </c>
      <c r="G209">
        <f t="shared" si="6"/>
        <v>-3.04452381284405E-5</v>
      </c>
    </row>
    <row r="210" spans="1:7" x14ac:dyDescent="0.25">
      <c r="A210" t="s">
        <v>231</v>
      </c>
      <c r="F210">
        <f t="shared" si="7"/>
        <v>-73.476562499999162</v>
      </c>
      <c r="G210">
        <f t="shared" si="6"/>
        <v>-2.8972513355290799E-5</v>
      </c>
    </row>
    <row r="211" spans="1:7" x14ac:dyDescent="0.25">
      <c r="A211" t="s">
        <v>232</v>
      </c>
      <c r="F211">
        <f t="shared" si="7"/>
        <v>-73.828125000000099</v>
      </c>
      <c r="G211">
        <f t="shared" si="6"/>
        <v>-2.79329341326284E-5</v>
      </c>
    </row>
    <row r="212" spans="1:7" x14ac:dyDescent="0.25">
      <c r="A212" t="s">
        <v>233</v>
      </c>
      <c r="F212">
        <f t="shared" si="7"/>
        <v>-74.179687499999673</v>
      </c>
      <c r="G212">
        <f t="shared" si="6"/>
        <v>-2.66154803518811E-5</v>
      </c>
    </row>
    <row r="213" spans="1:7" x14ac:dyDescent="0.25">
      <c r="A213" t="s">
        <v>234</v>
      </c>
      <c r="F213">
        <f t="shared" si="7"/>
        <v>-74.531249999999687</v>
      </c>
      <c r="G213">
        <f t="shared" si="6"/>
        <v>-2.5655016535011801E-5</v>
      </c>
    </row>
    <row r="214" spans="1:7" x14ac:dyDescent="0.25">
      <c r="A214" t="s">
        <v>235</v>
      </c>
      <c r="F214">
        <f t="shared" si="7"/>
        <v>-74.882812499999986</v>
      </c>
      <c r="G214">
        <f t="shared" si="6"/>
        <v>-2.4381800436419598E-5</v>
      </c>
    </row>
    <row r="215" spans="1:7" x14ac:dyDescent="0.25">
      <c r="A215" t="s">
        <v>236</v>
      </c>
      <c r="F215">
        <f t="shared" si="7"/>
        <v>-75.23437500000027</v>
      </c>
      <c r="G215">
        <f t="shared" si="6"/>
        <v>-2.3464149918583201E-5</v>
      </c>
    </row>
    <row r="216" spans="1:7" x14ac:dyDescent="0.25">
      <c r="A216" t="s">
        <v>237</v>
      </c>
      <c r="F216">
        <f t="shared" si="7"/>
        <v>-75.5859375</v>
      </c>
      <c r="G216">
        <f t="shared" si="6"/>
        <v>-2.2299614197728899E-5</v>
      </c>
    </row>
    <row r="217" spans="1:7" x14ac:dyDescent="0.25">
      <c r="A217" t="s">
        <v>238</v>
      </c>
      <c r="F217">
        <f t="shared" si="7"/>
        <v>-75.937499999999957</v>
      </c>
      <c r="G217">
        <f t="shared" si="6"/>
        <v>-2.14463516648666E-5</v>
      </c>
    </row>
    <row r="218" spans="1:7" x14ac:dyDescent="0.25">
      <c r="A218" t="s">
        <v>239</v>
      </c>
      <c r="F218">
        <f t="shared" si="7"/>
        <v>-76.289062499999105</v>
      </c>
      <c r="G218">
        <f t="shared" si="6"/>
        <v>-2.0296292545949102E-5</v>
      </c>
    </row>
    <row r="219" spans="1:7" x14ac:dyDescent="0.25">
      <c r="A219" t="s">
        <v>240</v>
      </c>
      <c r="F219">
        <f t="shared" si="7"/>
        <v>-76.640625000000071</v>
      </c>
      <c r="G219">
        <f t="shared" si="6"/>
        <v>-1.9445900301249398E-5</v>
      </c>
    </row>
    <row r="220" spans="1:7" x14ac:dyDescent="0.25">
      <c r="A220" t="s">
        <v>241</v>
      </c>
      <c r="F220">
        <f t="shared" si="7"/>
        <v>-76.992187499999503</v>
      </c>
      <c r="G220">
        <f t="shared" si="6"/>
        <v>-1.8418597248529901E-5</v>
      </c>
    </row>
    <row r="221" spans="1:7" x14ac:dyDescent="0.25">
      <c r="A221" t="s">
        <v>242</v>
      </c>
      <c r="F221">
        <f t="shared" si="7"/>
        <v>-77.343749999999815</v>
      </c>
      <c r="G221">
        <f t="shared" si="6"/>
        <v>-1.7695253261173601E-5</v>
      </c>
    </row>
    <row r="222" spans="1:7" x14ac:dyDescent="0.25">
      <c r="A222" t="s">
        <v>243</v>
      </c>
      <c r="F222">
        <f t="shared" si="7"/>
        <v>-77.695312499999673</v>
      </c>
      <c r="G222">
        <f t="shared" si="6"/>
        <v>-1.6695424701630799E-5</v>
      </c>
    </row>
    <row r="223" spans="1:7" x14ac:dyDescent="0.25">
      <c r="A223" t="s">
        <v>244</v>
      </c>
      <c r="F223">
        <f t="shared" si="7"/>
        <v>-78.046875000000014</v>
      </c>
      <c r="G223">
        <f t="shared" si="6"/>
        <v>-1.5930080636640101E-5</v>
      </c>
    </row>
    <row r="224" spans="1:7" x14ac:dyDescent="0.25">
      <c r="A224" t="s">
        <v>245</v>
      </c>
      <c r="F224">
        <f t="shared" si="7"/>
        <v>-78.398437499999673</v>
      </c>
      <c r="G224">
        <f t="shared" si="6"/>
        <v>-1.4919244167700301E-5</v>
      </c>
    </row>
    <row r="225" spans="1:7" x14ac:dyDescent="0.25">
      <c r="A225" t="s">
        <v>246</v>
      </c>
      <c r="F225">
        <f t="shared" si="7"/>
        <v>-78.749999999999943</v>
      </c>
      <c r="G225">
        <f t="shared" si="6"/>
        <v>-1.42170274432711E-5</v>
      </c>
    </row>
    <row r="226" spans="1:7" x14ac:dyDescent="0.25">
      <c r="A226" t="s">
        <v>247</v>
      </c>
      <c r="F226">
        <f t="shared" si="7"/>
        <v>-79.101562499999091</v>
      </c>
      <c r="G226">
        <f t="shared" si="6"/>
        <v>-1.3361307813487399E-5</v>
      </c>
    </row>
    <row r="227" spans="1:7" x14ac:dyDescent="0.25">
      <c r="A227" t="s">
        <v>248</v>
      </c>
      <c r="F227">
        <f t="shared" si="7"/>
        <v>-79.453125000000313</v>
      </c>
      <c r="G227">
        <f t="shared" si="6"/>
        <v>-1.27604166738361E-5</v>
      </c>
    </row>
    <row r="228" spans="1:7" x14ac:dyDescent="0.25">
      <c r="A228" t="s">
        <v>249</v>
      </c>
      <c r="F228">
        <f t="shared" si="7"/>
        <v>-79.804687499998451</v>
      </c>
      <c r="G228">
        <f t="shared" si="6"/>
        <v>-1.1934784950730299E-5</v>
      </c>
    </row>
    <row r="229" spans="1:7" x14ac:dyDescent="0.25">
      <c r="A229" t="s">
        <v>250</v>
      </c>
      <c r="F229">
        <f t="shared" si="7"/>
        <v>-80.156249999999332</v>
      </c>
      <c r="G229">
        <f t="shared" si="6"/>
        <v>-1.1308115380458899E-5</v>
      </c>
    </row>
    <row r="230" spans="1:7" x14ac:dyDescent="0.25">
      <c r="A230" t="s">
        <v>251</v>
      </c>
      <c r="F230">
        <f t="shared" si="7"/>
        <v>-80.507812499999844</v>
      </c>
      <c r="G230">
        <f t="shared" si="6"/>
        <v>-1.05339936927047E-5</v>
      </c>
    </row>
    <row r="231" spans="1:7" x14ac:dyDescent="0.25">
      <c r="A231" t="s">
        <v>252</v>
      </c>
      <c r="F231">
        <f t="shared" si="7"/>
        <v>-80.859374999999304</v>
      </c>
      <c r="G231">
        <f t="shared" si="6"/>
        <v>-1.00003086535138E-5</v>
      </c>
    </row>
    <row r="232" spans="1:7" x14ac:dyDescent="0.25">
      <c r="A232" t="s">
        <v>253</v>
      </c>
      <c r="F232">
        <f t="shared" si="7"/>
        <v>-81.210937499998579</v>
      </c>
      <c r="G232">
        <f t="shared" si="6"/>
        <v>-9.3135673943705E-6</v>
      </c>
    </row>
    <row r="233" spans="1:7" x14ac:dyDescent="0.25">
      <c r="A233" t="s">
        <v>254</v>
      </c>
      <c r="F233">
        <f t="shared" si="7"/>
        <v>-81.562500000000568</v>
      </c>
      <c r="G233">
        <f t="shared" si="6"/>
        <v>-8.8376494784784398E-6</v>
      </c>
    </row>
    <row r="234" spans="1:7" x14ac:dyDescent="0.25">
      <c r="A234" t="s">
        <v>255</v>
      </c>
      <c r="F234">
        <f t="shared" si="7"/>
        <v>-81.914062499998991</v>
      </c>
      <c r="G234">
        <f t="shared" si="6"/>
        <v>-8.1888397556941407E-6</v>
      </c>
    </row>
    <row r="235" spans="1:7" x14ac:dyDescent="0.25">
      <c r="A235" t="s">
        <v>256</v>
      </c>
      <c r="F235">
        <f t="shared" si="7"/>
        <v>-82.265624999999744</v>
      </c>
      <c r="G235">
        <f t="shared" si="6"/>
        <v>-7.7086782845666794E-6</v>
      </c>
    </row>
    <row r="236" spans="1:7" x14ac:dyDescent="0.25">
      <c r="A236" t="s">
        <v>257</v>
      </c>
      <c r="F236">
        <f t="shared" si="7"/>
        <v>-82.617187500000668</v>
      </c>
      <c r="G236">
        <f t="shared" si="6"/>
        <v>-7.1119688835147501E-6</v>
      </c>
    </row>
    <row r="237" spans="1:7" x14ac:dyDescent="0.25">
      <c r="A237" t="s">
        <v>258</v>
      </c>
      <c r="F237">
        <f t="shared" si="7"/>
        <v>-82.968749999999318</v>
      </c>
      <c r="G237">
        <f t="shared" si="6"/>
        <v>-6.6807634041866398E-6</v>
      </c>
    </row>
    <row r="238" spans="1:7" x14ac:dyDescent="0.25">
      <c r="A238" t="s">
        <v>259</v>
      </c>
      <c r="F238">
        <f t="shared" si="7"/>
        <v>-83.320312499998579</v>
      </c>
      <c r="G238">
        <f t="shared" si="6"/>
        <v>-6.1226169733855602E-6</v>
      </c>
    </row>
    <row r="239" spans="1:7" x14ac:dyDescent="0.25">
      <c r="A239" t="s">
        <v>260</v>
      </c>
      <c r="F239">
        <f t="shared" si="7"/>
        <v>-83.671874999999702</v>
      </c>
      <c r="G239">
        <f t="shared" si="6"/>
        <v>-5.7143676624571501E-6</v>
      </c>
    </row>
    <row r="240" spans="1:7" x14ac:dyDescent="0.25">
      <c r="A240" t="s">
        <v>261</v>
      </c>
      <c r="F240">
        <f t="shared" si="7"/>
        <v>-84.023437499999275</v>
      </c>
      <c r="G240">
        <f t="shared" si="6"/>
        <v>-5.1931961785652996E-6</v>
      </c>
    </row>
    <row r="241" spans="1:7" x14ac:dyDescent="0.25">
      <c r="A241" t="s">
        <v>262</v>
      </c>
      <c r="F241">
        <f t="shared" si="7"/>
        <v>-84.374999999999687</v>
      </c>
      <c r="G241">
        <f t="shared" si="6"/>
        <v>-4.8137869784512597E-6</v>
      </c>
    </row>
    <row r="242" spans="1:7" x14ac:dyDescent="0.25">
      <c r="A242" t="s">
        <v>263</v>
      </c>
      <c r="F242">
        <f t="shared" si="7"/>
        <v>-84.726562499998963</v>
      </c>
      <c r="G242">
        <f t="shared" si="6"/>
        <v>-4.3395970990103301E-6</v>
      </c>
    </row>
    <row r="243" spans="1:7" x14ac:dyDescent="0.25">
      <c r="A243" t="s">
        <v>264</v>
      </c>
      <c r="F243">
        <f t="shared" si="7"/>
        <v>-85.078124999999119</v>
      </c>
      <c r="G243">
        <f t="shared" si="6"/>
        <v>-3.9824544559142298E-6</v>
      </c>
    </row>
    <row r="244" spans="1:7" x14ac:dyDescent="0.25">
      <c r="A244" t="s">
        <v>265</v>
      </c>
      <c r="F244">
        <f t="shared" si="7"/>
        <v>-85.429687500001023</v>
      </c>
      <c r="G244">
        <f t="shared" si="6"/>
        <v>-3.5404974261209199E-6</v>
      </c>
    </row>
    <row r="245" spans="1:7" x14ac:dyDescent="0.25">
      <c r="A245" t="s">
        <v>266</v>
      </c>
      <c r="F245">
        <f t="shared" si="7"/>
        <v>-85.781249999999844</v>
      </c>
      <c r="G245">
        <f t="shared" si="6"/>
        <v>-3.2099670309747801E-6</v>
      </c>
    </row>
    <row r="246" spans="1:7" x14ac:dyDescent="0.25">
      <c r="A246" t="s">
        <v>267</v>
      </c>
      <c r="F246">
        <f t="shared" si="7"/>
        <v>-86.132812499999531</v>
      </c>
      <c r="G246">
        <f t="shared" si="6"/>
        <v>-2.8259025663617899E-6</v>
      </c>
    </row>
    <row r="247" spans="1:7" x14ac:dyDescent="0.25">
      <c r="A247" t="s">
        <v>268</v>
      </c>
      <c r="F247">
        <f t="shared" si="7"/>
        <v>-86.484374999997556</v>
      </c>
      <c r="G247">
        <f t="shared" si="6"/>
        <v>-2.5416045968964201E-6</v>
      </c>
    </row>
    <row r="248" spans="1:7" x14ac:dyDescent="0.25">
      <c r="A248" t="s">
        <v>269</v>
      </c>
      <c r="F248">
        <f t="shared" si="7"/>
        <v>-86.835937499999588</v>
      </c>
      <c r="G248">
        <f t="shared" si="6"/>
        <v>-2.1962516036919699E-6</v>
      </c>
    </row>
    <row r="249" spans="1:7" x14ac:dyDescent="0.25">
      <c r="A249" t="s">
        <v>270</v>
      </c>
      <c r="F249">
        <f t="shared" si="7"/>
        <v>-87.187499999999346</v>
      </c>
      <c r="G249">
        <f t="shared" si="6"/>
        <v>-1.9252102796145299E-6</v>
      </c>
    </row>
    <row r="250" spans="1:7" x14ac:dyDescent="0.25">
      <c r="A250" t="s">
        <v>271</v>
      </c>
      <c r="F250">
        <f t="shared" si="7"/>
        <v>-87.539062499998934</v>
      </c>
      <c r="G250">
        <f t="shared" si="6"/>
        <v>-1.6087156043238999E-6</v>
      </c>
    </row>
    <row r="251" spans="1:7" x14ac:dyDescent="0.25">
      <c r="A251" t="s">
        <v>272</v>
      </c>
      <c r="F251">
        <f t="shared" si="7"/>
        <v>-87.890624999999659</v>
      </c>
      <c r="G251">
        <f t="shared" si="6"/>
        <v>-1.3586898549043401E-6</v>
      </c>
    </row>
    <row r="252" spans="1:7" x14ac:dyDescent="0.25">
      <c r="A252" t="s">
        <v>273</v>
      </c>
      <c r="F252">
        <f t="shared" si="7"/>
        <v>-88.242187499999545</v>
      </c>
      <c r="G252">
        <f t="shared" si="6"/>
        <v>-1.08823287885428E-6</v>
      </c>
    </row>
    <row r="253" spans="1:7" x14ac:dyDescent="0.25">
      <c r="A253" t="s">
        <v>274</v>
      </c>
      <c r="F253">
        <f t="shared" si="7"/>
        <v>-88.593749999999389</v>
      </c>
      <c r="G253">
        <f t="shared" si="6"/>
        <v>-8.6417980517817596E-7</v>
      </c>
    </row>
    <row r="254" spans="1:7" x14ac:dyDescent="0.25">
      <c r="A254" t="s">
        <v>275</v>
      </c>
      <c r="F254">
        <f t="shared" si="7"/>
        <v>-88.945312499998067</v>
      </c>
      <c r="G254">
        <f t="shared" si="6"/>
        <v>-6.1955966730944695E-7</v>
      </c>
    </row>
    <row r="255" spans="1:7" x14ac:dyDescent="0.25">
      <c r="A255" t="s">
        <v>276</v>
      </c>
      <c r="F255">
        <f t="shared" si="7"/>
        <v>-89.296874999999844</v>
      </c>
      <c r="G255">
        <f t="shared" si="6"/>
        <v>-4.0736586218669501E-7</v>
      </c>
    </row>
    <row r="256" spans="1:7" x14ac:dyDescent="0.25">
      <c r="A256" t="s">
        <v>277</v>
      </c>
      <c r="F256">
        <f t="shared" si="7"/>
        <v>-89.648437499999019</v>
      </c>
      <c r="G256">
        <f t="shared" si="6"/>
        <v>-1.9309862705205801E-7</v>
      </c>
    </row>
    <row r="257" spans="1:7" x14ac:dyDescent="0.25">
      <c r="A257" t="s">
        <v>278</v>
      </c>
      <c r="F257" t="e">
        <f t="shared" si="7"/>
        <v>#DIV/0!</v>
      </c>
      <c r="G257">
        <f t="shared" si="6"/>
        <v>0</v>
      </c>
    </row>
    <row r="258" spans="1:7" x14ac:dyDescent="0.25">
      <c r="A258" t="s">
        <v>279</v>
      </c>
      <c r="F258">
        <f t="shared" si="7"/>
        <v>89.648437499999275</v>
      </c>
      <c r="G258">
        <f t="shared" ref="G258:G321" si="8">IMREAL(A258)</f>
        <v>1.81244353282539E-7</v>
      </c>
    </row>
    <row r="259" spans="1:7" x14ac:dyDescent="0.25">
      <c r="A259" t="s">
        <v>280</v>
      </c>
      <c r="F259">
        <f t="shared" ref="F259:F322" si="9">ATAN(IMAGINARY(A259)/IMREAL(A259))*180/PI()</f>
        <v>89.296874999987139</v>
      </c>
      <c r="G259">
        <f t="shared" si="8"/>
        <v>3.5891793648268301E-7</v>
      </c>
    </row>
    <row r="260" spans="1:7" x14ac:dyDescent="0.25">
      <c r="A260" t="s">
        <v>281</v>
      </c>
      <c r="F260">
        <f t="shared" si="9"/>
        <v>88.945312500006793</v>
      </c>
      <c r="G260">
        <f t="shared" si="8"/>
        <v>5.0956044202882202E-7</v>
      </c>
    </row>
    <row r="261" spans="1:7" x14ac:dyDescent="0.25">
      <c r="A261" t="s">
        <v>282</v>
      </c>
      <c r="F261">
        <f t="shared" si="9"/>
        <v>88.593750000010061</v>
      </c>
      <c r="G261">
        <f t="shared" si="8"/>
        <v>6.68726948697962E-7</v>
      </c>
    </row>
    <row r="262" spans="1:7" x14ac:dyDescent="0.25">
      <c r="A262" t="s">
        <v>283</v>
      </c>
      <c r="F262">
        <f t="shared" si="9"/>
        <v>88.242187500002061</v>
      </c>
      <c r="G262">
        <f t="shared" si="8"/>
        <v>7.8560581429076795E-7</v>
      </c>
    </row>
    <row r="263" spans="1:7" x14ac:dyDescent="0.25">
      <c r="A263" t="s">
        <v>284</v>
      </c>
      <c r="F263">
        <f t="shared" si="9"/>
        <v>87.890624999995879</v>
      </c>
      <c r="G263">
        <f t="shared" si="8"/>
        <v>9.3037940260276595E-7</v>
      </c>
    </row>
    <row r="264" spans="1:7" x14ac:dyDescent="0.25">
      <c r="A264" t="s">
        <v>285</v>
      </c>
      <c r="F264">
        <f t="shared" si="9"/>
        <v>87.539062499985377</v>
      </c>
      <c r="G264">
        <f t="shared" si="8"/>
        <v>1.0333059894014601E-6</v>
      </c>
    </row>
    <row r="265" spans="1:7" x14ac:dyDescent="0.25">
      <c r="A265" t="s">
        <v>286</v>
      </c>
      <c r="F265">
        <f t="shared" si="9"/>
        <v>87.18749999998262</v>
      </c>
      <c r="G265">
        <f t="shared" si="8"/>
        <v>1.1774011072184001E-6</v>
      </c>
    </row>
    <row r="266" spans="1:7" x14ac:dyDescent="0.25">
      <c r="A266" t="s">
        <v>287</v>
      </c>
      <c r="F266">
        <f t="shared" si="9"/>
        <v>86.835937500012591</v>
      </c>
      <c r="G266">
        <f t="shared" si="8"/>
        <v>1.2516620636823801E-6</v>
      </c>
    </row>
    <row r="267" spans="1:7" x14ac:dyDescent="0.25">
      <c r="A267" t="s">
        <v>288</v>
      </c>
      <c r="F267">
        <f t="shared" si="9"/>
        <v>86.484374999991758</v>
      </c>
      <c r="G267">
        <f t="shared" si="8"/>
        <v>1.3779775547145799E-6</v>
      </c>
    </row>
    <row r="268" spans="1:7" x14ac:dyDescent="0.25">
      <c r="A268" t="s">
        <v>289</v>
      </c>
      <c r="F268">
        <f t="shared" si="9"/>
        <v>86.132812499981185</v>
      </c>
      <c r="G268">
        <f t="shared" si="8"/>
        <v>1.42327815872215E-6</v>
      </c>
    </row>
    <row r="269" spans="1:7" x14ac:dyDescent="0.25">
      <c r="A269" t="s">
        <v>290</v>
      </c>
      <c r="F269">
        <f t="shared" si="9"/>
        <v>85.781249999983515</v>
      </c>
      <c r="G269">
        <f t="shared" si="8"/>
        <v>1.54879346483949E-6</v>
      </c>
    </row>
    <row r="270" spans="1:7" x14ac:dyDescent="0.25">
      <c r="A270" t="s">
        <v>291</v>
      </c>
      <c r="F270">
        <f t="shared" si="9"/>
        <v>85.429687499997399</v>
      </c>
      <c r="G270">
        <f t="shared" si="8"/>
        <v>1.59260538372917E-6</v>
      </c>
    </row>
    <row r="271" spans="1:7" x14ac:dyDescent="0.25">
      <c r="A271" t="s">
        <v>292</v>
      </c>
      <c r="F271">
        <f t="shared" si="9"/>
        <v>85.078124999993221</v>
      </c>
      <c r="G271">
        <f t="shared" si="8"/>
        <v>1.71646727750718E-6</v>
      </c>
    </row>
    <row r="272" spans="1:7" x14ac:dyDescent="0.25">
      <c r="A272" t="s">
        <v>293</v>
      </c>
      <c r="F272">
        <f t="shared" si="9"/>
        <v>84.726562499993079</v>
      </c>
      <c r="G272">
        <f t="shared" si="8"/>
        <v>1.7254097299679999E-6</v>
      </c>
    </row>
    <row r="273" spans="1:7" x14ac:dyDescent="0.25">
      <c r="A273" t="s">
        <v>294</v>
      </c>
      <c r="F273">
        <f t="shared" si="9"/>
        <v>84.374999999996746</v>
      </c>
      <c r="G273">
        <f t="shared" si="8"/>
        <v>1.82583746441596E-6</v>
      </c>
    </row>
    <row r="274" spans="1:7" x14ac:dyDescent="0.25">
      <c r="A274" t="s">
        <v>295</v>
      </c>
      <c r="F274">
        <f t="shared" si="9"/>
        <v>84.023437500003226</v>
      </c>
      <c r="G274">
        <f t="shared" si="8"/>
        <v>1.80818606605043E-6</v>
      </c>
    </row>
    <row r="275" spans="1:7" x14ac:dyDescent="0.25">
      <c r="A275" t="s">
        <v>296</v>
      </c>
      <c r="F275">
        <f t="shared" si="9"/>
        <v>83.671874999998437</v>
      </c>
      <c r="G275">
        <f t="shared" si="8"/>
        <v>1.9077272351477498E-6</v>
      </c>
    </row>
    <row r="276" spans="1:7" x14ac:dyDescent="0.25">
      <c r="A276" t="s">
        <v>297</v>
      </c>
      <c r="F276">
        <f t="shared" si="9"/>
        <v>83.320312499998437</v>
      </c>
      <c r="G276">
        <f t="shared" si="8"/>
        <v>1.8699446452386E-6</v>
      </c>
    </row>
    <row r="277" spans="1:7" x14ac:dyDescent="0.25">
      <c r="A277" t="s">
        <v>298</v>
      </c>
      <c r="F277">
        <f t="shared" si="9"/>
        <v>82.968750000000753</v>
      </c>
      <c r="G277">
        <f t="shared" si="8"/>
        <v>1.9612790012838599E-6</v>
      </c>
    </row>
    <row r="278" spans="1:7" x14ac:dyDescent="0.25">
      <c r="A278" t="s">
        <v>299</v>
      </c>
      <c r="F278">
        <f t="shared" si="9"/>
        <v>82.617187500002629</v>
      </c>
      <c r="G278">
        <f t="shared" si="8"/>
        <v>1.90478585039046E-6</v>
      </c>
    </row>
    <row r="279" spans="1:7" x14ac:dyDescent="0.25">
      <c r="A279" t="s">
        <v>300</v>
      </c>
      <c r="F279">
        <f t="shared" si="9"/>
        <v>82.265625000002743</v>
      </c>
      <c r="G279">
        <f t="shared" si="8"/>
        <v>1.9968080633156801E-6</v>
      </c>
    </row>
    <row r="280" spans="1:7" x14ac:dyDescent="0.25">
      <c r="A280" t="s">
        <v>301</v>
      </c>
      <c r="F280">
        <f t="shared" si="9"/>
        <v>81.914062499999559</v>
      </c>
      <c r="G280">
        <f t="shared" si="8"/>
        <v>1.9484481777621399E-6</v>
      </c>
    </row>
    <row r="281" spans="1:7" x14ac:dyDescent="0.25">
      <c r="A281" t="s">
        <v>302</v>
      </c>
      <c r="F281">
        <f t="shared" si="9"/>
        <v>81.562499999998579</v>
      </c>
      <c r="G281">
        <f t="shared" si="8"/>
        <v>2.0403216853242399E-6</v>
      </c>
    </row>
    <row r="282" spans="1:7" x14ac:dyDescent="0.25">
      <c r="A282" t="s">
        <v>303</v>
      </c>
      <c r="F282">
        <f t="shared" si="9"/>
        <v>81.210937500001791</v>
      </c>
      <c r="G282">
        <f t="shared" si="8"/>
        <v>1.94758121625088E-6</v>
      </c>
    </row>
    <row r="283" spans="1:7" x14ac:dyDescent="0.25">
      <c r="A283" t="s">
        <v>304</v>
      </c>
      <c r="F283">
        <f t="shared" si="9"/>
        <v>80.859374999997172</v>
      </c>
      <c r="G283">
        <f t="shared" si="8"/>
        <v>2.05013303605523E-6</v>
      </c>
    </row>
    <row r="284" spans="1:7" x14ac:dyDescent="0.25">
      <c r="A284" t="s">
        <v>305</v>
      </c>
      <c r="F284">
        <f t="shared" si="9"/>
        <v>80.507812499997527</v>
      </c>
      <c r="G284">
        <f t="shared" si="8"/>
        <v>1.9765341474219299E-6</v>
      </c>
    </row>
    <row r="285" spans="1:7" x14ac:dyDescent="0.25">
      <c r="A285" t="s">
        <v>306</v>
      </c>
      <c r="F285">
        <f t="shared" si="9"/>
        <v>80.15624999999585</v>
      </c>
      <c r="G285">
        <f t="shared" si="8"/>
        <v>2.11159522649478E-6</v>
      </c>
    </row>
    <row r="286" spans="1:7" x14ac:dyDescent="0.25">
      <c r="A286" t="s">
        <v>307</v>
      </c>
      <c r="F286">
        <f t="shared" si="9"/>
        <v>79.804687500002842</v>
      </c>
      <c r="G286">
        <f t="shared" si="8"/>
        <v>2.0517152933756198E-6</v>
      </c>
    </row>
    <row r="287" spans="1:7" x14ac:dyDescent="0.25">
      <c r="A287" t="s">
        <v>308</v>
      </c>
      <c r="F287">
        <f t="shared" si="9"/>
        <v>79.453124999999901</v>
      </c>
      <c r="G287">
        <f t="shared" si="8"/>
        <v>2.1470978095214201E-6</v>
      </c>
    </row>
    <row r="288" spans="1:7" x14ac:dyDescent="0.25">
      <c r="A288" t="s">
        <v>309</v>
      </c>
      <c r="F288">
        <f t="shared" si="9"/>
        <v>79.101562499998408</v>
      </c>
      <c r="G288">
        <f t="shared" si="8"/>
        <v>2.0015414644635001E-6</v>
      </c>
    </row>
    <row r="289" spans="1:7" x14ac:dyDescent="0.25">
      <c r="A289" t="s">
        <v>310</v>
      </c>
      <c r="F289">
        <f t="shared" si="9"/>
        <v>78.749999999998991</v>
      </c>
      <c r="G289">
        <f t="shared" si="8"/>
        <v>2.0949294795319798E-6</v>
      </c>
    </row>
    <row r="290" spans="1:7" x14ac:dyDescent="0.25">
      <c r="A290" t="s">
        <v>311</v>
      </c>
      <c r="F290">
        <f t="shared" si="9"/>
        <v>78.398437499998522</v>
      </c>
      <c r="G290">
        <f t="shared" si="8"/>
        <v>2.00501190646585E-6</v>
      </c>
    </row>
    <row r="291" spans="1:7" x14ac:dyDescent="0.25">
      <c r="A291" t="s">
        <v>312</v>
      </c>
      <c r="F291">
        <f t="shared" si="9"/>
        <v>78.046874999997968</v>
      </c>
      <c r="G291">
        <f t="shared" si="8"/>
        <v>2.1628306878279801E-6</v>
      </c>
    </row>
    <row r="292" spans="1:7" x14ac:dyDescent="0.25">
      <c r="A292" t="s">
        <v>313</v>
      </c>
      <c r="F292">
        <f t="shared" si="9"/>
        <v>77.69531249999828</v>
      </c>
      <c r="G292">
        <f t="shared" si="8"/>
        <v>2.0207761348999901E-6</v>
      </c>
    </row>
    <row r="293" spans="1:7" x14ac:dyDescent="0.25">
      <c r="A293" t="s">
        <v>314</v>
      </c>
      <c r="F293">
        <f t="shared" si="9"/>
        <v>77.343750000002657</v>
      </c>
      <c r="G293">
        <f t="shared" si="8"/>
        <v>2.0869656586007101E-6</v>
      </c>
    </row>
    <row r="294" spans="1:7" x14ac:dyDescent="0.25">
      <c r="A294" t="s">
        <v>315</v>
      </c>
      <c r="F294">
        <f t="shared" si="9"/>
        <v>76.992187500003865</v>
      </c>
      <c r="G294">
        <f t="shared" si="8"/>
        <v>1.8708848388141501E-6</v>
      </c>
    </row>
    <row r="295" spans="1:7" x14ac:dyDescent="0.25">
      <c r="A295" t="s">
        <v>316</v>
      </c>
      <c r="F295">
        <f t="shared" si="9"/>
        <v>76.640625000012406</v>
      </c>
      <c r="G295">
        <f t="shared" si="8"/>
        <v>1.9651972065204701E-6</v>
      </c>
    </row>
    <row r="296" spans="1:7" x14ac:dyDescent="0.25">
      <c r="A296" t="s">
        <v>317</v>
      </c>
      <c r="F296">
        <f t="shared" si="9"/>
        <v>76.289062499998266</v>
      </c>
      <c r="G296">
        <f t="shared" si="8"/>
        <v>1.8516908049530401E-6</v>
      </c>
    </row>
    <row r="297" spans="1:7" x14ac:dyDescent="0.25">
      <c r="A297" t="s">
        <v>318</v>
      </c>
      <c r="F297">
        <f t="shared" si="9"/>
        <v>75.937500000001648</v>
      </c>
      <c r="G297">
        <f t="shared" si="8"/>
        <v>1.9932289571598099E-6</v>
      </c>
    </row>
    <row r="298" spans="1:7" x14ac:dyDescent="0.25">
      <c r="A298" t="s">
        <v>319</v>
      </c>
      <c r="F298">
        <f t="shared" si="9"/>
        <v>75.585937500002998</v>
      </c>
      <c r="G298">
        <f t="shared" si="8"/>
        <v>1.8140634621229999E-6</v>
      </c>
    </row>
    <row r="299" spans="1:7" x14ac:dyDescent="0.25">
      <c r="A299" t="s">
        <v>320</v>
      </c>
      <c r="F299">
        <f t="shared" si="9"/>
        <v>75.234374999991218</v>
      </c>
      <c r="G299">
        <f t="shared" si="8"/>
        <v>1.93379916462811E-6</v>
      </c>
    </row>
    <row r="300" spans="1:7" x14ac:dyDescent="0.25">
      <c r="A300" t="s">
        <v>321</v>
      </c>
      <c r="F300">
        <f t="shared" si="9"/>
        <v>74.882812499986343</v>
      </c>
      <c r="G300">
        <f t="shared" si="8"/>
        <v>1.7887348069495999E-6</v>
      </c>
    </row>
    <row r="301" spans="1:7" x14ac:dyDescent="0.25">
      <c r="A301" t="s">
        <v>322</v>
      </c>
      <c r="F301">
        <f t="shared" si="9"/>
        <v>74.531250000008114</v>
      </c>
      <c r="G301">
        <f t="shared" si="8"/>
        <v>1.9625752078721399E-6</v>
      </c>
    </row>
    <row r="302" spans="1:7" x14ac:dyDescent="0.25">
      <c r="A302" t="s">
        <v>323</v>
      </c>
      <c r="F302">
        <f t="shared" si="9"/>
        <v>74.179687500022567</v>
      </c>
      <c r="G302">
        <f t="shared" si="8"/>
        <v>1.7953025489087401E-6</v>
      </c>
    </row>
    <row r="303" spans="1:7" x14ac:dyDescent="0.25">
      <c r="A303" t="s">
        <v>324</v>
      </c>
      <c r="F303">
        <f t="shared" si="9"/>
        <v>73.828125000001521</v>
      </c>
      <c r="G303">
        <f t="shared" si="8"/>
        <v>1.9637064803354002E-6</v>
      </c>
    </row>
    <row r="304" spans="1:7" x14ac:dyDescent="0.25">
      <c r="A304" t="s">
        <v>325</v>
      </c>
      <c r="F304">
        <f t="shared" si="9"/>
        <v>73.476562499990564</v>
      </c>
      <c r="G304">
        <f t="shared" si="8"/>
        <v>1.82240781088531E-6</v>
      </c>
    </row>
    <row r="305" spans="1:7" x14ac:dyDescent="0.25">
      <c r="A305" t="s">
        <v>326</v>
      </c>
      <c r="F305">
        <f t="shared" si="9"/>
        <v>73.125000000000057</v>
      </c>
      <c r="G305">
        <f t="shared" si="8"/>
        <v>2.06568595353669E-6</v>
      </c>
    </row>
    <row r="306" spans="1:7" x14ac:dyDescent="0.25">
      <c r="A306" t="s">
        <v>327</v>
      </c>
      <c r="F306">
        <f t="shared" si="9"/>
        <v>72.773437500015405</v>
      </c>
      <c r="G306">
        <f t="shared" si="8"/>
        <v>1.9587789427241901E-6</v>
      </c>
    </row>
    <row r="307" spans="1:7" x14ac:dyDescent="0.25">
      <c r="A307" t="s">
        <v>328</v>
      </c>
      <c r="F307">
        <f t="shared" si="9"/>
        <v>72.421874999999716</v>
      </c>
      <c r="G307">
        <f t="shared" si="8"/>
        <v>2.1163003602295002E-6</v>
      </c>
    </row>
    <row r="308" spans="1:7" x14ac:dyDescent="0.25">
      <c r="A308" t="s">
        <v>329</v>
      </c>
      <c r="F308">
        <f t="shared" si="9"/>
        <v>72.070312499987395</v>
      </c>
      <c r="G308">
        <f t="shared" si="8"/>
        <v>1.8584924182249901E-6</v>
      </c>
    </row>
    <row r="309" spans="1:7" x14ac:dyDescent="0.25">
      <c r="A309" t="s">
        <v>330</v>
      </c>
      <c r="F309">
        <f t="shared" si="9"/>
        <v>71.718750000004974</v>
      </c>
      <c r="G309">
        <f t="shared" si="8"/>
        <v>2.0156787830711599E-6</v>
      </c>
    </row>
    <row r="310" spans="1:7" x14ac:dyDescent="0.25">
      <c r="A310" t="s">
        <v>331</v>
      </c>
      <c r="F310">
        <f t="shared" si="9"/>
        <v>71.367187500018289</v>
      </c>
      <c r="G310">
        <f t="shared" si="8"/>
        <v>1.89975446061055E-6</v>
      </c>
    </row>
    <row r="311" spans="1:7" x14ac:dyDescent="0.25">
      <c r="A311" t="s">
        <v>332</v>
      </c>
      <c r="F311">
        <f t="shared" si="9"/>
        <v>71.015625000008754</v>
      </c>
      <c r="G311">
        <f t="shared" si="8"/>
        <v>2.1683559050349201E-6</v>
      </c>
    </row>
    <row r="312" spans="1:7" x14ac:dyDescent="0.25">
      <c r="A312" t="s">
        <v>333</v>
      </c>
      <c r="F312">
        <f t="shared" si="9"/>
        <v>70.664062499992838</v>
      </c>
      <c r="G312">
        <f t="shared" si="8"/>
        <v>1.9621065625296299E-6</v>
      </c>
    </row>
    <row r="313" spans="1:7" x14ac:dyDescent="0.25">
      <c r="A313" t="s">
        <v>334</v>
      </c>
      <c r="F313">
        <f t="shared" si="9"/>
        <v>70.312499999995865</v>
      </c>
      <c r="G313">
        <f t="shared" si="8"/>
        <v>2.13658754959255E-6</v>
      </c>
    </row>
    <row r="314" spans="1:7" x14ac:dyDescent="0.25">
      <c r="A314" t="s">
        <v>335</v>
      </c>
      <c r="F314">
        <f t="shared" si="9"/>
        <v>69.960937500003183</v>
      </c>
      <c r="G314">
        <f t="shared" si="8"/>
        <v>1.9343327158749601E-6</v>
      </c>
    </row>
    <row r="315" spans="1:7" x14ac:dyDescent="0.25">
      <c r="A315" t="s">
        <v>336</v>
      </c>
      <c r="F315">
        <f t="shared" si="9"/>
        <v>69.609375000000028</v>
      </c>
      <c r="G315">
        <f t="shared" si="8"/>
        <v>2.187496834589E-6</v>
      </c>
    </row>
    <row r="316" spans="1:7" x14ac:dyDescent="0.25">
      <c r="A316" t="s">
        <v>337</v>
      </c>
      <c r="F316">
        <f t="shared" si="9"/>
        <v>69.257812500005429</v>
      </c>
      <c r="G316">
        <f t="shared" si="8"/>
        <v>1.9950570023425899E-6</v>
      </c>
    </row>
    <row r="317" spans="1:7" x14ac:dyDescent="0.25">
      <c r="A317" t="s">
        <v>338</v>
      </c>
      <c r="F317">
        <f t="shared" si="9"/>
        <v>68.906250000000952</v>
      </c>
      <c r="G317">
        <f t="shared" si="8"/>
        <v>2.2491770064803899E-6</v>
      </c>
    </row>
    <row r="318" spans="1:7" x14ac:dyDescent="0.25">
      <c r="A318" t="s">
        <v>339</v>
      </c>
      <c r="F318">
        <f t="shared" si="9"/>
        <v>68.554687500007418</v>
      </c>
      <c r="G318">
        <f t="shared" si="8"/>
        <v>2.11151945329798E-6</v>
      </c>
    </row>
    <row r="319" spans="1:7" x14ac:dyDescent="0.25">
      <c r="A319" t="s">
        <v>340</v>
      </c>
      <c r="F319">
        <f t="shared" si="9"/>
        <v>68.203125000006793</v>
      </c>
      <c r="G319">
        <f t="shared" si="8"/>
        <v>2.5081257340311201E-6</v>
      </c>
    </row>
    <row r="320" spans="1:7" x14ac:dyDescent="0.25">
      <c r="A320" t="s">
        <v>341</v>
      </c>
      <c r="F320">
        <f t="shared" si="9"/>
        <v>67.851562499998579</v>
      </c>
      <c r="G320">
        <f t="shared" si="8"/>
        <v>2.4321068960823401E-6</v>
      </c>
    </row>
    <row r="321" spans="1:7" x14ac:dyDescent="0.25">
      <c r="A321" t="s">
        <v>342</v>
      </c>
      <c r="F321">
        <f t="shared" si="9"/>
        <v>67.499999999999787</v>
      </c>
      <c r="G321">
        <f t="shared" si="8"/>
        <v>2.7400468556443001E-6</v>
      </c>
    </row>
    <row r="322" spans="1:7" x14ac:dyDescent="0.25">
      <c r="A322" t="s">
        <v>343</v>
      </c>
      <c r="F322">
        <f t="shared" si="9"/>
        <v>67.148437500012648</v>
      </c>
      <c r="G322">
        <f t="shared" ref="G322:G385" si="10">IMREAL(A322)</f>
        <v>2.5197555349544599E-6</v>
      </c>
    </row>
    <row r="323" spans="1:7" x14ac:dyDescent="0.25">
      <c r="A323" t="s">
        <v>344</v>
      </c>
      <c r="F323">
        <f t="shared" ref="F323:F386" si="11">ATAN(IMAGINARY(A323)/IMREAL(A323))*180/PI()</f>
        <v>66.796875000021586</v>
      </c>
      <c r="G323">
        <f t="shared" si="10"/>
        <v>2.84753779322596E-6</v>
      </c>
    </row>
    <row r="324" spans="1:7" x14ac:dyDescent="0.25">
      <c r="A324" t="s">
        <v>345</v>
      </c>
      <c r="F324">
        <f t="shared" si="11"/>
        <v>66.445312500001094</v>
      </c>
      <c r="G324">
        <f t="shared" si="10"/>
        <v>2.7846698077500401E-6</v>
      </c>
    </row>
    <row r="325" spans="1:7" x14ac:dyDescent="0.25">
      <c r="A325" t="s">
        <v>346</v>
      </c>
      <c r="F325">
        <f t="shared" si="11"/>
        <v>66.093750000015078</v>
      </c>
      <c r="G325">
        <f t="shared" si="10"/>
        <v>3.15930360954091E-6</v>
      </c>
    </row>
    <row r="326" spans="1:7" x14ac:dyDescent="0.25">
      <c r="A326" t="s">
        <v>347</v>
      </c>
      <c r="F326">
        <f t="shared" si="11"/>
        <v>65.742187500000526</v>
      </c>
      <c r="G326">
        <f t="shared" si="10"/>
        <v>2.9564606422547301E-6</v>
      </c>
    </row>
    <row r="327" spans="1:7" x14ac:dyDescent="0.25">
      <c r="A327" t="s">
        <v>348</v>
      </c>
      <c r="F327">
        <f t="shared" si="11"/>
        <v>65.390625000010047</v>
      </c>
      <c r="G327">
        <f t="shared" si="10"/>
        <v>3.2923402353065198E-6</v>
      </c>
    </row>
    <row r="328" spans="1:7" x14ac:dyDescent="0.25">
      <c r="A328" t="s">
        <v>349</v>
      </c>
      <c r="F328">
        <f t="shared" si="11"/>
        <v>65.039062499996746</v>
      </c>
      <c r="G328">
        <f t="shared" si="10"/>
        <v>3.19241003152659E-6</v>
      </c>
    </row>
    <row r="329" spans="1:7" x14ac:dyDescent="0.25">
      <c r="A329" t="s">
        <v>350</v>
      </c>
      <c r="F329">
        <f t="shared" si="11"/>
        <v>64.68749999998883</v>
      </c>
      <c r="G329">
        <f t="shared" si="10"/>
        <v>3.5513502445168399E-6</v>
      </c>
    </row>
    <row r="330" spans="1:7" x14ac:dyDescent="0.25">
      <c r="A330" t="s">
        <v>351</v>
      </c>
      <c r="F330">
        <f t="shared" si="11"/>
        <v>64.335937499999829</v>
      </c>
      <c r="G330">
        <f t="shared" si="10"/>
        <v>3.26406099269294E-6</v>
      </c>
    </row>
    <row r="331" spans="1:7" x14ac:dyDescent="0.25">
      <c r="A331" t="s">
        <v>352</v>
      </c>
      <c r="F331">
        <f t="shared" si="11"/>
        <v>63.984375000007212</v>
      </c>
      <c r="G331">
        <f t="shared" si="10"/>
        <v>3.5987995425510398E-6</v>
      </c>
    </row>
    <row r="332" spans="1:7" x14ac:dyDescent="0.25">
      <c r="A332" t="s">
        <v>353</v>
      </c>
      <c r="F332">
        <f t="shared" si="11"/>
        <v>63.632812499996426</v>
      </c>
      <c r="G332">
        <f t="shared" si="10"/>
        <v>3.5389938751748499E-6</v>
      </c>
    </row>
    <row r="333" spans="1:7" x14ac:dyDescent="0.25">
      <c r="A333" t="s">
        <v>354</v>
      </c>
      <c r="F333">
        <f t="shared" si="11"/>
        <v>63.281250000001236</v>
      </c>
      <c r="G333">
        <f t="shared" si="10"/>
        <v>4.0484418668147704E-6</v>
      </c>
    </row>
    <row r="334" spans="1:7" x14ac:dyDescent="0.25">
      <c r="A334" t="s">
        <v>355</v>
      </c>
      <c r="F334">
        <f t="shared" si="11"/>
        <v>62.92968749999595</v>
      </c>
      <c r="G334">
        <f t="shared" si="10"/>
        <v>3.8723702879510502E-6</v>
      </c>
    </row>
    <row r="335" spans="1:7" x14ac:dyDescent="0.25">
      <c r="A335" t="s">
        <v>356</v>
      </c>
      <c r="F335">
        <f t="shared" si="11"/>
        <v>62.578125000003396</v>
      </c>
      <c r="G335">
        <f t="shared" si="10"/>
        <v>4.2919577117295996E-6</v>
      </c>
    </row>
    <row r="336" spans="1:7" x14ac:dyDescent="0.25">
      <c r="A336" t="s">
        <v>357</v>
      </c>
      <c r="F336">
        <f t="shared" si="11"/>
        <v>62.226562500001336</v>
      </c>
      <c r="G336">
        <f t="shared" si="10"/>
        <v>4.2410097828315998E-6</v>
      </c>
    </row>
    <row r="337" spans="1:7" x14ac:dyDescent="0.25">
      <c r="A337" t="s">
        <v>358</v>
      </c>
      <c r="F337">
        <f t="shared" si="11"/>
        <v>61.875000000000682</v>
      </c>
      <c r="G337">
        <f t="shared" si="10"/>
        <v>4.7744089829842804E-6</v>
      </c>
    </row>
    <row r="338" spans="1:7" x14ac:dyDescent="0.25">
      <c r="A338" t="s">
        <v>359</v>
      </c>
      <c r="F338">
        <f t="shared" si="11"/>
        <v>61.523437499997627</v>
      </c>
      <c r="G338">
        <f t="shared" si="10"/>
        <v>4.5960172660106102E-6</v>
      </c>
    </row>
    <row r="339" spans="1:7" x14ac:dyDescent="0.25">
      <c r="A339" t="s">
        <v>360</v>
      </c>
      <c r="F339">
        <f t="shared" si="11"/>
        <v>61.171874999997769</v>
      </c>
      <c r="G339">
        <f t="shared" si="10"/>
        <v>5.0949980070728503E-6</v>
      </c>
    </row>
    <row r="340" spans="1:7" x14ac:dyDescent="0.25">
      <c r="A340" t="s">
        <v>361</v>
      </c>
      <c r="F340">
        <f t="shared" si="11"/>
        <v>60.820312500006544</v>
      </c>
      <c r="G340">
        <f t="shared" si="10"/>
        <v>5.1094679100142198E-6</v>
      </c>
    </row>
    <row r="341" spans="1:7" x14ac:dyDescent="0.25">
      <c r="A341" t="s">
        <v>362</v>
      </c>
      <c r="F341">
        <f t="shared" si="11"/>
        <v>60.468750000001883</v>
      </c>
      <c r="G341">
        <f t="shared" si="10"/>
        <v>5.7520788719044301E-6</v>
      </c>
    </row>
    <row r="342" spans="1:7" x14ac:dyDescent="0.25">
      <c r="A342" t="s">
        <v>363</v>
      </c>
      <c r="F342">
        <f t="shared" si="11"/>
        <v>60.117187499992809</v>
      </c>
      <c r="G342">
        <f t="shared" si="10"/>
        <v>5.58083258053992E-6</v>
      </c>
    </row>
    <row r="343" spans="1:7" x14ac:dyDescent="0.25">
      <c r="A343" t="s">
        <v>364</v>
      </c>
      <c r="F343">
        <f t="shared" si="11"/>
        <v>59.765624999996675</v>
      </c>
      <c r="G343">
        <f t="shared" si="10"/>
        <v>6.07035222328228E-6</v>
      </c>
    </row>
    <row r="344" spans="1:7" x14ac:dyDescent="0.25">
      <c r="A344" t="s">
        <v>365</v>
      </c>
      <c r="F344">
        <f t="shared" si="11"/>
        <v>59.414062499999964</v>
      </c>
      <c r="G344">
        <f t="shared" si="10"/>
        <v>6.0162027160104501E-6</v>
      </c>
    </row>
    <row r="345" spans="1:7" x14ac:dyDescent="0.25">
      <c r="A345" t="s">
        <v>366</v>
      </c>
      <c r="F345">
        <f t="shared" si="11"/>
        <v>59.062499999999787</v>
      </c>
      <c r="G345">
        <f t="shared" si="10"/>
        <v>6.5798917096686603E-6</v>
      </c>
    </row>
    <row r="346" spans="1:7" x14ac:dyDescent="0.25">
      <c r="A346" t="s">
        <v>367</v>
      </c>
      <c r="F346">
        <f t="shared" si="11"/>
        <v>58.710937499996547</v>
      </c>
      <c r="G346">
        <f t="shared" si="10"/>
        <v>6.3427964621667297E-6</v>
      </c>
    </row>
    <row r="347" spans="1:7" x14ac:dyDescent="0.25">
      <c r="A347" t="s">
        <v>368</v>
      </c>
      <c r="F347">
        <f t="shared" si="11"/>
        <v>58.359374999991701</v>
      </c>
      <c r="G347">
        <f t="shared" si="10"/>
        <v>6.9174475863129597E-6</v>
      </c>
    </row>
    <row r="348" spans="1:7" x14ac:dyDescent="0.25">
      <c r="A348" t="s">
        <v>369</v>
      </c>
      <c r="F348">
        <f t="shared" si="11"/>
        <v>58.007812499999218</v>
      </c>
      <c r="G348">
        <f t="shared" si="10"/>
        <v>6.9709901064199997E-6</v>
      </c>
    </row>
    <row r="349" spans="1:7" x14ac:dyDescent="0.25">
      <c r="A349" t="s">
        <v>370</v>
      </c>
      <c r="F349">
        <f t="shared" si="11"/>
        <v>57.656250000001428</v>
      </c>
      <c r="G349">
        <f t="shared" si="10"/>
        <v>7.7004673282016094E-6</v>
      </c>
    </row>
    <row r="350" spans="1:7" x14ac:dyDescent="0.25">
      <c r="A350" t="s">
        <v>371</v>
      </c>
      <c r="F350">
        <f t="shared" si="11"/>
        <v>57.304687500000497</v>
      </c>
      <c r="G350">
        <f t="shared" si="10"/>
        <v>7.5614089129239802E-6</v>
      </c>
    </row>
    <row r="351" spans="1:7" x14ac:dyDescent="0.25">
      <c r="A351" t="s">
        <v>372</v>
      </c>
      <c r="F351">
        <f t="shared" si="11"/>
        <v>56.953124999997748</v>
      </c>
      <c r="G351">
        <f t="shared" si="10"/>
        <v>8.2421094096123904E-6</v>
      </c>
    </row>
    <row r="352" spans="1:7" x14ac:dyDescent="0.25">
      <c r="A352" t="s">
        <v>373</v>
      </c>
      <c r="F352">
        <f t="shared" si="11"/>
        <v>56.601562499999332</v>
      </c>
      <c r="G352">
        <f t="shared" si="10"/>
        <v>8.2933587603950202E-6</v>
      </c>
    </row>
    <row r="353" spans="1:7" x14ac:dyDescent="0.25">
      <c r="A353" t="s">
        <v>374</v>
      </c>
      <c r="F353">
        <f t="shared" si="11"/>
        <v>56.250000000000057</v>
      </c>
      <c r="G353">
        <f t="shared" si="10"/>
        <v>8.9715802035577001E-6</v>
      </c>
    </row>
    <row r="354" spans="1:7" x14ac:dyDescent="0.25">
      <c r="A354" t="s">
        <v>375</v>
      </c>
      <c r="F354">
        <f t="shared" si="11"/>
        <v>55.898437500007859</v>
      </c>
      <c r="G354">
        <f t="shared" si="10"/>
        <v>8.8321435370729706E-6</v>
      </c>
    </row>
    <row r="355" spans="1:7" x14ac:dyDescent="0.25">
      <c r="A355" t="s">
        <v>376</v>
      </c>
      <c r="F355">
        <f t="shared" si="11"/>
        <v>55.546874999998657</v>
      </c>
      <c r="G355">
        <f t="shared" si="10"/>
        <v>9.6722505514617494E-6</v>
      </c>
    </row>
    <row r="356" spans="1:7" x14ac:dyDescent="0.25">
      <c r="A356" t="s">
        <v>377</v>
      </c>
      <c r="F356">
        <f t="shared" si="11"/>
        <v>55.195312499998991</v>
      </c>
      <c r="G356">
        <f t="shared" si="10"/>
        <v>9.7982752804197107E-6</v>
      </c>
    </row>
    <row r="357" spans="1:7" x14ac:dyDescent="0.25">
      <c r="A357" t="s">
        <v>378</v>
      </c>
      <c r="F357">
        <f t="shared" si="11"/>
        <v>54.843750000002544</v>
      </c>
      <c r="G357">
        <f t="shared" si="10"/>
        <v>1.0564256730435201E-5</v>
      </c>
    </row>
    <row r="358" spans="1:7" x14ac:dyDescent="0.25">
      <c r="A358" t="s">
        <v>379</v>
      </c>
      <c r="F358">
        <f t="shared" si="11"/>
        <v>54.492187499994735</v>
      </c>
      <c r="G358">
        <f t="shared" si="10"/>
        <v>1.05161475913842E-5</v>
      </c>
    </row>
    <row r="359" spans="1:7" x14ac:dyDescent="0.25">
      <c r="A359" t="s">
        <v>380</v>
      </c>
      <c r="F359">
        <f t="shared" si="11"/>
        <v>54.140624999994827</v>
      </c>
      <c r="G359">
        <f t="shared" si="10"/>
        <v>1.14573499148441E-5</v>
      </c>
    </row>
    <row r="360" spans="1:7" x14ac:dyDescent="0.25">
      <c r="A360" t="s">
        <v>381</v>
      </c>
      <c r="F360">
        <f t="shared" si="11"/>
        <v>53.789062500005272</v>
      </c>
      <c r="G360">
        <f t="shared" si="10"/>
        <v>1.15033045228185E-5</v>
      </c>
    </row>
    <row r="361" spans="1:7" x14ac:dyDescent="0.25">
      <c r="A361" t="s">
        <v>382</v>
      </c>
      <c r="F361">
        <f t="shared" si="11"/>
        <v>53.437500000000412</v>
      </c>
      <c r="G361">
        <f t="shared" si="10"/>
        <v>1.22050178011333E-5</v>
      </c>
    </row>
    <row r="362" spans="1:7" x14ac:dyDescent="0.25">
      <c r="A362" t="s">
        <v>383</v>
      </c>
      <c r="F362">
        <f t="shared" si="11"/>
        <v>53.085937500002466</v>
      </c>
      <c r="G362">
        <f t="shared" si="10"/>
        <v>1.2205368024590701E-5</v>
      </c>
    </row>
    <row r="363" spans="1:7" x14ac:dyDescent="0.25">
      <c r="A363" t="s">
        <v>384</v>
      </c>
      <c r="F363">
        <f t="shared" si="11"/>
        <v>52.734374999999872</v>
      </c>
      <c r="G363">
        <f t="shared" si="10"/>
        <v>1.3239818119363701E-5</v>
      </c>
    </row>
    <row r="364" spans="1:7" x14ac:dyDescent="0.25">
      <c r="A364" t="s">
        <v>385</v>
      </c>
      <c r="F364">
        <f t="shared" si="11"/>
        <v>52.382812499997442</v>
      </c>
      <c r="G364">
        <f t="shared" si="10"/>
        <v>1.3276931968145401E-5</v>
      </c>
    </row>
    <row r="365" spans="1:7" x14ac:dyDescent="0.25">
      <c r="A365" t="s">
        <v>386</v>
      </c>
      <c r="F365">
        <f t="shared" si="11"/>
        <v>52.031250000002082</v>
      </c>
      <c r="G365">
        <f t="shared" si="10"/>
        <v>1.42024138203367E-5</v>
      </c>
    </row>
    <row r="366" spans="1:7" x14ac:dyDescent="0.25">
      <c r="A366" t="s">
        <v>387</v>
      </c>
      <c r="F366">
        <f t="shared" si="11"/>
        <v>51.679687500002835</v>
      </c>
      <c r="G366">
        <f t="shared" si="10"/>
        <v>1.43867608749865E-5</v>
      </c>
    </row>
    <row r="367" spans="1:7" x14ac:dyDescent="0.25">
      <c r="A367" t="s">
        <v>388</v>
      </c>
      <c r="F367">
        <f t="shared" si="11"/>
        <v>51.328125000001975</v>
      </c>
      <c r="G367">
        <f t="shared" si="10"/>
        <v>1.5362496859234399E-5</v>
      </c>
    </row>
    <row r="368" spans="1:7" x14ac:dyDescent="0.25">
      <c r="A368" t="s">
        <v>389</v>
      </c>
      <c r="F368">
        <f t="shared" si="11"/>
        <v>50.976562499999702</v>
      </c>
      <c r="G368">
        <f t="shared" si="10"/>
        <v>1.53257467343941E-5</v>
      </c>
    </row>
    <row r="369" spans="1:7" x14ac:dyDescent="0.25">
      <c r="A369" t="s">
        <v>390</v>
      </c>
      <c r="F369">
        <f t="shared" si="11"/>
        <v>50.625000000000931</v>
      </c>
      <c r="G369">
        <f t="shared" si="10"/>
        <v>1.6359727751452099E-5</v>
      </c>
    </row>
    <row r="370" spans="1:7" x14ac:dyDescent="0.25">
      <c r="A370" t="s">
        <v>391</v>
      </c>
      <c r="F370">
        <f t="shared" si="11"/>
        <v>50.273437499998671</v>
      </c>
      <c r="G370">
        <f t="shared" si="10"/>
        <v>1.6422765496145899E-5</v>
      </c>
    </row>
    <row r="371" spans="1:7" x14ac:dyDescent="0.25">
      <c r="A371" t="s">
        <v>392</v>
      </c>
      <c r="F371">
        <f t="shared" si="11"/>
        <v>49.921874999999133</v>
      </c>
      <c r="G371">
        <f t="shared" si="10"/>
        <v>1.7289146825346999E-5</v>
      </c>
    </row>
    <row r="372" spans="1:7" x14ac:dyDescent="0.25">
      <c r="A372" t="s">
        <v>393</v>
      </c>
      <c r="F372">
        <f t="shared" si="11"/>
        <v>49.570312499996625</v>
      </c>
      <c r="G372">
        <f t="shared" si="10"/>
        <v>1.73654298854431E-5</v>
      </c>
    </row>
    <row r="373" spans="1:7" x14ac:dyDescent="0.25">
      <c r="A373" t="s">
        <v>394</v>
      </c>
      <c r="F373">
        <f t="shared" si="11"/>
        <v>49.218749999999751</v>
      </c>
      <c r="G373">
        <f t="shared" si="10"/>
        <v>1.8549706400485102E-5</v>
      </c>
    </row>
    <row r="374" spans="1:7" x14ac:dyDescent="0.25">
      <c r="A374" t="s">
        <v>395</v>
      </c>
      <c r="F374">
        <f t="shared" si="11"/>
        <v>48.86718749999995</v>
      </c>
      <c r="G374">
        <f t="shared" si="10"/>
        <v>1.85643620939027E-5</v>
      </c>
    </row>
    <row r="375" spans="1:7" x14ac:dyDescent="0.25">
      <c r="A375" t="s">
        <v>396</v>
      </c>
      <c r="F375">
        <f t="shared" si="11"/>
        <v>48.515624999999609</v>
      </c>
      <c r="G375">
        <f t="shared" si="10"/>
        <v>1.9612948222304601E-5</v>
      </c>
    </row>
    <row r="376" spans="1:7" x14ac:dyDescent="0.25">
      <c r="A376" t="s">
        <v>397</v>
      </c>
      <c r="F376">
        <f t="shared" si="11"/>
        <v>48.164062499998188</v>
      </c>
      <c r="G376">
        <f t="shared" si="10"/>
        <v>1.98258351116958E-5</v>
      </c>
    </row>
    <row r="377" spans="1:7" x14ac:dyDescent="0.25">
      <c r="A377" t="s">
        <v>398</v>
      </c>
      <c r="F377">
        <f t="shared" si="11"/>
        <v>47.81249999999919</v>
      </c>
      <c r="G377">
        <f t="shared" si="10"/>
        <v>2.0897759012501E-5</v>
      </c>
    </row>
    <row r="378" spans="1:7" x14ac:dyDescent="0.25">
      <c r="A378" t="s">
        <v>399</v>
      </c>
      <c r="F378">
        <f t="shared" si="11"/>
        <v>47.460937499998018</v>
      </c>
      <c r="G378">
        <f t="shared" si="10"/>
        <v>2.09222237735541E-5</v>
      </c>
    </row>
    <row r="379" spans="1:7" x14ac:dyDescent="0.25">
      <c r="A379" t="s">
        <v>400</v>
      </c>
      <c r="F379">
        <f t="shared" si="11"/>
        <v>47.109375000000441</v>
      </c>
      <c r="G379">
        <f t="shared" si="10"/>
        <v>2.2257217227636599E-5</v>
      </c>
    </row>
    <row r="380" spans="1:7" x14ac:dyDescent="0.25">
      <c r="A380" t="s">
        <v>401</v>
      </c>
      <c r="F380">
        <f t="shared" si="11"/>
        <v>46.75781249999855</v>
      </c>
      <c r="G380">
        <f t="shared" si="10"/>
        <v>2.2455362470160699E-5</v>
      </c>
    </row>
    <row r="381" spans="1:7" x14ac:dyDescent="0.25">
      <c r="A381" t="s">
        <v>402</v>
      </c>
      <c r="F381">
        <f t="shared" si="11"/>
        <v>46.406250000000888</v>
      </c>
      <c r="G381">
        <f t="shared" si="10"/>
        <v>2.3730402714252501E-5</v>
      </c>
    </row>
    <row r="382" spans="1:7" x14ac:dyDescent="0.25">
      <c r="A382" t="s">
        <v>403</v>
      </c>
      <c r="F382">
        <f t="shared" si="11"/>
        <v>46.054687500001137</v>
      </c>
      <c r="G382">
        <f t="shared" si="10"/>
        <v>2.41468071628973E-5</v>
      </c>
    </row>
    <row r="383" spans="1:7" x14ac:dyDescent="0.25">
      <c r="A383" t="s">
        <v>404</v>
      </c>
      <c r="F383">
        <f t="shared" si="11"/>
        <v>45.70312500000054</v>
      </c>
      <c r="G383">
        <f t="shared" si="10"/>
        <v>2.54975028394603E-5</v>
      </c>
    </row>
    <row r="384" spans="1:7" x14ac:dyDescent="0.25">
      <c r="A384" t="s">
        <v>405</v>
      </c>
      <c r="F384">
        <f t="shared" si="11"/>
        <v>45.351562499998856</v>
      </c>
      <c r="G384">
        <f t="shared" si="10"/>
        <v>2.5619307811893799E-5</v>
      </c>
    </row>
    <row r="385" spans="1:7" x14ac:dyDescent="0.25">
      <c r="A385" t="s">
        <v>406</v>
      </c>
      <c r="F385">
        <f t="shared" si="11"/>
        <v>45</v>
      </c>
      <c r="G385">
        <f t="shared" si="10"/>
        <v>2.7083839585429102E-5</v>
      </c>
    </row>
    <row r="386" spans="1:7" x14ac:dyDescent="0.25">
      <c r="A386" t="s">
        <v>407</v>
      </c>
      <c r="F386">
        <f t="shared" si="11"/>
        <v>44.648437499992895</v>
      </c>
      <c r="G386">
        <f t="shared" ref="G386:G449" si="12">IMREAL(A386)</f>
        <v>2.7198118423747001E-5</v>
      </c>
    </row>
    <row r="387" spans="1:7" x14ac:dyDescent="0.25">
      <c r="A387" t="s">
        <v>408</v>
      </c>
      <c r="F387">
        <f t="shared" ref="F387:F450" si="13">ATAN(IMAGINARY(A387)/IMREAL(A387))*180/PI()</f>
        <v>44.296874999998103</v>
      </c>
      <c r="G387">
        <f t="shared" si="12"/>
        <v>2.8409094920968301E-5</v>
      </c>
    </row>
    <row r="388" spans="1:7" x14ac:dyDescent="0.25">
      <c r="A388" t="s">
        <v>409</v>
      </c>
      <c r="F388">
        <f t="shared" si="13"/>
        <v>43.945312500006786</v>
      </c>
      <c r="G388">
        <f t="shared" si="12"/>
        <v>2.8740617982688401E-5</v>
      </c>
    </row>
    <row r="389" spans="1:7" x14ac:dyDescent="0.25">
      <c r="A389" t="s">
        <v>410</v>
      </c>
      <c r="F389">
        <f t="shared" si="13"/>
        <v>43.593749999999083</v>
      </c>
      <c r="G389">
        <f t="shared" si="12"/>
        <v>3.0162459330633401E-5</v>
      </c>
    </row>
    <row r="390" spans="1:7" x14ac:dyDescent="0.25">
      <c r="A390" t="s">
        <v>411</v>
      </c>
      <c r="F390">
        <f t="shared" si="13"/>
        <v>43.242187500002771</v>
      </c>
      <c r="G390">
        <f t="shared" si="12"/>
        <v>3.04362327192638E-5</v>
      </c>
    </row>
    <row r="391" spans="1:7" x14ac:dyDescent="0.25">
      <c r="A391" t="s">
        <v>412</v>
      </c>
      <c r="F391">
        <f t="shared" si="13"/>
        <v>42.890625000002288</v>
      </c>
      <c r="G391">
        <f t="shared" si="12"/>
        <v>3.2099430590892598E-5</v>
      </c>
    </row>
    <row r="392" spans="1:7" x14ac:dyDescent="0.25">
      <c r="A392" t="s">
        <v>413</v>
      </c>
      <c r="F392">
        <f t="shared" si="13"/>
        <v>42.539062499997407</v>
      </c>
      <c r="G392">
        <f t="shared" si="12"/>
        <v>3.22689124888529E-5</v>
      </c>
    </row>
    <row r="393" spans="1:7" x14ac:dyDescent="0.25">
      <c r="A393" t="s">
        <v>414</v>
      </c>
      <c r="F393">
        <f t="shared" si="13"/>
        <v>42.187500000005073</v>
      </c>
      <c r="G393">
        <f t="shared" si="12"/>
        <v>3.38089152812475E-5</v>
      </c>
    </row>
    <row r="394" spans="1:7" x14ac:dyDescent="0.25">
      <c r="A394" t="s">
        <v>415</v>
      </c>
      <c r="F394">
        <f t="shared" si="13"/>
        <v>41.835937500001826</v>
      </c>
      <c r="G394">
        <f t="shared" si="12"/>
        <v>3.4209055955970798E-5</v>
      </c>
    </row>
    <row r="395" spans="1:7" x14ac:dyDescent="0.25">
      <c r="A395" t="s">
        <v>416</v>
      </c>
      <c r="F395">
        <f t="shared" si="13"/>
        <v>41.484375000005095</v>
      </c>
      <c r="G395">
        <f t="shared" si="12"/>
        <v>3.5650679141167897E-5</v>
      </c>
    </row>
    <row r="396" spans="1:7" x14ac:dyDescent="0.25">
      <c r="A396" t="s">
        <v>417</v>
      </c>
      <c r="F396">
        <f t="shared" si="13"/>
        <v>41.132812500003553</v>
      </c>
      <c r="G396">
        <f t="shared" si="12"/>
        <v>3.60294602998316E-5</v>
      </c>
    </row>
    <row r="397" spans="1:7" x14ac:dyDescent="0.25">
      <c r="A397" t="s">
        <v>418</v>
      </c>
      <c r="F397">
        <f t="shared" si="13"/>
        <v>40.78125000000226</v>
      </c>
      <c r="G397">
        <f t="shared" si="12"/>
        <v>3.77244689723829E-5</v>
      </c>
    </row>
    <row r="398" spans="1:7" x14ac:dyDescent="0.25">
      <c r="A398" t="s">
        <v>419</v>
      </c>
      <c r="F398">
        <f t="shared" si="13"/>
        <v>40.429687500001357</v>
      </c>
      <c r="G398">
        <f t="shared" si="12"/>
        <v>3.80366222567748E-5</v>
      </c>
    </row>
    <row r="399" spans="1:7" x14ac:dyDescent="0.25">
      <c r="A399" t="s">
        <v>420</v>
      </c>
      <c r="F399">
        <f t="shared" si="13"/>
        <v>40.078125000002167</v>
      </c>
      <c r="G399">
        <f t="shared" si="12"/>
        <v>3.9950465960567699E-5</v>
      </c>
    </row>
    <row r="400" spans="1:7" x14ac:dyDescent="0.25">
      <c r="A400" t="s">
        <v>421</v>
      </c>
      <c r="F400">
        <f t="shared" si="13"/>
        <v>39.726562500003034</v>
      </c>
      <c r="G400">
        <f t="shared" si="12"/>
        <v>4.0252237939573399E-5</v>
      </c>
    </row>
    <row r="401" spans="1:7" x14ac:dyDescent="0.25">
      <c r="A401" t="s">
        <v>422</v>
      </c>
      <c r="F401">
        <f t="shared" si="13"/>
        <v>39.375000000002622</v>
      </c>
      <c r="G401">
        <f t="shared" si="12"/>
        <v>4.1989732972932397E-5</v>
      </c>
    </row>
    <row r="402" spans="1:7" x14ac:dyDescent="0.25">
      <c r="A402" t="s">
        <v>423</v>
      </c>
      <c r="F402">
        <f t="shared" si="13"/>
        <v>39.023437499999822</v>
      </c>
      <c r="G402">
        <f t="shared" si="12"/>
        <v>4.2382694468070502E-5</v>
      </c>
    </row>
    <row r="403" spans="1:7" x14ac:dyDescent="0.25">
      <c r="A403" t="s">
        <v>424</v>
      </c>
      <c r="F403">
        <f t="shared" si="13"/>
        <v>38.671875000000568</v>
      </c>
      <c r="G403">
        <f t="shared" si="12"/>
        <v>4.4013700476982103E-5</v>
      </c>
    </row>
    <row r="404" spans="1:7" x14ac:dyDescent="0.25">
      <c r="A404" t="s">
        <v>425</v>
      </c>
      <c r="F404">
        <f t="shared" si="13"/>
        <v>38.32031250000167</v>
      </c>
      <c r="G404">
        <f t="shared" si="12"/>
        <v>4.4488522050755203E-5</v>
      </c>
    </row>
    <row r="405" spans="1:7" x14ac:dyDescent="0.25">
      <c r="A405" t="s">
        <v>426</v>
      </c>
      <c r="F405">
        <f t="shared" si="13"/>
        <v>37.968749999999645</v>
      </c>
      <c r="G405">
        <f t="shared" si="12"/>
        <v>4.6215738602495798E-5</v>
      </c>
    </row>
    <row r="406" spans="1:7" x14ac:dyDescent="0.25">
      <c r="A406" t="s">
        <v>427</v>
      </c>
      <c r="F406">
        <f t="shared" si="13"/>
        <v>37.617187500000611</v>
      </c>
      <c r="G406">
        <f t="shared" si="12"/>
        <v>4.6562318838551297E-5</v>
      </c>
    </row>
    <row r="407" spans="1:7" x14ac:dyDescent="0.25">
      <c r="A407" t="s">
        <v>428</v>
      </c>
      <c r="F407">
        <f t="shared" si="13"/>
        <v>37.265625000000057</v>
      </c>
      <c r="G407">
        <f t="shared" si="12"/>
        <v>4.8612157095056901E-5</v>
      </c>
    </row>
    <row r="408" spans="1:7" x14ac:dyDescent="0.25">
      <c r="A408" t="s">
        <v>429</v>
      </c>
      <c r="F408">
        <f t="shared" si="13"/>
        <v>36.914062500001506</v>
      </c>
      <c r="G408">
        <f t="shared" si="12"/>
        <v>4.9034789041223999E-5</v>
      </c>
    </row>
    <row r="409" spans="1:7" x14ac:dyDescent="0.25">
      <c r="A409" t="s">
        <v>430</v>
      </c>
      <c r="F409">
        <f t="shared" si="13"/>
        <v>36.562500000000256</v>
      </c>
      <c r="G409">
        <f t="shared" si="12"/>
        <v>5.1254724206914897E-5</v>
      </c>
    </row>
    <row r="410" spans="1:7" x14ac:dyDescent="0.25">
      <c r="A410" t="s">
        <v>431</v>
      </c>
      <c r="F410">
        <f t="shared" si="13"/>
        <v>36.210937499999602</v>
      </c>
      <c r="G410">
        <f t="shared" si="12"/>
        <v>5.1722529170995099E-5</v>
      </c>
    </row>
    <row r="411" spans="1:7" x14ac:dyDescent="0.25">
      <c r="A411" t="s">
        <v>432</v>
      </c>
      <c r="F411">
        <f t="shared" si="13"/>
        <v>35.859374999999687</v>
      </c>
      <c r="G411">
        <f t="shared" si="12"/>
        <v>5.38822218355075E-5</v>
      </c>
    </row>
    <row r="412" spans="1:7" x14ac:dyDescent="0.25">
      <c r="A412" t="s">
        <v>433</v>
      </c>
      <c r="F412">
        <f t="shared" si="13"/>
        <v>35.507812500000512</v>
      </c>
      <c r="G412">
        <f t="shared" si="12"/>
        <v>5.4438034122512998E-5</v>
      </c>
    </row>
    <row r="413" spans="1:7" x14ac:dyDescent="0.25">
      <c r="A413" t="s">
        <v>434</v>
      </c>
      <c r="F413">
        <f t="shared" si="13"/>
        <v>35.156250000000185</v>
      </c>
      <c r="G413">
        <f t="shared" si="12"/>
        <v>5.6552393553557002E-5</v>
      </c>
    </row>
    <row r="414" spans="1:7" x14ac:dyDescent="0.25">
      <c r="A414" t="s">
        <v>435</v>
      </c>
      <c r="F414">
        <f t="shared" si="13"/>
        <v>34.804687499999744</v>
      </c>
      <c r="G414">
        <f t="shared" si="12"/>
        <v>5.7133137893226497E-5</v>
      </c>
    </row>
    <row r="415" spans="1:7" x14ac:dyDescent="0.25">
      <c r="A415" t="s">
        <v>436</v>
      </c>
      <c r="F415">
        <f t="shared" si="13"/>
        <v>34.453125000000192</v>
      </c>
      <c r="G415">
        <f t="shared" si="12"/>
        <v>5.9213775435881498E-5</v>
      </c>
    </row>
    <row r="416" spans="1:7" x14ac:dyDescent="0.25">
      <c r="A416" t="s">
        <v>437</v>
      </c>
      <c r="F416">
        <f t="shared" si="13"/>
        <v>34.101562499999531</v>
      </c>
      <c r="G416">
        <f t="shared" si="12"/>
        <v>5.9932343954276297E-5</v>
      </c>
    </row>
    <row r="417" spans="1:7" x14ac:dyDescent="0.25">
      <c r="A417" t="s">
        <v>438</v>
      </c>
      <c r="F417">
        <f t="shared" si="13"/>
        <v>33.750000000000199</v>
      </c>
      <c r="G417">
        <f t="shared" si="12"/>
        <v>6.2288418397110493E-5</v>
      </c>
    </row>
    <row r="418" spans="1:7" x14ac:dyDescent="0.25">
      <c r="A418" t="s">
        <v>439</v>
      </c>
      <c r="F418">
        <f t="shared" si="13"/>
        <v>33.398437499998444</v>
      </c>
      <c r="G418">
        <f t="shared" si="12"/>
        <v>6.3144789422779103E-5</v>
      </c>
    </row>
    <row r="419" spans="1:7" x14ac:dyDescent="0.25">
      <c r="A419" t="s">
        <v>440</v>
      </c>
      <c r="F419">
        <f t="shared" si="13"/>
        <v>33.046875000001243</v>
      </c>
      <c r="G419">
        <f t="shared" si="12"/>
        <v>6.5615317873523294E-5</v>
      </c>
    </row>
    <row r="420" spans="1:7" x14ac:dyDescent="0.25">
      <c r="A420" t="s">
        <v>441</v>
      </c>
      <c r="F420">
        <f t="shared" si="13"/>
        <v>32.695312499998259</v>
      </c>
      <c r="G420">
        <f t="shared" si="12"/>
        <v>6.6389182333414498E-5</v>
      </c>
    </row>
    <row r="421" spans="1:7" x14ac:dyDescent="0.25">
      <c r="A421" t="s">
        <v>442</v>
      </c>
      <c r="F421">
        <f t="shared" si="13"/>
        <v>32.343749999999631</v>
      </c>
      <c r="G421">
        <f t="shared" si="12"/>
        <v>6.8916614922647906E-5</v>
      </c>
    </row>
    <row r="422" spans="1:7" x14ac:dyDescent="0.25">
      <c r="A422" t="s">
        <v>443</v>
      </c>
      <c r="F422">
        <f t="shared" si="13"/>
        <v>31.992187499999009</v>
      </c>
      <c r="G422">
        <f t="shared" si="12"/>
        <v>6.9700131587333694E-5</v>
      </c>
    </row>
    <row r="423" spans="1:7" x14ac:dyDescent="0.25">
      <c r="A423" t="s">
        <v>444</v>
      </c>
      <c r="F423">
        <f t="shared" si="13"/>
        <v>31.640624999998444</v>
      </c>
      <c r="G423">
        <f t="shared" si="12"/>
        <v>7.2307796585685405E-5</v>
      </c>
    </row>
    <row r="424" spans="1:7" x14ac:dyDescent="0.25">
      <c r="A424" t="s">
        <v>445</v>
      </c>
      <c r="F424">
        <f t="shared" si="13"/>
        <v>31.289062499999286</v>
      </c>
      <c r="G424">
        <f t="shared" si="12"/>
        <v>7.3045612286959797E-5</v>
      </c>
    </row>
    <row r="425" spans="1:7" x14ac:dyDescent="0.25">
      <c r="A425" t="s">
        <v>446</v>
      </c>
      <c r="F425">
        <f t="shared" si="13"/>
        <v>30.937500000000338</v>
      </c>
      <c r="G425">
        <f t="shared" si="12"/>
        <v>7.57513479430927E-5</v>
      </c>
    </row>
    <row r="426" spans="1:7" x14ac:dyDescent="0.25">
      <c r="A426" t="s">
        <v>447</v>
      </c>
      <c r="F426">
        <f t="shared" si="13"/>
        <v>30.585937499999069</v>
      </c>
      <c r="G426">
        <f t="shared" si="12"/>
        <v>7.6608625531235001E-5</v>
      </c>
    </row>
    <row r="427" spans="1:7" x14ac:dyDescent="0.25">
      <c r="A427" t="s">
        <v>448</v>
      </c>
      <c r="F427">
        <f t="shared" si="13"/>
        <v>30.234374999998931</v>
      </c>
      <c r="G427">
        <f t="shared" si="12"/>
        <v>7.9460457877692496E-5</v>
      </c>
    </row>
    <row r="428" spans="1:7" x14ac:dyDescent="0.25">
      <c r="A428" t="s">
        <v>449</v>
      </c>
      <c r="F428">
        <f t="shared" si="13"/>
        <v>29.882812500000522</v>
      </c>
      <c r="G428">
        <f t="shared" si="12"/>
        <v>8.0299668430268301E-5</v>
      </c>
    </row>
    <row r="429" spans="1:7" x14ac:dyDescent="0.25">
      <c r="A429" t="s">
        <v>450</v>
      </c>
      <c r="F429">
        <f t="shared" si="13"/>
        <v>29.531250000000068</v>
      </c>
      <c r="G429">
        <f t="shared" si="12"/>
        <v>8.3158014802168394E-5</v>
      </c>
    </row>
    <row r="430" spans="1:7" x14ac:dyDescent="0.25">
      <c r="A430" t="s">
        <v>451</v>
      </c>
      <c r="F430">
        <f t="shared" si="13"/>
        <v>29.17968750000016</v>
      </c>
      <c r="G430">
        <f t="shared" si="12"/>
        <v>8.3982218485443899E-5</v>
      </c>
    </row>
    <row r="431" spans="1:7" x14ac:dyDescent="0.25">
      <c r="A431" t="s">
        <v>452</v>
      </c>
      <c r="F431">
        <f t="shared" si="13"/>
        <v>28.828124999999837</v>
      </c>
      <c r="G431">
        <f t="shared" si="12"/>
        <v>8.6938367089668802E-5</v>
      </c>
    </row>
    <row r="432" spans="1:7" x14ac:dyDescent="0.25">
      <c r="A432" t="s">
        <v>453</v>
      </c>
      <c r="F432">
        <f t="shared" si="13"/>
        <v>28.476562499999634</v>
      </c>
      <c r="G432">
        <f t="shared" si="12"/>
        <v>8.78764272311242E-5</v>
      </c>
    </row>
    <row r="433" spans="1:7" x14ac:dyDescent="0.25">
      <c r="A433" t="s">
        <v>454</v>
      </c>
      <c r="F433">
        <f t="shared" si="13"/>
        <v>28.125000000000199</v>
      </c>
      <c r="G433">
        <f t="shared" si="12"/>
        <v>9.0933511466111493E-5</v>
      </c>
    </row>
    <row r="434" spans="1:7" x14ac:dyDescent="0.25">
      <c r="A434" t="s">
        <v>455</v>
      </c>
      <c r="F434">
        <f t="shared" si="13"/>
        <v>27.773437500001329</v>
      </c>
      <c r="G434">
        <f t="shared" si="12"/>
        <v>9.1870836164091796E-5</v>
      </c>
    </row>
    <row r="435" spans="1:7" x14ac:dyDescent="0.25">
      <c r="A435" t="s">
        <v>456</v>
      </c>
      <c r="F435">
        <f t="shared" si="13"/>
        <v>27.421874999999858</v>
      </c>
      <c r="G435">
        <f t="shared" si="12"/>
        <v>9.5123013902306E-5</v>
      </c>
    </row>
    <row r="436" spans="1:7" x14ac:dyDescent="0.25">
      <c r="A436" t="s">
        <v>457</v>
      </c>
      <c r="F436">
        <f t="shared" si="13"/>
        <v>27.070312499999822</v>
      </c>
      <c r="G436">
        <f t="shared" si="12"/>
        <v>9.62897722460724E-5</v>
      </c>
    </row>
    <row r="437" spans="1:7" x14ac:dyDescent="0.25">
      <c r="A437" t="s">
        <v>458</v>
      </c>
      <c r="F437">
        <f t="shared" si="13"/>
        <v>26.718750000000146</v>
      </c>
      <c r="G437">
        <f t="shared" si="12"/>
        <v>9.9803299486487401E-5</v>
      </c>
    </row>
    <row r="438" spans="1:7" x14ac:dyDescent="0.25">
      <c r="A438" t="s">
        <v>459</v>
      </c>
      <c r="F438">
        <f t="shared" si="13"/>
        <v>26.367187500000178</v>
      </c>
      <c r="G438">
        <f t="shared" si="12"/>
        <v>1.0109254959542E-4</v>
      </c>
    </row>
    <row r="439" spans="1:7" x14ac:dyDescent="0.25">
      <c r="A439" t="s">
        <v>460</v>
      </c>
      <c r="F439">
        <f t="shared" si="13"/>
        <v>26.015625000000519</v>
      </c>
      <c r="G439">
        <f t="shared" si="12"/>
        <v>1.04717573080309E-4</v>
      </c>
    </row>
    <row r="440" spans="1:7" x14ac:dyDescent="0.25">
      <c r="A440" t="s">
        <v>461</v>
      </c>
      <c r="F440">
        <f t="shared" si="13"/>
        <v>25.664062500000387</v>
      </c>
      <c r="G440">
        <f t="shared" si="12"/>
        <v>1.05973016537225E-4</v>
      </c>
    </row>
    <row r="441" spans="1:7" x14ac:dyDescent="0.25">
      <c r="A441" t="s">
        <v>462</v>
      </c>
      <c r="F441">
        <f t="shared" si="13"/>
        <v>25.312499999999972</v>
      </c>
      <c r="G441">
        <f t="shared" si="12"/>
        <v>1.0961339558147699E-4</v>
      </c>
    </row>
    <row r="442" spans="1:7" x14ac:dyDescent="0.25">
      <c r="A442" t="s">
        <v>463</v>
      </c>
      <c r="F442">
        <f t="shared" si="13"/>
        <v>24.960937499999726</v>
      </c>
      <c r="G442">
        <f t="shared" si="12"/>
        <v>1.10875852441451E-4</v>
      </c>
    </row>
    <row r="443" spans="1:7" x14ac:dyDescent="0.25">
      <c r="A443" t="s">
        <v>464</v>
      </c>
      <c r="F443">
        <f t="shared" si="13"/>
        <v>24.609374999999652</v>
      </c>
      <c r="G443">
        <f t="shared" si="12"/>
        <v>1.14624687033641E-4</v>
      </c>
    </row>
    <row r="444" spans="1:7" x14ac:dyDescent="0.25">
      <c r="A444" t="s">
        <v>465</v>
      </c>
      <c r="F444">
        <f t="shared" si="13"/>
        <v>24.257812499999897</v>
      </c>
      <c r="G444">
        <f t="shared" si="12"/>
        <v>1.1593275578313801E-4</v>
      </c>
    </row>
    <row r="445" spans="1:7" x14ac:dyDescent="0.25">
      <c r="A445" t="s">
        <v>466</v>
      </c>
      <c r="F445">
        <f t="shared" si="13"/>
        <v>23.906250000000167</v>
      </c>
      <c r="G445">
        <f t="shared" si="12"/>
        <v>1.1992617549399599E-4</v>
      </c>
    </row>
    <row r="446" spans="1:7" x14ac:dyDescent="0.25">
      <c r="A446" t="s">
        <v>467</v>
      </c>
      <c r="F446">
        <f t="shared" si="13"/>
        <v>23.554687499999655</v>
      </c>
      <c r="G446">
        <f t="shared" si="12"/>
        <v>1.21479185430808E-4</v>
      </c>
    </row>
    <row r="447" spans="1:7" x14ac:dyDescent="0.25">
      <c r="A447" t="s">
        <v>468</v>
      </c>
      <c r="F447">
        <f t="shared" si="13"/>
        <v>23.203125000000245</v>
      </c>
      <c r="G447">
        <f t="shared" si="12"/>
        <v>1.2575752213670401E-4</v>
      </c>
    </row>
    <row r="448" spans="1:7" x14ac:dyDescent="0.25">
      <c r="A448" t="s">
        <v>469</v>
      </c>
      <c r="F448">
        <f t="shared" si="13"/>
        <v>22.85156250000049</v>
      </c>
      <c r="G448">
        <f t="shared" si="12"/>
        <v>1.2743930567307599E-4</v>
      </c>
    </row>
    <row r="449" spans="1:7" x14ac:dyDescent="0.25">
      <c r="A449" t="s">
        <v>470</v>
      </c>
      <c r="F449">
        <f t="shared" si="13"/>
        <v>22.499999999999993</v>
      </c>
      <c r="G449">
        <f t="shared" si="12"/>
        <v>1.31892896603739E-4</v>
      </c>
    </row>
    <row r="450" spans="1:7" x14ac:dyDescent="0.25">
      <c r="A450" t="s">
        <v>471</v>
      </c>
      <c r="F450">
        <f t="shared" si="13"/>
        <v>22.148437500000146</v>
      </c>
      <c r="G450">
        <f t="shared" ref="G450:G512" si="14">IMREAL(A450)</f>
        <v>1.3361280497768699E-4</v>
      </c>
    </row>
    <row r="451" spans="1:7" x14ac:dyDescent="0.25">
      <c r="A451" t="s">
        <v>472</v>
      </c>
      <c r="F451">
        <f t="shared" ref="F451:F512" si="15">ATAN(IMAGINARY(A451)/IMREAL(A451))*180/PI()</f>
        <v>21.796874999999972</v>
      </c>
      <c r="G451">
        <f t="shared" si="14"/>
        <v>1.38222810992195E-4</v>
      </c>
    </row>
    <row r="452" spans="1:7" x14ac:dyDescent="0.25">
      <c r="A452" t="s">
        <v>473</v>
      </c>
      <c r="F452">
        <f t="shared" si="15"/>
        <v>21.445312500000835</v>
      </c>
      <c r="G452">
        <f t="shared" si="14"/>
        <v>1.40067087379537E-4</v>
      </c>
    </row>
    <row r="453" spans="1:7" x14ac:dyDescent="0.25">
      <c r="A453" t="s">
        <v>474</v>
      </c>
      <c r="F453">
        <f t="shared" si="15"/>
        <v>21.09374999999989</v>
      </c>
      <c r="G453">
        <f t="shared" si="14"/>
        <v>1.4486878705807701E-4</v>
      </c>
    </row>
    <row r="454" spans="1:7" x14ac:dyDescent="0.25">
      <c r="A454" t="s">
        <v>475</v>
      </c>
      <c r="F454">
        <f t="shared" si="15"/>
        <v>20.742187500000366</v>
      </c>
      <c r="G454">
        <f t="shared" si="14"/>
        <v>1.4672927808549201E-4</v>
      </c>
    </row>
    <row r="455" spans="1:7" x14ac:dyDescent="0.25">
      <c r="A455" t="s">
        <v>476</v>
      </c>
      <c r="F455">
        <f t="shared" si="15"/>
        <v>20.390624999999524</v>
      </c>
      <c r="G455">
        <f t="shared" si="14"/>
        <v>1.5169676925393401E-4</v>
      </c>
    </row>
    <row r="456" spans="1:7" x14ac:dyDescent="0.25">
      <c r="A456" t="s">
        <v>477</v>
      </c>
      <c r="F456">
        <f t="shared" si="15"/>
        <v>20.039062500000359</v>
      </c>
      <c r="G456">
        <f t="shared" si="14"/>
        <v>1.5372201156429899E-4</v>
      </c>
    </row>
    <row r="457" spans="1:7" x14ac:dyDescent="0.25">
      <c r="A457" t="s">
        <v>478</v>
      </c>
      <c r="F457">
        <f t="shared" si="15"/>
        <v>19.687500000000092</v>
      </c>
      <c r="G457">
        <f t="shared" si="14"/>
        <v>1.59052639132243E-4</v>
      </c>
    </row>
    <row r="458" spans="1:7" x14ac:dyDescent="0.25">
      <c r="A458" t="s">
        <v>479</v>
      </c>
      <c r="F458">
        <f t="shared" si="15"/>
        <v>19.335937499999577</v>
      </c>
      <c r="G458">
        <f t="shared" si="14"/>
        <v>1.61319662286166E-4</v>
      </c>
    </row>
    <row r="459" spans="1:7" x14ac:dyDescent="0.25">
      <c r="A459" t="s">
        <v>480</v>
      </c>
      <c r="F459">
        <f t="shared" si="15"/>
        <v>18.984375000000188</v>
      </c>
      <c r="G459">
        <f t="shared" si="14"/>
        <v>1.6693920090377E-4</v>
      </c>
    </row>
    <row r="460" spans="1:7" x14ac:dyDescent="0.25">
      <c r="A460" t="s">
        <v>481</v>
      </c>
      <c r="F460">
        <f t="shared" si="15"/>
        <v>18.632812500000057</v>
      </c>
      <c r="G460">
        <f t="shared" si="14"/>
        <v>1.6930495157199701E-4</v>
      </c>
    </row>
    <row r="461" spans="1:7" x14ac:dyDescent="0.25">
      <c r="A461" t="s">
        <v>482</v>
      </c>
      <c r="F461">
        <f t="shared" si="15"/>
        <v>18.281250000000103</v>
      </c>
      <c r="G461">
        <f t="shared" si="14"/>
        <v>1.7518405640345501E-4</v>
      </c>
    </row>
    <row r="462" spans="1:7" x14ac:dyDescent="0.25">
      <c r="A462" t="s">
        <v>483</v>
      </c>
      <c r="F462">
        <f t="shared" si="15"/>
        <v>17.929687499999584</v>
      </c>
      <c r="G462">
        <f t="shared" si="14"/>
        <v>1.7777741252075199E-4</v>
      </c>
    </row>
    <row r="463" spans="1:7" x14ac:dyDescent="0.25">
      <c r="A463" t="s">
        <v>484</v>
      </c>
      <c r="F463">
        <f t="shared" si="15"/>
        <v>17.578125000000163</v>
      </c>
      <c r="G463">
        <f t="shared" si="14"/>
        <v>1.8404871885655401E-4</v>
      </c>
    </row>
    <row r="464" spans="1:7" x14ac:dyDescent="0.25">
      <c r="A464" t="s">
        <v>485</v>
      </c>
      <c r="F464">
        <f t="shared" si="15"/>
        <v>17.226562499999979</v>
      </c>
      <c r="G464">
        <f t="shared" si="14"/>
        <v>1.8681040197032601E-4</v>
      </c>
    </row>
    <row r="465" spans="1:7" x14ac:dyDescent="0.25">
      <c r="A465" t="s">
        <v>486</v>
      </c>
      <c r="F465">
        <f t="shared" si="15"/>
        <v>16.874999999999851</v>
      </c>
      <c r="G465">
        <f t="shared" si="14"/>
        <v>1.9342026378316599E-4</v>
      </c>
    </row>
    <row r="466" spans="1:7" x14ac:dyDescent="0.25">
      <c r="A466" t="s">
        <v>487</v>
      </c>
      <c r="F466">
        <f t="shared" si="15"/>
        <v>16.52343750000033</v>
      </c>
      <c r="G466">
        <f t="shared" si="14"/>
        <v>1.9645108733615501E-4</v>
      </c>
    </row>
    <row r="467" spans="1:7" x14ac:dyDescent="0.25">
      <c r="A467" t="s">
        <v>488</v>
      </c>
      <c r="F467">
        <f t="shared" si="15"/>
        <v>16.171875000000714</v>
      </c>
      <c r="G467">
        <f t="shared" si="14"/>
        <v>2.0351370507936301E-4</v>
      </c>
    </row>
    <row r="468" spans="1:7" x14ac:dyDescent="0.25">
      <c r="A468" t="s">
        <v>489</v>
      </c>
      <c r="F468">
        <f t="shared" si="15"/>
        <v>15.820312500000353</v>
      </c>
      <c r="G468">
        <f t="shared" si="14"/>
        <v>2.06758069903179E-4</v>
      </c>
    </row>
    <row r="469" spans="1:7" x14ac:dyDescent="0.25">
      <c r="A469" t="s">
        <v>490</v>
      </c>
      <c r="F469">
        <f t="shared" si="15"/>
        <v>15.468749999999929</v>
      </c>
      <c r="G469">
        <f t="shared" si="14"/>
        <v>2.1416359550326E-4</v>
      </c>
    </row>
    <row r="470" spans="1:7" x14ac:dyDescent="0.25">
      <c r="A470" t="s">
        <v>491</v>
      </c>
      <c r="F470">
        <f t="shared" si="15"/>
        <v>15.117187500000034</v>
      </c>
      <c r="G470">
        <f t="shared" si="14"/>
        <v>2.17602693114842E-4</v>
      </c>
    </row>
    <row r="471" spans="1:7" x14ac:dyDescent="0.25">
      <c r="A471" t="s">
        <v>492</v>
      </c>
      <c r="F471">
        <f t="shared" si="15"/>
        <v>14.765624999999762</v>
      </c>
      <c r="G471">
        <f t="shared" si="14"/>
        <v>2.2545281652639601E-4</v>
      </c>
    </row>
    <row r="472" spans="1:7" x14ac:dyDescent="0.25">
      <c r="A472" t="s">
        <v>493</v>
      </c>
      <c r="F472">
        <f t="shared" si="15"/>
        <v>14.414062499999693</v>
      </c>
      <c r="G472">
        <f t="shared" si="14"/>
        <v>2.2910944237195099E-4</v>
      </c>
    </row>
    <row r="473" spans="1:7" x14ac:dyDescent="0.25">
      <c r="A473" t="s">
        <v>494</v>
      </c>
      <c r="F473">
        <f t="shared" si="15"/>
        <v>14.062499999999966</v>
      </c>
      <c r="G473">
        <f t="shared" si="14"/>
        <v>2.37444619508778E-4</v>
      </c>
    </row>
    <row r="474" spans="1:7" x14ac:dyDescent="0.25">
      <c r="A474" t="s">
        <v>495</v>
      </c>
      <c r="F474">
        <f t="shared" si="15"/>
        <v>13.710937500000284</v>
      </c>
      <c r="G474">
        <f t="shared" si="14"/>
        <v>2.41458548262624E-4</v>
      </c>
    </row>
    <row r="475" spans="1:7" x14ac:dyDescent="0.25">
      <c r="A475" t="s">
        <v>496</v>
      </c>
      <c r="F475">
        <f t="shared" si="15"/>
        <v>13.359374999999975</v>
      </c>
      <c r="G475">
        <f t="shared" si="14"/>
        <v>2.5041150853886502E-4</v>
      </c>
    </row>
    <row r="476" spans="1:7" x14ac:dyDescent="0.25">
      <c r="A476" t="s">
        <v>497</v>
      </c>
      <c r="F476">
        <f t="shared" si="15"/>
        <v>13.007812500000011</v>
      </c>
      <c r="G476">
        <f t="shared" si="14"/>
        <v>2.5484787092032001E-4</v>
      </c>
    </row>
    <row r="477" spans="1:7" x14ac:dyDescent="0.25">
      <c r="A477" t="s">
        <v>498</v>
      </c>
      <c r="F477">
        <f t="shared" si="15"/>
        <v>12.656250000000123</v>
      </c>
      <c r="G477">
        <f t="shared" si="14"/>
        <v>2.6458744267740102E-4</v>
      </c>
    </row>
    <row r="478" spans="1:7" x14ac:dyDescent="0.25">
      <c r="A478" t="s">
        <v>499</v>
      </c>
      <c r="F478">
        <f t="shared" si="15"/>
        <v>12.304687499999991</v>
      </c>
      <c r="G478">
        <f t="shared" si="14"/>
        <v>2.6956259267898401E-4</v>
      </c>
    </row>
    <row r="479" spans="1:7" x14ac:dyDescent="0.25">
      <c r="A479" t="s">
        <v>500</v>
      </c>
      <c r="F479">
        <f t="shared" si="15"/>
        <v>11.953125000000194</v>
      </c>
      <c r="G479">
        <f t="shared" si="14"/>
        <v>2.8010485681408402E-4</v>
      </c>
    </row>
    <row r="480" spans="1:7" x14ac:dyDescent="0.25">
      <c r="A480" t="s">
        <v>501</v>
      </c>
      <c r="F480">
        <f t="shared" si="15"/>
        <v>11.601562500000204</v>
      </c>
      <c r="G480">
        <f t="shared" si="14"/>
        <v>2.8553975492207599E-4</v>
      </c>
    </row>
    <row r="481" spans="1:7" x14ac:dyDescent="0.25">
      <c r="A481" t="s">
        <v>502</v>
      </c>
      <c r="F481">
        <f t="shared" si="15"/>
        <v>11.250000000000055</v>
      </c>
      <c r="G481">
        <f t="shared" si="14"/>
        <v>2.9688241004518601E-4</v>
      </c>
    </row>
    <row r="482" spans="1:7" x14ac:dyDescent="0.25">
      <c r="A482" t="s">
        <v>503</v>
      </c>
      <c r="F482">
        <f t="shared" si="15"/>
        <v>10.898437499999986</v>
      </c>
      <c r="G482">
        <f t="shared" si="14"/>
        <v>3.0283802060209099E-4</v>
      </c>
    </row>
    <row r="483" spans="1:7" x14ac:dyDescent="0.25">
      <c r="A483" t="s">
        <v>504</v>
      </c>
      <c r="F483">
        <f t="shared" si="15"/>
        <v>10.546875000000391</v>
      </c>
      <c r="G483">
        <f t="shared" si="14"/>
        <v>3.1518355292820498E-4</v>
      </c>
    </row>
    <row r="484" spans="1:7" x14ac:dyDescent="0.25">
      <c r="A484" t="s">
        <v>505</v>
      </c>
      <c r="F484">
        <f t="shared" si="15"/>
        <v>10.195312500000396</v>
      </c>
      <c r="G484">
        <f t="shared" si="14"/>
        <v>3.2189588888315799E-4</v>
      </c>
    </row>
    <row r="485" spans="1:7" x14ac:dyDescent="0.25">
      <c r="A485" t="s">
        <v>506</v>
      </c>
      <c r="F485">
        <f t="shared" si="15"/>
        <v>9.8437500000002451</v>
      </c>
      <c r="G485">
        <f t="shared" si="14"/>
        <v>3.3544410335965201E-4</v>
      </c>
    </row>
    <row r="486" spans="1:7" x14ac:dyDescent="0.25">
      <c r="A486" t="s">
        <v>507</v>
      </c>
      <c r="F486">
        <f t="shared" si="15"/>
        <v>9.4921875000000817</v>
      </c>
      <c r="G486">
        <f t="shared" si="14"/>
        <v>3.42921110189965E-4</v>
      </c>
    </row>
    <row r="487" spans="1:7" x14ac:dyDescent="0.25">
      <c r="A487" t="s">
        <v>508</v>
      </c>
      <c r="F487">
        <f t="shared" si="15"/>
        <v>9.1406250000000036</v>
      </c>
      <c r="G487">
        <f t="shared" si="14"/>
        <v>3.57882496925695E-4</v>
      </c>
    </row>
    <row r="488" spans="1:7" x14ac:dyDescent="0.25">
      <c r="A488" t="s">
        <v>509</v>
      </c>
      <c r="F488">
        <f t="shared" si="15"/>
        <v>8.7890625000000551</v>
      </c>
      <c r="G488">
        <f t="shared" si="14"/>
        <v>3.6640680723203399E-4</v>
      </c>
    </row>
    <row r="489" spans="1:7" x14ac:dyDescent="0.25">
      <c r="A489" t="s">
        <v>510</v>
      </c>
      <c r="F489">
        <f t="shared" si="15"/>
        <v>8.4375000000000906</v>
      </c>
      <c r="G489">
        <f t="shared" si="14"/>
        <v>3.8303478175922401E-4</v>
      </c>
    </row>
    <row r="490" spans="1:7" x14ac:dyDescent="0.25">
      <c r="A490" t="s">
        <v>511</v>
      </c>
      <c r="F490">
        <f t="shared" si="15"/>
        <v>8.0859375000001723</v>
      </c>
      <c r="G490">
        <f t="shared" si="14"/>
        <v>3.9266253896979002E-4</v>
      </c>
    </row>
    <row r="491" spans="1:7" x14ac:dyDescent="0.25">
      <c r="A491" t="s">
        <v>512</v>
      </c>
      <c r="F491">
        <f t="shared" si="15"/>
        <v>7.7343750000001474</v>
      </c>
      <c r="G491">
        <f t="shared" si="14"/>
        <v>4.1107860930647799E-4</v>
      </c>
    </row>
    <row r="492" spans="1:7" x14ac:dyDescent="0.25">
      <c r="A492" t="s">
        <v>513</v>
      </c>
      <c r="F492">
        <f t="shared" si="15"/>
        <v>7.3828125000003011</v>
      </c>
      <c r="G492">
        <f t="shared" si="14"/>
        <v>4.2186719688958399E-4</v>
      </c>
    </row>
    <row r="493" spans="1:7" x14ac:dyDescent="0.25">
      <c r="A493" t="s">
        <v>514</v>
      </c>
      <c r="F493">
        <f t="shared" si="15"/>
        <v>7.0312500000002363</v>
      </c>
      <c r="G493">
        <f t="shared" si="14"/>
        <v>4.4235820963196501E-4</v>
      </c>
    </row>
    <row r="494" spans="1:7" x14ac:dyDescent="0.25">
      <c r="A494" t="s">
        <v>515</v>
      </c>
      <c r="F494">
        <f t="shared" si="15"/>
        <v>6.6796875000004574</v>
      </c>
      <c r="G494">
        <f t="shared" si="14"/>
        <v>4.54583119646939E-4</v>
      </c>
    </row>
    <row r="495" spans="1:7" x14ac:dyDescent="0.25">
      <c r="A495" t="s">
        <v>516</v>
      </c>
      <c r="F495">
        <f t="shared" si="15"/>
        <v>6.3281250000001457</v>
      </c>
      <c r="G495">
        <f t="shared" si="14"/>
        <v>4.7782225768104201E-4</v>
      </c>
    </row>
    <row r="496" spans="1:7" x14ac:dyDescent="0.25">
      <c r="A496" t="s">
        <v>517</v>
      </c>
      <c r="F496">
        <f t="shared" si="15"/>
        <v>5.9765625000002984</v>
      </c>
      <c r="G496">
        <f t="shared" si="14"/>
        <v>4.9212830978458404E-4</v>
      </c>
    </row>
    <row r="497" spans="1:7" x14ac:dyDescent="0.25">
      <c r="A497" t="s">
        <v>518</v>
      </c>
      <c r="F497">
        <f t="shared" si="15"/>
        <v>5.6250000000001581</v>
      </c>
      <c r="G497">
        <f t="shared" si="14"/>
        <v>5.1882204621190101E-4</v>
      </c>
    </row>
    <row r="498" spans="1:7" x14ac:dyDescent="0.25">
      <c r="A498" t="s">
        <v>519</v>
      </c>
      <c r="F498">
        <f t="shared" si="15"/>
        <v>5.2734375000005311</v>
      </c>
      <c r="G498">
        <f t="shared" si="14"/>
        <v>5.3560122216551203E-4</v>
      </c>
    </row>
    <row r="499" spans="1:7" x14ac:dyDescent="0.25">
      <c r="A499" t="s">
        <v>520</v>
      </c>
      <c r="F499">
        <f t="shared" si="15"/>
        <v>4.9218750000004565</v>
      </c>
      <c r="G499">
        <f t="shared" si="14"/>
        <v>5.6677821711661395E-4</v>
      </c>
    </row>
    <row r="500" spans="1:7" x14ac:dyDescent="0.25">
      <c r="A500" t="s">
        <v>521</v>
      </c>
      <c r="F500">
        <f t="shared" si="15"/>
        <v>4.5703125000003002</v>
      </c>
      <c r="G500">
        <f t="shared" si="14"/>
        <v>5.8694748225012296E-4</v>
      </c>
    </row>
    <row r="501" spans="1:7" x14ac:dyDescent="0.25">
      <c r="A501" t="s">
        <v>522</v>
      </c>
      <c r="F501">
        <f t="shared" si="15"/>
        <v>4.2187500000001927</v>
      </c>
      <c r="G501">
        <f t="shared" si="14"/>
        <v>6.2397164341243495E-4</v>
      </c>
    </row>
    <row r="502" spans="1:7" x14ac:dyDescent="0.25">
      <c r="A502" t="s">
        <v>523</v>
      </c>
      <c r="F502">
        <f t="shared" si="15"/>
        <v>3.8671875000003162</v>
      </c>
      <c r="G502">
        <f t="shared" si="14"/>
        <v>6.4843574245977698E-4</v>
      </c>
    </row>
    <row r="503" spans="1:7" x14ac:dyDescent="0.25">
      <c r="A503" t="s">
        <v>524</v>
      </c>
      <c r="F503">
        <f t="shared" si="15"/>
        <v>3.5156250000001292</v>
      </c>
      <c r="G503">
        <f t="shared" si="14"/>
        <v>6.9321943140386697E-4</v>
      </c>
    </row>
    <row r="504" spans="1:7" x14ac:dyDescent="0.25">
      <c r="A504" t="s">
        <v>525</v>
      </c>
      <c r="F504">
        <f t="shared" si="15"/>
        <v>3.1640625000000955</v>
      </c>
      <c r="G504">
        <f t="shared" si="14"/>
        <v>7.2347286663088995E-4</v>
      </c>
    </row>
    <row r="505" spans="1:7" x14ac:dyDescent="0.25">
      <c r="A505" t="s">
        <v>526</v>
      </c>
      <c r="F505">
        <f t="shared" si="15"/>
        <v>2.8125000000000688</v>
      </c>
      <c r="G505">
        <f t="shared" si="14"/>
        <v>7.7926849041435101E-4</v>
      </c>
    </row>
    <row r="506" spans="1:7" x14ac:dyDescent="0.25">
      <c r="A506" t="s">
        <v>527</v>
      </c>
      <c r="F506">
        <f t="shared" si="15"/>
        <v>2.4609375000003499</v>
      </c>
      <c r="G506">
        <f t="shared" si="14"/>
        <v>8.1794813492874297E-4</v>
      </c>
    </row>
    <row r="507" spans="1:7" x14ac:dyDescent="0.25">
      <c r="A507" t="s">
        <v>528</v>
      </c>
      <c r="F507">
        <f t="shared" si="15"/>
        <v>2.109375000000163</v>
      </c>
      <c r="G507">
        <f t="shared" si="14"/>
        <v>8.9090126539083001E-4</v>
      </c>
    </row>
    <row r="508" spans="1:7" x14ac:dyDescent="0.25">
      <c r="A508" t="s">
        <v>529</v>
      </c>
      <c r="F508">
        <f t="shared" si="15"/>
        <v>1.7578125000001772</v>
      </c>
      <c r="G508">
        <f t="shared" si="14"/>
        <v>9.4286789904476399E-4</v>
      </c>
    </row>
    <row r="509" spans="1:7" x14ac:dyDescent="0.25">
      <c r="A509" t="s">
        <v>530</v>
      </c>
      <c r="F509">
        <f t="shared" si="15"/>
        <v>1.4062500000002149</v>
      </c>
      <c r="G509">
        <f t="shared" si="14"/>
        <v>1.045284985923E-3</v>
      </c>
    </row>
    <row r="510" spans="1:7" x14ac:dyDescent="0.25">
      <c r="A510" t="s">
        <v>531</v>
      </c>
      <c r="F510">
        <f t="shared" si="15"/>
        <v>1.0546875000002993</v>
      </c>
      <c r="G510">
        <f t="shared" si="14"/>
        <v>1.1203616620245199E-3</v>
      </c>
    </row>
    <row r="511" spans="1:7" x14ac:dyDescent="0.25">
      <c r="A511" t="s">
        <v>532</v>
      </c>
      <c r="F511">
        <f t="shared" si="15"/>
        <v>0.70312500000024347</v>
      </c>
      <c r="G511">
        <f t="shared" si="14"/>
        <v>1.28633868044995E-3</v>
      </c>
    </row>
    <row r="512" spans="1:7" x14ac:dyDescent="0.25">
      <c r="A512" t="s">
        <v>533</v>
      </c>
      <c r="F512">
        <f t="shared" si="15"/>
        <v>0.35156250000030798</v>
      </c>
      <c r="G512">
        <f t="shared" si="14"/>
        <v>1.4114350430994101E-3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612"/>
  <sheetViews>
    <sheetView topLeftCell="A2" workbookViewId="0">
      <selection activeCell="F22" sqref="F22"/>
    </sheetView>
  </sheetViews>
  <sheetFormatPr defaultRowHeight="15" x14ac:dyDescent="0.25"/>
  <cols>
    <col min="2" max="2" width="43.5703125" customWidth="1"/>
    <col min="6" max="6" width="49.42578125" customWidth="1"/>
    <col min="7" max="7" width="39.85546875" style="1" customWidth="1"/>
  </cols>
  <sheetData>
    <row r="1" spans="1:9" x14ac:dyDescent="0.25">
      <c r="A1" t="str">
        <f>PICXO!$M1</f>
        <v>f(Hz)</v>
      </c>
      <c r="B1" s="6" t="s">
        <v>20</v>
      </c>
      <c r="G1" s="1" t="s">
        <v>21</v>
      </c>
      <c r="I1">
        <f>CEdsp/2</f>
        <v>59637.404580152674</v>
      </c>
    </row>
    <row r="2" spans="1:9" x14ac:dyDescent="0.25">
      <c r="A2">
        <f>PICXO!$M2</f>
        <v>1</v>
      </c>
      <c r="B2" s="6" t="str">
        <f>PICXO!$S2</f>
        <v>1.00118015136857-0.000127535254965082i</v>
      </c>
      <c r="C2">
        <v>0</v>
      </c>
      <c r="D2">
        <f>0</f>
        <v>0</v>
      </c>
      <c r="E2">
        <v>0</v>
      </c>
      <c r="F2" s="6">
        <v>1</v>
      </c>
      <c r="G2" s="2">
        <v>1</v>
      </c>
    </row>
    <row r="3" spans="1:9" x14ac:dyDescent="0.25">
      <c r="A3">
        <f>PICXO!$M3</f>
        <v>1.0232929922807541</v>
      </c>
      <c r="B3" s="6" t="str">
        <f>PICXO!$S3</f>
        <v>1.00123516623579-0.000136597404655514i</v>
      </c>
      <c r="C3">
        <f>C2+1</f>
        <v>1</v>
      </c>
      <c r="D3">
        <f t="shared" ref="D3:D66" si="0">C3/256*CEdsp2</f>
        <v>232.95861164122138</v>
      </c>
      <c r="E3">
        <f t="shared" ref="E3:E66" si="1">MATCH(D3,freq_list,1)</f>
        <v>237</v>
      </c>
      <c r="F3">
        <f t="shared" ref="F3:F66" ca="1" si="2">($D3-OFFSET(freq_list,$E3-1,0,1,1))/(OFFSET(freq_list,$E3,0,1,1)-OFFSET(freq_list,$E3-1,0,1,1))</f>
        <v>0.72559258068328991</v>
      </c>
      <c r="G3" s="1" t="str">
        <f t="shared" ref="G3:G66" ca="1" si="3">IMSUM(IMPRODUCT(IMSUB(OFFSET(HZ_list,$E3,0,1,1),OFFSET(HZ_list,$E3-1,0,1,1)),$F3),OFFSET(HZ_list,$E3-1,0,1,1))</f>
        <v>0.122750806992649-0.345383525678176i</v>
      </c>
    </row>
    <row r="4" spans="1:9" x14ac:dyDescent="0.25">
      <c r="A4">
        <f>PICXO!$M4</f>
        <v>1.0471285480508996</v>
      </c>
      <c r="B4" s="6" t="str">
        <f>PICXO!$S4</f>
        <v>1.00129271618264-0.000146300521360799i</v>
      </c>
      <c r="C4">
        <f t="shared" ref="C4:C67" si="4">C3+1</f>
        <v>2</v>
      </c>
      <c r="D4">
        <f t="shared" si="0"/>
        <v>465.91722328244276</v>
      </c>
      <c r="E4">
        <f t="shared" si="1"/>
        <v>267</v>
      </c>
      <c r="F4">
        <f t="shared" ca="1" si="2"/>
        <v>0.82925460162765707</v>
      </c>
      <c r="G4" s="1" t="str">
        <f t="shared" ca="1" si="3"/>
        <v>0.0350478826983037-0.187741988158539i</v>
      </c>
    </row>
    <row r="5" spans="1:9" x14ac:dyDescent="0.25">
      <c r="A5">
        <f>PICXO!$M5</f>
        <v>1.0715193052376064</v>
      </c>
      <c r="B5" s="6" t="str">
        <f>PICXO!$S5</f>
        <v>1.00135291520245-0.00015668958403299i</v>
      </c>
      <c r="C5">
        <f t="shared" si="4"/>
        <v>3</v>
      </c>
      <c r="D5">
        <f t="shared" si="0"/>
        <v>698.87583492366412</v>
      </c>
      <c r="E5">
        <f t="shared" si="1"/>
        <v>285</v>
      </c>
      <c r="F5">
        <f t="shared" ca="1" si="2"/>
        <v>0.43716695945422207</v>
      </c>
      <c r="G5" s="1" t="str">
        <f t="shared" ca="1" si="3"/>
        <v>0.0171326857500376-0.127210817724607i</v>
      </c>
    </row>
    <row r="6" spans="1:9" x14ac:dyDescent="0.25">
      <c r="A6">
        <f>PICXO!$M6</f>
        <v>1.0964781961431851</v>
      </c>
      <c r="B6" s="6" t="str">
        <f>PICXO!$S6</f>
        <v>1.00141588214435-0.000167812684937783i</v>
      </c>
      <c r="C6">
        <f t="shared" si="4"/>
        <v>4</v>
      </c>
      <c r="D6">
        <f t="shared" si="0"/>
        <v>931.83444656488552</v>
      </c>
      <c r="E6">
        <f t="shared" si="1"/>
        <v>297</v>
      </c>
      <c r="F6">
        <f t="shared" ca="1" si="2"/>
        <v>0.93316276464628989</v>
      </c>
      <c r="G6" s="1" t="str">
        <f t="shared" ca="1" si="3"/>
        <v>0.0107207289101281-0.0959409486125105i</v>
      </c>
    </row>
    <row r="7" spans="1:9" x14ac:dyDescent="0.25">
      <c r="A7">
        <f>PICXO!$M7</f>
        <v>1.1220184543019636</v>
      </c>
      <c r="B7" s="6" t="str">
        <f>PICXO!$S7</f>
        <v>1.00148174089425-0.000179721239871911i</v>
      </c>
      <c r="C7">
        <f t="shared" si="4"/>
        <v>5</v>
      </c>
      <c r="D7">
        <f t="shared" si="0"/>
        <v>1164.7930582061069</v>
      </c>
      <c r="E7">
        <f t="shared" si="1"/>
        <v>307</v>
      </c>
      <c r="F7">
        <f t="shared" ca="1" si="2"/>
        <v>0.6221761187435052</v>
      </c>
      <c r="G7" s="1" t="str">
        <f t="shared" ca="1" si="3"/>
        <v>0.00773158899538124-0.0769562626671021i</v>
      </c>
    </row>
    <row r="8" spans="1:9" x14ac:dyDescent="0.25">
      <c r="A8">
        <f>PICXO!$M8</f>
        <v>1.1481536214968828</v>
      </c>
      <c r="B8" s="6" t="str">
        <f>PICXO!$S8</f>
        <v>1.00155062055964-0.000192470212316945i</v>
      </c>
      <c r="C8">
        <f t="shared" si="4"/>
        <v>6</v>
      </c>
      <c r="D8">
        <f t="shared" si="0"/>
        <v>1397.7516698473282</v>
      </c>
      <c r="E8">
        <f t="shared" si="1"/>
        <v>315</v>
      </c>
      <c r="F8">
        <f t="shared" ca="1" si="2"/>
        <v>0.54014412320559679</v>
      </c>
      <c r="G8" s="1" t="str">
        <f t="shared" ca="1" si="3"/>
        <v>0.00610008834503268-0.0642151562400071i</v>
      </c>
    </row>
    <row r="9" spans="1:9" x14ac:dyDescent="0.25">
      <c r="A9">
        <f>PICXO!$M9</f>
        <v>1.1748975549395295</v>
      </c>
      <c r="B9" s="6" t="str">
        <f>PICXO!$S9</f>
        <v>1.00162265565861-0.000206118351592096i</v>
      </c>
      <c r="C9">
        <f t="shared" si="4"/>
        <v>7</v>
      </c>
      <c r="D9">
        <f t="shared" si="0"/>
        <v>1630.7102814885498</v>
      </c>
      <c r="E9">
        <f t="shared" si="1"/>
        <v>322</v>
      </c>
      <c r="F9">
        <f t="shared" ca="1" si="2"/>
        <v>0.23559914432122464</v>
      </c>
      <c r="G9" s="1" t="str">
        <f t="shared" ca="1" si="3"/>
        <v>0.00511371472397569-0.0550789566573225i</v>
      </c>
    </row>
    <row r="10" spans="1:9" x14ac:dyDescent="0.25">
      <c r="A10">
        <f>PICXO!$M10</f>
        <v>1.2022644346174129</v>
      </c>
      <c r="B10" s="6" t="str">
        <f>PICXO!$S10</f>
        <v>1.00169798631248-0.000220728446503694i</v>
      </c>
      <c r="C10">
        <f t="shared" si="4"/>
        <v>8</v>
      </c>
      <c r="D10">
        <f t="shared" si="0"/>
        <v>1863.668893129771</v>
      </c>
      <c r="E10">
        <f t="shared" si="1"/>
        <v>328</v>
      </c>
      <c r="F10">
        <f t="shared" ca="1" si="2"/>
        <v>3.6468200678630949E-2</v>
      </c>
      <c r="G10" s="1" t="str">
        <f t="shared" ca="1" si="3"/>
        <v>0.00447239030266405-0.0482088194597261i</v>
      </c>
    </row>
    <row r="11" spans="1:9" x14ac:dyDescent="0.25">
      <c r="A11">
        <f>PICXO!$M11</f>
        <v>1.2302687708123816</v>
      </c>
      <c r="B11" s="6" t="str">
        <f>PICXO!$S11</f>
        <v>1.00177675844189-0.000236367594783688i</v>
      </c>
      <c r="C11">
        <f t="shared" si="4"/>
        <v>9</v>
      </c>
      <c r="D11">
        <f t="shared" si="0"/>
        <v>2096.6275047709923</v>
      </c>
      <c r="E11">
        <f t="shared" si="1"/>
        <v>333</v>
      </c>
      <c r="F11">
        <f t="shared" ca="1" si="2"/>
        <v>0.15064686118852649</v>
      </c>
      <c r="G11" s="1" t="str">
        <f t="shared" ca="1" si="3"/>
        <v>0.00403295633278596-0.0428619820752303i</v>
      </c>
    </row>
    <row r="12" spans="1:9" x14ac:dyDescent="0.25">
      <c r="A12">
        <f>PICXO!$M12</f>
        <v>1.2589254117941673</v>
      </c>
      <c r="B12" s="6" t="str">
        <f>PICXO!$S12</f>
        <v>1.00185912396605-0.000253107490135271i</v>
      </c>
      <c r="C12">
        <f t="shared" si="4"/>
        <v>10</v>
      </c>
      <c r="D12">
        <f t="shared" si="0"/>
        <v>2329.5861164122139</v>
      </c>
      <c r="E12">
        <f t="shared" si="1"/>
        <v>337</v>
      </c>
      <c r="F12">
        <f t="shared" ca="1" si="2"/>
        <v>0.72559258068542254</v>
      </c>
      <c r="G12" s="1" t="str">
        <f t="shared" ca="1" si="3"/>
        <v>0.00371835885277774-0.0385788147631537i</v>
      </c>
    </row>
    <row r="13" spans="1:9" x14ac:dyDescent="0.25">
      <c r="A13">
        <f>PICXO!$M13</f>
        <v>1.288249551693134</v>
      </c>
      <c r="B13" s="6" t="str">
        <f>PICXO!$S13</f>
        <v>1.00194524100463-0.00027102472656716i</v>
      </c>
      <c r="C13">
        <f t="shared" si="4"/>
        <v>11</v>
      </c>
      <c r="D13">
        <f t="shared" si="0"/>
        <v>2562.5447280534354</v>
      </c>
      <c r="E13">
        <f t="shared" si="1"/>
        <v>341</v>
      </c>
      <c r="F13">
        <f t="shared" ca="1" si="2"/>
        <v>0.86581538598046093</v>
      </c>
      <c r="G13" s="1" t="str">
        <f t="shared" ca="1" si="3"/>
        <v>0.00348519327839234-0.0350681179893052i</v>
      </c>
    </row>
    <row r="14" spans="1:9" x14ac:dyDescent="0.25">
      <c r="A14">
        <f>PICXO!$M14</f>
        <v>1.318256738556407</v>
      </c>
      <c r="B14" s="6" t="str">
        <f>PICXO!$S14</f>
        <v>1.00203527408217-0.000290201122191125i</v>
      </c>
      <c r="C14">
        <f t="shared" si="4"/>
        <v>12</v>
      </c>
      <c r="D14">
        <f t="shared" si="0"/>
        <v>2795.5033396946565</v>
      </c>
      <c r="E14">
        <f t="shared" si="1"/>
        <v>345</v>
      </c>
      <c r="F14">
        <f t="shared" ca="1" si="2"/>
        <v>0.6433658028602911</v>
      </c>
      <c r="G14" s="1" t="str">
        <f t="shared" ca="1" si="3"/>
        <v>0.00330809027382635-0.0321434651927915i</v>
      </c>
    </row>
    <row r="15" spans="1:9" x14ac:dyDescent="0.25">
      <c r="A15">
        <f>PICXO!$M15</f>
        <v>1.3489628825916535</v>
      </c>
      <c r="B15" s="6" t="str">
        <f>PICXO!$S15</f>
        <v>1.00212939433399-0.000310724063024422i</v>
      </c>
      <c r="C15">
        <f t="shared" si="4"/>
        <v>13</v>
      </c>
      <c r="D15">
        <f t="shared" si="0"/>
        <v>3028.461951335878</v>
      </c>
      <c r="E15">
        <f t="shared" si="1"/>
        <v>349</v>
      </c>
      <c r="F15">
        <f t="shared" ca="1" si="2"/>
        <v>0.12098069150191881</v>
      </c>
      <c r="G15" s="1" t="str">
        <f t="shared" ca="1" si="3"/>
        <v>0.00316991237931165-0.0296632640281208i</v>
      </c>
    </row>
    <row r="16" spans="1:9" x14ac:dyDescent="0.25">
      <c r="A16">
        <f>PICXO!$M16</f>
        <v>1.3803842646028848</v>
      </c>
      <c r="B16" s="6" t="str">
        <f>PICXO!$S16</f>
        <v>1.0022277797136-0.000332686867665374i</v>
      </c>
      <c r="C16">
        <f t="shared" si="4"/>
        <v>14</v>
      </c>
      <c r="D16">
        <f t="shared" si="0"/>
        <v>3261.4205629770995</v>
      </c>
      <c r="E16">
        <f t="shared" si="1"/>
        <v>352</v>
      </c>
      <c r="F16">
        <f t="shared" ca="1" si="2"/>
        <v>0.33809769189602235</v>
      </c>
      <c r="G16" s="1" t="str">
        <f t="shared" ca="1" si="3"/>
        <v>0.0030605229006169-0.0275394912513729i</v>
      </c>
    </row>
    <row r="17" spans="1:7" x14ac:dyDescent="0.25">
      <c r="A17">
        <f>PICXO!$M17</f>
        <v>1.4125375446227544</v>
      </c>
      <c r="B17" s="6" t="str">
        <f>PICXO!$S17</f>
        <v>1.00233061520061-0.000356189174283354i</v>
      </c>
      <c r="C17">
        <f t="shared" si="4"/>
        <v>15</v>
      </c>
      <c r="D17">
        <f t="shared" si="0"/>
        <v>3494.3791746183206</v>
      </c>
      <c r="E17">
        <f t="shared" si="1"/>
        <v>355</v>
      </c>
      <c r="F17">
        <f t="shared" ca="1" si="2"/>
        <v>0.33443373238856566</v>
      </c>
      <c r="G17" s="1" t="str">
        <f t="shared" ca="1" si="3"/>
        <v>0.00297213693125484-0.0256961400720433i</v>
      </c>
    </row>
    <row r="18" spans="1:7" x14ac:dyDescent="0.25">
      <c r="A18">
        <f>PICXO!$M18</f>
        <v>1.4454397707459274</v>
      </c>
      <c r="B18" s="6" t="str">
        <f>PICXO!$S18</f>
        <v>1.00243809300813-0.000381337351246089i</v>
      </c>
      <c r="C18">
        <f t="shared" si="4"/>
        <v>16</v>
      </c>
      <c r="D18">
        <f t="shared" si="0"/>
        <v>3727.3377862595421</v>
      </c>
      <c r="E18">
        <f t="shared" si="1"/>
        <v>358</v>
      </c>
      <c r="F18">
        <f t="shared" ca="1" si="2"/>
        <v>0.13849391834835073</v>
      </c>
      <c r="G18" s="1" t="str">
        <f t="shared" ca="1" si="3"/>
        <v>0.00289970421307298-0.0240809505028434i</v>
      </c>
    </row>
    <row r="19" spans="1:7" x14ac:dyDescent="0.25">
      <c r="A19">
        <f>PICXO!$M19</f>
        <v>1.4791083881682074</v>
      </c>
      <c r="B19" s="6" t="str">
        <f>PICXO!$S19</f>
        <v>1.0025504127898-0.000408244931986381i</v>
      </c>
      <c r="C19">
        <f t="shared" si="4"/>
        <v>17</v>
      </c>
      <c r="D19">
        <f t="shared" si="0"/>
        <v>3960.2963979007636</v>
      </c>
      <c r="E19">
        <f t="shared" si="1"/>
        <v>360</v>
      </c>
      <c r="F19">
        <f t="shared" ca="1" si="2"/>
        <v>0.77074322403799811</v>
      </c>
      <c r="G19" s="1" t="str">
        <f t="shared" ca="1" si="3"/>
        <v>0.0028397916909985-0.0226568919423362i</v>
      </c>
    </row>
    <row r="20" spans="1:7" x14ac:dyDescent="0.25">
      <c r="A20">
        <f>PICXO!$M20</f>
        <v>1.5135612484362084</v>
      </c>
      <c r="B20" s="6" t="str">
        <f>PICXO!$S20</f>
        <v>1.00266778184424-0.000437033075490615i</v>
      </c>
      <c r="C20">
        <f t="shared" si="4"/>
        <v>18</v>
      </c>
      <c r="D20">
        <f t="shared" si="0"/>
        <v>4193.2550095419847</v>
      </c>
      <c r="E20">
        <f t="shared" si="1"/>
        <v>363</v>
      </c>
      <c r="F20">
        <f t="shared" ca="1" si="2"/>
        <v>0.25294369234879976</v>
      </c>
      <c r="G20" s="1" t="str">
        <f t="shared" ca="1" si="3"/>
        <v>0.00278954568890886-0.0213898230688552i</v>
      </c>
    </row>
    <row r="21" spans="1:7" x14ac:dyDescent="0.25">
      <c r="A21">
        <f>PICXO!$M21</f>
        <v>1.5488166189124815</v>
      </c>
      <c r="B21" s="6" t="str">
        <f>PICXO!$S21</f>
        <v>1.00279041531682-0.000467831054663012i</v>
      </c>
      <c r="C21">
        <f t="shared" si="4"/>
        <v>19</v>
      </c>
      <c r="D21">
        <f t="shared" si="0"/>
        <v>4426.2136211832067</v>
      </c>
      <c r="E21">
        <f t="shared" si="1"/>
        <v>365</v>
      </c>
      <c r="F21">
        <f t="shared" ca="1" si="2"/>
        <v>0.60047935157334964</v>
      </c>
      <c r="G21" s="1" t="str">
        <f t="shared" ca="1" si="3"/>
        <v>0.00274704317320527-0.0202558934468888i</v>
      </c>
    </row>
    <row r="22" spans="1:7" x14ac:dyDescent="0.25">
      <c r="A22">
        <f>PICXO!$M22</f>
        <v>1.5848931924611138</v>
      </c>
      <c r="B22" s="6" t="str">
        <f>PICXO!$S22</f>
        <v>1.00291853639737-0.000500776771794149i</v>
      </c>
      <c r="C22">
        <f t="shared" si="4"/>
        <v>20</v>
      </c>
      <c r="D22">
        <f t="shared" si="0"/>
        <v>4659.1722328244277</v>
      </c>
      <c r="E22">
        <f t="shared" si="1"/>
        <v>367</v>
      </c>
      <c r="F22">
        <f t="shared" ca="1" si="2"/>
        <v>0.82925460162978448</v>
      </c>
      <c r="G22" s="1" t="str">
        <f t="shared" ca="1" si="3"/>
        <v>0.00271067114757348-0.0192332350276576i</v>
      </c>
    </row>
    <row r="23" spans="1:7" x14ac:dyDescent="0.25">
      <c r="A23">
        <f>PICXO!$M23</f>
        <v>1.6218100973589302</v>
      </c>
      <c r="B23" s="6" t="str">
        <f>PICXO!$S23</f>
        <v>1.00305237651221-0.00053601730483582i</v>
      </c>
      <c r="C23">
        <f t="shared" si="4"/>
        <v>21</v>
      </c>
      <c r="D23">
        <f t="shared" si="0"/>
        <v>4892.1308444656488</v>
      </c>
      <c r="E23">
        <f t="shared" si="1"/>
        <v>369</v>
      </c>
      <c r="F23">
        <f t="shared" ca="1" si="2"/>
        <v>0.94925564869263201</v>
      </c>
      <c r="G23" s="1" t="str">
        <f t="shared" ca="1" si="3"/>
        <v>0.00267937304457807-0.0183074722612076i</v>
      </c>
    </row>
    <row r="24" spans="1:7" x14ac:dyDescent="0.25">
      <c r="A24">
        <f>PICXO!$M24</f>
        <v>1.6595869074375611</v>
      </c>
      <c r="B24" s="6" t="str">
        <f>PICXO!$S24</f>
        <v>1.00319217550923-0.000573709483554686i</v>
      </c>
      <c r="C24">
        <f t="shared" si="4"/>
        <v>22</v>
      </c>
      <c r="D24">
        <f t="shared" si="0"/>
        <v>5125.0894561068708</v>
      </c>
      <c r="E24">
        <f t="shared" si="1"/>
        <v>371</v>
      </c>
      <c r="F24">
        <f t="shared" ca="1" si="2"/>
        <v>0.9698103613843404</v>
      </c>
      <c r="G24" s="1" t="str">
        <f t="shared" ca="1" si="3"/>
        <v>0.00265227884399262-0.0174660539513808i</v>
      </c>
    </row>
    <row r="25" spans="1:7" x14ac:dyDescent="0.25">
      <c r="A25">
        <f>PICXO!$M25</f>
        <v>1.6982436524617448</v>
      </c>
      <c r="B25" s="6" t="str">
        <f>PICXO!$S25</f>
        <v>1.00333818183514-0.00061402049869625i</v>
      </c>
      <c r="C25">
        <f t="shared" si="4"/>
        <v>23</v>
      </c>
      <c r="D25">
        <f t="shared" si="0"/>
        <v>5358.0480677480919</v>
      </c>
      <c r="E25">
        <f t="shared" si="1"/>
        <v>373</v>
      </c>
      <c r="F25">
        <f t="shared" ca="1" si="2"/>
        <v>0.89962730218583131</v>
      </c>
      <c r="G25" s="1" t="str">
        <f t="shared" ca="1" si="3"/>
        <v>0.00262867313769328-0.0166980371174699i</v>
      </c>
    </row>
    <row r="26" spans="1:7" x14ac:dyDescent="0.25">
      <c r="A26">
        <f>PICXO!$M26</f>
        <v>1.737800828749376</v>
      </c>
      <c r="B26" s="6" t="str">
        <f>PICXO!$S26</f>
        <v>1.00349065270172-0.000657128544247702i</v>
      </c>
      <c r="C26">
        <f t="shared" si="4"/>
        <v>24</v>
      </c>
      <c r="D26">
        <f t="shared" si="0"/>
        <v>5591.0066793893129</v>
      </c>
      <c r="E26">
        <f t="shared" si="1"/>
        <v>375</v>
      </c>
      <c r="F26">
        <f t="shared" ca="1" si="2"/>
        <v>0.74683257901327282</v>
      </c>
      <c r="G26" s="1" t="str">
        <f t="shared" ca="1" si="3"/>
        <v>0.00260796844731809-0.0159938949286767i</v>
      </c>
    </row>
    <row r="27" spans="1:7" x14ac:dyDescent="0.25">
      <c r="A27">
        <f>PICXO!$M27</f>
        <v>1.7782794100389232</v>
      </c>
      <c r="B27" s="6" t="str">
        <f>PICXO!$S27</f>
        <v>1.00364985424072-0.000703223494894545i</v>
      </c>
      <c r="C27">
        <f t="shared" si="4"/>
        <v>25</v>
      </c>
      <c r="D27">
        <f t="shared" si="0"/>
        <v>5823.9652910305349</v>
      </c>
      <c r="E27">
        <f t="shared" si="1"/>
        <v>377</v>
      </c>
      <c r="F27">
        <f t="shared" ca="1" si="2"/>
        <v>0.51900463411555797</v>
      </c>
      <c r="G27" s="1" t="str">
        <f t="shared" ca="1" si="3"/>
        <v>0.00258968296159053-0.0153453461665761i</v>
      </c>
    </row>
    <row r="28" spans="1:7" x14ac:dyDescent="0.25">
      <c r="A28">
        <f>PICXO!$M28</f>
        <v>1.8197008586099839</v>
      </c>
      <c r="B28" s="6" t="str">
        <f>PICXO!$S28</f>
        <v>1.00381606164423-0.000752507619411905i</v>
      </c>
      <c r="C28">
        <f t="shared" si="4"/>
        <v>26</v>
      </c>
      <c r="D28">
        <f t="shared" si="0"/>
        <v>6056.923902671756</v>
      </c>
      <c r="E28">
        <f t="shared" si="1"/>
        <v>379</v>
      </c>
      <c r="F28">
        <f t="shared" ca="1" si="2"/>
        <v>0.22320708131373582</v>
      </c>
      <c r="G28" s="1" t="str">
        <f t="shared" ca="1" si="3"/>
        <v>0.00257342198828454-0.0147452039266745i</v>
      </c>
    </row>
    <row r="29" spans="1:7" x14ac:dyDescent="0.25">
      <c r="A29">
        <f>PICXO!$M29</f>
        <v>1.8620871366628677</v>
      </c>
      <c r="B29" s="6" t="str">
        <f>PICXO!$S29</f>
        <v>1.00398955928875-0.000805196331712692i</v>
      </c>
      <c r="C29">
        <f t="shared" si="4"/>
        <v>27</v>
      </c>
      <c r="D29">
        <f t="shared" si="0"/>
        <v>6289.882514312977</v>
      </c>
      <c r="E29">
        <f t="shared" si="1"/>
        <v>380</v>
      </c>
      <c r="F29">
        <f t="shared" ca="1" si="2"/>
        <v>0.86289889462202052</v>
      </c>
      <c r="G29" s="1" t="str">
        <f t="shared" ca="1" si="3"/>
        <v>0.00255894156260011-0.0141892914840571i</v>
      </c>
    </row>
    <row r="30" spans="1:7" x14ac:dyDescent="0.25">
      <c r="A30">
        <f>PICXO!$M30</f>
        <v>1.9054607179632477</v>
      </c>
      <c r="B30" s="6" t="str">
        <f>PICXO!$S30</f>
        <v>1.00417064084087-0.000861518980439839i</v>
      </c>
      <c r="C30">
        <f t="shared" si="4"/>
        <v>28</v>
      </c>
      <c r="D30">
        <f t="shared" si="0"/>
        <v>6522.841125954199</v>
      </c>
      <c r="E30">
        <f t="shared" si="1"/>
        <v>382</v>
      </c>
      <c r="F30">
        <f t="shared" ca="1" si="2"/>
        <v>0.44083961891564039</v>
      </c>
      <c r="G30" s="1" t="str">
        <f t="shared" ca="1" si="3"/>
        <v>0.00254603444703293-0.0136740586630937i</v>
      </c>
    </row>
    <row r="31" spans="1:7" x14ac:dyDescent="0.25">
      <c r="A31">
        <f>PICXO!$M31</f>
        <v>1.9498445997580458</v>
      </c>
      <c r="B31" s="6" t="str">
        <f>PICXO!$S31</f>
        <v>1.00435960934065-0.000921719678702104i</v>
      </c>
      <c r="C31">
        <f t="shared" si="4"/>
        <v>29</v>
      </c>
      <c r="D31">
        <f t="shared" si="0"/>
        <v>6755.7997375954201</v>
      </c>
      <c r="E31">
        <f t="shared" si="1"/>
        <v>383</v>
      </c>
      <c r="F31">
        <f t="shared" ca="1" si="2"/>
        <v>0.96731532945632692</v>
      </c>
      <c r="G31" s="1" t="str">
        <f t="shared" ca="1" si="3"/>
        <v>0.00253435115055762-0.0131915816327599i</v>
      </c>
    </row>
    <row r="32" spans="1:7" x14ac:dyDescent="0.25">
      <c r="A32">
        <f>PICXO!$M32</f>
        <v>1.9952623149688802</v>
      </c>
      <c r="B32" s="6" t="str">
        <f>PICXO!$S32</f>
        <v>1.00455677726147-0.000986058174335173i</v>
      </c>
      <c r="C32">
        <f t="shared" si="4"/>
        <v>30</v>
      </c>
      <c r="D32">
        <f t="shared" si="0"/>
        <v>6988.7583492366412</v>
      </c>
      <c r="E32">
        <f t="shared" si="1"/>
        <v>385</v>
      </c>
      <c r="F32">
        <f t="shared" ca="1" si="2"/>
        <v>0.43716695945633144</v>
      </c>
      <c r="G32" s="1" t="str">
        <f t="shared" ca="1" si="3"/>
        <v>0.00252392008939824-0.0127438604174177i</v>
      </c>
    </row>
    <row r="33" spans="1:7" x14ac:dyDescent="0.25">
      <c r="A33">
        <f>PICXO!$M33</f>
        <v>2.0417379446695301</v>
      </c>
      <c r="B33" s="6" t="str">
        <f>PICXO!$S33</f>
        <v>1.00476246654177-0.00105481076292405i</v>
      </c>
      <c r="C33">
        <f t="shared" si="4"/>
        <v>31</v>
      </c>
      <c r="D33">
        <f t="shared" si="0"/>
        <v>7221.7169608778631</v>
      </c>
      <c r="E33">
        <f t="shared" si="1"/>
        <v>386</v>
      </c>
      <c r="F33">
        <f t="shared" ca="1" si="2"/>
        <v>0.86269012352625685</v>
      </c>
      <c r="G33" s="1" t="str">
        <f t="shared" ca="1" si="3"/>
        <v>0.00251440460843684-0.0123224358470751i</v>
      </c>
    </row>
    <row r="34" spans="1:7" x14ac:dyDescent="0.25">
      <c r="A34">
        <f>PICXO!$M34</f>
        <v>2.0892961308540401</v>
      </c>
      <c r="B34" s="6" t="str">
        <f>PICXO!$S34</f>
        <v>1.00497700858639-0.00112827124289557i</v>
      </c>
      <c r="C34">
        <f t="shared" si="4"/>
        <v>32</v>
      </c>
      <c r="D34">
        <f t="shared" si="0"/>
        <v>7454.6755725190842</v>
      </c>
      <c r="E34">
        <f t="shared" si="1"/>
        <v>388</v>
      </c>
      <c r="F34">
        <f t="shared" ca="1" si="2"/>
        <v>0.24076189274383933</v>
      </c>
      <c r="G34" s="1" t="str">
        <f t="shared" ca="1" si="3"/>
        <v>0.00250580763377539-0.0119282619264408i</v>
      </c>
    </row>
    <row r="35" spans="1:7" x14ac:dyDescent="0.25">
      <c r="A35">
        <f>PICXO!$M35</f>
        <v>2.1379620895022331</v>
      </c>
      <c r="B35" s="6" t="str">
        <f>PICXO!$S35</f>
        <v>1.00520074423366-0.00120675191526227i</v>
      </c>
      <c r="C35">
        <f t="shared" si="4"/>
        <v>33</v>
      </c>
      <c r="D35">
        <f t="shared" si="0"/>
        <v>7687.6341841603053</v>
      </c>
      <c r="E35">
        <f t="shared" si="1"/>
        <v>389</v>
      </c>
      <c r="F35">
        <f t="shared" ca="1" si="2"/>
        <v>0.57646336378067342</v>
      </c>
      <c r="G35" s="1" t="str">
        <f t="shared" ca="1" si="3"/>
        <v>0.0024979797776799-0.0115576521117306i</v>
      </c>
    </row>
    <row r="36" spans="1:7" x14ac:dyDescent="0.25">
      <c r="A36">
        <f>PICXO!$M36</f>
        <v>2.1877616239495534</v>
      </c>
      <c r="B36" s="6" t="str">
        <f>PICXO!$S36</f>
        <v>1.00543402368347-0.00129058462690612i</v>
      </c>
      <c r="C36">
        <f t="shared" si="4"/>
        <v>34</v>
      </c>
      <c r="D36">
        <f t="shared" si="0"/>
        <v>7920.5927958015272</v>
      </c>
      <c r="E36">
        <f t="shared" si="1"/>
        <v>390</v>
      </c>
      <c r="F36">
        <f t="shared" ca="1" si="2"/>
        <v>0.87451245370650599</v>
      </c>
      <c r="G36" s="1" t="str">
        <f t="shared" ca="1" si="3"/>
        <v>0.00249079570586473-0.0112073661409265i</v>
      </c>
    </row>
    <row r="37" spans="1:7" x14ac:dyDescent="0.25">
      <c r="A37">
        <f>PICXO!$M37</f>
        <v>2.2387211385683408</v>
      </c>
      <c r="B37" s="6" t="str">
        <f>PICXO!$S37</f>
        <v>1.00567720638375-0.00138012185941705i</v>
      </c>
      <c r="C37">
        <f t="shared" si="4"/>
        <v>35</v>
      </c>
      <c r="D37">
        <f t="shared" si="0"/>
        <v>8153.5514074427483</v>
      </c>
      <c r="E37">
        <f t="shared" si="1"/>
        <v>392</v>
      </c>
      <c r="F37">
        <f t="shared" ca="1" si="2"/>
        <v>0.13334339966585715</v>
      </c>
      <c r="G37" s="1" t="str">
        <f t="shared" ca="1" si="3"/>
        <v>0.00248424349468402-0.0108776292625732i</v>
      </c>
    </row>
    <row r="38" spans="1:7" x14ac:dyDescent="0.25">
      <c r="A38">
        <f>PICXO!$M38</f>
        <v>2.290867652767774</v>
      </c>
      <c r="B38" s="6" t="str">
        <f>PICXO!$S38</f>
        <v>1.00593066087005-0.00147573786246457i</v>
      </c>
      <c r="C38">
        <f t="shared" si="4"/>
        <v>36</v>
      </c>
      <c r="D38">
        <f t="shared" si="0"/>
        <v>8386.5100190839694</v>
      </c>
      <c r="E38">
        <f t="shared" si="1"/>
        <v>393</v>
      </c>
      <c r="F38">
        <f t="shared" ca="1" si="2"/>
        <v>0.35548342398494226</v>
      </c>
      <c r="G38" s="1" t="str">
        <f t="shared" ca="1" si="3"/>
        <v>0.0024782477097087-0.0105665444329993i</v>
      </c>
    </row>
    <row r="39" spans="1:7" x14ac:dyDescent="0.25">
      <c r="A39">
        <f>PICXO!$M39</f>
        <v>2.3442288153199233</v>
      </c>
      <c r="B39" s="6" t="str">
        <f>PICXO!$S39</f>
        <v>1.00619476455337-0.00157782983251943i</v>
      </c>
      <c r="C39">
        <f t="shared" si="4"/>
        <v>37</v>
      </c>
      <c r="D39">
        <f t="shared" si="0"/>
        <v>8619.4686307251905</v>
      </c>
      <c r="E39">
        <f t="shared" si="1"/>
        <v>394</v>
      </c>
      <c r="F39">
        <f t="shared" ca="1" si="2"/>
        <v>0.54519667369163627</v>
      </c>
      <c r="G39" s="1" t="str">
        <f t="shared" ca="1" si="3"/>
        <v>0.00247271629759036-0.0102714785929588i</v>
      </c>
    </row>
    <row r="40" spans="1:7" x14ac:dyDescent="0.25">
      <c r="A40">
        <f>PICXO!$M40</f>
        <v>2.3988329190194917</v>
      </c>
      <c r="B40" s="6" t="str">
        <f>PICXO!$S40</f>
        <v>1.00646990345226-0.00168681913625695i</v>
      </c>
      <c r="C40">
        <f t="shared" si="4"/>
        <v>38</v>
      </c>
      <c r="D40">
        <f t="shared" si="0"/>
        <v>8852.4272423664133</v>
      </c>
      <c r="E40">
        <f t="shared" si="1"/>
        <v>395</v>
      </c>
      <c r="F40">
        <f t="shared" ca="1" si="2"/>
        <v>0.70384429525203729</v>
      </c>
      <c r="G40" s="1" t="str">
        <f t="shared" ca="1" si="3"/>
        <v>0.00246760710263732-0.00999136326599217i</v>
      </c>
    </row>
    <row r="41" spans="1:7" x14ac:dyDescent="0.25">
      <c r="A41">
        <f>PICXO!$M41</f>
        <v>2.4547089156850315</v>
      </c>
      <c r="B41" s="6" t="str">
        <f>PICXO!$S41</f>
        <v>1.00675647186304-0.00180315257863115i</v>
      </c>
      <c r="C41">
        <f t="shared" si="4"/>
        <v>39</v>
      </c>
      <c r="D41">
        <f t="shared" si="0"/>
        <v>9085.3858540076344</v>
      </c>
      <c r="E41">
        <f t="shared" si="1"/>
        <v>396</v>
      </c>
      <c r="F41">
        <f t="shared" ca="1" si="2"/>
        <v>0.83274226992202482</v>
      </c>
      <c r="G41" s="1" t="str">
        <f t="shared" ca="1" si="3"/>
        <v>0.00246288183730724-0.00972519926478125i</v>
      </c>
    </row>
    <row r="42" spans="1:7" x14ac:dyDescent="0.25">
      <c r="A42">
        <f>PICXO!$M42</f>
        <v>2.5118864315095815</v>
      </c>
      <c r="B42" s="6" t="str">
        <f>PICXO!$S42</f>
        <v>1.00705487196293-0.00192730371371351i</v>
      </c>
      <c r="C42">
        <f t="shared" si="4"/>
        <v>40</v>
      </c>
      <c r="D42">
        <f t="shared" si="0"/>
        <v>9318.3444656488555</v>
      </c>
      <c r="E42">
        <f t="shared" si="1"/>
        <v>397</v>
      </c>
      <c r="F42">
        <f t="shared" ca="1" si="2"/>
        <v>0.9331627646484606</v>
      </c>
      <c r="G42" s="1" t="str">
        <f t="shared" ca="1" si="3"/>
        <v>0.00245850573978442-0.00947205249576091i</v>
      </c>
    </row>
    <row r="43" spans="1:7" x14ac:dyDescent="0.25">
      <c r="A43">
        <f>PICXO!$M43</f>
        <v>2.5703957827688653</v>
      </c>
      <c r="B43" s="6" t="str">
        <f>PICXO!$S43</f>
        <v>1.00736551334148-0.00205977419776796i</v>
      </c>
      <c r="C43">
        <f t="shared" si="4"/>
        <v>41</v>
      </c>
      <c r="D43">
        <f t="shared" si="0"/>
        <v>9551.3030772900765</v>
      </c>
      <c r="E43">
        <f t="shared" si="1"/>
        <v>399</v>
      </c>
      <c r="F43">
        <f t="shared" ca="1" si="2"/>
        <v>6.1912325406516221E-3</v>
      </c>
      <c r="G43" s="1" t="str">
        <f t="shared" ca="1" si="3"/>
        <v>0.00245444885555671-0.00923111261144477i</v>
      </c>
    </row>
    <row r="44" spans="1:7" x14ac:dyDescent="0.25">
      <c r="A44">
        <f>PICXO!$M44</f>
        <v>2.6302679918953835</v>
      </c>
      <c r="B44" s="6" t="str">
        <f>PICXO!$S44</f>
        <v>1.00768881245183-0.00220109518260145i</v>
      </c>
      <c r="C44">
        <f t="shared" si="4"/>
        <v>42</v>
      </c>
      <c r="D44">
        <f t="shared" si="0"/>
        <v>9784.2616889312976</v>
      </c>
      <c r="E44">
        <f t="shared" si="1"/>
        <v>400</v>
      </c>
      <c r="F44">
        <f t="shared" ca="1" si="2"/>
        <v>5.2232108175469368E-2</v>
      </c>
      <c r="G44" s="1" t="str">
        <f t="shared" ca="1" si="3"/>
        <v>0.00245069062629914-0.009001892404529i</v>
      </c>
    </row>
    <row r="45" spans="1:7" x14ac:dyDescent="0.25">
      <c r="A45">
        <f>PICXO!$M45</f>
        <v>2.6915348039269174</v>
      </c>
      <c r="B45" s="6" t="str">
        <f>PICXO!$S45</f>
        <v>1.00802519197882-0.00235182874687616i</v>
      </c>
      <c r="C45">
        <f t="shared" si="4"/>
        <v>43</v>
      </c>
      <c r="D45">
        <f t="shared" si="0"/>
        <v>10017.220300572519</v>
      </c>
      <c r="E45">
        <f t="shared" si="1"/>
        <v>401</v>
      </c>
      <c r="F45">
        <f t="shared" ca="1" si="2"/>
        <v>7.3929104367147211E-2</v>
      </c>
      <c r="G45" s="1" t="str">
        <f t="shared" ca="1" si="3"/>
        <v>0.00244718869628046-0.00878298349606278i</v>
      </c>
    </row>
    <row r="46" spans="1:7" x14ac:dyDescent="0.25">
      <c r="A46">
        <f>PICXO!$M46</f>
        <v>2.7542287033381685</v>
      </c>
      <c r="B46" s="6" t="str">
        <f>PICXO!$S46</f>
        <v>1.00837508011517-0.00251256936275511i</v>
      </c>
      <c r="C46">
        <f t="shared" si="4"/>
        <v>44</v>
      </c>
      <c r="D46">
        <f t="shared" si="0"/>
        <v>10250.178912213742</v>
      </c>
      <c r="E46">
        <f t="shared" si="1"/>
        <v>402</v>
      </c>
      <c r="F46">
        <f t="shared" ca="1" si="2"/>
        <v>7.2366634004655775E-2</v>
      </c>
      <c r="G46" s="1" t="str">
        <f t="shared" ca="1" si="3"/>
        <v>0.00244392061346311-0.00857370181707004i</v>
      </c>
    </row>
    <row r="47" spans="1:7" x14ac:dyDescent="0.25">
      <c r="A47">
        <f>PICXO!$M47</f>
        <v>2.8183829312644555</v>
      </c>
      <c r="B47" s="6" t="str">
        <f>PICXO!$S47</f>
        <v>1.00873890973917-0.00268394539460791i</v>
      </c>
      <c r="C47">
        <f t="shared" si="4"/>
        <v>45</v>
      </c>
      <c r="D47">
        <f t="shared" si="0"/>
        <v>10483.137523854963</v>
      </c>
      <c r="E47">
        <f t="shared" si="1"/>
        <v>403</v>
      </c>
      <c r="F47">
        <f t="shared" ca="1" si="2"/>
        <v>4.859235511313776E-2</v>
      </c>
      <c r="G47" s="1" t="str">
        <f t="shared" ca="1" si="3"/>
        <v>0.00244086600561896-0.0083734087411556i</v>
      </c>
    </row>
    <row r="48" spans="1:7" x14ac:dyDescent="0.25">
      <c r="A48">
        <f>PICXO!$M48</f>
        <v>2.8840315031266082</v>
      </c>
      <c r="B48" s="6" t="str">
        <f>PICXO!$S48</f>
        <v>1.00911711748973-0.00286662062498209i</v>
      </c>
      <c r="C48">
        <f t="shared" si="4"/>
        <v>46</v>
      </c>
      <c r="D48">
        <f t="shared" si="0"/>
        <v>10716.096135496184</v>
      </c>
      <c r="E48">
        <f t="shared" si="1"/>
        <v>404</v>
      </c>
      <c r="F48">
        <f t="shared" ca="1" si="2"/>
        <v>3.6182822568391394E-3</v>
      </c>
      <c r="G48" s="1" t="str">
        <f t="shared" ca="1" si="3"/>
        <v>0.002438006392635-0.00818150827450692i</v>
      </c>
    </row>
    <row r="49" spans="1:7" x14ac:dyDescent="0.25">
      <c r="A49">
        <f>PICXO!$M49</f>
        <v>2.9512092266663874</v>
      </c>
      <c r="B49" s="6" t="str">
        <f>PICXO!$S49</f>
        <v>1.00951014272815-0.00306129580450843i</v>
      </c>
      <c r="C49">
        <f t="shared" si="4"/>
        <v>47</v>
      </c>
      <c r="D49">
        <f t="shared" si="0"/>
        <v>10949.054747137405</v>
      </c>
      <c r="E49">
        <f t="shared" si="1"/>
        <v>404</v>
      </c>
      <c r="F49">
        <f t="shared" ca="1" si="2"/>
        <v>0.93698752739895919</v>
      </c>
      <c r="G49" s="1" t="str">
        <f t="shared" ca="1" si="3"/>
        <v>0.0024353370499172-0.00799798670329812i</v>
      </c>
    </row>
    <row r="50" spans="1:7" x14ac:dyDescent="0.25">
      <c r="A50">
        <f>PICXO!$M50</f>
        <v>3.0199517204020183</v>
      </c>
      <c r="B50" s="6" t="str">
        <f>PICXO!$S50</f>
        <v>1.00991842638313-0.00326871021996023i</v>
      </c>
      <c r="C50">
        <f t="shared" si="4"/>
        <v>48</v>
      </c>
      <c r="D50">
        <f t="shared" si="0"/>
        <v>11182.013358778626</v>
      </c>
      <c r="E50">
        <f t="shared" si="1"/>
        <v>405</v>
      </c>
      <c r="F50">
        <f t="shared" ca="1" si="2"/>
        <v>0.85054503363811718</v>
      </c>
      <c r="G50" s="1" t="str">
        <f t="shared" ca="1" si="3"/>
        <v>0.0024328339381347-0.00782195554274638i</v>
      </c>
    </row>
    <row r="51" spans="1:7" x14ac:dyDescent="0.25">
      <c r="A51">
        <f>PICXO!$M51</f>
        <v>3.0902954325135927</v>
      </c>
      <c r="B51" s="6" t="str">
        <f>PICXO!$S51</f>
        <v>1.01034240967027-0.00348964327357629i</v>
      </c>
      <c r="C51">
        <f t="shared" si="4"/>
        <v>49</v>
      </c>
      <c r="D51">
        <f t="shared" si="0"/>
        <v>11414.971970419847</v>
      </c>
      <c r="E51">
        <f t="shared" si="1"/>
        <v>406</v>
      </c>
      <c r="F51">
        <f t="shared" ca="1" si="2"/>
        <v>0.74530775314561903</v>
      </c>
      <c r="G51" s="1" t="str">
        <f t="shared" ca="1" si="3"/>
        <v>0.00243048197204054-0.00765288069196078i</v>
      </c>
    </row>
    <row r="52" spans="1:7" x14ac:dyDescent="0.25">
      <c r="A52">
        <f>PICXO!$M52</f>
        <v>3.1622776601683813</v>
      </c>
      <c r="B52" s="6" t="str">
        <f>PICXO!$S52</f>
        <v>1.01078253267907-0.00372491606647341i</v>
      </c>
      <c r="C52">
        <f t="shared" si="4"/>
        <v>50</v>
      </c>
      <c r="D52">
        <f t="shared" si="0"/>
        <v>11647.93058206107</v>
      </c>
      <c r="E52">
        <f t="shared" si="1"/>
        <v>407</v>
      </c>
      <c r="F52">
        <f t="shared" ca="1" si="2"/>
        <v>0.62217611874561263</v>
      </c>
      <c r="G52" s="1" t="str">
        <f t="shared" ca="1" si="3"/>
        <v>0.0024282681712702-0.00749029503908283i</v>
      </c>
    </row>
    <row r="53" spans="1:7" x14ac:dyDescent="0.25">
      <c r="A53">
        <f>PICXO!$M53</f>
        <v>3.2359365692962849</v>
      </c>
      <c r="B53" s="6" t="str">
        <f>PICXO!$S53</f>
        <v>1.01123923282239-0.00397539298096807i</v>
      </c>
      <c r="C53">
        <f t="shared" si="4"/>
        <v>51</v>
      </c>
      <c r="D53">
        <f t="shared" si="0"/>
        <v>11880.889193702291</v>
      </c>
      <c r="E53">
        <f t="shared" si="1"/>
        <v>408</v>
      </c>
      <c r="F53">
        <f t="shared" ca="1" si="2"/>
        <v>0.48201930896331074</v>
      </c>
      <c r="G53" s="1" t="str">
        <f t="shared" ca="1" si="3"/>
        <v>0.00242618079323836-0.00733376367898036i</v>
      </c>
    </row>
    <row r="54" spans="1:7" x14ac:dyDescent="0.25">
      <c r="A54">
        <f>PICXO!$M54</f>
        <v>3.311311214825913</v>
      </c>
      <c r="B54" s="6" t="str">
        <f>PICXO!$S54</f>
        <v>1.01171294313959-0.00424198324924597i</v>
      </c>
      <c r="C54">
        <f t="shared" si="4"/>
        <v>52</v>
      </c>
      <c r="D54">
        <f t="shared" si="0"/>
        <v>12113.847805343512</v>
      </c>
      <c r="E54">
        <f t="shared" si="1"/>
        <v>409</v>
      </c>
      <c r="F54">
        <f t="shared" ca="1" si="2"/>
        <v>0.32567620434063782</v>
      </c>
      <c r="G54" s="1" t="str">
        <f t="shared" ca="1" si="3"/>
        <v>0.00242420921770434-0.00718288186736712i</v>
      </c>
    </row>
    <row r="55" spans="1:7" x14ac:dyDescent="0.25">
      <c r="A55">
        <f>PICXO!$M55</f>
        <v>3.3884415613920278</v>
      </c>
      <c r="B55" s="6" t="str">
        <f>PICXO!$S55</f>
        <v>1.01220409044917-0.0045256425007721i</v>
      </c>
      <c r="C55">
        <f t="shared" si="4"/>
        <v>53</v>
      </c>
      <c r="D55">
        <f t="shared" si="0"/>
        <v>12346.806416984733</v>
      </c>
      <c r="E55">
        <f t="shared" si="1"/>
        <v>410</v>
      </c>
      <c r="F55">
        <f t="shared" ca="1" si="2"/>
        <v>0.15395631640905044</v>
      </c>
      <c r="G55" s="1" t="str">
        <f t="shared" ca="1" si="3"/>
        <v>0.00242234384159-0.0070372730963047i</v>
      </c>
    </row>
    <row r="56" spans="1:7" x14ac:dyDescent="0.25">
      <c r="A56">
        <f>PICXO!$M56</f>
        <v>3.4673685045253184</v>
      </c>
      <c r="B56" s="6" t="str">
        <f>PICXO!$S56</f>
        <v>1.0127130933448-0.00482737427831286i</v>
      </c>
      <c r="C56">
        <f t="shared" si="4"/>
        <v>54</v>
      </c>
      <c r="D56">
        <f t="shared" si="0"/>
        <v>12579.765028625954</v>
      </c>
      <c r="E56">
        <f t="shared" si="1"/>
        <v>410</v>
      </c>
      <c r="F56">
        <f t="shared" ca="1" si="2"/>
        <v>0.96688694491263028</v>
      </c>
      <c r="G56" s="1" t="str">
        <f t="shared" ca="1" si="3"/>
        <v>0.00242058078149856-0.00689683541795707i</v>
      </c>
    </row>
    <row r="57" spans="1:7" x14ac:dyDescent="0.25">
      <c r="A57">
        <f>PICXO!$M57</f>
        <v>3.5481338923357573</v>
      </c>
      <c r="B57" s="6" t="str">
        <f>PICXO!$S57</f>
        <v>1.01324036002668-0.00514823150896175i</v>
      </c>
      <c r="C57">
        <f t="shared" si="4"/>
        <v>55</v>
      </c>
      <c r="D57">
        <f t="shared" si="0"/>
        <v>12812.723640267175</v>
      </c>
      <c r="E57">
        <f t="shared" si="1"/>
        <v>411</v>
      </c>
      <c r="F57">
        <f t="shared" ca="1" si="2"/>
        <v>0.76206675829776116</v>
      </c>
      <c r="G57" s="1" t="str">
        <f t="shared" ca="1" si="3"/>
        <v>0.00241893072255462-0.00676224132535309i</v>
      </c>
    </row>
    <row r="58" spans="1:7" x14ac:dyDescent="0.25">
      <c r="A58">
        <f>PICXO!$M58</f>
        <v>3.6307805477010158</v>
      </c>
      <c r="B58" s="6" t="str">
        <f>PICXO!$S58</f>
        <v>1.01378628596958-0.00548931791860129i</v>
      </c>
      <c r="C58">
        <f t="shared" si="4"/>
        <v>56</v>
      </c>
      <c r="D58">
        <f t="shared" si="0"/>
        <v>13045.682251908398</v>
      </c>
      <c r="E58">
        <f t="shared" si="1"/>
        <v>412</v>
      </c>
      <c r="F58">
        <f t="shared" ca="1" si="2"/>
        <v>0.54382550327661261</v>
      </c>
      <c r="G58" s="1" t="str">
        <f t="shared" ca="1" si="3"/>
        <v>0.00241736247513358-0.00663197024889129i</v>
      </c>
    </row>
    <row r="59" spans="1:7" x14ac:dyDescent="0.25">
      <c r="A59">
        <f>PICXO!$M59</f>
        <v>3.7153522909717283</v>
      </c>
      <c r="B59" s="6" t="str">
        <f>PICXO!$S59</f>
        <v>1.01435125141609-0.0058517893761056i</v>
      </c>
      <c r="C59">
        <f t="shared" si="4"/>
        <v>57</v>
      </c>
      <c r="D59">
        <f t="shared" si="0"/>
        <v>13278.640863549619</v>
      </c>
      <c r="E59">
        <f t="shared" si="1"/>
        <v>413</v>
      </c>
      <c r="F59">
        <f t="shared" ca="1" si="2"/>
        <v>0.31288030785172444</v>
      </c>
      <c r="G59" s="1" t="str">
        <f t="shared" ca="1" si="3"/>
        <v>0.00241586947100125-0.00650573228603499i</v>
      </c>
    </row>
    <row r="60" spans="1:7" x14ac:dyDescent="0.25">
      <c r="A60">
        <f>PICXO!$M60</f>
        <v>3.8018939632056155</v>
      </c>
      <c r="B60" s="6" t="str">
        <f>PICXO!$S60</f>
        <v>1.01493561869916-0.00623685515202572i</v>
      </c>
      <c r="C60">
        <f t="shared" si="4"/>
        <v>58</v>
      </c>
      <c r="D60">
        <f t="shared" si="0"/>
        <v>13511.59947519084</v>
      </c>
      <c r="E60">
        <f t="shared" si="1"/>
        <v>414</v>
      </c>
      <c r="F60">
        <f t="shared" ca="1" si="2"/>
        <v>6.9922606420683639E-2</v>
      </c>
      <c r="G60" s="1" t="str">
        <f t="shared" ca="1" si="3"/>
        <v>0.00241444578950841-0.00638325860070167i</v>
      </c>
    </row>
    <row r="61" spans="1:7" x14ac:dyDescent="0.25">
      <c r="A61">
        <f>PICXO!$M61</f>
        <v>3.8904514499428093</v>
      </c>
      <c r="B61" s="6" t="str">
        <f>PICXO!$S61</f>
        <v>1.01553972938718-0.00664577907621516i</v>
      </c>
      <c r="C61">
        <f t="shared" si="4"/>
        <v>59</v>
      </c>
      <c r="D61">
        <f t="shared" si="0"/>
        <v>13744.558086832061</v>
      </c>
      <c r="E61">
        <f t="shared" si="1"/>
        <v>414</v>
      </c>
      <c r="F61">
        <f t="shared" ca="1" si="2"/>
        <v>0.81132415126036206</v>
      </c>
      <c r="G61" s="1" t="str">
        <f t="shared" ca="1" si="3"/>
        <v>0.00241310883884717-0.00626558904275962i</v>
      </c>
    </row>
    <row r="62" spans="1:7" x14ac:dyDescent="0.25">
      <c r="A62">
        <f>PICXO!$M62</f>
        <v>3.9810717055349762</v>
      </c>
      <c r="B62" s="6" t="str">
        <f>PICXO!$S62</f>
        <v>1.01616390125304-0.00707988057716878i</v>
      </c>
      <c r="C62">
        <f t="shared" si="4"/>
        <v>60</v>
      </c>
      <c r="D62">
        <f t="shared" si="0"/>
        <v>13977.516698473282</v>
      </c>
      <c r="E62">
        <f t="shared" si="1"/>
        <v>415</v>
      </c>
      <c r="F62">
        <f t="shared" ca="1" si="2"/>
        <v>0.54014412320767202</v>
      </c>
      <c r="G62" s="1" t="str">
        <f t="shared" ca="1" si="3"/>
        <v>0.00241183851833745-0.00615169562862333i</v>
      </c>
    </row>
    <row r="63" spans="1:7" x14ac:dyDescent="0.25">
      <c r="A63">
        <f>PICXO!$M63</f>
        <v>4.0738027780411308</v>
      </c>
      <c r="B63" s="6" t="str">
        <f>PICXO!$S63</f>
        <v>1.01680842506864-0.00754053558745498i</v>
      </c>
      <c r="C63">
        <f t="shared" si="4"/>
        <v>61</v>
      </c>
      <c r="D63">
        <f t="shared" si="0"/>
        <v>14210.475310114503</v>
      </c>
      <c r="E63">
        <f t="shared" si="1"/>
        <v>416</v>
      </c>
      <c r="F63">
        <f t="shared" ca="1" si="2"/>
        <v>0.25864469951002234</v>
      </c>
      <c r="G63" s="1" t="str">
        <f t="shared" ca="1" si="3"/>
        <v>0.00241062141337074-0.0060408580492353i</v>
      </c>
    </row>
    <row r="64" spans="1:7" x14ac:dyDescent="0.25">
      <c r="A64">
        <f>PICXO!$M64</f>
        <v>4.1686938347033582</v>
      </c>
      <c r="B64" s="6" t="str">
        <f>PICXO!$S64</f>
        <v>1.01747356122406-0.00802917729414488i</v>
      </c>
      <c r="C64">
        <f t="shared" si="4"/>
        <v>62</v>
      </c>
      <c r="D64">
        <f t="shared" si="0"/>
        <v>14443.433921755726</v>
      </c>
      <c r="E64">
        <f t="shared" si="1"/>
        <v>416</v>
      </c>
      <c r="F64">
        <f t="shared" ca="1" si="2"/>
        <v>0.96667767809681604</v>
      </c>
      <c r="G64" s="1" t="str">
        <f t="shared" ca="1" si="3"/>
        <v>0.0024094572509332-0.00593309028650231i</v>
      </c>
    </row>
    <row r="65" spans="1:7" x14ac:dyDescent="0.25">
      <c r="A65">
        <f>PICXO!$M65</f>
        <v>4.2657951880159306</v>
      </c>
      <c r="B65" s="6" t="str">
        <f>PICXO!$S65</f>
        <v>1.01815953617784-0.00854729671568027i</v>
      </c>
      <c r="C65">
        <f t="shared" si="4"/>
        <v>63</v>
      </c>
      <c r="D65">
        <f t="shared" si="0"/>
        <v>14676.392533396947</v>
      </c>
      <c r="E65">
        <f t="shared" si="1"/>
        <v>417</v>
      </c>
      <c r="F65">
        <f t="shared" ca="1" si="2"/>
        <v>0.65935236708670242</v>
      </c>
      <c r="G65" s="1" t="str">
        <f t="shared" ca="1" si="3"/>
        <v>0.0024083672748944-0.00582972355751477i</v>
      </c>
    </row>
    <row r="66" spans="1:7" x14ac:dyDescent="0.25">
      <c r="A66">
        <f>PICXO!$M66</f>
        <v>4.3651583224016637</v>
      </c>
      <c r="B66" s="6" t="str">
        <f>PICXO!$S66</f>
        <v>1.0188665387449-0.00909644308985559i</v>
      </c>
      <c r="C66">
        <f t="shared" si="4"/>
        <v>64</v>
      </c>
      <c r="D66">
        <f t="shared" si="0"/>
        <v>14909.351145038168</v>
      </c>
      <c r="E66">
        <f t="shared" si="1"/>
        <v>418</v>
      </c>
      <c r="F66">
        <f t="shared" ca="1" si="2"/>
        <v>0.34327269909563901</v>
      </c>
      <c r="G66" s="1" t="str">
        <f t="shared" ca="1" si="3"/>
        <v>0.0024073178496259-0.00572881299319536i</v>
      </c>
    </row>
    <row r="67" spans="1:7" x14ac:dyDescent="0.25">
      <c r="A67">
        <f>PICXO!$M67</f>
        <v>4.4668359215096354</v>
      </c>
      <c r="B67" s="6" t="str">
        <f>PICXO!$S67</f>
        <v>1.01959471622514-0.00967822404467942i</v>
      </c>
      <c r="C67">
        <f t="shared" si="4"/>
        <v>65</v>
      </c>
      <c r="D67">
        <f t="shared" ref="D67:D130" si="5">C67/256*CEdsp2</f>
        <v>15142.309756679389</v>
      </c>
      <c r="E67">
        <f t="shared" ref="E67:E130" si="6">MATCH(D67,freq_list,1)</f>
        <v>419</v>
      </c>
      <c r="F67">
        <f t="shared" ref="F67:F130" ca="1" si="7">($D67-OFFSET(freq_list,$E67-1,0,1,1))/(OFFSET(freq_list,$E67,0,1,1)-OFFSET(freq_list,$E67-1,0,1,1))</f>
        <v>1.8996459910587741E-2</v>
      </c>
      <c r="G67" s="1" t="str">
        <f t="shared" ref="G67:G130" ca="1" si="8">IMSUM(IMPRODUCT(IMSUB(OFFSET(HZ_list,$E67,0,1,1),OFFSET(HZ_list,$E67-1,0,1,1)),$F67),OFFSET(HZ_list,$E67-1,0,1,1))</f>
        <v>0.00240630614548162-0.00563019460026966i</v>
      </c>
    </row>
    <row r="68" spans="1:7" x14ac:dyDescent="0.25">
      <c r="A68">
        <f>PICXO!$M68</f>
        <v>4.5708818961487552</v>
      </c>
      <c r="B68" s="6" t="str">
        <f>PICXO!$S68</f>
        <v>1.02034417038946-0.0102943055413402i</v>
      </c>
      <c r="C68">
        <f t="shared" ref="C68:C131" si="9">C67+1</f>
        <v>66</v>
      </c>
      <c r="D68">
        <f t="shared" si="5"/>
        <v>15375.268368320611</v>
      </c>
      <c r="E68">
        <f t="shared" si="6"/>
        <v>419</v>
      </c>
      <c r="F68">
        <f t="shared" ca="1" si="7"/>
        <v>0.67977128228276018</v>
      </c>
      <c r="G68" s="1" t="str">
        <f t="shared" ca="1" si="8"/>
        <v>0.00240536030505411-0.00553566595702598i</v>
      </c>
    </row>
    <row r="69" spans="1:7" x14ac:dyDescent="0.25">
      <c r="A69">
        <f>PICXO!$M69</f>
        <v>4.6773514128719862</v>
      </c>
      <c r="B69" s="6" t="str">
        <f>PICXO!$S69</f>
        <v>1.02111495332903-0.0109464115613089i</v>
      </c>
      <c r="C69">
        <f t="shared" si="9"/>
        <v>67</v>
      </c>
      <c r="D69">
        <f t="shared" si="5"/>
        <v>15608.226979961833</v>
      </c>
      <c r="E69">
        <f t="shared" si="6"/>
        <v>420</v>
      </c>
      <c r="F69">
        <f t="shared" ca="1" si="7"/>
        <v>0.33279432892031946</v>
      </c>
      <c r="G69" s="1" t="str">
        <f t="shared" ca="1" si="8"/>
        <v>0.00240444708345051-0.00544320943161241i</v>
      </c>
    </row>
    <row r="70" spans="1:7" x14ac:dyDescent="0.25">
      <c r="A70">
        <f>PICXO!$M70</f>
        <v>4.7863009232263884</v>
      </c>
      <c r="B70" s="6" t="str">
        <f>PICXO!$S70</f>
        <v>1.02190706318591-0.011636323522572i</v>
      </c>
      <c r="C70">
        <f t="shared" si="9"/>
        <v>68</v>
      </c>
      <c r="D70">
        <f t="shared" si="5"/>
        <v>15841.185591603054</v>
      </c>
      <c r="E70">
        <f t="shared" si="6"/>
        <v>420</v>
      </c>
      <c r="F70">
        <f t="shared" ca="1" si="7"/>
        <v>0.97852808001287328</v>
      </c>
      <c r="G70" s="1" t="str">
        <f t="shared" ca="1" si="8"/>
        <v>0.00240356453459286-0.00535270139900677i</v>
      </c>
    </row>
    <row r="71" spans="1:7" x14ac:dyDescent="0.25">
      <c r="A71">
        <f>PICXO!$M71</f>
        <v>4.8977881936844669</v>
      </c>
      <c r="B71" s="6" t="str">
        <f>PICXO!$S71</f>
        <v>1.02272043978234-0.0123658794031468i</v>
      </c>
      <c r="C71">
        <f t="shared" si="9"/>
        <v>69</v>
      </c>
      <c r="D71">
        <f t="shared" si="5"/>
        <v>16074.144203244276</v>
      </c>
      <c r="E71">
        <f t="shared" si="6"/>
        <v>421</v>
      </c>
      <c r="F71">
        <f t="shared" ca="1" si="7"/>
        <v>0.61005189697829809</v>
      </c>
      <c r="G71" s="1" t="str">
        <f t="shared" ca="1" si="8"/>
        <v>0.0024027390932765-0.00526590465165356i</v>
      </c>
    </row>
    <row r="72" spans="1:7" x14ac:dyDescent="0.25">
      <c r="A72">
        <f>PICXO!$M72</f>
        <v>5.0118723362727282</v>
      </c>
      <c r="B72" s="6" t="str">
        <f>PICXO!$S72</f>
        <v>1.02355496016542-0.0131369725557585i</v>
      </c>
      <c r="C72">
        <f t="shared" si="9"/>
        <v>70</v>
      </c>
      <c r="D72">
        <f t="shared" si="5"/>
        <v>16307.102814885497</v>
      </c>
      <c r="E72">
        <f t="shared" si="6"/>
        <v>422</v>
      </c>
      <c r="F72">
        <f t="shared" ca="1" si="7"/>
        <v>0.23559914432330945</v>
      </c>
      <c r="G72" s="1" t="str">
        <f t="shared" ca="1" si="8"/>
        <v>0.00240193668008207-0.0051806359228275i</v>
      </c>
    </row>
    <row r="73" spans="1:7" x14ac:dyDescent="0.25">
      <c r="A73">
        <f>PICXO!$M73</f>
        <v>5.1286138399136538</v>
      </c>
      <c r="B73" s="6" t="str">
        <f>PICXO!$S73</f>
        <v>1.02441043409184-0.0139515501921519i</v>
      </c>
      <c r="C73">
        <f t="shared" si="9"/>
        <v>71</v>
      </c>
      <c r="D73">
        <f t="shared" si="5"/>
        <v>16540.061426526718</v>
      </c>
      <c r="E73">
        <f t="shared" si="6"/>
        <v>422</v>
      </c>
      <c r="F73">
        <f t="shared" ca="1" si="7"/>
        <v>0.85227008916050806</v>
      </c>
      <c r="G73" s="1" t="str">
        <f t="shared" ca="1" si="8"/>
        <v>0.00240116833681707-0.00509763222813232i</v>
      </c>
    </row>
    <row r="74" spans="1:7" x14ac:dyDescent="0.25">
      <c r="A74">
        <f>PICXO!$M74</f>
        <v>5.2480746024977316</v>
      </c>
      <c r="B74" s="6" t="str">
        <f>PICXO!$S74</f>
        <v>1.02528659947683-0.014811611525006i</v>
      </c>
      <c r="C74">
        <f t="shared" si="9"/>
        <v>72</v>
      </c>
      <c r="D74">
        <f t="shared" si="5"/>
        <v>16773.020038167939</v>
      </c>
      <c r="E74">
        <f t="shared" si="6"/>
        <v>423</v>
      </c>
      <c r="F74">
        <f t="shared" ca="1" si="7"/>
        <v>0.45826663285606661</v>
      </c>
      <c r="G74" s="1" t="str">
        <f t="shared" ca="1" si="8"/>
        <v>0.00240043912484922-0.00501728979186064i</v>
      </c>
    </row>
    <row r="75" spans="1:7" x14ac:dyDescent="0.25">
      <c r="A75">
        <f>PICXO!$M75</f>
        <v>5.3703179637025338</v>
      </c>
      <c r="B75" s="6" t="str">
        <f>PICXO!$S75</f>
        <v>1.02618311783491-0.0157192055546528i</v>
      </c>
      <c r="C75">
        <f t="shared" si="9"/>
        <v>73</v>
      </c>
      <c r="D75">
        <f t="shared" si="5"/>
        <v>17005.97864980916</v>
      </c>
      <c r="E75">
        <f t="shared" si="6"/>
        <v>424</v>
      </c>
      <c r="F75">
        <f t="shared" ca="1" si="7"/>
        <v>5.9514170127591366E-2</v>
      </c>
      <c r="G75" s="1" t="str">
        <f t="shared" ca="1" si="8"/>
        <v>0.00239972709405788-0.00493812338850102i</v>
      </c>
    </row>
    <row r="76" spans="1:7" x14ac:dyDescent="0.25">
      <c r="A76">
        <f>PICXO!$M76</f>
        <v>5.495408738576252</v>
      </c>
      <c r="B76" s="6" t="str">
        <f>PICXO!$S76</f>
        <v>1.02709956973919-0.016676428480025i</v>
      </c>
      <c r="C76">
        <f t="shared" si="9"/>
        <v>74</v>
      </c>
      <c r="D76">
        <f t="shared" si="5"/>
        <v>17238.937261450381</v>
      </c>
      <c r="E76">
        <f t="shared" si="6"/>
        <v>424</v>
      </c>
      <c r="F76">
        <f t="shared" ca="1" si="7"/>
        <v>0.64843035046195074</v>
      </c>
      <c r="G76" s="1" t="str">
        <f t="shared" ca="1" si="8"/>
        <v>0.00239905823877636-0.00486196060380566i</v>
      </c>
    </row>
    <row r="77" spans="1:7" x14ac:dyDescent="0.25">
      <c r="A77">
        <f>PICXO!$M77</f>
        <v>5.6234132519034983</v>
      </c>
      <c r="B77" s="6" t="str">
        <f>PICXO!$S77</f>
        <v>1.02803545033716-0.0176854207386368i</v>
      </c>
      <c r="C77">
        <f t="shared" si="9"/>
        <v>75</v>
      </c>
      <c r="D77">
        <f t="shared" si="5"/>
        <v>17471.895873091602</v>
      </c>
      <c r="E77">
        <f t="shared" si="6"/>
        <v>425</v>
      </c>
      <c r="F77">
        <f t="shared" ca="1" si="7"/>
        <v>0.23194386415888965</v>
      </c>
      <c r="G77" s="1" t="str">
        <f t="shared" ca="1" si="8"/>
        <v>0.00239840745047033-0.00478708346374674i</v>
      </c>
    </row>
    <row r="78" spans="1:7" x14ac:dyDescent="0.25">
      <c r="A78">
        <f>PICXO!$M78</f>
        <v>5.7543993733715757</v>
      </c>
      <c r="B78" s="6" t="str">
        <f>PICXO!$S78</f>
        <v>1.02899016494927-0.01874836365269i</v>
      </c>
      <c r="C78">
        <f t="shared" si="9"/>
        <v>76</v>
      </c>
      <c r="D78">
        <f t="shared" si="5"/>
        <v>17704.854484732827</v>
      </c>
      <c r="E78">
        <f t="shared" si="6"/>
        <v>425</v>
      </c>
      <c r="F78">
        <f t="shared" ca="1" si="7"/>
        <v>0.80745467560476092</v>
      </c>
      <c r="G78" s="1" t="str">
        <f t="shared" ca="1" si="8"/>
        <v>0.00239778342387939-0.00471411068535152i</v>
      </c>
    </row>
    <row r="79" spans="1:7" x14ac:dyDescent="0.25">
      <c r="A79">
        <f>PICXO!$M79</f>
        <v>5.8884365535558976</v>
      </c>
      <c r="B79" s="6" t="str">
        <f>PICXO!$S79</f>
        <v>1.02996302479342-0.0198674756969213i</v>
      </c>
      <c r="C79">
        <f t="shared" si="9"/>
        <v>77</v>
      </c>
      <c r="D79">
        <f t="shared" si="5"/>
        <v>17937.813096374048</v>
      </c>
      <c r="E79">
        <f t="shared" si="6"/>
        <v>426</v>
      </c>
      <c r="F79">
        <f t="shared" ca="1" si="7"/>
        <v>0.37424812828736675</v>
      </c>
      <c r="G79" s="1" t="str">
        <f t="shared" ca="1" si="8"/>
        <v>0.00239718724043071-0.00464316448716797i</v>
      </c>
    </row>
    <row r="80" spans="1:7" x14ac:dyDescent="0.25">
      <c r="A80">
        <f>PICXO!$M80</f>
        <v>6.0255958607435849</v>
      </c>
      <c r="B80" s="6" t="str">
        <f>PICXO!$S80</f>
        <v>1.03095324286682-0.0210450083688749i</v>
      </c>
      <c r="C80">
        <f t="shared" si="9"/>
        <v>78</v>
      </c>
      <c r="D80">
        <f t="shared" si="5"/>
        <v>18170.771708015269</v>
      </c>
      <c r="E80">
        <f t="shared" si="6"/>
        <v>426</v>
      </c>
      <c r="F80">
        <f t="shared" ca="1" si="7"/>
        <v>0.93665871429478564</v>
      </c>
      <c r="G80" s="1" t="str">
        <f t="shared" ca="1" si="8"/>
        <v>0.00239660505580708-0.00457323720206527i</v>
      </c>
    </row>
    <row r="81" spans="1:7" x14ac:dyDescent="0.25">
      <c r="A81">
        <f>PICXO!$M81</f>
        <v>6.1659500186148302</v>
      </c>
      <c r="B81" s="6" t="str">
        <f>PICXO!$S81</f>
        <v>1.03195993002701-0.0222832416835607i</v>
      </c>
      <c r="C81">
        <f t="shared" si="9"/>
        <v>79</v>
      </c>
      <c r="D81">
        <f t="shared" si="5"/>
        <v>18403.73031965649</v>
      </c>
      <c r="E81">
        <f t="shared" si="6"/>
        <v>427</v>
      </c>
      <c r="F81">
        <f t="shared" ca="1" si="7"/>
        <v>0.48770909609165064</v>
      </c>
      <c r="G81" s="1" t="str">
        <f t="shared" ca="1" si="8"/>
        <v>0.00239605752742835-0.00450588990126602i</v>
      </c>
    </row>
    <row r="82" spans="1:7" x14ac:dyDescent="0.25">
      <c r="A82">
        <f>PICXO!$M82</f>
        <v>6.3095734448019405</v>
      </c>
      <c r="B82" s="6" t="str">
        <f>PICXO!$S82</f>
        <v>1.03298209130943-0.0235844792927588i</v>
      </c>
      <c r="C82">
        <f t="shared" si="9"/>
        <v>80</v>
      </c>
      <c r="D82">
        <f t="shared" si="5"/>
        <v>18636.688931297711</v>
      </c>
      <c r="E82">
        <f t="shared" si="6"/>
        <v>428</v>
      </c>
      <c r="F82">
        <f t="shared" ca="1" si="7"/>
        <v>3.6468200680680581E-2</v>
      </c>
      <c r="G82" s="1" t="str">
        <f t="shared" ca="1" si="8"/>
        <v>0.00239551687274186-0.00443905850376594i</v>
      </c>
    </row>
    <row r="83" spans="1:7" x14ac:dyDescent="0.25">
      <c r="A83">
        <f>PICXO!$M83</f>
        <v>6.4565422903465644</v>
      </c>
      <c r="B83" s="6" t="str">
        <f>PICXO!$S83</f>
        <v>1.03401862252066-0.0249510432407996i</v>
      </c>
      <c r="C83">
        <f t="shared" si="9"/>
        <v>81</v>
      </c>
      <c r="D83">
        <f t="shared" si="5"/>
        <v>18869.647542938932</v>
      </c>
      <c r="E83">
        <f t="shared" si="6"/>
        <v>428</v>
      </c>
      <c r="F83">
        <f t="shared" ca="1" si="7"/>
        <v>0.57356614061770128</v>
      </c>
      <c r="G83" s="1" t="str">
        <f t="shared" ca="1" si="8"/>
        <v>0.0023950101966992-0.00437481418339124i</v>
      </c>
    </row>
    <row r="84" spans="1:7" x14ac:dyDescent="0.25">
      <c r="A84">
        <f>PICXO!$M84</f>
        <v>6.6069344800759682</v>
      </c>
      <c r="B84" s="6" t="str">
        <f>PICXO!$S84</f>
        <v>1.03506830714659-0.0263852683829995i</v>
      </c>
      <c r="C84">
        <f t="shared" si="9"/>
        <v>82</v>
      </c>
      <c r="D84">
        <f t="shared" si="5"/>
        <v>19102.606154580153</v>
      </c>
      <c r="E84">
        <f t="shared" si="6"/>
        <v>429</v>
      </c>
      <c r="F84">
        <f t="shared" ca="1" si="7"/>
        <v>0.10814505854092557</v>
      </c>
      <c r="G84" s="1" t="str">
        <f t="shared" ca="1" si="8"/>
        <v>0.00239451053153329-0.00431111577016605i</v>
      </c>
    </row>
    <row r="85" spans="1:7" x14ac:dyDescent="0.25">
      <c r="A85">
        <f>PICXO!$M85</f>
        <v>6.7608297539198272</v>
      </c>
      <c r="B85" s="6" t="str">
        <f>PICXO!$S85</f>
        <v>1.03612981361264-0.0278894964798755i</v>
      </c>
      <c r="C85">
        <f t="shared" si="9"/>
        <v>83</v>
      </c>
      <c r="D85">
        <f t="shared" si="5"/>
        <v>19335.564766221374</v>
      </c>
      <c r="E85">
        <f t="shared" si="6"/>
        <v>429</v>
      </c>
      <c r="F85">
        <f t="shared" ca="1" si="7"/>
        <v>0.63301715674606585</v>
      </c>
      <c r="G85" s="1" t="str">
        <f t="shared" ca="1" si="8"/>
        <v>0.00239403788213633-0.00424952095994798i</v>
      </c>
    </row>
    <row r="86" spans="1:7" x14ac:dyDescent="0.25">
      <c r="A86">
        <f>PICXO!$M86</f>
        <v>6.9183097091893737</v>
      </c>
      <c r="B86" s="6" t="str">
        <f>PICXO!$S86</f>
        <v>1.03720169293117-0.0294660700028445i</v>
      </c>
      <c r="C86">
        <f t="shared" si="9"/>
        <v>84</v>
      </c>
      <c r="D86">
        <f t="shared" si="5"/>
        <v>19568.523377862595</v>
      </c>
      <c r="E86">
        <f t="shared" si="6"/>
        <v>430</v>
      </c>
      <c r="F86">
        <f t="shared" ca="1" si="7"/>
        <v>0.15429525672731179</v>
      </c>
      <c r="G86" s="1" t="str">
        <f t="shared" ca="1" si="8"/>
        <v>0.00239357478712781-0.00418868694023974i</v>
      </c>
    </row>
    <row r="87" spans="1:7" x14ac:dyDescent="0.25">
      <c r="A87">
        <f>PICXO!$M87</f>
        <v>7.0794578438413893</v>
      </c>
      <c r="B87" s="6" t="str">
        <f>PICXO!$S87</f>
        <v>1.03828237677172-0.0311173256795597i</v>
      </c>
      <c r="C87">
        <f t="shared" si="9"/>
        <v>85</v>
      </c>
      <c r="D87">
        <f t="shared" si="5"/>
        <v>19801.481989503816</v>
      </c>
      <c r="E87">
        <f t="shared" si="6"/>
        <v>430</v>
      </c>
      <c r="F87">
        <f t="shared" ca="1" si="7"/>
        <v>0.6672198073345873</v>
      </c>
      <c r="G87" s="1" t="str">
        <f t="shared" ca="1" si="8"/>
        <v>0.00239313389943567-0.00412962122999947i</v>
      </c>
    </row>
    <row r="88" spans="1:7" x14ac:dyDescent="0.25">
      <c r="A88">
        <f>PICXO!$M88</f>
        <v>7.2443596007499105</v>
      </c>
      <c r="B88" s="6" t="str">
        <f>PICXO!$S88</f>
        <v>1.03937017598218-0.0328455878148089i</v>
      </c>
      <c r="C88">
        <f t="shared" si="9"/>
        <v>86</v>
      </c>
      <c r="D88">
        <f t="shared" si="5"/>
        <v>20034.440601145037</v>
      </c>
      <c r="E88">
        <f t="shared" si="6"/>
        <v>431</v>
      </c>
      <c r="F88">
        <f t="shared" ca="1" si="7"/>
        <v>0.17604377172596314</v>
      </c>
      <c r="G88" s="1" t="str">
        <f t="shared" ca="1" si="8"/>
        <v>0.00239270342448466-0.00407140335723782i</v>
      </c>
    </row>
    <row r="89" spans="1:7" x14ac:dyDescent="0.25">
      <c r="A89">
        <f>PICXO!$M89</f>
        <v>7.4131024130091863</v>
      </c>
      <c r="B89" s="6" t="str">
        <f>PICXO!$S89</f>
        <v>1.04046327958969-0.0346531614339349i</v>
      </c>
      <c r="C89">
        <f t="shared" si="9"/>
        <v>87</v>
      </c>
      <c r="D89">
        <f t="shared" si="5"/>
        <v>20267.399212786258</v>
      </c>
      <c r="E89">
        <f t="shared" si="6"/>
        <v>431</v>
      </c>
      <c r="F89">
        <f t="shared" ca="1" si="7"/>
        <v>0.67729273412139168</v>
      </c>
      <c r="G89" s="1" t="str">
        <f t="shared" ca="1" si="8"/>
        <v>0.00239229218496263-0.00401475169239247i</v>
      </c>
    </row>
    <row r="90" spans="1:7" x14ac:dyDescent="0.25">
      <c r="A90">
        <f>PICXO!$M90</f>
        <v>7.5857757502918481</v>
      </c>
      <c r="B90" s="6" t="str">
        <f>PICXO!$S90</f>
        <v>1.04155975430321-0.0365423252850296i</v>
      </c>
      <c r="C90">
        <f t="shared" si="9"/>
        <v>88</v>
      </c>
      <c r="D90">
        <f t="shared" si="5"/>
        <v>20500.357824427483</v>
      </c>
      <c r="E90">
        <f t="shared" si="6"/>
        <v>432</v>
      </c>
      <c r="F90">
        <f t="shared" ca="1" si="7"/>
        <v>0.17447759132884053</v>
      </c>
      <c r="G90" s="1" t="str">
        <f t="shared" ca="1" si="8"/>
        <v>0.00239189080343845-0.00395892073395326i</v>
      </c>
    </row>
    <row r="91" spans="1:7" x14ac:dyDescent="0.25">
      <c r="A91">
        <f>PICXO!$M91</f>
        <v>7.7624711662869306</v>
      </c>
      <c r="B91" s="6" t="str">
        <f>PICXO!$S91</f>
        <v>1.04265754453479-0.0385153247562615i</v>
      </c>
      <c r="C91">
        <f t="shared" si="9"/>
        <v>89</v>
      </c>
      <c r="D91">
        <f t="shared" si="5"/>
        <v>20733.316436068704</v>
      </c>
      <c r="E91">
        <f t="shared" si="6"/>
        <v>432</v>
      </c>
      <c r="F91">
        <f t="shared" ca="1" si="7"/>
        <v>0.66431673434713179</v>
      </c>
      <c r="G91" s="1" t="str">
        <f t="shared" ca="1" si="8"/>
        <v>0.00239150723986715-0.00390457317085296i</v>
      </c>
    </row>
    <row r="92" spans="1:7" x14ac:dyDescent="0.25">
      <c r="A92">
        <f>PICXO!$M92</f>
        <v>7.9432823472428282</v>
      </c>
      <c r="B92" s="6" t="str">
        <f>PICXO!$S92</f>
        <v>1.04375447295332-0.0405743647574429i</v>
      </c>
      <c r="C92">
        <f t="shared" si="9"/>
        <v>90</v>
      </c>
      <c r="D92">
        <f t="shared" si="5"/>
        <v>20966.275047709925</v>
      </c>
      <c r="E92">
        <f t="shared" si="6"/>
        <v>433</v>
      </c>
      <c r="F92">
        <f t="shared" ca="1" si="7"/>
        <v>0.15064686119058973</v>
      </c>
      <c r="G92" s="1" t="str">
        <f t="shared" ca="1" si="8"/>
        <v>0.00239113180695325-0.00385091765981028i</v>
      </c>
    </row>
    <row r="93" spans="1:7" x14ac:dyDescent="0.25">
      <c r="A93">
        <f>PICXO!$M93</f>
        <v>8.1283051616410056</v>
      </c>
      <c r="B93" s="6" t="str">
        <f>PICXO!$S93</f>
        <v>1.04484824157474-0.0427216026173819i</v>
      </c>
      <c r="C93">
        <f t="shared" si="9"/>
        <v>91</v>
      </c>
      <c r="D93">
        <f t="shared" si="5"/>
        <v>21199.233659351146</v>
      </c>
      <c r="E93">
        <f t="shared" si="6"/>
        <v>433</v>
      </c>
      <c r="F93">
        <f t="shared" ca="1" si="7"/>
        <v>0.62933590402915696</v>
      </c>
      <c r="G93" s="1" t="str">
        <f t="shared" ca="1" si="8"/>
        <v>0.00239077407901223-0.00379876913182055i</v>
      </c>
    </row>
    <row r="94" spans="1:7" x14ac:dyDescent="0.25">
      <c r="A94">
        <f>PICXO!$M94</f>
        <v>8.3176377110267214</v>
      </c>
      <c r="B94" s="6" t="str">
        <f>PICXO!$S94</f>
        <v>1.04593643339137-0.0449591410525849i</v>
      </c>
      <c r="C94">
        <f t="shared" si="9"/>
        <v>92</v>
      </c>
      <c r="D94">
        <f t="shared" si="5"/>
        <v>21432.192270992367</v>
      </c>
      <c r="E94">
        <f t="shared" si="6"/>
        <v>434</v>
      </c>
      <c r="F94">
        <f t="shared" ca="1" si="7"/>
        <v>0.10556599887091474</v>
      </c>
      <c r="G94" s="1" t="str">
        <f t="shared" ca="1" si="8"/>
        <v>0.00239042179383472-0.00374709419626723i</v>
      </c>
    </row>
    <row r="95" spans="1:7" x14ac:dyDescent="0.25">
      <c r="A95">
        <f>PICXO!$M95</f>
        <v>8.5113803820237806</v>
      </c>
      <c r="B95" s="6" t="str">
        <f>PICXO!$S95</f>
        <v>1.04701651452973-0.0472890212656794i</v>
      </c>
      <c r="C95">
        <f t="shared" si="9"/>
        <v>93</v>
      </c>
      <c r="D95">
        <f t="shared" si="5"/>
        <v>21665.150882633588</v>
      </c>
      <c r="E95">
        <f t="shared" si="6"/>
        <v>434</v>
      </c>
      <c r="F95">
        <f t="shared" ca="1" si="7"/>
        <v>0.57335874879647675</v>
      </c>
      <c r="G95" s="1" t="str">
        <f t="shared" ca="1" si="8"/>
        <v>0.00239008818431568-0.00369704429009267i</v>
      </c>
    </row>
    <row r="96" spans="1:7" x14ac:dyDescent="0.25">
      <c r="A96">
        <f>PICXO!$M96</f>
        <v>8.709635899560821</v>
      </c>
      <c r="B96" s="6" t="str">
        <f>PICXO!$S96</f>
        <v>1.04808583692583-0.0497132162259846i</v>
      </c>
      <c r="C96">
        <f t="shared" si="9"/>
        <v>94</v>
      </c>
      <c r="D96">
        <f t="shared" si="5"/>
        <v>21898.10949427481</v>
      </c>
      <c r="E96">
        <f t="shared" si="6"/>
        <v>435</v>
      </c>
      <c r="F96">
        <f t="shared" ca="1" si="7"/>
        <v>4.0214776249294655E-2</v>
      </c>
      <c r="G96" s="1" t="str">
        <f t="shared" ca="1" si="8"/>
        <v>0.00238975655552925-0.00364717055587488i</v>
      </c>
    </row>
    <row r="97" spans="1:7" x14ac:dyDescent="0.25">
      <c r="A97">
        <f>PICXO!$M97</f>
        <v>8.9125093813374701</v>
      </c>
      <c r="B97" s="6" t="str">
        <f>PICXO!$S97</f>
        <v>1.04914164149659-0.0522336241907027i</v>
      </c>
      <c r="C97">
        <f t="shared" si="9"/>
        <v>95</v>
      </c>
      <c r="D97">
        <f t="shared" si="5"/>
        <v>22131.068105916031</v>
      </c>
      <c r="E97">
        <f t="shared" si="6"/>
        <v>435</v>
      </c>
      <c r="F97">
        <f t="shared" ca="1" si="7"/>
        <v>0.49735926316986129</v>
      </c>
      <c r="G97" s="1" t="str">
        <f t="shared" ca="1" si="8"/>
        <v>0.00238944546213683-0.00359912329763956i</v>
      </c>
    </row>
    <row r="98" spans="1:7" x14ac:dyDescent="0.25">
      <c r="A98">
        <f>PICXO!$M98</f>
        <v>9.1201083935591107</v>
      </c>
      <c r="B98" s="6" t="str">
        <f>PICXO!$S98</f>
        <v>1.05018106177775-0.0548520625087082i</v>
      </c>
      <c r="C98">
        <f t="shared" si="9"/>
        <v>96</v>
      </c>
      <c r="D98">
        <f t="shared" si="5"/>
        <v>22364.026717557252</v>
      </c>
      <c r="E98">
        <f t="shared" si="6"/>
        <v>435</v>
      </c>
      <c r="F98">
        <f t="shared" ca="1" si="7"/>
        <v>0.95450375009042798</v>
      </c>
      <c r="G98" s="1" t="str">
        <f t="shared" ca="1" si="8"/>
        <v>0.00238913436874441-0.00355107603940425i</v>
      </c>
    </row>
    <row r="99" spans="1:7" x14ac:dyDescent="0.25">
      <c r="A99">
        <f>PICXO!$M99</f>
        <v>9.3325430079699281</v>
      </c>
      <c r="B99" s="6" t="str">
        <f>PICXO!$S99</f>
        <v>1.05120112799619-0.057570261769097i</v>
      </c>
      <c r="C99">
        <f t="shared" si="9"/>
        <v>97</v>
      </c>
      <c r="D99">
        <f t="shared" si="5"/>
        <v>22596.985329198473</v>
      </c>
      <c r="E99">
        <f t="shared" si="6"/>
        <v>436</v>
      </c>
      <c r="F99">
        <f t="shared" ca="1" si="7"/>
        <v>0.40227797914795299</v>
      </c>
      <c r="G99" s="1" t="str">
        <f t="shared" ca="1" si="8"/>
        <v>0.00238884220436989-0.00350474951123137i</v>
      </c>
    </row>
    <row r="100" spans="1:7" x14ac:dyDescent="0.25">
      <c r="A100">
        <f>PICXO!$M100</f>
        <v>9.5499258602143762</v>
      </c>
      <c r="B100" s="6" t="str">
        <f>PICXO!$S100</f>
        <v>1.05219877153345-0.0603898603321315i</v>
      </c>
      <c r="C100">
        <f t="shared" si="9"/>
        <v>98</v>
      </c>
      <c r="D100">
        <f t="shared" si="5"/>
        <v>22829.943940839694</v>
      </c>
      <c r="E100">
        <f t="shared" si="6"/>
        <v>436</v>
      </c>
      <c r="F100">
        <f t="shared" ca="1" si="7"/>
        <v>0.8490165871214439</v>
      </c>
      <c r="G100" s="1" t="str">
        <f t="shared" ca="1" si="8"/>
        <v>0.0023885521320712-0.0034586131618517i</v>
      </c>
    </row>
    <row r="101" spans="1:7" x14ac:dyDescent="0.25">
      <c r="A101">
        <f>PICXO!$M101</f>
        <v>9.7723722095581227</v>
      </c>
      <c r="B101" s="6" t="str">
        <f>PICXO!$S101</f>
        <v>1.053170829736-0.0633123992779862i</v>
      </c>
      <c r="C101">
        <f t="shared" si="9"/>
        <v>99</v>
      </c>
      <c r="D101">
        <f t="shared" si="5"/>
        <v>23062.902552480919</v>
      </c>
      <c r="E101">
        <f t="shared" si="6"/>
        <v>437</v>
      </c>
      <c r="F101">
        <f t="shared" ca="1" si="7"/>
        <v>0.28902298493782475</v>
      </c>
      <c r="G101" s="1" t="str">
        <f t="shared" ca="1" si="8"/>
        <v>0.00238827505293234-0.00341368383478812i</v>
      </c>
    </row>
    <row r="102" spans="1:7" x14ac:dyDescent="0.25">
      <c r="A102">
        <f>PICXO!$M102</f>
        <v>10.000000000000016</v>
      </c>
      <c r="B102" s="6" t="str">
        <f>PICXO!$S102</f>
        <v>1.0541140510179-0.0663393178172487i</v>
      </c>
      <c r="C102">
        <f t="shared" si="9"/>
        <v>100</v>
      </c>
      <c r="D102">
        <f t="shared" si="5"/>
        <v>23295.86116412214</v>
      </c>
      <c r="E102">
        <f t="shared" si="6"/>
        <v>437</v>
      </c>
      <c r="F102">
        <f t="shared" ca="1" si="7"/>
        <v>0.72559258068750676</v>
      </c>
      <c r="G102" s="1" t="str">
        <f t="shared" ca="1" si="8"/>
        <v>0.00238800460681851-0.00336937069419133i</v>
      </c>
    </row>
    <row r="103" spans="1:7" x14ac:dyDescent="0.25">
      <c r="A103">
        <f>PICXO!$M103</f>
        <v>10.232929922807561</v>
      </c>
      <c r="B103" s="6" t="str">
        <f>PICXO!$S103</f>
        <v>1.05502510020101-0.0694719491829583i</v>
      </c>
      <c r="C103">
        <f t="shared" si="9"/>
        <v>101</v>
      </c>
      <c r="D103">
        <f t="shared" si="5"/>
        <v>23528.819775763361</v>
      </c>
      <c r="E103">
        <f t="shared" si="6"/>
        <v>438</v>
      </c>
      <c r="F103">
        <f t="shared" ca="1" si="7"/>
        <v>0.15847091464562471</v>
      </c>
      <c r="G103" s="1" t="str">
        <f t="shared" ca="1" si="8"/>
        <v>0.00238774096736213-0.00332570363262441i</v>
      </c>
    </row>
    <row r="104" spans="1:7" x14ac:dyDescent="0.25">
      <c r="A104">
        <f>PICXO!$M104</f>
        <v>10.471285480509014</v>
      </c>
      <c r="B104" s="6" t="str">
        <f>PICXO!$S104</f>
        <v>1.05590056403104-0.0727115170267443i</v>
      </c>
      <c r="C104">
        <f t="shared" si="9"/>
        <v>102</v>
      </c>
      <c r="D104">
        <f t="shared" si="5"/>
        <v>23761.778387404582</v>
      </c>
      <c r="E104">
        <f t="shared" si="6"/>
        <v>438</v>
      </c>
      <c r="F104">
        <f t="shared" ca="1" si="7"/>
        <v>0.58510297314984694</v>
      </c>
      <c r="G104" s="1" t="str">
        <f t="shared" ca="1" si="8"/>
        <v>0.00238748884598811-0.00328312985238335i</v>
      </c>
    </row>
    <row r="105" spans="1:7" x14ac:dyDescent="0.25">
      <c r="A105">
        <f>PICXO!$M105</f>
        <v>10.715193052376083</v>
      </c>
      <c r="B105" s="6" t="str">
        <f>PICXO!$S105</f>
        <v>1.05673695681087-0.0760591323279818i</v>
      </c>
      <c r="C105">
        <f t="shared" si="9"/>
        <v>103</v>
      </c>
      <c r="D105">
        <f t="shared" si="5"/>
        <v>23994.736999045803</v>
      </c>
      <c r="E105">
        <f t="shared" si="6"/>
        <v>439</v>
      </c>
      <c r="F105">
        <f t="shared" ca="1" si="7"/>
        <v>1.1467909721451865E-2</v>
      </c>
      <c r="G105" s="1" t="str">
        <f t="shared" ca="1" si="8"/>
        <v>0.00238723719526035-0.00324060171001419i</v>
      </c>
    </row>
    <row r="106" spans="1:7" x14ac:dyDescent="0.25">
      <c r="A106">
        <f>PICXO!$M106</f>
        <v>10.964781961431873</v>
      </c>
      <c r="B106" s="6" t="str">
        <f>PICXO!$S106</f>
        <v>1.05753072607868-0.0795157908329949i</v>
      </c>
      <c r="C106">
        <f t="shared" si="9"/>
        <v>104</v>
      </c>
      <c r="D106">
        <f t="shared" si="5"/>
        <v>24227.695610687024</v>
      </c>
      <c r="E106">
        <f t="shared" si="6"/>
        <v>439</v>
      </c>
      <c r="F106">
        <f t="shared" ca="1" si="7"/>
        <v>0.42838863694480506</v>
      </c>
      <c r="G106" s="1" t="str">
        <f t="shared" ca="1" si="8"/>
        <v>0.00238700218443091-0.00319968711398437i</v>
      </c>
    </row>
    <row r="107" spans="1:7" x14ac:dyDescent="0.25">
      <c r="A107">
        <f>PICXO!$M107</f>
        <v>11.220184543019656</v>
      </c>
      <c r="B107" s="6" t="str">
        <f>PICXO!$S107</f>
        <v>1.05827825827775-0.0830823709923816i</v>
      </c>
      <c r="C107">
        <f t="shared" si="9"/>
        <v>105</v>
      </c>
      <c r="D107">
        <f t="shared" si="5"/>
        <v>24460.654222328245</v>
      </c>
      <c r="E107">
        <f t="shared" si="6"/>
        <v>439</v>
      </c>
      <c r="F107">
        <f t="shared" ca="1" si="7"/>
        <v>0.84530936416815827</v>
      </c>
      <c r="G107" s="1" t="str">
        <f t="shared" ca="1" si="8"/>
        <v>0.00238676717360148-0.00315877251795454i</v>
      </c>
    </row>
    <row r="108" spans="1:7" x14ac:dyDescent="0.25">
      <c r="A108">
        <f>PICXO!$M108</f>
        <v>11.481536214968848</v>
      </c>
      <c r="B108" s="6" t="str">
        <f>PICXO!$S108</f>
        <v>1.05897588433938-0.0867596324207511i</v>
      </c>
      <c r="C108">
        <f t="shared" si="9"/>
        <v>106</v>
      </c>
      <c r="D108">
        <f t="shared" si="5"/>
        <v>24693.612833969466</v>
      </c>
      <c r="E108">
        <f t="shared" si="6"/>
        <v>440</v>
      </c>
      <c r="F108">
        <f t="shared" ca="1" si="7"/>
        <v>0.25626100576241057</v>
      </c>
      <c r="G108" s="1" t="str">
        <f t="shared" ca="1" si="8"/>
        <v>0.00238654221230961-0.00311885327030901i</v>
      </c>
    </row>
    <row r="109" spans="1:7" x14ac:dyDescent="0.25">
      <c r="A109">
        <f>PICXO!$M109</f>
        <v>11.748975549395317</v>
      </c>
      <c r="B109" s="6" t="str">
        <f>PICXO!$S109</f>
        <v>1.05961988513366-0.0905482148209115i</v>
      </c>
      <c r="C109">
        <f t="shared" si="9"/>
        <v>107</v>
      </c>
      <c r="D109">
        <f t="shared" si="5"/>
        <v>24926.571445610687</v>
      </c>
      <c r="E109">
        <f t="shared" si="6"/>
        <v>440</v>
      </c>
      <c r="F109">
        <f t="shared" ca="1" si="7"/>
        <v>0.66369145859300671</v>
      </c>
      <c r="G109" s="1" t="str">
        <f t="shared" ca="1" si="8"/>
        <v>0.00238632317928229-0.00307952118286933i</v>
      </c>
    </row>
    <row r="110" spans="1:7" x14ac:dyDescent="0.25">
      <c r="A110">
        <f>PICXO!$M110</f>
        <v>12.022644346174154</v>
      </c>
      <c r="B110" s="6" t="str">
        <f>PICXO!$S110</f>
        <v>1.06020649671144-0.0944486373719756i</v>
      </c>
      <c r="C110">
        <f t="shared" si="9"/>
        <v>108</v>
      </c>
      <c r="D110">
        <f t="shared" si="5"/>
        <v>25159.530057251908</v>
      </c>
      <c r="E110">
        <f t="shared" si="6"/>
        <v>441</v>
      </c>
      <c r="F110">
        <f t="shared" ca="1" si="7"/>
        <v>6.950297906866694E-2</v>
      </c>
      <c r="G110" s="1" t="str">
        <f t="shared" ca="1" si="8"/>
        <v>0.00238610675091416-0.00304045253911608i</v>
      </c>
    </row>
    <row r="111" spans="1:7" x14ac:dyDescent="0.25">
      <c r="A111">
        <f>PICXO!$M111</f>
        <v>12.302687708123841</v>
      </c>
      <c r="B111" s="6" t="str">
        <f>PICXO!$S111</f>
        <v>1.06073191529627-0.0984612985264262i</v>
      </c>
      <c r="C111">
        <f t="shared" si="9"/>
        <v>109</v>
      </c>
      <c r="D111">
        <f t="shared" si="5"/>
        <v>25392.488668893129</v>
      </c>
      <c r="E111">
        <f t="shared" si="6"/>
        <v>441</v>
      </c>
      <c r="F111">
        <f t="shared" ca="1" si="7"/>
        <v>0.46765918252560557</v>
      </c>
      <c r="G111" s="1" t="str">
        <f t="shared" ca="1" si="8"/>
        <v>0.00238590263899133-0.00300262962062744i</v>
      </c>
    </row>
    <row r="112" spans="1:7" x14ac:dyDescent="0.25">
      <c r="A112">
        <f>PICXO!$M112</f>
        <v>12.589254117941696</v>
      </c>
      <c r="B112" s="6" t="str">
        <f>PICXO!$S112</f>
        <v>1.06119230196566-0.10258647618199i</v>
      </c>
      <c r="C112">
        <f t="shared" si="9"/>
        <v>110</v>
      </c>
      <c r="D112">
        <f t="shared" si="5"/>
        <v>25625.44728053435</v>
      </c>
      <c r="E112">
        <f t="shared" si="6"/>
        <v>441</v>
      </c>
      <c r="F112">
        <f t="shared" ca="1" si="7"/>
        <v>0.86581538598254426</v>
      </c>
      <c r="G112" s="1" t="str">
        <f t="shared" ca="1" si="8"/>
        <v>0.00238569852706849-0.0029648067021388i</v>
      </c>
    </row>
    <row r="113" spans="1:7" x14ac:dyDescent="0.25">
      <c r="A113">
        <f>PICXO!$M113</f>
        <v>12.882495516931364</v>
      </c>
      <c r="B113" s="6" t="str">
        <f>PICXO!$S113</f>
        <v>1.06158378698446-0.10682432817121i</v>
      </c>
      <c r="C113">
        <f t="shared" si="9"/>
        <v>111</v>
      </c>
      <c r="D113">
        <f t="shared" si="5"/>
        <v>25858.405892175575</v>
      </c>
      <c r="E113">
        <f t="shared" si="6"/>
        <v>442</v>
      </c>
      <c r="F113">
        <f t="shared" ca="1" si="7"/>
        <v>0.25796286247513484</v>
      </c>
      <c r="G113" s="1" t="str">
        <f t="shared" ca="1" si="8"/>
        <v>0.00238550365411162-0.00292793782409845i</v>
      </c>
    </row>
    <row r="114" spans="1:7" x14ac:dyDescent="0.25">
      <c r="A114">
        <f>PICXO!$M114</f>
        <v>13.1825673855641</v>
      </c>
      <c r="B114" s="6" t="str">
        <f>PICXO!$S114</f>
        <v>1.06190247375072-0.111174893011399i</v>
      </c>
      <c r="C114">
        <f t="shared" si="9"/>
        <v>112</v>
      </c>
      <c r="D114">
        <f t="shared" si="5"/>
        <v>26091.364503816796</v>
      </c>
      <c r="E114">
        <f t="shared" si="6"/>
        <v>442</v>
      </c>
      <c r="F114">
        <f t="shared" ca="1" si="7"/>
        <v>0.64705592424771041</v>
      </c>
      <c r="G114" s="1" t="str">
        <f t="shared" ca="1" si="8"/>
        <v>0.00238531347759606-0.00289155391320772i</v>
      </c>
    </row>
    <row r="115" spans="1:7" x14ac:dyDescent="0.25">
      <c r="A115">
        <f>PICXO!$M115</f>
        <v>13.489628825916565</v>
      </c>
      <c r="B115" s="6" t="str">
        <f>PICXO!$S115</f>
        <v>1.06214444231449-0.115638090872132i</v>
      </c>
      <c r="C115">
        <f t="shared" si="9"/>
        <v>113</v>
      </c>
      <c r="D115">
        <f t="shared" si="5"/>
        <v>26324.323115458017</v>
      </c>
      <c r="E115">
        <f t="shared" si="6"/>
        <v>443</v>
      </c>
      <c r="F115">
        <f t="shared" ca="1" si="7"/>
        <v>3.5326134638834612E-2</v>
      </c>
      <c r="G115" s="1" t="str">
        <f t="shared" ca="1" si="8"/>
        <v>0.00238512451034237-0.00285529745724811i</v>
      </c>
    </row>
    <row r="116" spans="1:7" x14ac:dyDescent="0.25">
      <c r="A116">
        <f>PICXO!$M116</f>
        <v>13.803842646028876</v>
      </c>
      <c r="B116" s="6" t="str">
        <f>PICXO!$S116</f>
        <v>1.06230575246681-0.120213724659861i</v>
      </c>
      <c r="C116">
        <f t="shared" si="9"/>
        <v>114</v>
      </c>
      <c r="D116">
        <f t="shared" si="5"/>
        <v>26557.281727099238</v>
      </c>
      <c r="E116">
        <f t="shared" si="6"/>
        <v>443</v>
      </c>
      <c r="F116">
        <f t="shared" ca="1" si="7"/>
        <v>0.41556235701865363</v>
      </c>
      <c r="G116" s="1" t="str">
        <f t="shared" ca="1" si="8"/>
        <v>0.00238494734983231-0.00282028541967523i</v>
      </c>
    </row>
    <row r="117" spans="1:7" x14ac:dyDescent="0.25">
      <c r="A117">
        <f>PICXO!$M117</f>
        <v>14.12537544622757</v>
      </c>
      <c r="B117" s="6" t="str">
        <f>PICXO!$S117</f>
        <v>1.06238244636223-0.124901481192173i</v>
      </c>
      <c r="C117">
        <f t="shared" si="9"/>
        <v>115</v>
      </c>
      <c r="D117">
        <f t="shared" si="5"/>
        <v>26790.240338740459</v>
      </c>
      <c r="E117">
        <f t="shared" si="6"/>
        <v>443</v>
      </c>
      <c r="F117">
        <f t="shared" ca="1" si="7"/>
        <v>0.79579857939847265</v>
      </c>
      <c r="G117" s="1" t="str">
        <f t="shared" ca="1" si="8"/>
        <v>0.00238477018932226-0.00278527338210235i</v>
      </c>
    </row>
    <row r="118" spans="1:7" x14ac:dyDescent="0.25">
      <c r="A118">
        <f>PICXO!$M118</f>
        <v>14.454397707459307</v>
      </c>
      <c r="B118" s="6" t="str">
        <f>PICXO!$S118</f>
        <v>1.0623705506882-0.129700932358731i</v>
      </c>
      <c r="C118">
        <f t="shared" si="9"/>
        <v>116</v>
      </c>
      <c r="D118">
        <f t="shared" si="5"/>
        <v>27023.19895038168</v>
      </c>
      <c r="E118">
        <f t="shared" si="6"/>
        <v>444</v>
      </c>
      <c r="F118">
        <f t="shared" ca="1" si="7"/>
        <v>0.17202776048133808</v>
      </c>
      <c r="G118" s="1" t="str">
        <f t="shared" ca="1" si="8"/>
        <v>0.00238459865773713-0.0027508667229632i</v>
      </c>
    </row>
    <row r="119" spans="1:7" x14ac:dyDescent="0.25">
      <c r="A119">
        <f>PICXO!$M119</f>
        <v>14.791083881682106</v>
      </c>
      <c r="B119" s="6" t="str">
        <f>PICXO!$S119</f>
        <v>1.06226607837099-0.134611536222625i</v>
      </c>
      <c r="C119">
        <f t="shared" si="9"/>
        <v>117</v>
      </c>
      <c r="D119">
        <f t="shared" si="5"/>
        <v>27256.157562022901</v>
      </c>
      <c r="E119">
        <f t="shared" si="6"/>
        <v>444</v>
      </c>
      <c r="F119">
        <f t="shared" ca="1" si="7"/>
        <v>0.54360874974655693</v>
      </c>
      <c r="G119" s="1" t="str">
        <f t="shared" ca="1" si="8"/>
        <v>0.0023844336557385-0.00271716230641996i</v>
      </c>
    </row>
    <row r="120" spans="1:7" x14ac:dyDescent="0.25">
      <c r="A120">
        <f>PICXO!$M120</f>
        <v>15.135612484362113</v>
      </c>
      <c r="B120" s="6" t="str">
        <f>PICXO!$S120</f>
        <v>1.06206502983723-0.139632637978082i</v>
      </c>
      <c r="C120">
        <f t="shared" si="9"/>
        <v>118</v>
      </c>
      <c r="D120">
        <f t="shared" si="5"/>
        <v>27489.116173664122</v>
      </c>
      <c r="E120">
        <f t="shared" si="6"/>
        <v>444</v>
      </c>
      <c r="F120">
        <f t="shared" ca="1" si="7"/>
        <v>0.9151897390117758</v>
      </c>
      <c r="G120" s="1" t="str">
        <f t="shared" ca="1" si="8"/>
        <v>0.00238426865373988-0.00268345788987671i</v>
      </c>
    </row>
    <row r="121" spans="1:7" x14ac:dyDescent="0.25">
      <c r="A121">
        <f>PICXO!$M121</f>
        <v>15.488166189124851</v>
      </c>
      <c r="B121" s="6" t="str">
        <f>PICXO!$S121</f>
        <v>1.06176339384866-0.144763470706607i</v>
      </c>
      <c r="C121">
        <f t="shared" si="9"/>
        <v>119</v>
      </c>
      <c r="D121">
        <f t="shared" si="5"/>
        <v>27722.074785305344</v>
      </c>
      <c r="E121">
        <f t="shared" si="6"/>
        <v>445</v>
      </c>
      <c r="F121">
        <f t="shared" ca="1" si="7"/>
        <v>0.28024302955286245</v>
      </c>
      <c r="G121" s="1" t="str">
        <f t="shared" ca="1" si="8"/>
        <v>0.00238411241801583-0.00265071517023296i</v>
      </c>
    </row>
    <row r="122" spans="1:7" x14ac:dyDescent="0.25">
      <c r="A122">
        <f>PICXO!$M122</f>
        <v>15.848931924611172</v>
      </c>
      <c r="B122" s="6" t="str">
        <f>PICXO!$S122</f>
        <v>1.06135714794317-0.150003155851752i</v>
      </c>
      <c r="C122">
        <f t="shared" si="9"/>
        <v>120</v>
      </c>
      <c r="D122">
        <f t="shared" si="5"/>
        <v>27955.033396946565</v>
      </c>
      <c r="E122">
        <f t="shared" si="6"/>
        <v>445</v>
      </c>
      <c r="F122">
        <f t="shared" ca="1" si="7"/>
        <v>0.64336580286238765</v>
      </c>
      <c r="G122" s="1" t="str">
        <f t="shared" ca="1" si="8"/>
        <v>0.00238395877485078-0.00261825686513015i</v>
      </c>
    </row>
    <row r="123" spans="1:7" x14ac:dyDescent="0.25">
      <c r="A123">
        <f>PICXO!$M123</f>
        <v>16.218100973589337</v>
      </c>
      <c r="B123" s="6" t="str">
        <f>PICXO!$S123</f>
        <v>1.06084225851328-0.155350703366863i</v>
      </c>
      <c r="C123">
        <f t="shared" si="9"/>
        <v>121</v>
      </c>
      <c r="D123">
        <f t="shared" si="5"/>
        <v>28187.992008587786</v>
      </c>
      <c r="E123">
        <f t="shared" si="6"/>
        <v>446</v>
      </c>
      <c r="F123">
        <f t="shared" ca="1" si="7"/>
        <v>6.3408781462002848E-3</v>
      </c>
      <c r="G123" s="1" t="str">
        <f t="shared" ca="1" si="8"/>
        <v>0.00238380532133036-0.0025858197740841i</v>
      </c>
    </row>
    <row r="124" spans="1:7" x14ac:dyDescent="0.25">
      <c r="A124">
        <f>PICXO!$M124</f>
        <v>16.595869074375642</v>
      </c>
      <c r="B124" s="6" t="str">
        <f>PICXO!$S124</f>
        <v>1.06021468057113-0.160805011463125i</v>
      </c>
      <c r="C124">
        <f t="shared" si="9"/>
        <v>122</v>
      </c>
      <c r="D124">
        <f t="shared" si="5"/>
        <v>28420.950620229007</v>
      </c>
      <c r="E124">
        <f t="shared" si="6"/>
        <v>446</v>
      </c>
      <c r="F124">
        <f t="shared" ca="1" si="7"/>
        <v>0.36119796800096782</v>
      </c>
      <c r="G124" s="1" t="str">
        <f t="shared" ca="1" si="8"/>
        <v>0.00238366229132277-0.0025545486796914i</v>
      </c>
    </row>
    <row r="125" spans="1:7" x14ac:dyDescent="0.25">
      <c r="A125">
        <f>PICXO!$M125</f>
        <v>16.982436524617487</v>
      </c>
      <c r="B125" s="6" t="str">
        <f>PICXO!$S125</f>
        <v>1.05947035724223-0.166364865920019i</v>
      </c>
      <c r="C125">
        <f t="shared" si="9"/>
        <v>123</v>
      </c>
      <c r="D125">
        <f t="shared" si="5"/>
        <v>28653.909231870231</v>
      </c>
      <c r="E125">
        <f t="shared" si="6"/>
        <v>446</v>
      </c>
      <c r="F125">
        <f t="shared" ca="1" si="7"/>
        <v>0.71605505785574086</v>
      </c>
      <c r="G125" s="1" t="str">
        <f t="shared" ca="1" si="8"/>
        <v>0.00238351926131519-0.0025232775852987i</v>
      </c>
    </row>
    <row r="126" spans="1:7" x14ac:dyDescent="0.25">
      <c r="A126">
        <f>PICXO!$M126</f>
        <v>17.378008287493795</v>
      </c>
      <c r="B126" s="6" t="str">
        <f>PICXO!$S126</f>
        <v>1.05860521906447-0.172028938887353i</v>
      </c>
      <c r="C126">
        <f t="shared" si="9"/>
        <v>124</v>
      </c>
      <c r="D126">
        <f t="shared" si="5"/>
        <v>28886.867843511453</v>
      </c>
      <c r="E126">
        <f t="shared" si="6"/>
        <v>447</v>
      </c>
      <c r="F126">
        <f t="shared" ca="1" si="7"/>
        <v>6.9297990160625017E-2</v>
      </c>
      <c r="G126" s="1" t="str">
        <f t="shared" ca="1" si="8"/>
        <v>0.00238337821323659-0.0024922324600592i</v>
      </c>
    </row>
    <row r="127" spans="1:7" x14ac:dyDescent="0.25">
      <c r="A127">
        <f>PICXO!$M127</f>
        <v>17.782794100389268</v>
      </c>
      <c r="B127" s="6" t="str">
        <f>PICXO!$S127</f>
        <v>1.05761518313648-0.17779578715999i</v>
      </c>
      <c r="C127">
        <f t="shared" si="9"/>
        <v>125</v>
      </c>
      <c r="D127">
        <f t="shared" si="5"/>
        <v>29119.826455152674</v>
      </c>
      <c r="E127">
        <f t="shared" si="6"/>
        <v>447</v>
      </c>
      <c r="F127">
        <f t="shared" ca="1" si="7"/>
        <v>0.41607754648676337</v>
      </c>
      <c r="G127" s="1" t="str">
        <f t="shared" ca="1" si="8"/>
        <v>0.00238324510115663-0.00246209215578763i</v>
      </c>
    </row>
    <row r="128" spans="1:7" x14ac:dyDescent="0.25">
      <c r="A128">
        <f>PICXO!$M128</f>
        <v>18.197008586099873</v>
      </c>
      <c r="B128" s="6" t="str">
        <f>PICXO!$S128</f>
        <v>1.05649615218898-0.183663849882917i</v>
      </c>
      <c r="C128">
        <f t="shared" si="9"/>
        <v>126</v>
      </c>
      <c r="D128">
        <f t="shared" si="5"/>
        <v>29352.785066793895</v>
      </c>
      <c r="E128">
        <f t="shared" si="6"/>
        <v>447</v>
      </c>
      <c r="F128">
        <f t="shared" ca="1" si="7"/>
        <v>0.76285710281290176</v>
      </c>
      <c r="G128" s="1" t="str">
        <f t="shared" ca="1" si="8"/>
        <v>0.00238311198907667-0.00243195185151607i</v>
      </c>
    </row>
    <row r="129" spans="1:7" x14ac:dyDescent="0.25">
      <c r="A129">
        <f>PICXO!$M129</f>
        <v>18.620871366628723</v>
      </c>
      <c r="B129" s="6" t="str">
        <f>PICXO!$S129</f>
        <v>1.05524401366545-0.189631445646217i</v>
      </c>
      <c r="C129">
        <f t="shared" si="9"/>
        <v>127</v>
      </c>
      <c r="D129">
        <f t="shared" si="5"/>
        <v>29585.743678435116</v>
      </c>
      <c r="E129">
        <f t="shared" si="6"/>
        <v>448</v>
      </c>
      <c r="F129">
        <f t="shared" ca="1" si="7"/>
        <v>0.10714102409192379</v>
      </c>
      <c r="G129" s="1" t="str">
        <f t="shared" ca="1" si="8"/>
        <v>0.00238298180771521-0.00240215196124009i</v>
      </c>
    </row>
    <row r="130" spans="1:7" x14ac:dyDescent="0.25">
      <c r="A130">
        <f>PICXO!$M130</f>
        <v>19.054607179632519</v>
      </c>
      <c r="B130" s="6" t="str">
        <f>PICXO!$S130</f>
        <v>1.05385463886554-0.195696768973006i</v>
      </c>
      <c r="C130">
        <f t="shared" si="9"/>
        <v>128</v>
      </c>
      <c r="D130">
        <f t="shared" si="5"/>
        <v>29818.702290076337</v>
      </c>
      <c r="E130">
        <f t="shared" si="6"/>
        <v>448</v>
      </c>
      <c r="F130">
        <f t="shared" ca="1" si="7"/>
        <v>0.44602691400039607</v>
      </c>
      <c r="G130" s="1" t="str">
        <f t="shared" ca="1" si="8"/>
        <v>0.0023828579654659-0.00237308838272144i</v>
      </c>
    </row>
    <row r="131" spans="1:7" x14ac:dyDescent="0.25">
      <c r="A131">
        <f>PICXO!$M131</f>
        <v>19.4984459975805</v>
      </c>
      <c r="B131" s="6" t="str">
        <f>PICXO!$S131</f>
        <v>1.05232388225373-0.201857886166159i</v>
      </c>
      <c r="C131">
        <f t="shared" si="9"/>
        <v>129</v>
      </c>
      <c r="D131">
        <f t="shared" ref="D131:D194" si="10">C131/256*CEdsp2</f>
        <v>30051.660901717558</v>
      </c>
      <c r="E131">
        <f t="shared" ref="E131:E194" si="11">MATCH(D131,freq_list,1)</f>
        <v>448</v>
      </c>
      <c r="F131">
        <f t="shared" ref="F131:F194" ca="1" si="12">($D131-OFFSET(freq_list,$E131-1,0,1,1))/(OFFSET(freq_list,$E131,0,1,1)-OFFSET(freq_list,$E131-1,0,1,1))</f>
        <v>0.78491280390886831</v>
      </c>
      <c r="G131" s="1" t="str">
        <f t="shared" ref="G131:G194" ca="1" si="13">IMSUM(IMPRODUCT(IMSUB(OFFSET(HZ_list,$E131,0,1,1),OFFSET(HZ_list,$E131-1,0,1,1)),$F131),OFFSET(HZ_list,$E131-1,0,1,1))</f>
        <v>0.00238273412321658-0.00234402480420279i</v>
      </c>
    </row>
    <row r="132" spans="1:7" x14ac:dyDescent="0.25">
      <c r="A132">
        <f>PICXO!$M132</f>
        <v>19.95262314968884</v>
      </c>
      <c r="B132" s="6" t="str">
        <f>PICXO!$S132</f>
        <v>1.05064758099431-0.208112730524664i</v>
      </c>
      <c r="C132">
        <f t="shared" ref="C132:C195" si="14">C131+1</f>
        <v>130</v>
      </c>
      <c r="D132">
        <f t="shared" si="10"/>
        <v>30284.619513358779</v>
      </c>
      <c r="E132">
        <f t="shared" si="11"/>
        <v>449</v>
      </c>
      <c r="F132">
        <f t="shared" ca="1" si="12"/>
        <v>0.12098069150400799</v>
      </c>
      <c r="G132" s="1" t="str">
        <f t="shared" ca="1" si="13"/>
        <v>0.0023826134466707-0.00231533563210568i</v>
      </c>
    </row>
    <row r="133" spans="1:7" x14ac:dyDescent="0.25">
      <c r="A133">
        <f>PICXO!$M133</f>
        <v>20.417379446695346</v>
      </c>
      <c r="B133" s="6" t="str">
        <f>PICXO!$S133</f>
        <v>1.04882155482247-0.21445909691988i</v>
      </c>
      <c r="C133">
        <f t="shared" si="14"/>
        <v>131</v>
      </c>
      <c r="D133">
        <f t="shared" si="10"/>
        <v>30517.578125</v>
      </c>
      <c r="E133">
        <f t="shared" si="11"/>
        <v>449</v>
      </c>
      <c r="F133">
        <f t="shared" ca="1" si="12"/>
        <v>0.45215259677927494</v>
      </c>
      <c r="G133" s="1" t="str">
        <f t="shared" ca="1" si="13"/>
        <v>0.00238249827020123-0.00228729695174579i</v>
      </c>
    </row>
    <row r="134" spans="1:7" x14ac:dyDescent="0.25">
      <c r="A134">
        <f>PICXO!$M134</f>
        <v>20.892961308540446</v>
      </c>
      <c r="B134" s="6" t="str">
        <f>PICXO!$S134</f>
        <v>1.04684160630203-0.220894635758454i</v>
      </c>
      <c r="C134">
        <f t="shared" si="14"/>
        <v>132</v>
      </c>
      <c r="D134">
        <f t="shared" si="10"/>
        <v>30750.536736641221</v>
      </c>
      <c r="E134">
        <f t="shared" si="11"/>
        <v>449</v>
      </c>
      <c r="F134">
        <f t="shared" ca="1" si="12"/>
        <v>0.78332450205454196</v>
      </c>
      <c r="G134" s="1" t="str">
        <f t="shared" ca="1" si="13"/>
        <v>0.00238238309373176-0.0022592582713859i</v>
      </c>
    </row>
    <row r="135" spans="1:7" x14ac:dyDescent="0.25">
      <c r="A135">
        <f>PICXO!$M135</f>
        <v>21.379620895022374</v>
      </c>
      <c r="B135" s="6" t="str">
        <f>PICXO!$S135</f>
        <v>1.04470352158366-0.227416846339718i</v>
      </c>
      <c r="C135">
        <f t="shared" si="14"/>
        <v>133</v>
      </c>
      <c r="D135">
        <f t="shared" si="10"/>
        <v>30983.495348282442</v>
      </c>
      <c r="E135">
        <f t="shared" si="11"/>
        <v>450</v>
      </c>
      <c r="F135">
        <f t="shared" ca="1" si="12"/>
        <v>0.11189015090840726</v>
      </c>
      <c r="G135" s="1" t="str">
        <f t="shared" ca="1" si="13"/>
        <v>0.00238227071868653-0.00223155674518555i</v>
      </c>
    </row>
    <row r="136" spans="1:7" x14ac:dyDescent="0.25">
      <c r="A136">
        <f>PICXO!$M136</f>
        <v>21.877616239495577</v>
      </c>
      <c r="B136" s="6" t="str">
        <f>PICXO!$S136</f>
        <v>1.04240307173678-0.234023069641565i</v>
      </c>
      <c r="C136">
        <f t="shared" si="14"/>
        <v>134</v>
      </c>
      <c r="D136">
        <f t="shared" si="10"/>
        <v>31216.453959923667</v>
      </c>
      <c r="E136">
        <f t="shared" si="11"/>
        <v>450</v>
      </c>
      <c r="F136">
        <f t="shared" ca="1" si="12"/>
        <v>0.43552366327825609</v>
      </c>
      <c r="G136" s="1" t="str">
        <f t="shared" ca="1" si="13"/>
        <v>0.00238216364511763-0.00220449325686873i</v>
      </c>
    </row>
    <row r="137" spans="1:7" x14ac:dyDescent="0.25">
      <c r="A137">
        <f>PICXO!$M137</f>
        <v>22.387211385683454</v>
      </c>
      <c r="B137" s="6" t="str">
        <f>PICXO!$S137</f>
        <v>1.0399360147322-0.240710480572846i</v>
      </c>
      <c r="C137">
        <f t="shared" si="14"/>
        <v>135</v>
      </c>
      <c r="D137">
        <f t="shared" si="10"/>
        <v>31449.412571564888</v>
      </c>
      <c r="E137">
        <f t="shared" si="11"/>
        <v>450</v>
      </c>
      <c r="F137">
        <f t="shared" ca="1" si="12"/>
        <v>0.75915717564809992</v>
      </c>
      <c r="G137" s="1" t="str">
        <f t="shared" ca="1" si="13"/>
        <v>0.00238205657154873-0.00217742976855191i</v>
      </c>
    </row>
    <row r="138" spans="1:7" x14ac:dyDescent="0.25">
      <c r="A138">
        <f>PICXO!$M138</f>
        <v>22.908676527677788</v>
      </c>
      <c r="B138" s="6" t="str">
        <f>PICXO!$S138</f>
        <v>1.03729809816983-0.24747607973547i</v>
      </c>
      <c r="C138">
        <f t="shared" si="14"/>
        <v>136</v>
      </c>
      <c r="D138">
        <f t="shared" si="10"/>
        <v>31682.371183206109</v>
      </c>
      <c r="E138">
        <f t="shared" si="11"/>
        <v>451</v>
      </c>
      <c r="F138">
        <f t="shared" ca="1" si="12"/>
        <v>8.0906141879674529E-2</v>
      </c>
      <c r="G138" s="1" t="str">
        <f t="shared" ca="1" si="13"/>
        <v>0.00238195143668713-0.00215060354870042i</v>
      </c>
    </row>
    <row r="139" spans="1:7" x14ac:dyDescent="0.25">
      <c r="A139">
        <f>PICXO!$M139</f>
        <v>23.442288153199279</v>
      </c>
      <c r="B139" s="6" t="str">
        <f>PICXO!$S139</f>
        <v>1.0344850628208-0.254316684751312i</v>
      </c>
      <c r="C139">
        <f t="shared" si="14"/>
        <v>137</v>
      </c>
      <c r="D139">
        <f t="shared" si="10"/>
        <v>31915.32979484733</v>
      </c>
      <c r="E139">
        <f t="shared" si="11"/>
        <v>451</v>
      </c>
      <c r="F139">
        <f t="shared" ca="1" si="12"/>
        <v>0.39717285611614761</v>
      </c>
      <c r="G139" s="1" t="str">
        <f t="shared" ca="1" si="13"/>
        <v>0.00238185194163541-0.00212446755632124i</v>
      </c>
    </row>
    <row r="140" spans="1:7" x14ac:dyDescent="0.25">
      <c r="A140">
        <f>PICXO!$M140</f>
        <v>23.988329190194971</v>
      </c>
      <c r="B140" s="6" t="str">
        <f>PICXO!$S140</f>
        <v>1.03149264706493-0.261228921216738i</v>
      </c>
      <c r="C140">
        <f t="shared" si="14"/>
        <v>138</v>
      </c>
      <c r="D140">
        <f t="shared" si="10"/>
        <v>32148.288406488551</v>
      </c>
      <c r="E140">
        <f t="shared" si="11"/>
        <v>451</v>
      </c>
      <c r="F140">
        <f t="shared" ca="1" si="12"/>
        <v>0.71343957035262073</v>
      </c>
      <c r="G140" s="1" t="str">
        <f t="shared" ca="1" si="13"/>
        <v>0.00238175244658369-0.00209833156394206i</v>
      </c>
    </row>
    <row r="141" spans="1:7" x14ac:dyDescent="0.25">
      <c r="A141">
        <f>PICXO!$M141</f>
        <v>24.547089156850369</v>
      </c>
      <c r="B141" s="6" t="str">
        <f>PICXO!$S141</f>
        <v>1.02831659229659-0.268209213355442i</v>
      </c>
      <c r="C141">
        <f t="shared" si="14"/>
        <v>139</v>
      </c>
      <c r="D141">
        <f t="shared" si="10"/>
        <v>32381.247018129772</v>
      </c>
      <c r="E141">
        <f t="shared" si="11"/>
        <v>452</v>
      </c>
      <c r="F141">
        <f t="shared" ca="1" si="12"/>
        <v>2.9030086996768362E-2</v>
      </c>
      <c r="G141" s="1" t="str">
        <f t="shared" ca="1" si="13"/>
        <v>0.0023816536174943-0.00207227838801367i</v>
      </c>
    </row>
    <row r="142" spans="1:7" x14ac:dyDescent="0.25">
      <c r="A142">
        <f>PICXO!$M142</f>
        <v>25.118864315095866</v>
      </c>
      <c r="B142" s="6" t="str">
        <f>PICXO!$S142</f>
        <v>1.02495264936152-0.27525377444885i</v>
      </c>
      <c r="C142">
        <f t="shared" si="14"/>
        <v>140</v>
      </c>
      <c r="D142">
        <f t="shared" si="10"/>
        <v>32614.205629770993</v>
      </c>
      <c r="E142">
        <f t="shared" si="11"/>
        <v>452</v>
      </c>
      <c r="F142">
        <f t="shared" ca="1" si="12"/>
        <v>0.33809769189804406</v>
      </c>
      <c r="G142" s="1" t="str">
        <f t="shared" ca="1" si="13"/>
        <v>0.00238156121258265-0.00204702409750787i</v>
      </c>
    </row>
    <row r="143" spans="1:7" x14ac:dyDescent="0.25">
      <c r="A143">
        <f>PICXO!$M143</f>
        <v>25.703957827688704</v>
      </c>
      <c r="B143" s="6" t="str">
        <f>PICXO!$S143</f>
        <v>1.02139658610552-0.282358597129946i</v>
      </c>
      <c r="C143">
        <f t="shared" si="14"/>
        <v>141</v>
      </c>
      <c r="D143">
        <f t="shared" si="10"/>
        <v>32847.164241412218</v>
      </c>
      <c r="E143">
        <f t="shared" si="11"/>
        <v>452</v>
      </c>
      <c r="F143">
        <f t="shared" ca="1" si="12"/>
        <v>0.64716529679932455</v>
      </c>
      <c r="G143" s="1" t="str">
        <f t="shared" ca="1" si="13"/>
        <v>0.002381468807671-0.00202176980700207i</v>
      </c>
    </row>
    <row r="144" spans="1:7" x14ac:dyDescent="0.25">
      <c r="A144">
        <f>PICXO!$M144</f>
        <v>26.302679918953896</v>
      </c>
      <c r="B144" s="6" t="str">
        <f>PICXO!$S144</f>
        <v>1.01764419606048-0.289519443641778i</v>
      </c>
      <c r="C144">
        <f t="shared" si="14"/>
        <v>142</v>
      </c>
      <c r="D144">
        <f t="shared" si="10"/>
        <v>33080.122853053435</v>
      </c>
      <c r="E144">
        <f t="shared" si="11"/>
        <v>452</v>
      </c>
      <c r="F144">
        <f t="shared" ca="1" si="12"/>
        <v>0.95623290170059538</v>
      </c>
      <c r="G144" s="1" t="str">
        <f t="shared" ca="1" si="13"/>
        <v>0.00238137640275935-0.00199651551649627i</v>
      </c>
    </row>
    <row r="145" spans="1:7" x14ac:dyDescent="0.25">
      <c r="A145">
        <f>PICXO!$M145</f>
        <v>26.915348039269233</v>
      </c>
      <c r="B145" s="6" t="str">
        <f>PICXO!$S145</f>
        <v>1.0136913083601-0.296731836155564i</v>
      </c>
      <c r="C145">
        <f t="shared" si="14"/>
        <v>143</v>
      </c>
      <c r="D145">
        <f t="shared" si="10"/>
        <v>33313.08146469466</v>
      </c>
      <c r="E145">
        <f t="shared" si="11"/>
        <v>453</v>
      </c>
      <c r="F145">
        <f t="shared" ca="1" si="12"/>
        <v>0.25926152978980777</v>
      </c>
      <c r="G145" s="1" t="str">
        <f t="shared" ca="1" si="13"/>
        <v>0.00238128969365519-0.00197198030353095i</v>
      </c>
    </row>
    <row r="146" spans="1:7" x14ac:dyDescent="0.25">
      <c r="A146">
        <f>PICXO!$M146</f>
        <v>27.542287033381736</v>
      </c>
      <c r="B146" s="6" t="str">
        <f>PICXO!$S146</f>
        <v>1.00953379889291-0.303991047268516i</v>
      </c>
      <c r="C146">
        <f t="shared" si="14"/>
        <v>144</v>
      </c>
      <c r="D146">
        <f t="shared" si="10"/>
        <v>33546.040076335878</v>
      </c>
      <c r="E146">
        <f t="shared" si="11"/>
        <v>453</v>
      </c>
      <c r="F146">
        <f t="shared" ca="1" si="12"/>
        <v>0.56129389709101962</v>
      </c>
      <c r="G146" s="1" t="str">
        <f t="shared" ca="1" si="13"/>
        <v>0.00238120392419857-0.00194756371807148i</v>
      </c>
    </row>
    <row r="147" spans="1:7" x14ac:dyDescent="0.25">
      <c r="A147">
        <f>PICXO!$M147</f>
        <v>28.183829312644612</v>
      </c>
      <c r="B147" s="6" t="str">
        <f>PICXO!$S147</f>
        <v>1.00516760275778-0.311292090795849i</v>
      </c>
      <c r="C147">
        <f t="shared" si="14"/>
        <v>145</v>
      </c>
      <c r="D147">
        <f t="shared" si="10"/>
        <v>33778.998687977102</v>
      </c>
      <c r="E147">
        <f t="shared" si="11"/>
        <v>453</v>
      </c>
      <c r="F147">
        <f t="shared" ca="1" si="12"/>
        <v>0.86332626439224092</v>
      </c>
      <c r="G147" s="1" t="str">
        <f t="shared" ca="1" si="13"/>
        <v>0.00238111815474194-0.00192314713261202i</v>
      </c>
    </row>
    <row r="148" spans="1:7" x14ac:dyDescent="0.25">
      <c r="A148">
        <f>PICXO!$M148</f>
        <v>28.840315031266144</v>
      </c>
      <c r="B148" s="6" t="str">
        <f>PICXO!$S148</f>
        <v>1.00058872801956-0.318629712983916i</v>
      </c>
      <c r="C148">
        <f t="shared" si="14"/>
        <v>146</v>
      </c>
      <c r="D148">
        <f t="shared" si="10"/>
        <v>34011.95729961832</v>
      </c>
      <c r="E148">
        <f t="shared" si="11"/>
        <v>454</v>
      </c>
      <c r="F148">
        <f t="shared" ca="1" si="12"/>
        <v>0.16159460969715272</v>
      </c>
      <c r="G148" s="1" t="str">
        <f t="shared" ca="1" si="13"/>
        <v>0.00238103578644202-0.00189916601978457i</v>
      </c>
    </row>
    <row r="149" spans="1:7" x14ac:dyDescent="0.25">
      <c r="A149">
        <f>PICXO!$M149</f>
        <v>29.512092266663942</v>
      </c>
      <c r="B149" s="6" t="str">
        <f>PICXO!$S149</f>
        <v>0.995793270815607-0.32599838428004i</v>
      </c>
      <c r="C149">
        <f t="shared" si="14"/>
        <v>147</v>
      </c>
      <c r="D149">
        <f t="shared" si="10"/>
        <v>34244.915911259544</v>
      </c>
      <c r="E149">
        <f t="shared" si="11"/>
        <v>454</v>
      </c>
      <c r="F149">
        <f t="shared" ca="1" si="12"/>
        <v>0.45675188095728003</v>
      </c>
      <c r="G149" s="1" t="str">
        <f t="shared" ca="1" si="13"/>
        <v>0.00238095622929739-0.00187554483779814i</v>
      </c>
    </row>
    <row r="150" spans="1:7" x14ac:dyDescent="0.25">
      <c r="A150">
        <f>PICXO!$M150</f>
        <v>30.199517204020246</v>
      </c>
      <c r="B150" s="6" t="str">
        <f>PICXO!$S150</f>
        <v>0.990777431786319-0.333392291796643i</v>
      </c>
      <c r="C150">
        <f t="shared" si="14"/>
        <v>148</v>
      </c>
      <c r="D150">
        <f t="shared" si="10"/>
        <v>34477.874522900762</v>
      </c>
      <c r="E150">
        <f t="shared" si="11"/>
        <v>454</v>
      </c>
      <c r="F150">
        <f t="shared" ca="1" si="12"/>
        <v>0.75190915221739818</v>
      </c>
      <c r="G150" s="1" t="str">
        <f t="shared" ca="1" si="13"/>
        <v>0.00238087667215275-0.00185192365581171i</v>
      </c>
    </row>
    <row r="151" spans="1:7" x14ac:dyDescent="0.25">
      <c r="A151">
        <f>PICXO!$M151</f>
        <v>30.902954325135987</v>
      </c>
      <c r="B151" s="6" t="str">
        <f>PICXO!$S151</f>
        <v>0.985537533845149-0.340805332616169i</v>
      </c>
      <c r="C151">
        <f t="shared" si="14"/>
        <v>149</v>
      </c>
      <c r="D151">
        <f t="shared" si="10"/>
        <v>34710.833134541987</v>
      </c>
      <c r="E151">
        <f t="shared" si="11"/>
        <v>455</v>
      </c>
      <c r="F151">
        <f t="shared" ca="1" si="12"/>
        <v>4.5995060879506174E-2</v>
      </c>
      <c r="G151" s="1" t="str">
        <f t="shared" ca="1" si="13"/>
        <v>0.00238079804287328-0.00182842281955915i</v>
      </c>
    </row>
    <row r="152" spans="1:7" x14ac:dyDescent="0.25">
      <c r="A152">
        <f>PICXO!$M152</f>
        <v>31.622776601683888</v>
      </c>
      <c r="B152" s="6" t="str">
        <f>PICXO!$S152</f>
        <v>0.98007004126083-0.348231108087666i</v>
      </c>
      <c r="C152">
        <f t="shared" si="14"/>
        <v>150</v>
      </c>
      <c r="D152">
        <f t="shared" si="10"/>
        <v>34943.791746183204</v>
      </c>
      <c r="E152">
        <f t="shared" si="11"/>
        <v>455</v>
      </c>
      <c r="F152">
        <f t="shared" ca="1" si="12"/>
        <v>0.33443373239064328</v>
      </c>
      <c r="G152" s="1" t="str">
        <f t="shared" ca="1" si="13"/>
        <v>0.00238072430444459-0.00180555633520626i</v>
      </c>
    </row>
    <row r="153" spans="1:7" x14ac:dyDescent="0.25">
      <c r="A153">
        <f>PICXO!$M153</f>
        <v>32.359365692962918</v>
      </c>
      <c r="B153" s="6" t="str">
        <f>PICXO!$S153</f>
        <v>0.974371580018197-0.355662919269463i</v>
      </c>
      <c r="C153">
        <f t="shared" si="14"/>
        <v>151</v>
      </c>
      <c r="D153">
        <f t="shared" si="10"/>
        <v>35176.750357824429</v>
      </c>
      <c r="E153">
        <f t="shared" si="11"/>
        <v>455</v>
      </c>
      <c r="F153">
        <f t="shared" ca="1" si="12"/>
        <v>0.62287240390178933</v>
      </c>
      <c r="G153" s="1" t="str">
        <f t="shared" ca="1" si="13"/>
        <v>0.0023806505660159-0.00178268985085337i</v>
      </c>
    </row>
    <row r="154" spans="1:7" x14ac:dyDescent="0.25">
      <c r="A154">
        <f>PICXO!$M154</f>
        <v>33.113112148259205</v>
      </c>
      <c r="B154" s="6" t="str">
        <f>PICXO!$S154</f>
        <v>0.968438959405203-0.363093763674703i</v>
      </c>
      <c r="C154">
        <f t="shared" si="14"/>
        <v>152</v>
      </c>
      <c r="D154">
        <f t="shared" si="10"/>
        <v>35409.708969465653</v>
      </c>
      <c r="E154">
        <f t="shared" si="11"/>
        <v>455</v>
      </c>
      <c r="F154">
        <f t="shared" ca="1" si="12"/>
        <v>0.91131107541293543</v>
      </c>
      <c r="G154" s="1" t="str">
        <f t="shared" ca="1" si="13"/>
        <v>0.00238057682758721-0.00175982336650048i</v>
      </c>
    </row>
    <row r="155" spans="1:7" x14ac:dyDescent="0.25">
      <c r="A155">
        <f>PICXO!$M155</f>
        <v>33.88441561392036</v>
      </c>
      <c r="B155" s="6" t="str">
        <f>PICXO!$S155</f>
        <v>0.962269194775065-0.370516333481452i</v>
      </c>
      <c r="C155">
        <f t="shared" si="14"/>
        <v>153</v>
      </c>
      <c r="D155">
        <f t="shared" si="10"/>
        <v>35642.667581106871</v>
      </c>
      <c r="E155">
        <f t="shared" si="11"/>
        <v>456</v>
      </c>
      <c r="F155">
        <f t="shared" ca="1" si="12"/>
        <v>0.19520288757070797</v>
      </c>
      <c r="G155" s="1" t="str">
        <f t="shared" ca="1" si="13"/>
        <v>0.00238050686534775-0.00173745237384059i</v>
      </c>
    </row>
    <row r="156" spans="1:7" x14ac:dyDescent="0.25">
      <c r="A156">
        <f>PICXO!$M156</f>
        <v>34.673685045253272</v>
      </c>
      <c r="B156" s="6" t="str">
        <f>PICXO!$S156</f>
        <v>0.955859531379102-0.377923015364788i</v>
      </c>
      <c r="C156">
        <f t="shared" si="14"/>
        <v>154</v>
      </c>
      <c r="D156">
        <f t="shared" si="10"/>
        <v>35875.626192748095</v>
      </c>
      <c r="E156">
        <f t="shared" si="11"/>
        <v>456</v>
      </c>
      <c r="F156">
        <f t="shared" ca="1" si="12"/>
        <v>0.4770758933344475</v>
      </c>
      <c r="G156" s="1" t="str">
        <f t="shared" ca="1" si="13"/>
        <v>0.00238043857973699-0.00171530137958405i</v>
      </c>
    </row>
    <row r="157" spans="1:7" x14ac:dyDescent="0.25">
      <c r="A157">
        <f>PICXO!$M157</f>
        <v>35.481338923357647</v>
      </c>
      <c r="B157" s="6" t="str">
        <f>PICXO!$S157</f>
        <v>0.94920746918695-0.38530589211005i</v>
      </c>
      <c r="C157">
        <f t="shared" si="14"/>
        <v>155</v>
      </c>
      <c r="D157">
        <f t="shared" si="10"/>
        <v>36108.584804389313</v>
      </c>
      <c r="E157">
        <f t="shared" si="11"/>
        <v>456</v>
      </c>
      <c r="F157">
        <f t="shared" ca="1" si="12"/>
        <v>0.75894889909817831</v>
      </c>
      <c r="G157" s="1" t="str">
        <f t="shared" ca="1" si="13"/>
        <v>0.00238037029412624-0.00169315038532752i</v>
      </c>
    </row>
    <row r="158" spans="1:7" x14ac:dyDescent="0.25">
      <c r="A158">
        <f>PICXO!$M158</f>
        <v>36.307805477010241</v>
      </c>
      <c r="B158" s="6" t="str">
        <f>PICXO!$S158</f>
        <v>0.942310788565882-0.392656746162825i</v>
      </c>
      <c r="C158">
        <f t="shared" si="14"/>
        <v>156</v>
      </c>
      <c r="D158">
        <f t="shared" si="10"/>
        <v>36341.543416030538</v>
      </c>
      <c r="E158">
        <f t="shared" si="11"/>
        <v>457</v>
      </c>
      <c r="F158">
        <f t="shared" ca="1" si="12"/>
        <v>3.9892684861385974E-2</v>
      </c>
      <c r="G158" s="1" t="str">
        <f t="shared" ca="1" si="13"/>
        <v>0.00238030274898586-0.00167109753596955i</v>
      </c>
    </row>
    <row r="159" spans="1:7" x14ac:dyDescent="0.25">
      <c r="A159">
        <f>PICXO!$M159</f>
        <v>37.153522909717374</v>
      </c>
      <c r="B159" s="6" t="str">
        <f>PICXO!$S159</f>
        <v>0.935167576687836-0.39996706526587i</v>
      </c>
      <c r="C159">
        <f t="shared" si="14"/>
        <v>157</v>
      </c>
      <c r="D159">
        <f t="shared" si="10"/>
        <v>36574.502027671755</v>
      </c>
      <c r="E159">
        <f t="shared" si="11"/>
        <v>457</v>
      </c>
      <c r="F159">
        <f t="shared" ca="1" si="12"/>
        <v>0.31534947767641552</v>
      </c>
      <c r="G159" s="1" t="str">
        <f t="shared" ca="1" si="13"/>
        <v>0.0023802395762823-0.00164962422683459i</v>
      </c>
    </row>
    <row r="160" spans="1:7" x14ac:dyDescent="0.25">
      <c r="A160">
        <f>PICXO!$M160</f>
        <v>38.018939632056238</v>
      </c>
      <c r="B160" s="6" t="str">
        <f>PICXO!$S160</f>
        <v>0.927776254491438-0.407228050323082i</v>
      </c>
      <c r="C160">
        <f t="shared" si="14"/>
        <v>158</v>
      </c>
      <c r="D160">
        <f t="shared" si="10"/>
        <v>36807.46063931298</v>
      </c>
      <c r="E160">
        <f t="shared" si="11"/>
        <v>457</v>
      </c>
      <c r="F160">
        <f t="shared" ca="1" si="12"/>
        <v>0.59080627049145362</v>
      </c>
      <c r="G160" s="1" t="str">
        <f t="shared" ca="1" si="13"/>
        <v>0.00238017640357873-0.00162815091769963i</v>
      </c>
    </row>
    <row r="161" spans="1:7" x14ac:dyDescent="0.25">
      <c r="A161">
        <f>PICXO!$M161</f>
        <v>38.904514499428174</v>
      </c>
      <c r="B161" s="6" t="str">
        <f>PICXO!$S161</f>
        <v>0.920135604039245-0.414430625627418i</v>
      </c>
      <c r="C161">
        <f t="shared" si="14"/>
        <v>159</v>
      </c>
      <c r="D161">
        <f t="shared" si="10"/>
        <v>37040.419250954197</v>
      </c>
      <c r="E161">
        <f t="shared" si="11"/>
        <v>457</v>
      </c>
      <c r="F161">
        <f t="shared" ca="1" si="12"/>
        <v>0.86626306330648317</v>
      </c>
      <c r="G161" s="1" t="str">
        <f t="shared" ca="1" si="13"/>
        <v>0.00238011323087517-0.00160667760856467i</v>
      </c>
    </row>
    <row r="162" spans="1:7" x14ac:dyDescent="0.25">
      <c r="A162">
        <f>PICXO!$M162</f>
        <v>39.810717055349841</v>
      </c>
      <c r="B162" s="6" t="str">
        <f>PICXO!$S162</f>
        <v>0.912244796049074-0.421565451566569i</v>
      </c>
      <c r="C162">
        <f t="shared" si="14"/>
        <v>160</v>
      </c>
      <c r="D162">
        <f t="shared" si="10"/>
        <v>37273.377862595422</v>
      </c>
      <c r="E162">
        <f t="shared" si="11"/>
        <v>458</v>
      </c>
      <c r="F162">
        <f t="shared" ca="1" si="12"/>
        <v>0.13849391835044292</v>
      </c>
      <c r="G162" s="1" t="str">
        <f t="shared" ca="1" si="13"/>
        <v>0.00238005252638963-0.00158553418457634i</v>
      </c>
    </row>
    <row r="163" spans="1:7" x14ac:dyDescent="0.25">
      <c r="A163">
        <f>PICXO!$M163</f>
        <v>40.738027780411407</v>
      </c>
      <c r="B163" s="6" t="str">
        <f>PICXO!$S163</f>
        <v>0.904103417397646-0.428622939916091i</v>
      </c>
      <c r="C163">
        <f t="shared" si="14"/>
        <v>161</v>
      </c>
      <c r="D163">
        <f t="shared" si="10"/>
        <v>37506.336474236639</v>
      </c>
      <c r="E163">
        <f t="shared" si="11"/>
        <v>458</v>
      </c>
      <c r="F163">
        <f t="shared" ca="1" si="12"/>
        <v>0.40768054905438361</v>
      </c>
      <c r="G163" s="1" t="str">
        <f t="shared" ca="1" si="13"/>
        <v>0.00237999415109019-0.00156470206367694i</v>
      </c>
    </row>
    <row r="164" spans="1:7" x14ac:dyDescent="0.25">
      <c r="A164">
        <f>PICXO!$M164</f>
        <v>41.686938347033674</v>
      </c>
      <c r="B164" s="6" t="str">
        <f>PICXO!$S164</f>
        <v>0.895711498361005-0.435593271808016i</v>
      </c>
      <c r="C164">
        <f t="shared" si="14"/>
        <v>162</v>
      </c>
      <c r="D164">
        <f t="shared" si="10"/>
        <v>37739.295085877864</v>
      </c>
      <c r="E164">
        <f t="shared" si="11"/>
        <v>458</v>
      </c>
      <c r="F164">
        <f t="shared" ca="1" si="12"/>
        <v>0.67686717975833266</v>
      </c>
      <c r="G164" s="1" t="str">
        <f t="shared" ca="1" si="13"/>
        <v>0.00237993577579075-0.00154386994277754i</v>
      </c>
    </row>
    <row r="165" spans="1:7" x14ac:dyDescent="0.25">
      <c r="A165">
        <f>PICXO!$M165</f>
        <v>42.657951880159395</v>
      </c>
      <c r="B165" s="6" t="str">
        <f>PICXO!$S165</f>
        <v>0.887069539315621-0.442466418432024i</v>
      </c>
      <c r="C165">
        <f t="shared" si="14"/>
        <v>163</v>
      </c>
      <c r="D165">
        <f t="shared" si="10"/>
        <v>37972.253697519089</v>
      </c>
      <c r="E165">
        <f t="shared" si="11"/>
        <v>458</v>
      </c>
      <c r="F165">
        <f t="shared" ca="1" si="12"/>
        <v>0.94605381046228176</v>
      </c>
      <c r="G165" s="1" t="str">
        <f t="shared" ca="1" si="13"/>
        <v>0.00237987740049131-0.00152303782187813i</v>
      </c>
    </row>
    <row r="166" spans="1:7" x14ac:dyDescent="0.25">
      <c r="A166">
        <f>PICXO!$M166</f>
        <v>43.651583224016726</v>
      </c>
      <c r="B166" s="6" t="str">
        <f>PICXO!$S166</f>
        <v>0.87817853665923-0.449232164523986i</v>
      </c>
      <c r="C166">
        <f t="shared" si="14"/>
        <v>164</v>
      </c>
      <c r="D166">
        <f t="shared" si="10"/>
        <v>38205.212309160306</v>
      </c>
      <c r="E166">
        <f t="shared" si="11"/>
        <v>459</v>
      </c>
      <c r="F166">
        <f t="shared" ca="1" si="12"/>
        <v>0.21034097056258233</v>
      </c>
      <c r="G166" s="1" t="str">
        <f t="shared" ca="1" si="13"/>
        <v>0.00237982262725321-0.00150269018055757i</v>
      </c>
    </row>
    <row r="167" spans="1:7" x14ac:dyDescent="0.25">
      <c r="A167">
        <f>PICXO!$M167</f>
        <v>44.668359215096459</v>
      </c>
      <c r="B167" s="6" t="str">
        <f>PICXO!$S167</f>
        <v>0.869040007642022-0.455880134646379i</v>
      </c>
      <c r="C167">
        <f t="shared" si="14"/>
        <v>165</v>
      </c>
      <c r="D167">
        <f t="shared" si="10"/>
        <v>38438.170920801531</v>
      </c>
      <c r="E167">
        <f t="shared" si="11"/>
        <v>459</v>
      </c>
      <c r="F167">
        <f t="shared" ca="1" si="12"/>
        <v>0.47340016547016817</v>
      </c>
      <c r="G167" s="1" t="str">
        <f t="shared" ca="1" si="13"/>
        <v>0.00237976875680774-0.00148246396542924i</v>
      </c>
    </row>
    <row r="168" spans="1:7" x14ac:dyDescent="0.25">
      <c r="A168">
        <f>PICXO!$M168</f>
        <v>45.708818961487651</v>
      </c>
      <c r="B168" s="6" t="str">
        <f>PICXO!$S168</f>
        <v>0.859656013825785-0.462399822252949i</v>
      </c>
      <c r="C168">
        <f t="shared" si="14"/>
        <v>166</v>
      </c>
      <c r="D168">
        <f t="shared" si="10"/>
        <v>38671.129532442748</v>
      </c>
      <c r="E168">
        <f t="shared" si="11"/>
        <v>459</v>
      </c>
      <c r="F168">
        <f t="shared" ca="1" si="12"/>
        <v>0.73645936037774573</v>
      </c>
      <c r="G168" s="1" t="str">
        <f t="shared" ca="1" si="13"/>
        <v>0.00237971488636227-0.00146223775030092i</v>
      </c>
    </row>
    <row r="169" spans="1:7" x14ac:dyDescent="0.25">
      <c r="A169">
        <f>PICXO!$M169</f>
        <v>46.773514128719967</v>
      </c>
      <c r="B169" s="6" t="str">
        <f>PICXO!$S169</f>
        <v>0.850029182867975-0.468780621493993i</v>
      </c>
      <c r="C169">
        <f t="shared" si="14"/>
        <v>167</v>
      </c>
      <c r="D169">
        <f t="shared" si="10"/>
        <v>38904.088144083973</v>
      </c>
      <c r="E169">
        <f t="shared" si="11"/>
        <v>459</v>
      </c>
      <c r="F169">
        <f t="shared" ca="1" si="12"/>
        <v>0.99951855528533162</v>
      </c>
      <c r="G169" s="1" t="str">
        <f t="shared" ca="1" si="13"/>
        <v>0.00237966101591679-0.0014420115351726i</v>
      </c>
    </row>
    <row r="170" spans="1:7" x14ac:dyDescent="0.25">
      <c r="A170">
        <f>PICXO!$M170</f>
        <v>47.863009232263998</v>
      </c>
      <c r="B170" s="6" t="str">
        <f>PICXO!$S170</f>
        <v>0.840162728309753-0.47501186167685i</v>
      </c>
      <c r="C170">
        <f t="shared" si="14"/>
        <v>168</v>
      </c>
      <c r="D170">
        <f t="shared" si="10"/>
        <v>39137.04675572519</v>
      </c>
      <c r="E170">
        <f t="shared" si="11"/>
        <v>460</v>
      </c>
      <c r="F170">
        <f t="shared" ca="1" si="12"/>
        <v>0.25660075088334583</v>
      </c>
      <c r="G170" s="1" t="str">
        <f t="shared" ca="1" si="13"/>
        <v>0.002379611371644-0.0014223560180156i</v>
      </c>
    </row>
    <row r="171" spans="1:7" x14ac:dyDescent="0.25">
      <c r="A171">
        <f>PICXO!$M171</f>
        <v>48.977881936844788</v>
      </c>
      <c r="B171" s="6" t="str">
        <f>PICXO!$S171</f>
        <v>0.830060467070807-0.481082844274634i</v>
      </c>
      <c r="C171">
        <f t="shared" si="14"/>
        <v>169</v>
      </c>
      <c r="D171">
        <f t="shared" si="10"/>
        <v>39370.005367366415</v>
      </c>
      <c r="E171">
        <f t="shared" si="11"/>
        <v>460</v>
      </c>
      <c r="F171">
        <f t="shared" ca="1" si="12"/>
        <v>0.51367198746170617</v>
      </c>
      <c r="G171" s="1" t="str">
        <f t="shared" ca="1" si="13"/>
        <v>0.00237956173512003-0.00140270154725162i</v>
      </c>
    </row>
    <row r="172" spans="1:7" x14ac:dyDescent="0.25">
      <c r="A172">
        <f>PICXO!$M172</f>
        <v>50.118723362727394</v>
      </c>
      <c r="B172" s="6" t="str">
        <f>PICXO!$S172</f>
        <v>0.81972683433322-0.486982882324471i</v>
      </c>
      <c r="C172">
        <f t="shared" si="14"/>
        <v>170</v>
      </c>
      <c r="D172">
        <f t="shared" si="10"/>
        <v>39602.963979007633</v>
      </c>
      <c r="E172">
        <f t="shared" si="11"/>
        <v>460</v>
      </c>
      <c r="F172">
        <f t="shared" ca="1" si="12"/>
        <v>0.77074322404005846</v>
      </c>
      <c r="G172" s="1" t="str">
        <f t="shared" ca="1" si="13"/>
        <v>0.00237951209859607-0.00138304707648763i</v>
      </c>
    </row>
    <row r="173" spans="1:7" x14ac:dyDescent="0.25">
      <c r="A173">
        <f>PICXO!$M173</f>
        <v>51.286138399136647</v>
      </c>
      <c r="B173" s="6" t="str">
        <f>PICXO!$S173</f>
        <v>0.809166895528125-0.492701342037487i</v>
      </c>
      <c r="C173">
        <f t="shared" si="14"/>
        <v>171</v>
      </c>
      <c r="D173">
        <f t="shared" si="10"/>
        <v>39835.922590648857</v>
      </c>
      <c r="E173">
        <f t="shared" si="11"/>
        <v>461</v>
      </c>
      <c r="F173">
        <f t="shared" ca="1" si="12"/>
        <v>2.71813261971286E-2</v>
      </c>
      <c r="G173" s="1" t="str">
        <f t="shared" ca="1" si="13"/>
        <v>0.00237946289306449-0.00136345088201286i</v>
      </c>
    </row>
    <row r="174" spans="1:7" x14ac:dyDescent="0.25">
      <c r="A174">
        <f>PICXO!$M174</f>
        <v>52.480746024977449</v>
      </c>
      <c r="B174" s="6" t="str">
        <f>PICXO!$S174</f>
        <v>0.798386355114606-0.498227686374018i</v>
      </c>
      <c r="C174">
        <f t="shared" si="14"/>
        <v>172</v>
      </c>
      <c r="D174">
        <f t="shared" si="10"/>
        <v>40068.881202290075</v>
      </c>
      <c r="E174">
        <f t="shared" si="11"/>
        <v>461</v>
      </c>
      <c r="F174">
        <f t="shared" ca="1" si="12"/>
        <v>0.27840090701863357</v>
      </c>
      <c r="G174" s="1" t="str">
        <f t="shared" ca="1" si="13"/>
        <v>0.00237941723992701-0.00134433502164787i</v>
      </c>
    </row>
    <row r="175" spans="1:7" x14ac:dyDescent="0.25">
      <c r="A175">
        <f>PICXO!$M175</f>
        <v>53.703179637025457</v>
      </c>
      <c r="B175" s="6" t="str">
        <f>PICXO!$S175</f>
        <v>0.787391561908264-0.503551520339313i</v>
      </c>
      <c r="C175">
        <f t="shared" si="14"/>
        <v>173</v>
      </c>
      <c r="D175">
        <f t="shared" si="10"/>
        <v>40301.839813931299</v>
      </c>
      <c r="E175">
        <f t="shared" si="11"/>
        <v>461</v>
      </c>
      <c r="F175">
        <f t="shared" ca="1" si="12"/>
        <v>0.52962048784014637</v>
      </c>
      <c r="G175" s="1" t="str">
        <f t="shared" ca="1" si="13"/>
        <v>0.00237937158678954-0.00132521916128287i</v>
      </c>
    </row>
    <row r="176" spans="1:7" x14ac:dyDescent="0.25">
      <c r="A176">
        <f>PICXO!$M176</f>
        <v>54.954087385762662</v>
      </c>
      <c r="B176" s="6" t="str">
        <f>PICXO!$S176</f>
        <v>0.77618951069201-0.508662637683986i</v>
      </c>
      <c r="C176">
        <f t="shared" si="14"/>
        <v>174</v>
      </c>
      <c r="D176">
        <f t="shared" si="10"/>
        <v>40534.798425572517</v>
      </c>
      <c r="E176">
        <f t="shared" si="11"/>
        <v>461</v>
      </c>
      <c r="F176">
        <f t="shared" ca="1" si="12"/>
        <v>0.78084006866165134</v>
      </c>
      <c r="G176" s="1" t="str">
        <f t="shared" ca="1" si="13"/>
        <v>0.00237932593365207-0.00130610330091787i</v>
      </c>
    </row>
    <row r="177" spans="1:7" x14ac:dyDescent="0.25">
      <c r="A177">
        <f>PICXO!$M177</f>
        <v>56.234132519035114</v>
      </c>
      <c r="B177" s="6" t="str">
        <f>PICXO!$S177</f>
        <v>0.764787839903091-0.513551068680575i</v>
      </c>
      <c r="C177">
        <f t="shared" si="14"/>
        <v>175</v>
      </c>
      <c r="D177">
        <f t="shared" si="10"/>
        <v>40767.757037213742</v>
      </c>
      <c r="E177">
        <f t="shared" si="11"/>
        <v>462</v>
      </c>
      <c r="F177">
        <f t="shared" ca="1" si="12"/>
        <v>3.1329882765747066E-2</v>
      </c>
      <c r="G177" s="1" t="str">
        <f t="shared" ca="1" si="13"/>
        <v>0.00237928075934789-0.00128705206651616i</v>
      </c>
    </row>
    <row r="178" spans="1:7" x14ac:dyDescent="0.25">
      <c r="A178">
        <f>PICXO!$M178</f>
        <v>57.543993733715901</v>
      </c>
      <c r="B178" s="6" t="str">
        <f>PICXO!$S178</f>
        <v>0.753194825196568-0.5182071285955i</v>
      </c>
      <c r="C178">
        <f t="shared" si="14"/>
        <v>176</v>
      </c>
      <c r="D178">
        <f t="shared" si="10"/>
        <v>41000.715648854966</v>
      </c>
      <c r="E178">
        <f t="shared" si="11"/>
        <v>462</v>
      </c>
      <c r="F178">
        <f t="shared" ca="1" si="12"/>
        <v>0.2768310077774645</v>
      </c>
      <c r="G178" s="1" t="str">
        <f t="shared" ca="1" si="13"/>
        <v>0.00237923885835058-0.00126844261553699i</v>
      </c>
    </row>
    <row r="179" spans="1:7" x14ac:dyDescent="0.25">
      <c r="A179">
        <f>PICXO!$M179</f>
        <v>58.884365535559105</v>
      </c>
      <c r="B179" s="6" t="str">
        <f>PICXO!$S179</f>
        <v>0.741419368755447-0.522621466477344i</v>
      </c>
      <c r="C179">
        <f t="shared" si="14"/>
        <v>177</v>
      </c>
      <c r="D179">
        <f t="shared" si="10"/>
        <v>41233.674260496184</v>
      </c>
      <c r="E179">
        <f t="shared" si="11"/>
        <v>462</v>
      </c>
      <c r="F179">
        <f t="shared" ca="1" si="12"/>
        <v>0.52233213278917423</v>
      </c>
      <c r="G179" s="1" t="str">
        <f t="shared" ca="1" si="13"/>
        <v>0.00237919695735328-0.00124983316455782i</v>
      </c>
    </row>
    <row r="180" spans="1:7" x14ac:dyDescent="0.25">
      <c r="A180">
        <f>PICXO!$M180</f>
        <v>60.255958607435979</v>
      </c>
      <c r="B180" s="6" t="str">
        <f>PICXO!$S180</f>
        <v>0.729470984219715-0.526785113813232i</v>
      </c>
      <c r="C180">
        <f t="shared" si="14"/>
        <v>178</v>
      </c>
      <c r="D180">
        <f t="shared" si="10"/>
        <v>41466.632872137408</v>
      </c>
      <c r="E180">
        <f t="shared" si="11"/>
        <v>462</v>
      </c>
      <c r="F180">
        <f t="shared" ca="1" si="12"/>
        <v>0.76783325780089162</v>
      </c>
      <c r="G180" s="1" t="str">
        <f t="shared" ca="1" si="13"/>
        <v>0.00237915505635597-0.00123122371357865i</v>
      </c>
    </row>
    <row r="181" spans="1:7" x14ac:dyDescent="0.25">
      <c r="A181">
        <f>PICXO!$M181</f>
        <v>61.659500186148421</v>
      </c>
      <c r="B181" s="6" t="str">
        <f>PICXO!$S181</f>
        <v>0.717359777201224-0.53068953264285i</v>
      </c>
      <c r="C181">
        <f t="shared" si="14"/>
        <v>179</v>
      </c>
      <c r="D181">
        <f t="shared" si="10"/>
        <v>41699.591483778626</v>
      </c>
      <c r="E181">
        <f t="shared" si="11"/>
        <v>463</v>
      </c>
      <c r="F181">
        <f t="shared" ca="1" si="12"/>
        <v>1.3030855202946463E-2</v>
      </c>
      <c r="G181" s="1" t="str">
        <f t="shared" ca="1" si="13"/>
        <v>0.00237911334758921-0.00121264006466207i</v>
      </c>
    </row>
    <row r="182" spans="1:7" x14ac:dyDescent="0.25">
      <c r="A182">
        <f>PICXO!$M182</f>
        <v>63.095734448019527</v>
      </c>
      <c r="B182" s="6" t="str">
        <f>PICXO!$S182</f>
        <v>0.705096421347767-0.534326662638964i</v>
      </c>
      <c r="C182">
        <f t="shared" si="14"/>
        <v>180</v>
      </c>
      <c r="D182">
        <f t="shared" si="10"/>
        <v>41932.550095419851</v>
      </c>
      <c r="E182">
        <f t="shared" si="11"/>
        <v>463</v>
      </c>
      <c r="F182">
        <f t="shared" ca="1" si="12"/>
        <v>0.25294369235090314</v>
      </c>
      <c r="G182" s="1" t="str">
        <f t="shared" ca="1" si="13"/>
        <v>0.00237907498577455-0.00119450565894616i</v>
      </c>
    </row>
    <row r="183" spans="1:7" x14ac:dyDescent="0.25">
      <c r="A183">
        <f>PICXO!$M183</f>
        <v>64.565422903465816</v>
      </c>
      <c r="B183" s="6" t="str">
        <f>PICXO!$S183</f>
        <v>0.692692130019499-0.537688966714801i</v>
      </c>
      <c r="C183">
        <f t="shared" si="14"/>
        <v>181</v>
      </c>
      <c r="D183">
        <f t="shared" si="10"/>
        <v>42165.508707061068</v>
      </c>
      <c r="E183">
        <f t="shared" si="11"/>
        <v>463</v>
      </c>
      <c r="F183">
        <f t="shared" ca="1" si="12"/>
        <v>0.49285652949885239</v>
      </c>
      <c r="G183" s="1" t="str">
        <f t="shared" ca="1" si="13"/>
        <v>0.00237903662395988-0.00117637125323026i</v>
      </c>
    </row>
    <row r="184" spans="1:7" x14ac:dyDescent="0.25">
      <c r="A184">
        <f>PICXO!$M184</f>
        <v>66.069344800759865</v>
      </c>
      <c r="B184" s="6" t="str">
        <f>PICXO!$S184</f>
        <v>0.680158623670937-0.540769474688914i</v>
      </c>
      <c r="C184">
        <f t="shared" si="14"/>
        <v>182</v>
      </c>
      <c r="D184">
        <f t="shared" si="10"/>
        <v>42398.467318702293</v>
      </c>
      <c r="E184">
        <f t="shared" si="11"/>
        <v>463</v>
      </c>
      <c r="F184">
        <f t="shared" ca="1" si="12"/>
        <v>0.73276936664680903</v>
      </c>
      <c r="G184" s="1" t="str">
        <f t="shared" ca="1" si="13"/>
        <v>0.00237899826214521-0.00115823684751435i</v>
      </c>
    </row>
    <row r="185" spans="1:7" x14ac:dyDescent="0.25">
      <c r="A185">
        <f>PICXO!$M185</f>
        <v>67.608297539198432</v>
      </c>
      <c r="B185" s="6" t="str">
        <f>PICXO!$S185</f>
        <v>0.667508093084502-0.543561824534862i</v>
      </c>
      <c r="C185">
        <f t="shared" si="14"/>
        <v>183</v>
      </c>
      <c r="D185">
        <f t="shared" si="10"/>
        <v>42631.42593034351</v>
      </c>
      <c r="E185">
        <f t="shared" si="11"/>
        <v>463</v>
      </c>
      <c r="F185">
        <f t="shared" ca="1" si="12"/>
        <v>0.97268220379475823</v>
      </c>
      <c r="G185" s="1" t="str">
        <f t="shared" ca="1" si="13"/>
        <v>0.00237895990033055-0.00114010244179844i</v>
      </c>
    </row>
    <row r="186" spans="1:7" x14ac:dyDescent="0.25">
      <c r="A186">
        <f>PICXO!$M186</f>
        <v>69.183097091893913</v>
      </c>
      <c r="B186" s="6" t="str">
        <f>PICXO!$S186</f>
        <v>0.654753158670307-0.546060300779887i</v>
      </c>
      <c r="C186">
        <f t="shared" si="14"/>
        <v>184</v>
      </c>
      <c r="D186">
        <f t="shared" si="10"/>
        <v>42864.384541984735</v>
      </c>
      <c r="E186">
        <f t="shared" si="11"/>
        <v>464</v>
      </c>
      <c r="F186">
        <f t="shared" ca="1" si="12"/>
        <v>0.20775578699984587</v>
      </c>
      <c r="G186" s="1" t="str">
        <f t="shared" ca="1" si="13"/>
        <v>0.0023789245014142-0.00112236185162176i</v>
      </c>
    </row>
    <row r="187" spans="1:7" x14ac:dyDescent="0.25">
      <c r="A187">
        <f>PICXO!$M187</f>
        <v>70.79457843841405</v>
      </c>
      <c r="B187" s="6" t="str">
        <f>PICXO!$S187</f>
        <v>0.641906826097873-0.548259869633606i</v>
      </c>
      <c r="C187">
        <f t="shared" si="14"/>
        <v>185</v>
      </c>
      <c r="D187">
        <f t="shared" si="10"/>
        <v>43097.343153625952</v>
      </c>
      <c r="E187">
        <f t="shared" si="11"/>
        <v>464</v>
      </c>
      <c r="F187">
        <f t="shared" ca="1" si="12"/>
        <v>0.44220754124593209</v>
      </c>
      <c r="G187" s="1" t="str">
        <f t="shared" ca="1" si="13"/>
        <v>0.00237888948322099-0.00110467186550712i</v>
      </c>
    </row>
    <row r="188" spans="1:7" x14ac:dyDescent="0.25">
      <c r="A188">
        <f>PICXO!$M188</f>
        <v>72.443596007499266</v>
      </c>
      <c r="B188" s="6" t="str">
        <f>PICXO!$S188</f>
        <v>0.628982438561006-0.550156210423091i</v>
      </c>
      <c r="C188">
        <f t="shared" si="14"/>
        <v>186</v>
      </c>
      <c r="D188">
        <f t="shared" si="10"/>
        <v>43330.301765267177</v>
      </c>
      <c r="E188">
        <f t="shared" si="11"/>
        <v>464</v>
      </c>
      <c r="F188">
        <f t="shared" ca="1" si="12"/>
        <v>0.67665929549202564</v>
      </c>
      <c r="G188" s="1" t="str">
        <f t="shared" ca="1" si="13"/>
        <v>0.00237885446502779-0.00108698187939248i</v>
      </c>
    </row>
    <row r="189" spans="1:7" x14ac:dyDescent="0.25">
      <c r="A189">
        <f>PICXO!$M189</f>
        <v>74.131024130092001</v>
      </c>
      <c r="B189" s="6" t="str">
        <f>PICXO!$S189</f>
        <v>0.61599362605312-0.551745743002107i</v>
      </c>
      <c r="C189">
        <f t="shared" si="14"/>
        <v>187</v>
      </c>
      <c r="D189">
        <f t="shared" si="10"/>
        <v>43563.260376908402</v>
      </c>
      <c r="E189">
        <f t="shared" si="11"/>
        <v>464</v>
      </c>
      <c r="F189">
        <f t="shared" ca="1" si="12"/>
        <v>0.91111104973811918</v>
      </c>
      <c r="G189" s="1" t="str">
        <f t="shared" ca="1" si="13"/>
        <v>0.00237881944683459-0.00106929189327784i</v>
      </c>
    </row>
    <row r="190" spans="1:7" x14ac:dyDescent="0.25">
      <c r="A190">
        <f>PICXO!$M190</f>
        <v>75.857757502918631</v>
      </c>
      <c r="B190" s="6" t="str">
        <f>PICXO!$S190</f>
        <v>0.602954252046892-0.553025650784417i</v>
      </c>
      <c r="C190">
        <f t="shared" si="14"/>
        <v>188</v>
      </c>
      <c r="D190">
        <f t="shared" si="10"/>
        <v>43796.218988549619</v>
      </c>
      <c r="E190">
        <f t="shared" si="11"/>
        <v>465</v>
      </c>
      <c r="F190">
        <f t="shared" ca="1" si="12"/>
        <v>0.14224939004006001</v>
      </c>
      <c r="G190" s="1" t="str">
        <f t="shared" ca="1" si="13"/>
        <v>0.002378786393474-0.00105185921252273i</v>
      </c>
    </row>
    <row r="191" spans="1:7" x14ac:dyDescent="0.25">
      <c r="A191">
        <f>PICXO!$M191</f>
        <v>77.624711662869501</v>
      </c>
      <c r="B191" s="6" t="str">
        <f>PICXO!$S191</f>
        <v>0.589878358033548-0.553993899151505i</v>
      </c>
      <c r="C191">
        <f t="shared" si="14"/>
        <v>189</v>
      </c>
      <c r="D191">
        <f t="shared" si="10"/>
        <v>44029.177600190844</v>
      </c>
      <c r="E191">
        <f t="shared" si="11"/>
        <v>465</v>
      </c>
      <c r="F191">
        <f t="shared" ca="1" si="12"/>
        <v>0.37136437080772666</v>
      </c>
      <c r="G191" s="1" t="str">
        <f t="shared" ca="1" si="13"/>
        <v>0.00237875453995226-0.00103458365709552i</v>
      </c>
    </row>
    <row r="192" spans="1:7" x14ac:dyDescent="0.25">
      <c r="A192">
        <f>PICXO!$M192</f>
        <v>79.432823472428467</v>
      </c>
      <c r="B192" s="6" t="str">
        <f>PICXO!$S192</f>
        <v>0.576780106388675-0.55464924898439i</v>
      </c>
      <c r="C192">
        <f t="shared" si="14"/>
        <v>190</v>
      </c>
      <c r="D192">
        <f t="shared" si="10"/>
        <v>44262.136211832061</v>
      </c>
      <c r="E192">
        <f t="shared" si="11"/>
        <v>465</v>
      </c>
      <c r="F192">
        <f t="shared" ca="1" si="12"/>
        <v>0.60047935157538623</v>
      </c>
      <c r="G192" s="1" t="str">
        <f t="shared" ca="1" si="13"/>
        <v>0.00237872268643052-0.0010173081016683i</v>
      </c>
    </row>
    <row r="193" spans="1:7" x14ac:dyDescent="0.25">
      <c r="A193">
        <f>PICXO!$M193</f>
        <v>81.283051616410248</v>
      </c>
      <c r="B193" s="6" t="str">
        <f>PICXO!$S193</f>
        <v>0.563673722076066-0.554991265176495i</v>
      </c>
      <c r="C193">
        <f t="shared" si="14"/>
        <v>191</v>
      </c>
      <c r="D193">
        <f t="shared" si="10"/>
        <v>44495.094823473286</v>
      </c>
      <c r="E193">
        <f t="shared" si="11"/>
        <v>465</v>
      </c>
      <c r="F193">
        <f t="shared" ca="1" si="12"/>
        <v>0.8295943323430528</v>
      </c>
      <c r="G193" s="1" t="str">
        <f t="shared" ca="1" si="13"/>
        <v>0.00237869083290878-0.00100003254624109i</v>
      </c>
    </row>
    <row r="194" spans="1:7" x14ac:dyDescent="0.25">
      <c r="A194">
        <f>PICXO!$M194</f>
        <v>83.176377110267424</v>
      </c>
      <c r="B194" s="6" t="str">
        <f>PICXO!$S194</f>
        <v>0.55057343370562-0.555020320007095i</v>
      </c>
      <c r="C194">
        <f t="shared" si="14"/>
        <v>192</v>
      </c>
      <c r="D194">
        <f t="shared" si="10"/>
        <v>44728.053435114503</v>
      </c>
      <c r="E194">
        <f t="shared" si="11"/>
        <v>466</v>
      </c>
      <c r="F194">
        <f t="shared" ca="1" si="12"/>
        <v>5.7372925988541788E-2</v>
      </c>
      <c r="G194" s="1" t="str">
        <f t="shared" ca="1" si="13"/>
        <v>0.002378659748543-0.000982855637655303i</v>
      </c>
    </row>
    <row r="195" spans="1:7" x14ac:dyDescent="0.25">
      <c r="A195">
        <f>PICXO!$M195</f>
        <v>85.113803820237962</v>
      </c>
      <c r="B195" s="6" t="str">
        <f>PICXO!$S195</f>
        <v>0.537493414477962-0.554737591336618i</v>
      </c>
      <c r="C195">
        <f t="shared" si="14"/>
        <v>193</v>
      </c>
      <c r="D195">
        <f t="shared" ref="D195:D258" si="15">C195/256*CEdsp2</f>
        <v>44961.012046755728</v>
      </c>
      <c r="E195">
        <f t="shared" ref="E195:E257" si="16">MATCH(D195,freq_list,1)</f>
        <v>466</v>
      </c>
      <c r="F195">
        <f t="shared" ref="F195:F257" ca="1" si="17">($D195-OFFSET(freq_list,$E195-1,0,1,1))/(OFFSET(freq_list,$E195,0,1,1)-OFFSET(freq_list,$E195-1,0,1,1))</f>
        <v>0.28127261307329876</v>
      </c>
      <c r="G195" s="1" t="str">
        <f t="shared" ref="G195:G257" ca="1" si="18">IMSUM(IMPRODUCT(IMSUB(OFFSET(HZ_list,$E195,0,1,1),OFFSET(HZ_list,$E195-1,0,1,1)),$F195),OFFSET(HZ_list,$E195-1,0,1,1))</f>
        <v>0.00237863089667711-0.000965965054696318i</v>
      </c>
    </row>
    <row r="196" spans="1:7" x14ac:dyDescent="0.25">
      <c r="A196">
        <f>PICXO!$M196</f>
        <v>87.096358995608384</v>
      </c>
      <c r="B196" s="6" t="str">
        <f>PICXO!$S196</f>
        <v>0.524447723546818-0.554145055635982i</v>
      </c>
      <c r="C196">
        <f t="shared" ref="C196:C256" si="19">C195+1</f>
        <v>194</v>
      </c>
      <c r="D196">
        <f t="shared" si="15"/>
        <v>45193.970658396946</v>
      </c>
      <c r="E196">
        <f t="shared" si="16"/>
        <v>466</v>
      </c>
      <c r="F196">
        <f t="shared" ca="1" si="17"/>
        <v>0.50517230015804881</v>
      </c>
      <c r="G196" s="1" t="str">
        <f t="shared" ca="1" si="18"/>
        <v>0.00237860204481122-0.000949074471737332i</v>
      </c>
    </row>
    <row r="197" spans="1:7" x14ac:dyDescent="0.25">
      <c r="A197">
        <f>PICXO!$M197</f>
        <v>89.125093813374875</v>
      </c>
      <c r="B197" s="6" t="str">
        <f>PICXO!$S197</f>
        <v>0.511450248325985-0.553245475928706i</v>
      </c>
      <c r="C197">
        <f t="shared" si="19"/>
        <v>195</v>
      </c>
      <c r="D197">
        <f t="shared" si="15"/>
        <v>45426.92927003817</v>
      </c>
      <c r="E197">
        <f t="shared" si="16"/>
        <v>466</v>
      </c>
      <c r="F197">
        <f t="shared" ca="1" si="17"/>
        <v>0.72907198724280575</v>
      </c>
      <c r="G197" s="1" t="str">
        <f t="shared" ca="1" si="18"/>
        <v>0.00237857319294533-0.000932183888778346i</v>
      </c>
    </row>
    <row r="198" spans="1:7" x14ac:dyDescent="0.25">
      <c r="A198">
        <f>PICXO!$M198</f>
        <v>91.201083935591285</v>
      </c>
      <c r="B198" s="6" t="str">
        <f>PICXO!$S198</f>
        <v>0.498514648253651-0.552042384795035i</v>
      </c>
      <c r="C198">
        <f t="shared" si="19"/>
        <v>196</v>
      </c>
      <c r="D198">
        <f t="shared" si="15"/>
        <v>45659.887881679388</v>
      </c>
      <c r="E198">
        <f t="shared" si="16"/>
        <v>466</v>
      </c>
      <c r="F198">
        <f t="shared" ca="1" si="17"/>
        <v>0.95297167432755581</v>
      </c>
      <c r="G198" s="1" t="str">
        <f t="shared" ca="1" si="18"/>
        <v>0.00237854434107944-0.000915293305819361i</v>
      </c>
    </row>
    <row r="199" spans="1:7" x14ac:dyDescent="0.25">
      <c r="A199">
        <f>PICXO!$M199</f>
        <v>93.325430079699501</v>
      </c>
      <c r="B199" s="6" t="str">
        <f>PICXO!$S199</f>
        <v>0.485654300501254-0.550540062619722i</v>
      </c>
      <c r="C199">
        <f t="shared" si="19"/>
        <v>197</v>
      </c>
      <c r="D199">
        <f t="shared" si="15"/>
        <v>45892.846493320612</v>
      </c>
      <c r="E199">
        <f t="shared" si="16"/>
        <v>467</v>
      </c>
      <c r="F199">
        <f t="shared" ca="1" si="17"/>
        <v>0.17284527769322527</v>
      </c>
      <c r="G199" s="1" t="str">
        <f t="shared" ca="1" si="18"/>
        <v>0.00237851774376113-0.000898683895248161i</v>
      </c>
    </row>
    <row r="200" spans="1:7" x14ac:dyDescent="0.25">
      <c r="A200">
        <f>PICXO!$M200</f>
        <v>95.499258602143996</v>
      </c>
      <c r="B200" s="6" t="str">
        <f>PICXO!$S200</f>
        <v>0.472882248088963-0.548743511347334i</v>
      </c>
      <c r="C200">
        <f t="shared" si="19"/>
        <v>198</v>
      </c>
      <c r="D200">
        <f t="shared" si="15"/>
        <v>46125.805104961837</v>
      </c>
      <c r="E200">
        <f t="shared" si="16"/>
        <v>467</v>
      </c>
      <c r="F200">
        <f t="shared" ca="1" si="17"/>
        <v>0.39164838567279098</v>
      </c>
      <c r="G200" s="1" t="str">
        <f t="shared" ca="1" si="18"/>
        <v>0.00237849174590447-0.000882149245602173i</v>
      </c>
    </row>
    <row r="201" spans="1:7" x14ac:dyDescent="0.25">
      <c r="A201">
        <f>PICXO!$M201</f>
        <v>97.723722095581465</v>
      </c>
      <c r="B201" s="6" t="str">
        <f>PICXO!$S201</f>
        <v>0.460211150831258-0.546658424047662i</v>
      </c>
      <c r="C201">
        <f t="shared" si="19"/>
        <v>199</v>
      </c>
      <c r="D201">
        <f t="shared" si="15"/>
        <v>46358.763716603054</v>
      </c>
      <c r="E201">
        <f t="shared" si="16"/>
        <v>467</v>
      </c>
      <c r="F201">
        <f t="shared" ca="1" si="17"/>
        <v>0.61045149365234985</v>
      </c>
      <c r="G201" s="1" t="str">
        <f t="shared" ca="1" si="18"/>
        <v>0.00237846574804782-0.000865614595956186i</v>
      </c>
    </row>
    <row r="202" spans="1:7" x14ac:dyDescent="0.25">
      <c r="A202">
        <f>PICXO!$M202</f>
        <v>100.00000000000031</v>
      </c>
      <c r="B202" s="6" t="str">
        <f>PICXO!$S202</f>
        <v>0.447653239494466-0.544291150621937i</v>
      </c>
      <c r="C202">
        <f t="shared" si="19"/>
        <v>200</v>
      </c>
      <c r="D202">
        <f t="shared" si="15"/>
        <v>46591.722328244279</v>
      </c>
      <c r="E202">
        <f t="shared" si="16"/>
        <v>467</v>
      </c>
      <c r="F202">
        <f t="shared" ca="1" si="17"/>
        <v>0.82925460163191556</v>
      </c>
      <c r="G202" s="1" t="str">
        <f t="shared" ca="1" si="18"/>
        <v>0.00237843975019116-0.000849079946310199i</v>
      </c>
    </row>
    <row r="203" spans="1:7" x14ac:dyDescent="0.25">
      <c r="A203">
        <f>PICXO!$M203</f>
        <v>102.32929922807573</v>
      </c>
      <c r="B203" s="6" t="str">
        <f>PICXO!$S203</f>
        <v>0.435220273503443-0.541648660044054i</v>
      </c>
      <c r="C203">
        <f t="shared" si="19"/>
        <v>201</v>
      </c>
      <c r="D203">
        <f t="shared" si="15"/>
        <v>46824.680939885497</v>
      </c>
      <c r="E203">
        <f t="shared" si="16"/>
        <v>468</v>
      </c>
      <c r="F203">
        <f t="shared" ca="1" si="17"/>
        <v>4.6963782586218875E-2</v>
      </c>
      <c r="G203" s="1" t="str">
        <f t="shared" ca="1" si="18"/>
        <v>0.00237841435003439-0.000832617161370612i</v>
      </c>
    </row>
    <row r="204" spans="1:7" x14ac:dyDescent="0.25">
      <c r="A204">
        <f>PICXO!$M204</f>
        <v>104.71285480509026</v>
      </c>
      <c r="B204" s="6" t="str">
        <f>PICXO!$S204</f>
        <v>0.422923502482343-0.538738499553634i</v>
      </c>
      <c r="C204">
        <f t="shared" si="19"/>
        <v>202</v>
      </c>
      <c r="D204">
        <f t="shared" si="15"/>
        <v>47057.639551526721</v>
      </c>
      <c r="E204">
        <f t="shared" si="16"/>
        <v>468</v>
      </c>
      <c r="F204">
        <f t="shared" ca="1" si="17"/>
        <v>0.26078632376466482</v>
      </c>
      <c r="G204" s="1" t="str">
        <f t="shared" ca="1" si="18"/>
        <v>0.00237839107346002-0.000816409706283862i</v>
      </c>
    </row>
    <row r="205" spans="1:7" x14ac:dyDescent="0.25">
      <c r="A205">
        <f>PICXO!$M205</f>
        <v>107.15193052376085</v>
      </c>
      <c r="B205" s="6" t="str">
        <f>PICXO!$S205</f>
        <v>0.410773631863054-0.535568751221572i</v>
      </c>
      <c r="C205">
        <f t="shared" si="19"/>
        <v>203</v>
      </c>
      <c r="D205">
        <f t="shared" si="15"/>
        <v>47290.598163167939</v>
      </c>
      <c r="E205">
        <f t="shared" si="16"/>
        <v>468</v>
      </c>
      <c r="F205">
        <f t="shared" ca="1" si="17"/>
        <v>0.47460886494310406</v>
      </c>
      <c r="G205" s="1" t="str">
        <f t="shared" ca="1" si="18"/>
        <v>0.00237836779688564-0.000800202251197112i</v>
      </c>
    </row>
    <row r="206" spans="1:7" x14ac:dyDescent="0.25">
      <c r="A206">
        <f>PICXO!$M206</f>
        <v>109.64781961431871</v>
      </c>
      <c r="B206" s="6" t="str">
        <f>PICXO!$S206</f>
        <v>0.398780792739024-0.532147986356546i</v>
      </c>
      <c r="C206">
        <f t="shared" si="19"/>
        <v>204</v>
      </c>
      <c r="D206">
        <f t="shared" si="15"/>
        <v>47523.556774809163</v>
      </c>
      <c r="E206">
        <f t="shared" si="16"/>
        <v>468</v>
      </c>
      <c r="F206">
        <f t="shared" ca="1" si="17"/>
        <v>0.68843140612154996</v>
      </c>
      <c r="G206" s="1" t="str">
        <f t="shared" ca="1" si="18"/>
        <v>0.00237834452031127-0.000783994796110362i</v>
      </c>
    </row>
    <row r="207" spans="1:7" x14ac:dyDescent="0.25">
      <c r="A207">
        <f>PICXO!$M207</f>
        <v>112.20184543019644</v>
      </c>
      <c r="B207" s="6" t="str">
        <f>PICXO!$S207</f>
        <v>0.38695451608797-0.528485218209848i</v>
      </c>
      <c r="C207">
        <f t="shared" si="19"/>
        <v>205</v>
      </c>
      <c r="D207">
        <f t="shared" si="15"/>
        <v>47756.515386450381</v>
      </c>
      <c r="E207">
        <f t="shared" si="16"/>
        <v>468</v>
      </c>
      <c r="F207">
        <f t="shared" ca="1" si="17"/>
        <v>0.9022539472999892</v>
      </c>
      <c r="G207" s="1" t="str">
        <f t="shared" ca="1" si="18"/>
        <v>0.00237832124373689-0.000767787341023613i</v>
      </c>
    </row>
    <row r="208" spans="1:7" x14ac:dyDescent="0.25">
      <c r="A208">
        <f>PICXO!$M208</f>
        <v>114.81536214968835</v>
      </c>
      <c r="B208" s="6" t="str">
        <f>PICXO!$S208</f>
        <v>0.375303711432496-0.524589853435166i</v>
      </c>
      <c r="C208">
        <f t="shared" si="19"/>
        <v>206</v>
      </c>
      <c r="D208">
        <f t="shared" si="15"/>
        <v>47989.473998091606</v>
      </c>
      <c r="E208">
        <f t="shared" si="16"/>
        <v>469</v>
      </c>
      <c r="F208">
        <f t="shared" ca="1" si="17"/>
        <v>0.11343426501897527</v>
      </c>
      <c r="G208" s="1" t="str">
        <f t="shared" ca="1" si="18"/>
        <v>0.00237829938031751-0.000751742000655368i</v>
      </c>
    </row>
    <row r="209" spans="1:7" x14ac:dyDescent="0.25">
      <c r="A209">
        <f>PICXO!$M209</f>
        <v>117.48975549395293</v>
      </c>
      <c r="B209" s="6" t="str">
        <f>PICXO!$S209</f>
        <v>0.363836649952116-0.520471642779097i</v>
      </c>
      <c r="C209">
        <f t="shared" si="19"/>
        <v>207</v>
      </c>
      <c r="D209">
        <f t="shared" si="15"/>
        <v>48222.432609732823</v>
      </c>
      <c r="E209">
        <f t="shared" si="16"/>
        <v>469</v>
      </c>
      <c r="F209">
        <f t="shared" ca="1" si="17"/>
        <v>0.32238961093790286</v>
      </c>
      <c r="G209" s="1" t="str">
        <f t="shared" ca="1" si="18"/>
        <v>0.00237827870689212-0.00073583317435665i</v>
      </c>
    </row>
    <row r="210" spans="1:7" x14ac:dyDescent="0.25">
      <c r="A210">
        <f>PICXO!$M210</f>
        <v>120.22644346174125</v>
      </c>
      <c r="B210" s="6" t="str">
        <f>PICXO!$S210</f>
        <v>0.352560952014118-0.516140631427149i</v>
      </c>
      <c r="C210">
        <f t="shared" si="19"/>
        <v>208</v>
      </c>
      <c r="D210">
        <f t="shared" si="15"/>
        <v>48455.391221374048</v>
      </c>
      <c r="E210">
        <f t="shared" si="16"/>
        <v>469</v>
      </c>
      <c r="F210">
        <f t="shared" ca="1" si="17"/>
        <v>0.53134495685683703</v>
      </c>
      <c r="G210" s="1" t="str">
        <f t="shared" ca="1" si="18"/>
        <v>0.00237825803346672-0.000719924348057931i</v>
      </c>
    </row>
    <row r="211" spans="1:7" x14ac:dyDescent="0.25">
      <c r="A211">
        <f>PICXO!$M211</f>
        <v>123.026877081238</v>
      </c>
      <c r="B211" s="6" t="str">
        <f>PICXO!$S211</f>
        <v>0.34148357903656-0.51160710945797i</v>
      </c>
      <c r="C211">
        <f t="shared" si="19"/>
        <v>209</v>
      </c>
      <c r="D211">
        <f t="shared" si="15"/>
        <v>48688.349833015265</v>
      </c>
      <c r="E211">
        <f t="shared" si="16"/>
        <v>469</v>
      </c>
      <c r="F211">
        <f t="shared" ca="1" si="17"/>
        <v>0.74030030277576464</v>
      </c>
      <c r="G211" s="1" t="str">
        <f t="shared" ca="1" si="18"/>
        <v>0.00237823736004133-0.000704015521759213i</v>
      </c>
    </row>
    <row r="212" spans="1:7" x14ac:dyDescent="0.25">
      <c r="A212">
        <f>PICXO!$M212</f>
        <v>125.89254117941654</v>
      </c>
      <c r="B212" s="6" t="str">
        <f>PICXO!$S212</f>
        <v>0.330610829558697-0.506881562797097i</v>
      </c>
      <c r="C212">
        <f t="shared" si="19"/>
        <v>210</v>
      </c>
      <c r="D212">
        <f t="shared" si="15"/>
        <v>48921.30844465649</v>
      </c>
      <c r="E212">
        <f t="shared" si="16"/>
        <v>469</v>
      </c>
      <c r="F212">
        <f t="shared" ca="1" si="17"/>
        <v>0.94925564869469869</v>
      </c>
      <c r="G212" s="1" t="str">
        <f t="shared" ca="1" si="18"/>
        <v>0.00237821668661593-0.000688106695460494i</v>
      </c>
    </row>
    <row r="213" spans="1:7" x14ac:dyDescent="0.25">
      <c r="A213">
        <f>PICXO!$M213</f>
        <v>128.8249551693132</v>
      </c>
      <c r="B213" s="6" t="str">
        <f>PICXO!$S213</f>
        <v>0.319948339350594-0.501974625058899i</v>
      </c>
      <c r="C213">
        <f t="shared" si="19"/>
        <v>211</v>
      </c>
      <c r="D213">
        <f t="shared" si="15"/>
        <v>49154.267056297715</v>
      </c>
      <c r="E213">
        <f t="shared" si="16"/>
        <v>470</v>
      </c>
      <c r="F213">
        <f t="shared" ca="1" si="17"/>
        <v>0.15460967270088052</v>
      </c>
      <c r="G213" s="1" t="str">
        <f t="shared" ca="1" si="18"/>
        <v>0.00237819790562934-0.000672402374271609i</v>
      </c>
    </row>
    <row r="214" spans="1:7" x14ac:dyDescent="0.25">
      <c r="A214">
        <f>PICXO!$M214</f>
        <v>131.82567385564039</v>
      </c>
      <c r="B214" s="6" t="str">
        <f>PICXO!$S214</f>
        <v>0.309501085360389-0.496897030624458i</v>
      </c>
      <c r="C214">
        <f t="shared" si="19"/>
        <v>212</v>
      </c>
      <c r="D214">
        <f t="shared" si="15"/>
        <v>49387.225667938932</v>
      </c>
      <c r="E214">
        <f t="shared" si="16"/>
        <v>470</v>
      </c>
      <c r="F214">
        <f t="shared" ca="1" si="17"/>
        <v>0.35880861425055238</v>
      </c>
      <c r="G214" s="1" t="str">
        <f t="shared" ca="1" si="18"/>
        <v>0.00237817973162066-0.000656763645737409i</v>
      </c>
    </row>
    <row r="215" spans="1:7" x14ac:dyDescent="0.25">
      <c r="A215">
        <f>PICXO!$M215</f>
        <v>134.896288259165</v>
      </c>
      <c r="B215" s="6" t="str">
        <f>PICXO!$S215</f>
        <v>0.299273393267249-0.491659569272838i</v>
      </c>
      <c r="C215">
        <f t="shared" si="19"/>
        <v>213</v>
      </c>
      <c r="D215">
        <f t="shared" si="15"/>
        <v>49620.184279580157</v>
      </c>
      <c r="E215">
        <f t="shared" si="16"/>
        <v>470</v>
      </c>
      <c r="F215">
        <f t="shared" ca="1" si="17"/>
        <v>0.56300755580023065</v>
      </c>
      <c r="G215" s="1" t="str">
        <f t="shared" ca="1" si="18"/>
        <v>0.00237816155761198-0.000641124917203208i</v>
      </c>
    </row>
    <row r="216" spans="1:7" x14ac:dyDescent="0.25">
      <c r="A216">
        <f>PICXO!$M216</f>
        <v>138.03842646028798</v>
      </c>
      <c r="B216" s="6" t="str">
        <f>PICXO!$S216</f>
        <v>0.289268948385686-0.486273042640641i</v>
      </c>
      <c r="C216">
        <f t="shared" si="19"/>
        <v>214</v>
      </c>
      <c r="D216">
        <f t="shared" si="15"/>
        <v>49853.142891221374</v>
      </c>
      <c r="E216">
        <f t="shared" si="16"/>
        <v>470</v>
      </c>
      <c r="F216">
        <f t="shared" ca="1" si="17"/>
        <v>0.76720649734990254</v>
      </c>
      <c r="G216" s="1" t="str">
        <f t="shared" ca="1" si="18"/>
        <v>0.00237814338360329-0.000625486188669008i</v>
      </c>
    </row>
    <row r="217" spans="1:7" x14ac:dyDescent="0.25">
      <c r="A217">
        <f>PICXO!$M217</f>
        <v>141.25375446227491</v>
      </c>
      <c r="B217" s="6" t="str">
        <f>PICXO!$S217</f>
        <v>0.279490809641499-0.480748222764676i</v>
      </c>
      <c r="C217">
        <f t="shared" si="19"/>
        <v>215</v>
      </c>
      <c r="D217">
        <f t="shared" si="15"/>
        <v>50086.101502862599</v>
      </c>
      <c r="E217">
        <f t="shared" si="16"/>
        <v>470</v>
      </c>
      <c r="F217">
        <f t="shared" ca="1" si="17"/>
        <v>0.97140543889958075</v>
      </c>
      <c r="G217" s="1" t="str">
        <f t="shared" ca="1" si="18"/>
        <v>0.00237812520959461-0.000609847460134808i</v>
      </c>
    </row>
    <row r="218" spans="1:7" x14ac:dyDescent="0.25">
      <c r="A218">
        <f>PICXO!$M218</f>
        <v>144.54397707459208</v>
      </c>
      <c r="B218" s="6" t="str">
        <f>PICXO!$S218</f>
        <v>0.269941426333403-0.475095812901386i</v>
      </c>
      <c r="C218">
        <f t="shared" si="19"/>
        <v>216</v>
      </c>
      <c r="D218">
        <f t="shared" si="15"/>
        <v>50319.060114503816</v>
      </c>
      <c r="E218">
        <f t="shared" si="16"/>
        <v>471</v>
      </c>
      <c r="F218">
        <f t="shared" ca="1" si="17"/>
        <v>0.17160713673790909</v>
      </c>
      <c r="G218" s="1" t="str">
        <f t="shared" ca="1" si="18"/>
        <v>0.00237810910814084-0.000594416370633989i</v>
      </c>
    </row>
    <row r="219" spans="1:7" x14ac:dyDescent="0.25">
      <c r="A219">
        <f>PICXO!$M219</f>
        <v>147.91083881682005</v>
      </c>
      <c r="B219" s="6" t="str">
        <f>PICXO!$S219</f>
        <v>0.260622657378369-0.469326410798257i</v>
      </c>
      <c r="C219">
        <f t="shared" si="19"/>
        <v>217</v>
      </c>
      <c r="D219">
        <f t="shared" si="15"/>
        <v>50552.018726145041</v>
      </c>
      <c r="E219">
        <f t="shared" si="16"/>
        <v>471</v>
      </c>
      <c r="F219">
        <f t="shared" ca="1" si="17"/>
        <v>0.37115794290005161</v>
      </c>
      <c r="G219" s="1" t="str">
        <f t="shared" ca="1" si="18"/>
        <v>0.00237809334417181-0.000579019092060958i</v>
      </c>
    </row>
    <row r="220" spans="1:7" x14ac:dyDescent="0.25">
      <c r="A220">
        <f>PICXO!$M220</f>
        <v>151.35612484361994</v>
      </c>
      <c r="B220" s="6" t="str">
        <f>PICXO!$S220</f>
        <v>0.251535792738115-0.463450474544497i</v>
      </c>
      <c r="C220">
        <f t="shared" si="19"/>
        <v>218</v>
      </c>
      <c r="D220">
        <f t="shared" si="15"/>
        <v>50784.977337786258</v>
      </c>
      <c r="E220">
        <f t="shared" si="16"/>
        <v>471</v>
      </c>
      <c r="F220">
        <f t="shared" ca="1" si="17"/>
        <v>0.57070874906218783</v>
      </c>
      <c r="G220" s="1" t="str">
        <f t="shared" ca="1" si="18"/>
        <v>0.00237807758020277-0.000563621813487929i</v>
      </c>
    </row>
    <row r="221" spans="1:7" x14ac:dyDescent="0.25">
      <c r="A221">
        <f>PICXO!$M221</f>
        <v>154.88166189124723</v>
      </c>
      <c r="B221" s="6" t="str">
        <f>PICXO!$S221</f>
        <v>0.242681576719761-0.457478291101525i</v>
      </c>
      <c r="C221">
        <f t="shared" si="19"/>
        <v>219</v>
      </c>
      <c r="D221">
        <f t="shared" si="15"/>
        <v>51017.935949427483</v>
      </c>
      <c r="E221">
        <f t="shared" si="16"/>
        <v>471</v>
      </c>
      <c r="F221">
        <f t="shared" ca="1" si="17"/>
        <v>0.77025955522433032</v>
      </c>
      <c r="G221" s="1" t="str">
        <f t="shared" ca="1" si="18"/>
        <v>0.00237806181623374-0.000548224534914898i</v>
      </c>
    </row>
    <row r="222" spans="1:7" x14ac:dyDescent="0.25">
      <c r="A222">
        <f>PICXO!$M222</f>
        <v>158.4893192461104</v>
      </c>
      <c r="B222" s="6" t="str">
        <f>PICXO!$S222</f>
        <v>0.234060232853897-0.451419947565933i</v>
      </c>
      <c r="C222">
        <f t="shared" si="19"/>
        <v>220</v>
      </c>
      <c r="D222">
        <f t="shared" si="15"/>
        <v>51250.894561068701</v>
      </c>
      <c r="E222">
        <f t="shared" si="16"/>
        <v>471</v>
      </c>
      <c r="F222">
        <f t="shared" ca="1" si="17"/>
        <v>0.96981036138646659</v>
      </c>
      <c r="G222" s="1" t="str">
        <f t="shared" ca="1" si="18"/>
        <v>0.0023780460522647-0.000532827256341868i</v>
      </c>
    </row>
    <row r="223" spans="1:7" x14ac:dyDescent="0.25">
      <c r="A223">
        <f>PICXO!$M223</f>
        <v>162.18100973589188</v>
      </c>
      <c r="B223" s="6" t="str">
        <f>PICXO!$S223</f>
        <v>0.225671490053573-0.445285305200804i</v>
      </c>
      <c r="C223">
        <f t="shared" si="19"/>
        <v>221</v>
      </c>
      <c r="D223">
        <f t="shared" si="15"/>
        <v>51483.853172709925</v>
      </c>
      <c r="E223">
        <f t="shared" si="16"/>
        <v>472</v>
      </c>
      <c r="F223">
        <f t="shared" ca="1" si="17"/>
        <v>0.16550603671302072</v>
      </c>
      <c r="G223" s="1" t="str">
        <f t="shared" ca="1" si="18"/>
        <v>0.00237803227015455-0.000517610343975188i</v>
      </c>
    </row>
    <row r="224" spans="1:7" x14ac:dyDescent="0.25">
      <c r="A224">
        <f>PICXO!$M224</f>
        <v>165.95869074375491</v>
      </c>
      <c r="B224" s="6" t="str">
        <f>PICXO!$S224</f>
        <v>0.217514609771461-0.439083976233529i</v>
      </c>
      <c r="C224">
        <f t="shared" si="19"/>
        <v>222</v>
      </c>
      <c r="D224">
        <f t="shared" si="15"/>
        <v>51716.81178435115</v>
      </c>
      <c r="E224">
        <f t="shared" si="16"/>
        <v>472</v>
      </c>
      <c r="F224">
        <f t="shared" ca="1" si="17"/>
        <v>0.36051451196638873</v>
      </c>
      <c r="G224" s="1" t="str">
        <f t="shared" ca="1" si="18"/>
        <v>0.00237801884132257-0.00050242558296095i</v>
      </c>
    </row>
    <row r="225" spans="1:7" x14ac:dyDescent="0.25">
      <c r="A225">
        <f>PICXO!$M225</f>
        <v>169.82436524617307</v>
      </c>
      <c r="B225" s="6" t="str">
        <f>PICXO!$S225</f>
        <v>0.209588413886743-0.432825303389801i</v>
      </c>
      <c r="C225">
        <f t="shared" si="19"/>
        <v>223</v>
      </c>
      <c r="D225">
        <f t="shared" si="15"/>
        <v>51949.770395992367</v>
      </c>
      <c r="E225">
        <f t="shared" si="16"/>
        <v>472</v>
      </c>
      <c r="F225">
        <f t="shared" ca="1" si="17"/>
        <v>0.55552298721975057</v>
      </c>
      <c r="G225" s="1" t="str">
        <f t="shared" ca="1" si="18"/>
        <v>0.0023780054124906-0.000487240821946711i</v>
      </c>
    </row>
    <row r="226" spans="1:7" x14ac:dyDescent="0.25">
      <c r="A226">
        <f>PICXO!$M226</f>
        <v>173.78008287493614</v>
      </c>
      <c r="B226" s="6" t="str">
        <f>PICXO!$S226</f>
        <v>0.201891313064309-0.426518342116454i</v>
      </c>
      <c r="C226">
        <f t="shared" si="19"/>
        <v>224</v>
      </c>
      <c r="D226">
        <f t="shared" si="15"/>
        <v>52182.729007633592</v>
      </c>
      <c r="E226">
        <f t="shared" si="16"/>
        <v>472</v>
      </c>
      <c r="F226">
        <f t="shared" ca="1" si="17"/>
        <v>0.75053146247311853</v>
      </c>
      <c r="G226" s="1" t="str">
        <f t="shared" ca="1" si="18"/>
        <v>0.00237799198365862-0.000472056060932473i</v>
      </c>
    </row>
    <row r="227" spans="1:7" x14ac:dyDescent="0.25">
      <c r="A227">
        <f>PICXO!$M227</f>
        <v>177.82794100389066</v>
      </c>
      <c r="B227" s="6" t="str">
        <f>PICXO!$S227</f>
        <v>0.194421335350411-0.42017184541616i</v>
      </c>
      <c r="C227">
        <f t="shared" si="19"/>
        <v>225</v>
      </c>
      <c r="D227">
        <f t="shared" si="15"/>
        <v>52415.68761927481</v>
      </c>
      <c r="E227">
        <f t="shared" si="16"/>
        <v>472</v>
      </c>
      <c r="F227">
        <f t="shared" ca="1" si="17"/>
        <v>0.94553993772648048</v>
      </c>
      <c r="G227" s="1" t="str">
        <f t="shared" ca="1" si="18"/>
        <v>0.00237797855482664-0.000456871299918235i</v>
      </c>
    </row>
    <row r="228" spans="1:7" x14ac:dyDescent="0.25">
      <c r="A228">
        <f>PICXO!$M228</f>
        <v>181.97008586099668</v>
      </c>
      <c r="B228" s="6" t="str">
        <f>PICXO!$S228</f>
        <v>0.18717615478426-0.413794251204388i</v>
      </c>
      <c r="C228">
        <f t="shared" si="19"/>
        <v>226</v>
      </c>
      <c r="D228">
        <f t="shared" si="15"/>
        <v>52648.646230916034</v>
      </c>
      <c r="E228">
        <f t="shared" si="16"/>
        <v>473</v>
      </c>
      <c r="F228">
        <f t="shared" ca="1" si="17"/>
        <v>0.13734914051017647</v>
      </c>
      <c r="G228" s="1" t="str">
        <f t="shared" ca="1" si="18"/>
        <v>0.00237796676566693-0.000441818513742517i</v>
      </c>
    </row>
    <row r="229" spans="1:7" x14ac:dyDescent="0.25">
      <c r="A229">
        <f>PICXO!$M229</f>
        <v>186.20871366628504</v>
      </c>
      <c r="B229" s="6" t="str">
        <f>PICXO!$S229</f>
        <v>0.180153119823089-0.407393672083402i</v>
      </c>
      <c r="C229">
        <f t="shared" si="19"/>
        <v>227</v>
      </c>
      <c r="D229">
        <f t="shared" si="15"/>
        <v>52881.604842557252</v>
      </c>
      <c r="E229">
        <f t="shared" si="16"/>
        <v>473</v>
      </c>
      <c r="F229">
        <f t="shared" ca="1" si="17"/>
        <v>0.32791868092960152</v>
      </c>
      <c r="G229" s="1" t="str">
        <f t="shared" ca="1" si="18"/>
        <v>0.00237795561185168-0.000426816865518286i</v>
      </c>
    </row>
    <row r="230" spans="1:7" x14ac:dyDescent="0.25">
      <c r="A230">
        <f>PICXO!$M230</f>
        <v>190.54607179632276</v>
      </c>
      <c r="B230" s="6" t="str">
        <f>PICXO!$S230</f>
        <v>0.173349281401133-0.400977887411527i</v>
      </c>
      <c r="C230">
        <f t="shared" si="19"/>
        <v>228</v>
      </c>
      <c r="D230">
        <f t="shared" si="15"/>
        <v>53114.563454198476</v>
      </c>
      <c r="E230">
        <f t="shared" si="16"/>
        <v>473</v>
      </c>
      <c r="F230">
        <f t="shared" ca="1" si="17"/>
        <v>0.51848822134903261</v>
      </c>
      <c r="G230" s="1" t="str">
        <f t="shared" ca="1" si="18"/>
        <v>0.00237794445803642-0.000411815217294054i</v>
      </c>
    </row>
    <row r="231" spans="1:7" x14ac:dyDescent="0.25">
      <c r="A231">
        <f>PICXO!$M231</f>
        <v>194.98445997580251</v>
      </c>
      <c r="B231" s="6" t="str">
        <f>PICXO!$S231</f>
        <v>0.166761420462169-0.394554337536418i</v>
      </c>
      <c r="C231">
        <f t="shared" si="19"/>
        <v>229</v>
      </c>
      <c r="D231">
        <f t="shared" si="15"/>
        <v>53347.522065839694</v>
      </c>
      <c r="E231">
        <f t="shared" si="16"/>
        <v>473</v>
      </c>
      <c r="F231">
        <f t="shared" ca="1" si="17"/>
        <v>0.70905776176845758</v>
      </c>
      <c r="G231" s="1" t="str">
        <f t="shared" ca="1" si="18"/>
        <v>0.00237793330422116-0.000396813569069823i</v>
      </c>
    </row>
    <row r="232" spans="1:7" x14ac:dyDescent="0.25">
      <c r="A232">
        <f>PICXO!$M232</f>
        <v>199.52623149688571</v>
      </c>
      <c r="B232" s="6" t="str">
        <f>PICXO!$S232</f>
        <v>0.160386074818317-0.38813012006207i</v>
      </c>
      <c r="C232">
        <f t="shared" si="19"/>
        <v>230</v>
      </c>
      <c r="D232">
        <f t="shared" si="15"/>
        <v>53580.480677480919</v>
      </c>
      <c r="E232">
        <f t="shared" si="16"/>
        <v>473</v>
      </c>
      <c r="F232">
        <f t="shared" ca="1" si="17"/>
        <v>0.89962730218788867</v>
      </c>
      <c r="G232" s="1" t="str">
        <f t="shared" ca="1" si="18"/>
        <v>0.0023779221504059-0.000381811920845591i</v>
      </c>
    </row>
    <row r="233" spans="1:7" x14ac:dyDescent="0.25">
      <c r="A233">
        <f>PICXO!$M233</f>
        <v>204.1737944669506</v>
      </c>
      <c r="B233" s="6" t="str">
        <f>PICXO!$S233</f>
        <v>0.154219565219699-0.38171198799756i</v>
      </c>
      <c r="C233">
        <f t="shared" si="19"/>
        <v>231</v>
      </c>
      <c r="D233">
        <f t="shared" si="15"/>
        <v>53813.439289122136</v>
      </c>
      <c r="E233">
        <f t="shared" si="16"/>
        <v>474</v>
      </c>
      <c r="F233">
        <f t="shared" ca="1" si="17"/>
        <v>8.8143711808560191E-2</v>
      </c>
      <c r="G233" s="1" t="str">
        <f t="shared" ca="1" si="18"/>
        <v>0.00237791205215036-0.000366882698844786i</v>
      </c>
    </row>
    <row r="234" spans="1:7" x14ac:dyDescent="0.25">
      <c r="A234">
        <f>PICXO!$M234</f>
        <v>208.92961308540137</v>
      </c>
      <c r="B234" s="6" t="str">
        <f>PICXO!$S234</f>
        <v>0.148258020523948-0.37530634965061i</v>
      </c>
      <c r="C234">
        <f t="shared" si="19"/>
        <v>232</v>
      </c>
      <c r="D234">
        <f t="shared" si="15"/>
        <v>54046.397900763361</v>
      </c>
      <c r="E234">
        <f t="shared" si="16"/>
        <v>474</v>
      </c>
      <c r="F234">
        <f t="shared" ca="1" si="17"/>
        <v>0.27437535988687156</v>
      </c>
      <c r="G234" s="1" t="str">
        <f t="shared" ca="1" si="18"/>
        <v>0.00237790312854101-0.000352034074071416i</v>
      </c>
    </row>
    <row r="235" spans="1:7" x14ac:dyDescent="0.25">
      <c r="A235">
        <f>PICXO!$M235</f>
        <v>213.79620895022055</v>
      </c>
      <c r="B235" s="6" t="str">
        <f>PICXO!$S235</f>
        <v>0.142497401883099-0.368919270114376i</v>
      </c>
      <c r="C235">
        <f t="shared" si="19"/>
        <v>233</v>
      </c>
      <c r="D235">
        <f t="shared" si="15"/>
        <v>54279.356512404585</v>
      </c>
      <c r="E235">
        <f t="shared" si="16"/>
        <v>474</v>
      </c>
      <c r="F235">
        <f t="shared" ca="1" si="17"/>
        <v>0.46060700796518295</v>
      </c>
      <c r="G235" s="1" t="str">
        <f t="shared" ca="1" si="18"/>
        <v>0.00237789420493165-0.000337185449298046i</v>
      </c>
    </row>
    <row r="236" spans="1:7" x14ac:dyDescent="0.25">
      <c r="A236">
        <f>PICXO!$M236</f>
        <v>218.77616239495231</v>
      </c>
      <c r="B236" s="6" t="str">
        <f>PICXO!$S236</f>
        <v>0.136933525876313-0.362556474203479i</v>
      </c>
      <c r="C236">
        <f t="shared" si="19"/>
        <v>234</v>
      </c>
      <c r="D236">
        <f t="shared" si="15"/>
        <v>54512.315124045803</v>
      </c>
      <c r="E236">
        <f t="shared" si="16"/>
        <v>474</v>
      </c>
      <c r="F236">
        <f t="shared" ca="1" si="17"/>
        <v>0.64683865604348856</v>
      </c>
      <c r="G236" s="1" t="str">
        <f t="shared" ca="1" si="18"/>
        <v>0.0023778852813223-0.000322336824524676i</v>
      </c>
    </row>
    <row r="237" spans="1:7" x14ac:dyDescent="0.25">
      <c r="A237">
        <f>PICXO!$M237</f>
        <v>223.87211385683094</v>
      </c>
      <c r="B237" s="6" t="str">
        <f>PICXO!$S237</f>
        <v>0.131562086534589-0.356223350695265i</v>
      </c>
      <c r="C237">
        <f t="shared" si="19"/>
        <v>235</v>
      </c>
      <c r="D237">
        <f t="shared" si="15"/>
        <v>54745.273735687028</v>
      </c>
      <c r="E237">
        <f t="shared" si="16"/>
        <v>474</v>
      </c>
      <c r="F237">
        <f t="shared" ca="1" si="17"/>
        <v>0.83307030412179983</v>
      </c>
      <c r="G237" s="1" t="str">
        <f t="shared" ca="1" si="18"/>
        <v>0.00237787635771294-0.000307488199751305i</v>
      </c>
    </row>
    <row r="238" spans="1:7" x14ac:dyDescent="0.25">
      <c r="A238">
        <f>PICXO!$M238</f>
        <v>229.08676527677417</v>
      </c>
      <c r="B238" s="6" t="str">
        <f>PICXO!$S238</f>
        <v>0.126378676219016-0.349924957734783i</v>
      </c>
      <c r="C238">
        <f t="shared" si="19"/>
        <v>236</v>
      </c>
      <c r="D238">
        <f t="shared" si="15"/>
        <v>54978.232347328245</v>
      </c>
      <c r="E238">
        <f t="shared" si="16"/>
        <v>475</v>
      </c>
      <c r="F238">
        <f t="shared" ca="1" si="17"/>
        <v>1.8862586127054475E-2</v>
      </c>
      <c r="G238" s="1" t="str">
        <f t="shared" ca="1" si="18"/>
        <v>0.00237786766227685-0.000292652220412332i</v>
      </c>
    </row>
    <row r="239" spans="1:7" x14ac:dyDescent="0.25">
      <c r="A239">
        <f>PICXO!$M239</f>
        <v>234.42288153198876</v>
      </c>
      <c r="B239" s="6" t="str">
        <f>PICXO!$S239</f>
        <v>0.121378805323216-0.343666029270644i</v>
      </c>
      <c r="C239">
        <f t="shared" si="19"/>
        <v>237</v>
      </c>
      <c r="D239">
        <f t="shared" si="15"/>
        <v>55211.19095896947</v>
      </c>
      <c r="E239">
        <f t="shared" si="16"/>
        <v>475</v>
      </c>
      <c r="F239">
        <f t="shared" ca="1" si="17"/>
        <v>0.20085508434913885</v>
      </c>
      <c r="G239" s="1" t="str">
        <f t="shared" ca="1" si="18"/>
        <v>0.00237786094015896-0.000277925602991578i</v>
      </c>
    </row>
    <row r="240" spans="1:7" x14ac:dyDescent="0.25">
      <c r="A240">
        <f>PICXO!$M240</f>
        <v>239.88329190194551</v>
      </c>
      <c r="B240" s="6" t="str">
        <f>PICXO!$S240</f>
        <v>0.116557920790666-0.337450982386628i</v>
      </c>
      <c r="C240">
        <f t="shared" si="19"/>
        <v>238</v>
      </c>
      <c r="D240">
        <f t="shared" si="15"/>
        <v>55444.149570610687</v>
      </c>
      <c r="E240">
        <f t="shared" si="16"/>
        <v>475</v>
      </c>
      <c r="F240">
        <f t="shared" ca="1" si="17"/>
        <v>0.38284758257121748</v>
      </c>
      <c r="G240" s="1" t="str">
        <f t="shared" ca="1" si="18"/>
        <v>0.00237785421804106-0.000263198985570825i</v>
      </c>
    </row>
    <row r="241" spans="1:7" x14ac:dyDescent="0.25">
      <c r="A241">
        <f>PICXO!$M241</f>
        <v>245.47089156849918</v>
      </c>
      <c r="B241" s="6" t="str">
        <f>PICXO!$S241</f>
        <v>0.111911423439243-0.33128392540907i</v>
      </c>
      <c r="C241">
        <f t="shared" si="19"/>
        <v>239</v>
      </c>
      <c r="D241">
        <f t="shared" si="15"/>
        <v>55677.108182251912</v>
      </c>
      <c r="E241">
        <f t="shared" si="16"/>
        <v>475</v>
      </c>
      <c r="F241">
        <f t="shared" ca="1" si="17"/>
        <v>0.56484008079330184</v>
      </c>
      <c r="G241" s="1" t="str">
        <f t="shared" ca="1" si="18"/>
        <v>0.00237784749592316-0.000248472368150072i</v>
      </c>
    </row>
    <row r="242" spans="1:7" x14ac:dyDescent="0.25">
      <c r="A242">
        <f>PICXO!$M242</f>
        <v>251.18864315095405</v>
      </c>
      <c r="B242" s="6" t="str">
        <f>PICXO!$S242</f>
        <v>0.107434684101226-0.325168666670648i</v>
      </c>
      <c r="C242">
        <f t="shared" si="19"/>
        <v>240</v>
      </c>
      <c r="D242">
        <f t="shared" si="15"/>
        <v>55910.066793893129</v>
      </c>
      <c r="E242">
        <f t="shared" si="16"/>
        <v>475</v>
      </c>
      <c r="F242">
        <f t="shared" ca="1" si="17"/>
        <v>0.74683257901538058</v>
      </c>
      <c r="G242" s="1" t="str">
        <f t="shared" ca="1" si="18"/>
        <v>0.00237784077380526-0.000233745750729319i</v>
      </c>
    </row>
    <row r="243" spans="1:7" x14ac:dyDescent="0.25">
      <c r="A243">
        <f>PICXO!$M243</f>
        <v>257.03957827688208</v>
      </c>
      <c r="B243" s="6" t="str">
        <f>PICXO!$S243</f>
        <v>0.103123058595513-0.319108723818441i</v>
      </c>
      <c r="C243">
        <f t="shared" si="19"/>
        <v>241</v>
      </c>
      <c r="D243">
        <f t="shared" si="15"/>
        <v>56143.025405534354</v>
      </c>
      <c r="E243">
        <f t="shared" si="16"/>
        <v>475</v>
      </c>
      <c r="F243">
        <f t="shared" ca="1" si="17"/>
        <v>0.92882507723746488</v>
      </c>
      <c r="G243" s="1" t="str">
        <f t="shared" ca="1" si="18"/>
        <v>0.00237783405168737-0.000219019133308565i</v>
      </c>
    </row>
    <row r="244" spans="1:7" x14ac:dyDescent="0.25">
      <c r="A244">
        <f>PICXO!$M244</f>
        <v>263.02679918953373</v>
      </c>
      <c r="B244" s="6" t="str">
        <f>PICXO!$S244</f>
        <v>0.0989719015498854-0.313107333567002i</v>
      </c>
      <c r="C244">
        <f t="shared" si="19"/>
        <v>242</v>
      </c>
      <c r="D244">
        <f t="shared" si="15"/>
        <v>56375.984017175571</v>
      </c>
      <c r="E244">
        <f t="shared" si="16"/>
        <v>476</v>
      </c>
      <c r="F244">
        <f t="shared" ca="1" si="17"/>
        <v>0.10829505947513633</v>
      </c>
      <c r="G244" s="1" t="str">
        <f t="shared" ca="1" si="18"/>
        <v>0.00237782866307162-0.000204347187383283i</v>
      </c>
    </row>
    <row r="245" spans="1:7" x14ac:dyDescent="0.25">
      <c r="A245">
        <f>PICXO!$M245</f>
        <v>269.15348039268673</v>
      </c>
      <c r="B245" s="6" t="str">
        <f>PICXO!$S245</f>
        <v>0.0949765791074406-0.307167461796133i</v>
      </c>
      <c r="C245">
        <f t="shared" si="19"/>
        <v>243</v>
      </c>
      <c r="D245">
        <f t="shared" si="15"/>
        <v>56608.942628816796</v>
      </c>
      <c r="E245">
        <f t="shared" si="16"/>
        <v>476</v>
      </c>
      <c r="F245">
        <f t="shared" ca="1" si="17"/>
        <v>0.28614490267247678</v>
      </c>
      <c r="G245" s="1" t="str">
        <f t="shared" ca="1" si="18"/>
        <v>0.00237782413092572-0.000189710355377893i</v>
      </c>
    </row>
    <row r="246" spans="1:7" x14ac:dyDescent="0.25">
      <c r="A246">
        <f>PICXO!$M246</f>
        <v>275.42287033381172</v>
      </c>
      <c r="B246" s="6" t="str">
        <f>PICXO!$S246</f>
        <v>0.0911324805465557-0.301291813908865i</v>
      </c>
      <c r="C246">
        <f t="shared" si="19"/>
        <v>244</v>
      </c>
      <c r="D246">
        <f t="shared" si="15"/>
        <v>56841.901240458013</v>
      </c>
      <c r="E246">
        <f t="shared" si="16"/>
        <v>476</v>
      </c>
      <c r="F246">
        <f t="shared" ca="1" si="17"/>
        <v>0.46399474586981171</v>
      </c>
      <c r="G246" s="1" t="str">
        <f t="shared" ca="1" si="18"/>
        <v>0.00237781959877983-0.000175073523372503i</v>
      </c>
    </row>
    <row r="247" spans="1:7" x14ac:dyDescent="0.25">
      <c r="A247">
        <f>PICXO!$M247</f>
        <v>281.83829312644031</v>
      </c>
      <c r="B247" s="6" t="str">
        <f>PICXO!$S247</f>
        <v>0.0874350288552183-0.295482845366863i</v>
      </c>
      <c r="C247">
        <f t="shared" si="19"/>
        <v>245</v>
      </c>
      <c r="D247">
        <f t="shared" si="15"/>
        <v>57074.859852099238</v>
      </c>
      <c r="E247">
        <f t="shared" si="16"/>
        <v>476</v>
      </c>
      <c r="F247">
        <f t="shared" ca="1" si="17"/>
        <v>0.64184458906715214</v>
      </c>
      <c r="G247" s="1" t="str">
        <f t="shared" ca="1" si="18"/>
        <v>0.00237781506663393-0.000160436691367113i</v>
      </c>
    </row>
    <row r="248" spans="1:7" x14ac:dyDescent="0.25">
      <c r="A248">
        <f>PICXO!$M248</f>
        <v>288.4031503126551</v>
      </c>
      <c r="B248" s="6" t="str">
        <f>PICXO!$S248</f>
        <v>0.0838796903001491-0.289742772330879i</v>
      </c>
      <c r="C248">
        <f t="shared" si="19"/>
        <v>246</v>
      </c>
      <c r="D248">
        <f t="shared" si="15"/>
        <v>57307.818463740463</v>
      </c>
      <c r="E248">
        <f t="shared" si="16"/>
        <v>476</v>
      </c>
      <c r="F248">
        <f t="shared" ca="1" si="17"/>
        <v>0.81969443226449257</v>
      </c>
      <c r="G248" s="1" t="str">
        <f t="shared" ca="1" si="18"/>
        <v>0.00237781053448803-0.000145799859361724i</v>
      </c>
    </row>
    <row r="249" spans="1:7" x14ac:dyDescent="0.25">
      <c r="A249">
        <f>PICXO!$M249</f>
        <v>295.12092266663291</v>
      </c>
      <c r="B249" s="6" t="str">
        <f>PICXO!$S249</f>
        <v>0.080461983036238-0.284073582339011i</v>
      </c>
      <c r="C249">
        <f t="shared" si="19"/>
        <v>247</v>
      </c>
      <c r="D249">
        <f t="shared" si="15"/>
        <v>57540.77707538168</v>
      </c>
      <c r="E249">
        <f t="shared" si="16"/>
        <v>476</v>
      </c>
      <c r="F249">
        <f t="shared" ca="1" si="17"/>
        <v>0.99754427546182756</v>
      </c>
      <c r="G249" s="1" t="str">
        <f t="shared" ca="1" si="18"/>
        <v>0.00237780600234214-0.000131163027356334i</v>
      </c>
    </row>
    <row r="250" spans="1:7" x14ac:dyDescent="0.25">
      <c r="A250">
        <f>PICXO!$M250</f>
        <v>301.99517204019554</v>
      </c>
      <c r="B250" s="6" t="str">
        <f>PICXO!$S250</f>
        <v>0.0771774848010796-0.278477044964642i</v>
      </c>
      <c r="C250">
        <f t="shared" si="19"/>
        <v>248</v>
      </c>
      <c r="D250">
        <f t="shared" si="15"/>
        <v>57773.735687022905</v>
      </c>
      <c r="E250">
        <f t="shared" si="16"/>
        <v>477</v>
      </c>
      <c r="F250">
        <f t="shared" ca="1" si="17"/>
        <v>0.1714016610904795</v>
      </c>
      <c r="G250" s="1" t="str">
        <f t="shared" ca="1" si="18"/>
        <v>0.00237780363698485-0.000116581454663539i</v>
      </c>
    </row>
    <row r="251" spans="1:7" x14ac:dyDescent="0.25">
      <c r="A251">
        <f>PICXO!$M251</f>
        <v>309.02954325135278</v>
      </c>
      <c r="B251" s="6" t="str">
        <f>PICXO!$S251</f>
        <v>0.074021839744264-0.272954722399573i</v>
      </c>
      <c r="C251">
        <f t="shared" si="19"/>
        <v>249</v>
      </c>
      <c r="D251">
        <f t="shared" si="15"/>
        <v>58006.694298664122</v>
      </c>
      <c r="E251">
        <f t="shared" si="16"/>
        <v>477</v>
      </c>
      <c r="F251">
        <f t="shared" ca="1" si="17"/>
        <v>0.34520314760407023</v>
      </c>
      <c r="G251" s="1" t="str">
        <f t="shared" ca="1" si="18"/>
        <v>0.00237780130196515-0.000102000655666299i</v>
      </c>
    </row>
    <row r="252" spans="1:7" x14ac:dyDescent="0.25">
      <c r="A252">
        <f>PICXO!$M252</f>
        <v>316.2277660168312</v>
      </c>
      <c r="B252" s="6" t="str">
        <f>PICXO!$S252</f>
        <v>0.0709907644377259-0.267507979917299i</v>
      </c>
      <c r="C252">
        <f t="shared" si="19"/>
        <v>250</v>
      </c>
      <c r="D252">
        <f t="shared" si="15"/>
        <v>58239.652910305347</v>
      </c>
      <c r="E252">
        <f t="shared" si="16"/>
        <v>477</v>
      </c>
      <c r="F252">
        <f t="shared" ca="1" si="17"/>
        <v>0.5190046341176664</v>
      </c>
      <c r="G252" s="1" t="str">
        <f t="shared" ca="1" si="18"/>
        <v>0.00237779896694546-0.0000874198566690586i</v>
      </c>
    </row>
    <row r="253" spans="1:7" x14ac:dyDescent="0.25">
      <c r="A253">
        <f>PICXO!$M253</f>
        <v>323.59365692962137</v>
      </c>
      <c r="B253" s="6" t="str">
        <f>PICXO!$S253</f>
        <v>0.068080053117111-0.262137996174633i</v>
      </c>
      <c r="C253">
        <f t="shared" si="19"/>
        <v>251</v>
      </c>
      <c r="D253">
        <f t="shared" si="15"/>
        <v>58472.611521946565</v>
      </c>
      <c r="E253">
        <f t="shared" si="16"/>
        <v>477</v>
      </c>
      <c r="F253">
        <f t="shared" ca="1" si="17"/>
        <v>0.69280612063125713</v>
      </c>
      <c r="G253" s="1" t="str">
        <f t="shared" ca="1" si="18"/>
        <v>0.00237779663192577-0.0000728390576718186i</v>
      </c>
    </row>
    <row r="254" spans="1:7" x14ac:dyDescent="0.25">
      <c r="A254">
        <f>PICXO!$M254</f>
        <v>331.13112148258369</v>
      </c>
      <c r="B254" s="6" t="str">
        <f>PICXO!$S254</f>
        <v>0.0652855822020606-0.256845773316796i</v>
      </c>
      <c r="C254">
        <f t="shared" si="19"/>
        <v>252</v>
      </c>
      <c r="D254">
        <f t="shared" si="15"/>
        <v>58705.570133587789</v>
      </c>
      <c r="E254">
        <f t="shared" si="16"/>
        <v>477</v>
      </c>
      <c r="F254">
        <f t="shared" ca="1" si="17"/>
        <v>0.8666076071448533</v>
      </c>
      <c r="G254" s="1" t="str">
        <f t="shared" ca="1" si="18"/>
        <v>0.00237779429690607-0.0000582582586745782i</v>
      </c>
    </row>
    <row r="255" spans="1:7" x14ac:dyDescent="0.25">
      <c r="A255">
        <f>PICXO!$M255</f>
        <v>338.84415613919498</v>
      </c>
      <c r="B255" s="6" t="str">
        <f>PICXO!$S255</f>
        <v>0.0626033141428905-0.251632146855997i</v>
      </c>
      <c r="C255">
        <f t="shared" si="19"/>
        <v>253</v>
      </c>
      <c r="D255">
        <f t="shared" si="15"/>
        <v>58938.528745229007</v>
      </c>
      <c r="E255">
        <f t="shared" si="16"/>
        <v>478</v>
      </c>
      <c r="F255">
        <f t="shared" ca="1" si="17"/>
        <v>3.9489270388121007E-2</v>
      </c>
      <c r="G255" s="1" t="str">
        <f t="shared" ca="1" si="18"/>
        <v>0.00237779247917928-0.0000436821955009469i</v>
      </c>
    </row>
    <row r="256" spans="1:7" x14ac:dyDescent="0.25">
      <c r="A256">
        <f>PICXO!$M256</f>
        <v>346.73685045252387</v>
      </c>
      <c r="B256" s="6" t="str">
        <f>PICXO!$S256</f>
        <v>0.0600293006415464-0.246497795297536i</v>
      </c>
      <c r="C256">
        <f t="shared" si="19"/>
        <v>254</v>
      </c>
      <c r="D256">
        <f t="shared" si="15"/>
        <v>59171.487356870231</v>
      </c>
      <c r="E256">
        <f t="shared" si="16"/>
        <v>478</v>
      </c>
      <c r="F256">
        <f t="shared" ca="1" si="17"/>
        <v>0.20933455206665683</v>
      </c>
      <c r="G256" s="1" t="str">
        <f t="shared" ca="1" si="18"/>
        <v>0.00237779236906164-0.0000291217655124749i</v>
      </c>
    </row>
    <row r="257" spans="1:7" x14ac:dyDescent="0.25">
      <c r="A257">
        <f>PICXO!$M257</f>
        <v>354.81338923356714</v>
      </c>
      <c r="B257" s="6" t="str">
        <f>PICXO!$S257</f>
        <v>0.0575596852912249-0.241443249493147i</v>
      </c>
      <c r="C257">
        <f t="shared" ref="C257:C320" si="20">C256+1</f>
        <v>255</v>
      </c>
      <c r="D257">
        <f t="shared" si="15"/>
        <v>59404.445968511449</v>
      </c>
      <c r="E257">
        <f t="shared" si="16"/>
        <v>478</v>
      </c>
      <c r="F257">
        <f t="shared" ca="1" si="17"/>
        <v>0.37917983374518732</v>
      </c>
      <c r="G257" s="1" t="str">
        <f t="shared" ca="1" si="18"/>
        <v>0.00237779225894399-0.0000145613355240034i</v>
      </c>
    </row>
    <row r="258" spans="1:7" x14ac:dyDescent="0.25">
      <c r="A258">
        <f>PICXO!$M258</f>
        <v>363.07805477009276</v>
      </c>
      <c r="B258" s="6" t="str">
        <f>PICXO!$S258</f>
        <v>0.0551907056795739-0.236468901704283i</v>
      </c>
      <c r="C258">
        <f t="shared" si="20"/>
        <v>256</v>
      </c>
      <c r="D258">
        <f t="shared" si="15"/>
        <v>59637.404580152674</v>
      </c>
      <c r="G258" s="1" t="str">
        <f t="shared" ref="G258:G321" ca="1" si="21">IMCONJUGATE(OFFSET(H_f__linear,511-$C258,0,1,1))</f>
        <v>0.00237779225894399+0.0000145613355240034i</v>
      </c>
    </row>
    <row r="259" spans="1:7" x14ac:dyDescent="0.25">
      <c r="A259">
        <f>PICXO!$M259</f>
        <v>371.53522909716344</v>
      </c>
      <c r="B259" s="6" t="str">
        <f>PICXO!$S259</f>
        <v>0.052918694998783-0.231575014361582i</v>
      </c>
      <c r="C259">
        <f t="shared" si="20"/>
        <v>257</v>
      </c>
      <c r="D259">
        <f t="shared" ref="D259:D322" si="22">C259/256*CEdsp2</f>
        <v>59870.363191793898</v>
      </c>
      <c r="G259" s="1" t="str">
        <f t="shared" ca="1" si="21"/>
        <v>0.00237779236906164+0.0000291217655124749i</v>
      </c>
    </row>
    <row r="260" spans="1:7" x14ac:dyDescent="0.25">
      <c r="A260">
        <f>PICXO!$M260</f>
        <v>380.18939632055185</v>
      </c>
      <c r="B260" s="6" t="str">
        <f>PICXO!$S260</f>
        <v>0.0507400832018223-0.226761728511397i</v>
      </c>
      <c r="C260">
        <f t="shared" si="20"/>
        <v>258</v>
      </c>
      <c r="D260">
        <f t="shared" si="22"/>
        <v>60103.321803435116</v>
      </c>
      <c r="G260" s="1" t="str">
        <f t="shared" ca="1" si="21"/>
        <v>0.00237779247917928+0.0000436821955009469i</v>
      </c>
    </row>
    <row r="261" spans="1:7" x14ac:dyDescent="0.25">
      <c r="A261">
        <f>PICXO!$M261</f>
        <v>389.04514499427063</v>
      </c>
      <c r="B261" s="6" t="str">
        <f>PICXO!$S261</f>
        <v>0.0486513977459353-0.222029071941329i</v>
      </c>
      <c r="C261">
        <f t="shared" si="20"/>
        <v>259</v>
      </c>
      <c r="D261">
        <f t="shared" si="22"/>
        <v>60336.28041507634</v>
      </c>
      <c r="G261" s="1" t="str">
        <f t="shared" ca="1" si="21"/>
        <v>0.00237779429690607+0.0000582582586745782i</v>
      </c>
    </row>
    <row r="262" spans="1:7" x14ac:dyDescent="0.25">
      <c r="A262">
        <f>PICXO!$M262</f>
        <v>398.10717055348704</v>
      </c>
      <c r="B262" s="6" t="str">
        <f>PICXO!$S262</f>
        <v>0.046649263958902-0.217376966981149i</v>
      </c>
      <c r="C262">
        <f t="shared" si="20"/>
        <v>260</v>
      </c>
      <c r="D262">
        <f t="shared" si="22"/>
        <v>60569.239026717558</v>
      </c>
      <c r="G262" s="1" t="str">
        <f t="shared" ca="1" si="21"/>
        <v>0.00237779663192577+0.0000728390576718186i</v>
      </c>
    </row>
    <row r="263" spans="1:7" x14ac:dyDescent="0.25">
      <c r="A263">
        <f>PICXO!$M263</f>
        <v>407.38027780410187</v>
      </c>
      <c r="B263" s="6" t="str">
        <f>PICXO!$S263</f>
        <v>0.0447304050652569-0.212805237976196i</v>
      </c>
      <c r="C263">
        <f t="shared" si="20"/>
        <v>261</v>
      </c>
      <c r="D263">
        <f t="shared" si="22"/>
        <v>60802.197638358783</v>
      </c>
      <c r="G263" s="1" t="str">
        <f t="shared" ca="1" si="21"/>
        <v>0.00237779896694546+0.0000874198566690586i</v>
      </c>
    </row>
    <row r="264" spans="1:7" x14ac:dyDescent="0.25">
      <c r="A264">
        <f>PICXO!$M264</f>
        <v>416.86938347032424</v>
      </c>
      <c r="B264" s="6" t="str">
        <f>PICXO!$S264</f>
        <v>0.0428916419034946-0.208313618434365i</v>
      </c>
      <c r="C264">
        <f t="shared" si="20"/>
        <v>262</v>
      </c>
      <c r="D264">
        <f t="shared" si="22"/>
        <v>61035.15625</v>
      </c>
      <c r="G264" s="1" t="str">
        <f t="shared" ca="1" si="21"/>
        <v>0.00237780130196515+0.000102000655666299i</v>
      </c>
    </row>
    <row r="265" spans="1:7" x14ac:dyDescent="0.25">
      <c r="A265">
        <f>PICXO!$M265</f>
        <v>426.57951880158117</v>
      </c>
      <c r="B265" s="6" t="str">
        <f>PICXO!$S265</f>
        <v>0.0411298923677004-0.203901757847562i</v>
      </c>
      <c r="C265">
        <f t="shared" si="20"/>
        <v>263</v>
      </c>
      <c r="D265">
        <f t="shared" si="22"/>
        <v>61268.114861641225</v>
      </c>
      <c r="G265" s="1" t="str">
        <f t="shared" ca="1" si="21"/>
        <v>0.00237780363698485+0.000116581454663539i</v>
      </c>
    </row>
    <row r="266" spans="1:7" x14ac:dyDescent="0.25">
      <c r="A266">
        <f>PICXO!$M266</f>
        <v>436.51583224015377</v>
      </c>
      <c r="B266" s="6" t="str">
        <f>PICXO!$S266</f>
        <v>0.0394421706024179-0.199569228191422i</v>
      </c>
      <c r="C266">
        <f t="shared" si="20"/>
        <v>264</v>
      </c>
      <c r="D266">
        <f t="shared" si="22"/>
        <v>61501.073473282442</v>
      </c>
      <c r="G266" s="1" t="str">
        <f t="shared" ca="1" si="21"/>
        <v>0.00237780600234214+0.000131163027356334i</v>
      </c>
    </row>
    <row r="267" spans="1:7" x14ac:dyDescent="0.25">
      <c r="A267">
        <f>PICXO!$M267</f>
        <v>446.68359215095063</v>
      </c>
      <c r="B267" s="6" t="str">
        <f>PICXO!$S267</f>
        <v>0.0378255859774317-0.195315530108451i</v>
      </c>
      <c r="C267">
        <f t="shared" si="20"/>
        <v>265</v>
      </c>
      <c r="D267">
        <f t="shared" si="22"/>
        <v>61734.032084923667</v>
      </c>
      <c r="G267" s="1" t="str">
        <f t="shared" ca="1" si="21"/>
        <v>0.00237781053448803+0.000145799859361724i</v>
      </c>
    </row>
    <row r="268" spans="1:7" x14ac:dyDescent="0.25">
      <c r="A268">
        <f>PICXO!$M268</f>
        <v>457.08818961486179</v>
      </c>
      <c r="B268" s="6" t="str">
        <f>PICXO!$S268</f>
        <v>0.0362773418693791-0.191140098780055i</v>
      </c>
      <c r="C268">
        <f t="shared" si="20"/>
        <v>266</v>
      </c>
      <c r="D268">
        <f t="shared" si="22"/>
        <v>61966.990696564884</v>
      </c>
      <c r="G268" s="1" t="str">
        <f t="shared" ca="1" si="21"/>
        <v>0.00237781506663393+0.000160436691367113i</v>
      </c>
    </row>
    <row r="269" spans="1:7" x14ac:dyDescent="0.25">
      <c r="A269">
        <f>PICXO!$M269</f>
        <v>467.7351412871846</v>
      </c>
      <c r="B269" s="6" t="str">
        <f>PICXO!$S269</f>
        <v>0.0347947342737598-0.187042309494537i</v>
      </c>
      <c r="C269">
        <f t="shared" si="20"/>
        <v>267</v>
      </c>
      <c r="D269">
        <f t="shared" si="22"/>
        <v>62199.949308206109</v>
      </c>
      <c r="G269" s="1" t="str">
        <f t="shared" ca="1" si="21"/>
        <v>0.00237781959877983+0.000175073523372503i</v>
      </c>
    </row>
    <row r="270" spans="1:7" x14ac:dyDescent="0.25">
      <c r="A270">
        <f>PICXO!$M270</f>
        <v>478.63009232262397</v>
      </c>
      <c r="B270" s="6" t="str">
        <f>PICXO!$S270</f>
        <v>0.0333751502685928-0.183021482919238i</v>
      </c>
      <c r="C270">
        <f t="shared" si="20"/>
        <v>268</v>
      </c>
      <c r="D270">
        <f t="shared" si="22"/>
        <v>62432.907919847334</v>
      </c>
      <c r="G270" s="1" t="str">
        <f t="shared" ca="1" si="21"/>
        <v>0.00237782413092572+0.000189710355377893i</v>
      </c>
    </row>
    <row r="271" spans="1:7" x14ac:dyDescent="0.25">
      <c r="A271">
        <f>PICXO!$M271</f>
        <v>489.77881936843141</v>
      </c>
      <c r="B271" s="6" t="str">
        <f>PICXO!$S271</f>
        <v>0.0320160663516259-0.179076890084643i</v>
      </c>
      <c r="C271">
        <f t="shared" si="20"/>
        <v>269</v>
      </c>
      <c r="D271">
        <f t="shared" si="22"/>
        <v>62665.866531488551</v>
      </c>
      <c r="G271" s="1" t="str">
        <f t="shared" ca="1" si="21"/>
        <v>0.00237782866307162+0.000204347187383283i</v>
      </c>
    </row>
    <row r="272" spans="1:7" x14ac:dyDescent="0.25">
      <c r="A272">
        <f>PICXO!$M272</f>
        <v>501.18723362725666</v>
      </c>
      <c r="B272" s="6" t="str">
        <f>PICXO!$S272</f>
        <v>0.0307150466685656-0.175207757089974i</v>
      </c>
      <c r="C272">
        <f t="shared" si="20"/>
        <v>270</v>
      </c>
      <c r="D272">
        <f t="shared" si="22"/>
        <v>62898.825143129776</v>
      </c>
      <c r="G272" s="1" t="str">
        <f t="shared" ca="1" si="21"/>
        <v>0.00237783405168737+0.000219019133308565i</v>
      </c>
    </row>
    <row r="273" spans="1:7" x14ac:dyDescent="0.25">
      <c r="A273">
        <f>PICXO!$M273</f>
        <v>512.86138399134882</v>
      </c>
      <c r="B273" s="6" t="str">
        <f>PICXO!$S273</f>
        <v>0.0294697411506547-0.17141326953926i</v>
      </c>
      <c r="C273">
        <f t="shared" si="20"/>
        <v>271</v>
      </c>
      <c r="D273">
        <f t="shared" si="22"/>
        <v>63131.783754770993</v>
      </c>
      <c r="G273" s="1" t="str">
        <f t="shared" ca="1" si="21"/>
        <v>0.00237784077380526+0.000233745750729319i</v>
      </c>
    </row>
    <row r="274" spans="1:7" x14ac:dyDescent="0.25">
      <c r="A274">
        <f>PICXO!$M274</f>
        <v>524.80746024975622</v>
      </c>
      <c r="B274" s="6" t="str">
        <f>PICXO!$S274</f>
        <v>0.0282778835769573-0.16769257671773i</v>
      </c>
      <c r="C274">
        <f t="shared" si="20"/>
        <v>272</v>
      </c>
      <c r="D274">
        <f t="shared" si="22"/>
        <v>63364.742366412218</v>
      </c>
      <c r="G274" s="1" t="str">
        <f t="shared" ca="1" si="21"/>
        <v>0.00237784749592316+0.000248472368150072i</v>
      </c>
    </row>
    <row r="275" spans="1:7" x14ac:dyDescent="0.25">
      <c r="A275">
        <f>PICXO!$M275</f>
        <v>537.03179637023538</v>
      </c>
      <c r="B275" s="6" t="str">
        <f>PICXO!$S275</f>
        <v>0.0271372895758293-0.164044795518406i</v>
      </c>
      <c r="C275">
        <f t="shared" si="20"/>
        <v>273</v>
      </c>
      <c r="D275">
        <f t="shared" si="22"/>
        <v>63597.700978053435</v>
      </c>
      <c r="G275" s="1" t="str">
        <f t="shared" ca="1" si="21"/>
        <v>0.00237785421804106+0.000263198985570825i</v>
      </c>
    </row>
    <row r="276" spans="1:7" x14ac:dyDescent="0.25">
      <c r="A276">
        <f>PICXO!$M276</f>
        <v>549.5408738576067</v>
      </c>
      <c r="B276" s="6" t="str">
        <f>PICXO!$S276</f>
        <v>0.0260458545790419-0.160469014128764i</v>
      </c>
      <c r="C276">
        <f t="shared" si="20"/>
        <v>274</v>
      </c>
      <c r="D276">
        <f t="shared" si="22"/>
        <v>63830.65958969466</v>
      </c>
      <c r="G276" s="1" t="str">
        <f t="shared" ca="1" si="21"/>
        <v>0.00237786094015896+0.000277925602991578i</v>
      </c>
    </row>
    <row r="277" spans="1:7" x14ac:dyDescent="0.25">
      <c r="A277">
        <f>PICXO!$M277</f>
        <v>562.34132519033028</v>
      </c>
      <c r="B277" s="6" t="str">
        <f>PICXO!$S277</f>
        <v>0.0250015517404065-0.156964295487539i</v>
      </c>
      <c r="C277">
        <f t="shared" si="20"/>
        <v>275</v>
      </c>
      <c r="D277">
        <f t="shared" si="22"/>
        <v>64063.618201335878</v>
      </c>
      <c r="G277" s="1" t="str">
        <f t="shared" ca="1" si="21"/>
        <v>0.00237786766227685+0.000292652220412332i</v>
      </c>
    </row>
    <row r="278" spans="1:7" x14ac:dyDescent="0.25">
      <c r="A278">
        <f>PICXO!$M278</f>
        <v>575.43993733713762</v>
      </c>
      <c r="B278" s="6" t="str">
        <f>PICXO!$S278</f>
        <v>0.0240024298296132-0.153529680521714i</v>
      </c>
      <c r="C278">
        <f t="shared" si="20"/>
        <v>276</v>
      </c>
      <c r="D278">
        <f t="shared" si="22"/>
        <v>64296.576812977102</v>
      </c>
      <c r="G278" s="1" t="str">
        <f t="shared" ca="1" si="21"/>
        <v>0.00237787635771294+0.000307488199751305i</v>
      </c>
    </row>
    <row r="279" spans="1:7" x14ac:dyDescent="0.25">
      <c r="A279">
        <f>PICXO!$M279</f>
        <v>588.84365535556867</v>
      </c>
      <c r="B279" s="6" t="str">
        <f>PICXO!$S279</f>
        <v>0.0230466111110817-0.150164191173554i</v>
      </c>
      <c r="C279">
        <f t="shared" si="20"/>
        <v>277</v>
      </c>
      <c r="D279">
        <f t="shared" si="22"/>
        <v>64529.53542461832</v>
      </c>
      <c r="G279" s="1" t="str">
        <f t="shared" ca="1" si="21"/>
        <v>0.0023778852813223+0.000322336824524676i</v>
      </c>
    </row>
    <row r="280" spans="1:7" x14ac:dyDescent="0.25">
      <c r="A280">
        <f>PICXO!$M280</f>
        <v>602.55958607433695</v>
      </c>
      <c r="B280" s="6" t="str">
        <f>PICXO!$S280</f>
        <v>0.0221322892169484-0.146866833227415i</v>
      </c>
      <c r="C280">
        <f t="shared" si="20"/>
        <v>278</v>
      </c>
      <c r="D280">
        <f t="shared" si="22"/>
        <v>64762.494036259544</v>
      </c>
      <c r="G280" s="1" t="str">
        <f t="shared" ca="1" si="21"/>
        <v>0.00237789420493165+0.000337185449298046i</v>
      </c>
    </row>
    <row r="281" spans="1:7" x14ac:dyDescent="0.25">
      <c r="A281">
        <f>PICXO!$M281</f>
        <v>616.59500186146022</v>
      </c>
      <c r="B281" s="6" t="str">
        <f>PICXO!$S281</f>
        <v>0.0212577270216863-0.143636598945992i</v>
      </c>
      <c r="C281">
        <f t="shared" si="20"/>
        <v>279</v>
      </c>
      <c r="D281">
        <f t="shared" si="22"/>
        <v>64995.452647900762</v>
      </c>
      <c r="G281" s="1" t="str">
        <f t="shared" ca="1" si="21"/>
        <v>0.00237790312854101+0.000352034074071416i</v>
      </c>
    </row>
    <row r="282" spans="1:7" x14ac:dyDescent="0.25">
      <c r="A282">
        <f>PICXO!$M282</f>
        <v>630.95734448017072</v>
      </c>
      <c r="B282" s="6" t="str">
        <f>PICXO!$S282</f>
        <v>0.0204212545250296-0.140472469525568i</v>
      </c>
      <c r="C282">
        <f t="shared" si="20"/>
        <v>280</v>
      </c>
      <c r="D282">
        <f t="shared" si="22"/>
        <v>65228.411259541987</v>
      </c>
      <c r="G282" s="1" t="str">
        <f t="shared" ca="1" si="21"/>
        <v>0.00237791205215036+0.000366882698844786i</v>
      </c>
    </row>
    <row r="283" spans="1:7" x14ac:dyDescent="0.25">
      <c r="A283">
        <f>PICXO!$M283</f>
        <v>645.65422903463241</v>
      </c>
      <c r="B283" s="6" t="str">
        <f>PICXO!$S283</f>
        <v>0.0196212667505709-0.137373417379038i</v>
      </c>
      <c r="C283">
        <f t="shared" si="20"/>
        <v>281</v>
      </c>
      <c r="D283">
        <f t="shared" si="22"/>
        <v>65461.369871183211</v>
      </c>
      <c r="G283" s="1" t="str">
        <f t="shared" ca="1" si="21"/>
        <v>0.0023779221504059+0.000381811920845591i</v>
      </c>
    </row>
    <row r="284" spans="1:7" x14ac:dyDescent="0.25">
      <c r="A284">
        <f>PICXO!$M284</f>
        <v>660.69344800757176</v>
      </c>
      <c r="B284" s="6" t="str">
        <f>PICXO!$S284</f>
        <v>0.0188562216640272-0.134338408256103i</v>
      </c>
      <c r="C284">
        <f t="shared" si="20"/>
        <v>282</v>
      </c>
      <c r="D284">
        <f t="shared" si="22"/>
        <v>65694.328482824436</v>
      </c>
      <c r="G284" s="1" t="str">
        <f t="shared" ca="1" si="21"/>
        <v>0.00237793330422116+0.000396813569069823i</v>
      </c>
    </row>
    <row r="285" spans="1:7" x14ac:dyDescent="0.25">
      <c r="A285">
        <f>PICXO!$M285</f>
        <v>676.08297539195689</v>
      </c>
      <c r="B285" s="6" t="str">
        <f>PICXO!$S285</f>
        <v>0.0181246381169788-0.131366403208991i</v>
      </c>
      <c r="C285">
        <f t="shared" si="20"/>
        <v>283</v>
      </c>
      <c r="D285">
        <f t="shared" si="22"/>
        <v>65927.287094465646</v>
      </c>
      <c r="G285" s="1" t="str">
        <f t="shared" ca="1" si="21"/>
        <v>0.00237794445803642+0.000411815217294054i</v>
      </c>
    </row>
    <row r="286" spans="1:7" x14ac:dyDescent="0.25">
      <c r="A286">
        <f>PICXO!$M286</f>
        <v>691.83097091891034</v>
      </c>
      <c r="B286" s="6" t="str">
        <f>PICXO!$S286</f>
        <v>0.0174250938201165-0.128456360412095i</v>
      </c>
      <c r="C286">
        <f t="shared" si="20"/>
        <v>284</v>
      </c>
      <c r="D286">
        <f t="shared" si="22"/>
        <v>66160.245706106871</v>
      </c>
      <c r="G286" s="1" t="str">
        <f t="shared" ca="1" si="21"/>
        <v>0.00237795561185168+0.000426816865518286i</v>
      </c>
    </row>
    <row r="287" spans="1:7" x14ac:dyDescent="0.25">
      <c r="A287">
        <f>PICXO!$M287</f>
        <v>707.94578438411111</v>
      </c>
      <c r="B287" s="6" t="str">
        <f>PICXO!$S287</f>
        <v>0.0167562233491094-0.125607236843737i</v>
      </c>
      <c r="C287">
        <f t="shared" si="20"/>
        <v>285</v>
      </c>
      <c r="D287">
        <f t="shared" si="22"/>
        <v>66393.204317748095</v>
      </c>
      <c r="G287" s="1" t="str">
        <f t="shared" ca="1" si="21"/>
        <v>0.00237796676566693+0.000441818513742517i</v>
      </c>
    </row>
    <row r="288" spans="1:7" x14ac:dyDescent="0.25">
      <c r="A288">
        <f>PICXO!$M288</f>
        <v>724.43596007496194</v>
      </c>
      <c r="B288" s="6" t="str">
        <f>PICXO!$S288</f>
        <v>0.016116716186679-0.122817989837718i</v>
      </c>
      <c r="C288">
        <f t="shared" si="20"/>
        <v>286</v>
      </c>
      <c r="D288">
        <f t="shared" si="22"/>
        <v>66626.16292938932</v>
      </c>
      <c r="G288" s="1" t="str">
        <f t="shared" ca="1" si="21"/>
        <v>0.00237797855482664+0.000456871299918235i</v>
      </c>
    </row>
    <row r="289" spans="1:7" x14ac:dyDescent="0.25">
      <c r="A289">
        <f>PICXO!$M289</f>
        <v>741.31024130088861</v>
      </c>
      <c r="B289" s="6" t="str">
        <f>PICXO!$S289</f>
        <v>0.0155053148034153-0.120087578512113i</v>
      </c>
      <c r="C289">
        <f t="shared" si="20"/>
        <v>287</v>
      </c>
      <c r="D289">
        <f t="shared" si="22"/>
        <v>66859.12154103053</v>
      </c>
      <c r="G289" s="1" t="str">
        <f t="shared" ca="1" si="21"/>
        <v>0.00237799198365862+0.000472056060932473i</v>
      </c>
    </row>
    <row r="290" spans="1:7" x14ac:dyDescent="0.25">
      <c r="A290">
        <f>PICXO!$M290</f>
        <v>758.5775750291541</v>
      </c>
      <c r="B290" s="6" t="str">
        <f>PICXO!$S290</f>
        <v>0.014920812779293-0.117414965082533i</v>
      </c>
      <c r="C290">
        <f t="shared" si="20"/>
        <v>288</v>
      </c>
      <c r="D290">
        <f t="shared" si="22"/>
        <v>67092.080152671755</v>
      </c>
      <c r="G290" s="1" t="str">
        <f t="shared" ca="1" si="21"/>
        <v>0.0023780054124906+0.000487240821946711i</v>
      </c>
    </row>
    <row r="291" spans="1:7" x14ac:dyDescent="0.25">
      <c r="A291">
        <f>PICXO!$M291</f>
        <v>776.24711662866071</v>
      </c>
      <c r="B291" s="6" t="str">
        <f>PICXO!$S291</f>
        <v>0.0143620529678846-0.114799116066664i</v>
      </c>
      <c r="C291">
        <f t="shared" si="20"/>
        <v>289</v>
      </c>
      <c r="D291">
        <f t="shared" si="22"/>
        <v>67325.03876431298</v>
      </c>
      <c r="G291" s="1" t="str">
        <f t="shared" ca="1" si="21"/>
        <v>0.00237801884132257+0.00050242558296095i</v>
      </c>
    </row>
    <row r="292" spans="1:7" x14ac:dyDescent="0.25">
      <c r="A292">
        <f>PICXO!$M292</f>
        <v>794.32823472424957</v>
      </c>
      <c r="B292" s="6" t="str">
        <f>PICXO!$S292</f>
        <v>0.0138279257045742-0.112239003386632i</v>
      </c>
      <c r="C292">
        <f t="shared" si="20"/>
        <v>290</v>
      </c>
      <c r="D292">
        <f t="shared" si="22"/>
        <v>67557.997375954204</v>
      </c>
      <c r="G292" s="1" t="str">
        <f t="shared" ca="1" si="21"/>
        <v>0.00237803227015455+0.000517610343975188i</v>
      </c>
    </row>
    <row r="293" spans="1:7" x14ac:dyDescent="0.25">
      <c r="A293">
        <f>PICXO!$M293</f>
        <v>812.83051616406578</v>
      </c>
      <c r="B293" s="6" t="str">
        <f>PICXO!$S293</f>
        <v>0.013317367060149-0.109733605375403i</v>
      </c>
      <c r="C293">
        <f t="shared" si="20"/>
        <v>291</v>
      </c>
      <c r="D293">
        <f t="shared" si="22"/>
        <v>67790.955987595429</v>
      </c>
      <c r="G293" s="1" t="str">
        <f t="shared" ca="1" si="21"/>
        <v>0.0023780460522647+0.000532827256341868i</v>
      </c>
    </row>
    <row r="294" spans="1:7" x14ac:dyDescent="0.25">
      <c r="A294">
        <f>PICXO!$M294</f>
        <v>831.76377110263672</v>
      </c>
      <c r="B294" s="6" t="str">
        <f>PICXO!$S294</f>
        <v>0.0128293571401547-0.107281907693267i</v>
      </c>
      <c r="C294">
        <f t="shared" si="20"/>
        <v>292</v>
      </c>
      <c r="D294">
        <f t="shared" si="22"/>
        <v>68023.914599236639</v>
      </c>
      <c r="G294" s="1" t="str">
        <f t="shared" ca="1" si="21"/>
        <v>0.00237806181623374+0.000548224534914898i</v>
      </c>
    </row>
    <row r="295" spans="1:7" x14ac:dyDescent="0.25">
      <c r="A295">
        <f>PICXO!$M295</f>
        <v>851.13803820234057</v>
      </c>
      <c r="B295" s="6" t="str">
        <f>PICXO!$S295</f>
        <v>0.0123629184311198-0.10488290415993i</v>
      </c>
      <c r="C295">
        <f t="shared" si="20"/>
        <v>293</v>
      </c>
      <c r="D295">
        <f t="shared" si="22"/>
        <v>68256.873210877864</v>
      </c>
      <c r="G295" s="1" t="str">
        <f t="shared" ca="1" si="21"/>
        <v>0.00237807758020277+0.000563621813487929i</v>
      </c>
    </row>
    <row r="296" spans="1:7" x14ac:dyDescent="0.25">
      <c r="A296">
        <f>PICXO!$M296</f>
        <v>870.96358995604385</v>
      </c>
      <c r="B296" s="6" t="str">
        <f>PICXO!$S296</f>
        <v>0.0119171141934383-0.102535597507727i</v>
      </c>
      <c r="C296">
        <f t="shared" si="20"/>
        <v>294</v>
      </c>
      <c r="D296">
        <f t="shared" si="22"/>
        <v>68489.831822519089</v>
      </c>
      <c r="G296" s="1" t="str">
        <f t="shared" ca="1" si="21"/>
        <v>0.00237809334417181+0.000579019092060958i</v>
      </c>
    </row>
    <row r="297" spans="1:7" x14ac:dyDescent="0.25">
      <c r="A297">
        <f>PICXO!$M297</f>
        <v>891.250938133707</v>
      </c>
      <c r="B297" s="6" t="str">
        <f>PICXO!$S297</f>
        <v>0.0114910469015911-0.100239000060938i</v>
      </c>
      <c r="C297">
        <f t="shared" si="20"/>
        <v>295</v>
      </c>
      <c r="D297">
        <f t="shared" si="22"/>
        <v>68722.790434160313</v>
      </c>
      <c r="G297" s="1" t="str">
        <f t="shared" ca="1" si="21"/>
        <v>0.00237810910814084+0.000594416370633989i</v>
      </c>
    </row>
    <row r="298" spans="1:7" x14ac:dyDescent="0.25">
      <c r="A298">
        <f>PICXO!$M298</f>
        <v>912.01083935587019</v>
      </c>
      <c r="B298" s="6" t="str">
        <f>PICXO!$S298</f>
        <v>0.0110838567312093-0.09799213434615i</v>
      </c>
      <c r="C298">
        <f t="shared" si="20"/>
        <v>296</v>
      </c>
      <c r="D298">
        <f t="shared" si="22"/>
        <v>68955.749045801524</v>
      </c>
      <c r="G298" s="1" t="str">
        <f t="shared" ca="1" si="21"/>
        <v>0.00237812520959461+0.000609847460134808i</v>
      </c>
    </row>
    <row r="299" spans="1:7" x14ac:dyDescent="0.25">
      <c r="A299">
        <f>PICXO!$M299</f>
        <v>933.25430079695047</v>
      </c>
      <c r="B299" s="6" t="str">
        <f>PICXO!$S299</f>
        <v>0.0106947200930593-0.0957940336381594i</v>
      </c>
      <c r="C299">
        <f t="shared" si="20"/>
        <v>297</v>
      </c>
      <c r="D299">
        <f t="shared" si="22"/>
        <v>69188.707657442748</v>
      </c>
      <c r="G299" s="1" t="str">
        <f t="shared" ca="1" si="21"/>
        <v>0.00237814338360329+0.000625486188669008i</v>
      </c>
    </row>
    <row r="300" spans="1:7" x14ac:dyDescent="0.25">
      <c r="A300">
        <f>PICXO!$M300</f>
        <v>954.99258602139355</v>
      </c>
      <c r="B300" s="6" t="str">
        <f>PICXO!$S300</f>
        <v>0.0103228482134772-0.093643742445818i</v>
      </c>
      <c r="C300">
        <f t="shared" si="20"/>
        <v>298</v>
      </c>
      <c r="D300">
        <f t="shared" si="22"/>
        <v>69421.666269083973</v>
      </c>
      <c r="G300" s="1" t="str">
        <f t="shared" ca="1" si="21"/>
        <v>0.00237816155761198+0.000641124917203208i</v>
      </c>
    </row>
    <row r="301" spans="1:7" x14ac:dyDescent="0.25">
      <c r="A301">
        <f>PICXO!$M301</f>
        <v>977.23722095576716</v>
      </c>
      <c r="B301" s="6" t="str">
        <f>PICXO!$S301</f>
        <v>0.0099674857607077-0.0915403169418912i</v>
      </c>
      <c r="C301">
        <f t="shared" si="20"/>
        <v>299</v>
      </c>
      <c r="D301">
        <f t="shared" si="22"/>
        <v>69654.624880725198</v>
      </c>
      <c r="G301" s="1" t="str">
        <f t="shared" ca="1" si="21"/>
        <v>0.00237817973162066+0.000656763645737409i</v>
      </c>
    </row>
    <row r="302" spans="1:7" x14ac:dyDescent="0.25">
      <c r="A302">
        <f>PICXO!$M302</f>
        <v>999.99999999995441</v>
      </c>
      <c r="B302" s="6" t="str">
        <f>PICXO!$S302</f>
        <v>0.00962790951688606-0.0894828253407621i</v>
      </c>
      <c r="C302">
        <f t="shared" si="20"/>
        <v>300</v>
      </c>
      <c r="D302">
        <f t="shared" si="22"/>
        <v>69887.583492366408</v>
      </c>
      <c r="G302" s="1" t="str">
        <f t="shared" ca="1" si="21"/>
        <v>0.00237819790562934+0.000672402374271609i</v>
      </c>
    </row>
    <row r="303" spans="1:7" x14ac:dyDescent="0.25">
      <c r="A303">
        <f>PICXO!$M303</f>
        <v>1023.2929922807075</v>
      </c>
      <c r="B303" s="6" t="str">
        <f>PICXO!$S303</f>
        <v>0.0093034270944473-0.0874703482277115i</v>
      </c>
      <c r="C303">
        <f t="shared" si="20"/>
        <v>301</v>
      </c>
      <c r="D303">
        <f t="shared" si="22"/>
        <v>70120.542104007633</v>
      </c>
      <c r="G303" s="1" t="str">
        <f t="shared" ca="1" si="21"/>
        <v>0.00237821668661593+0.000688106695460494i</v>
      </c>
    </row>
    <row r="304" spans="1:7" x14ac:dyDescent="0.25">
      <c r="A304">
        <f>PICXO!$M304</f>
        <v>1047.1285480508507</v>
      </c>
      <c r="B304" s="6" t="str">
        <f>PICXO!$S304</f>
        <v>0.00899337569678096-0.0855019788431243i</v>
      </c>
      <c r="C304">
        <f t="shared" si="20"/>
        <v>302</v>
      </c>
      <c r="D304">
        <f t="shared" si="22"/>
        <v>70353.500715648857</v>
      </c>
      <c r="G304" s="1" t="str">
        <f t="shared" ca="1" si="21"/>
        <v>0.00237823736004133+0.000704015521759213i</v>
      </c>
    </row>
    <row r="305" spans="1:7" x14ac:dyDescent="0.25">
      <c r="A305">
        <f>PICXO!$M305</f>
        <v>1071.5193052375564</v>
      </c>
      <c r="B305" s="6" t="str">
        <f>PICXO!$S305</f>
        <v>0.0086971209219113-0.0835768233249295i</v>
      </c>
      <c r="C305">
        <f t="shared" si="20"/>
        <v>303</v>
      </c>
      <c r="D305">
        <f t="shared" si="22"/>
        <v>70586.459327290082</v>
      </c>
      <c r="G305" s="1" t="str">
        <f t="shared" ca="1" si="21"/>
        <v>0.00237825803346672+0.000719924348057931i</v>
      </c>
    </row>
    <row r="306" spans="1:7" x14ac:dyDescent="0.25">
      <c r="A306">
        <f>PICXO!$M306</f>
        <v>1096.4781961431327</v>
      </c>
      <c r="B306" s="6" t="str">
        <f>PICXO!$S306</f>
        <v>0.00841405560842507-0.0816940009122808i</v>
      </c>
      <c r="C306">
        <f t="shared" si="20"/>
        <v>304</v>
      </c>
      <c r="D306">
        <f t="shared" si="22"/>
        <v>70819.417938931307</v>
      </c>
      <c r="G306" s="1" t="str">
        <f t="shared" ca="1" si="21"/>
        <v>0.00237827870689212+0.00073583317435665i</v>
      </c>
    </row>
    <row r="307" spans="1:7" x14ac:dyDescent="0.25">
      <c r="A307">
        <f>PICXO!$M307</f>
        <v>1122.0184543019097</v>
      </c>
      <c r="B307" s="6" t="str">
        <f>PICXO!$S307</f>
        <v>0.00814359872286665-0.0798526441133538i</v>
      </c>
      <c r="C307">
        <f t="shared" si="20"/>
        <v>305</v>
      </c>
      <c r="D307">
        <f t="shared" si="22"/>
        <v>71052.376550572517</v>
      </c>
      <c r="G307" s="1" t="str">
        <f t="shared" ca="1" si="21"/>
        <v>0.00237829938031751+0.000751742000655368i</v>
      </c>
    </row>
    <row r="308" spans="1:7" x14ac:dyDescent="0.25">
      <c r="A308">
        <f>PICXO!$M308</f>
        <v>1148.1536214968278</v>
      </c>
      <c r="B308" s="6" t="str">
        <f>PICXO!$S308</f>
        <v>0.00788519428735538-0.0780518988399697i</v>
      </c>
      <c r="C308">
        <f t="shared" si="20"/>
        <v>306</v>
      </c>
      <c r="D308">
        <f t="shared" si="22"/>
        <v>71285.335162213742</v>
      </c>
      <c r="G308" s="1" t="str">
        <f t="shared" ca="1" si="21"/>
        <v>0.00237832124373689+0.000767787341023613i</v>
      </c>
    </row>
    <row r="309" spans="1:7" x14ac:dyDescent="0.25">
      <c r="A309">
        <f>PICXO!$M309</f>
        <v>1174.8975549394722</v>
      </c>
      <c r="B309" s="6" t="str">
        <f>PICXO!$S309</f>
        <v>0.00763831034670471-0.0762909245115428i</v>
      </c>
      <c r="C309">
        <f t="shared" si="20"/>
        <v>307</v>
      </c>
      <c r="D309">
        <f t="shared" si="22"/>
        <v>71518.293773854966</v>
      </c>
      <c r="G309" s="1" t="str">
        <f t="shared" ca="1" si="21"/>
        <v>0.00237834452031127+0.000783994796110362i</v>
      </c>
    </row>
    <row r="310" spans="1:7" x14ac:dyDescent="0.25">
      <c r="A310">
        <f>PICXO!$M310</f>
        <v>1202.264434617354</v>
      </c>
      <c r="B310" s="6" t="str">
        <f>PICXO!$S310</f>
        <v>0.00740243797382056-0.0745688941307517i</v>
      </c>
      <c r="C310">
        <f t="shared" si="20"/>
        <v>308</v>
      </c>
      <c r="D310">
        <f t="shared" si="22"/>
        <v>71751.252385496191</v>
      </c>
      <c r="G310" s="1" t="str">
        <f t="shared" ca="1" si="21"/>
        <v>0.00237836779688564+0.000800202251197112i</v>
      </c>
    </row>
    <row r="311" spans="1:7" x14ac:dyDescent="0.25">
      <c r="A311">
        <f>PICXO!$M311</f>
        <v>1230.2687708123201</v>
      </c>
      <c r="B311" s="6" t="str">
        <f>PICXO!$S311</f>
        <v>0.00717709031246697-0.0728849943331378i</v>
      </c>
      <c r="C311">
        <f t="shared" si="20"/>
        <v>309</v>
      </c>
      <c r="D311">
        <f t="shared" si="22"/>
        <v>71984.210997137401</v>
      </c>
      <c r="G311" s="1" t="str">
        <f t="shared" ca="1" si="21"/>
        <v>0.00237839107346002+0.000816409706283862i</v>
      </c>
    </row>
    <row r="312" spans="1:7" x14ac:dyDescent="0.25">
      <c r="A312">
        <f>PICXO!$M312</f>
        <v>1258.9254117941043</v>
      </c>
      <c r="B312" s="6" t="str">
        <f>PICXO!$S312</f>
        <v>0.00696180165629218-0.0712384254127215i</v>
      </c>
      <c r="C312">
        <f t="shared" si="20"/>
        <v>310</v>
      </c>
      <c r="D312">
        <f t="shared" si="22"/>
        <v>72217.169608778626</v>
      </c>
      <c r="G312" s="1" t="str">
        <f t="shared" ca="1" si="21"/>
        <v>0.00237841435003439+0.000832617161370612i</v>
      </c>
    </row>
    <row r="313" spans="1:7" x14ac:dyDescent="0.25">
      <c r="A313">
        <f>PICXO!$M313</f>
        <v>1288.2495516930683</v>
      </c>
      <c r="B313" s="6" t="str">
        <f>PICXO!$S313</f>
        <v>0.00675612656302694-0.0696284013256043i</v>
      </c>
      <c r="C313">
        <f t="shared" si="20"/>
        <v>311</v>
      </c>
      <c r="D313">
        <f t="shared" si="22"/>
        <v>72450.128220419851</v>
      </c>
      <c r="G313" s="1" t="str">
        <f t="shared" ca="1" si="21"/>
        <v>0.00237843975019116+0.000849079946310199i</v>
      </c>
    </row>
    <row r="314" spans="1:7" x14ac:dyDescent="0.25">
      <c r="A314">
        <f>PICXO!$M314</f>
        <v>1318.2567385563398</v>
      </c>
      <c r="B314" s="6" t="str">
        <f>PICXO!$S314</f>
        <v>0.00655963900293372-0.0680541496733398i</v>
      </c>
      <c r="C314">
        <f t="shared" si="20"/>
        <v>312</v>
      </c>
      <c r="D314">
        <f t="shared" si="22"/>
        <v>72683.086832061075</v>
      </c>
      <c r="G314" s="1" t="str">
        <f t="shared" ca="1" si="21"/>
        <v>0.00237846574804782+0.000865614595956186i</v>
      </c>
    </row>
    <row r="315" spans="1:7" x14ac:dyDescent="0.25">
      <c r="A315">
        <f>PICXO!$M315</f>
        <v>1348.9628825915834</v>
      </c>
      <c r="B315" s="6" t="str">
        <f>PICXO!$S315</f>
        <v>0.00637193154030047-0.0665149116678265i</v>
      </c>
      <c r="C315">
        <f t="shared" si="20"/>
        <v>313</v>
      </c>
      <c r="D315">
        <f t="shared" si="22"/>
        <v>72916.045443702285</v>
      </c>
      <c r="G315" s="1" t="str">
        <f t="shared" ca="1" si="21"/>
        <v>0.00237849174590447+0.000882149245602173i</v>
      </c>
    </row>
    <row r="316" spans="1:7" x14ac:dyDescent="0.25">
      <c r="A316">
        <f>PICXO!$M316</f>
        <v>1380.3842646028129</v>
      </c>
      <c r="B316" s="6" t="str">
        <f>PICXO!$S316</f>
        <v>0.00619261454705455-0.0650099420792834i</v>
      </c>
      <c r="C316">
        <f t="shared" si="20"/>
        <v>314</v>
      </c>
      <c r="D316">
        <f t="shared" si="22"/>
        <v>73149.00405534351</v>
      </c>
      <c r="G316" s="1" t="str">
        <f t="shared" ca="1" si="21"/>
        <v>0.00237851774376113+0.000898683895248161i</v>
      </c>
    </row>
    <row r="317" spans="1:7" x14ac:dyDescent="0.25">
      <c r="A317">
        <f>PICXO!$M317</f>
        <v>1412.5375446226803</v>
      </c>
      <c r="B317" s="6" t="str">
        <f>PICXO!$S317</f>
        <v>0.00602131544733881-0.0635385091688233i</v>
      </c>
      <c r="C317">
        <f t="shared" si="20"/>
        <v>315</v>
      </c>
      <c r="D317">
        <f t="shared" si="22"/>
        <v>73381.962666984735</v>
      </c>
      <c r="G317" s="1" t="str">
        <f t="shared" ca="1" si="21"/>
        <v>0.00237854434107944+0.000915293305819361i</v>
      </c>
    </row>
    <row r="318" spans="1:7" x14ac:dyDescent="0.25">
      <c r="A318">
        <f>PICXO!$M318</f>
        <v>1445.4397707458504</v>
      </c>
      <c r="B318" s="6" t="str">
        <f>PICXO!$S318</f>
        <v>0.00585767799219609-0.0620998946069865i</v>
      </c>
      <c r="C318">
        <f t="shared" si="20"/>
        <v>316</v>
      </c>
      <c r="D318">
        <f t="shared" si="22"/>
        <v>73614.92127862596</v>
      </c>
      <c r="G318" s="1" t="str">
        <f t="shared" ca="1" si="21"/>
        <v>0.00237857319294533+0.000932183888778346i</v>
      </c>
    </row>
    <row r="319" spans="1:7" x14ac:dyDescent="0.25">
      <c r="A319">
        <f>PICXO!$M319</f>
        <v>1479.1083881681284</v>
      </c>
      <c r="B319" s="6" t="str">
        <f>PICXO!$S319</f>
        <v>0.00570136156315195-0.0606933933795563i</v>
      </c>
      <c r="C319">
        <f t="shared" si="20"/>
        <v>317</v>
      </c>
      <c r="D319">
        <f t="shared" si="22"/>
        <v>73847.879890267184</v>
      </c>
      <c r="G319" s="1" t="str">
        <f t="shared" ca="1" si="21"/>
        <v>0.00237860204481122+0.000949074471737332i</v>
      </c>
    </row>
    <row r="320" spans="1:7" x14ac:dyDescent="0.25">
      <c r="A320">
        <f>PICXO!$M320</f>
        <v>1513.5612484361259</v>
      </c>
      <c r="B320" s="6" t="str">
        <f>PICXO!$S320</f>
        <v>0.00555204050391257-0.059318313681844i</v>
      </c>
      <c r="C320">
        <f t="shared" si="20"/>
        <v>318</v>
      </c>
      <c r="D320">
        <f t="shared" si="22"/>
        <v>74080.838501908394</v>
      </c>
      <c r="G320" s="1" t="str">
        <f t="shared" ca="1" si="21"/>
        <v>0.00237863089667711+0.000965965054696318i</v>
      </c>
    </row>
    <row r="321" spans="1:7" x14ac:dyDescent="0.25">
      <c r="A321">
        <f>PICXO!$M321</f>
        <v>1548.816618912397</v>
      </c>
      <c r="B321" s="6" t="str">
        <f>PICXO!$S321</f>
        <v>0.00540940347898906-0.0579739768025858i</v>
      </c>
      <c r="C321">
        <f t="shared" ref="C321:C384" si="23">C320+1</f>
        <v>319</v>
      </c>
      <c r="D321">
        <f t="shared" si="22"/>
        <v>74313.797113549619</v>
      </c>
      <c r="G321" s="1" t="str">
        <f t="shared" ca="1" si="21"/>
        <v>0.002378659748543+0.000982855637655303i</v>
      </c>
    </row>
    <row r="322" spans="1:7" x14ac:dyDescent="0.25">
      <c r="A322">
        <f>PICXO!$M322</f>
        <v>1584.8931924610256</v>
      </c>
      <c r="B322" s="6" t="str">
        <f>PICXO!$S322</f>
        <v>0.00527315285850967-0.0566597169984795i</v>
      </c>
      <c r="C322">
        <f t="shared" si="23"/>
        <v>320</v>
      </c>
      <c r="D322">
        <f t="shared" si="22"/>
        <v>74546.755725190844</v>
      </c>
      <c r="G322" s="1" t="str">
        <f t="shared" ref="G322:G385" ca="1" si="24">IMCONJUGATE(OFFSET(H_f__linear,511-$C322,0,1,1))</f>
        <v>0.00237869083290878+0.00100003254624109i</v>
      </c>
    </row>
    <row r="323" spans="1:7" x14ac:dyDescent="0.25">
      <c r="A323">
        <f>PICXO!$M323</f>
        <v>1621.8100973588398</v>
      </c>
      <c r="B323" s="6" t="str">
        <f>PICXO!$S323</f>
        <v>0.00514300412808465-0.0553748813603544i</v>
      </c>
      <c r="C323">
        <f t="shared" si="23"/>
        <v>321</v>
      </c>
      <c r="D323">
        <f t="shared" ref="D323:D386" si="25">C323/256*CEdsp2</f>
        <v>74779.714336832069</v>
      </c>
      <c r="G323" s="1" t="str">
        <f t="shared" ca="1" si="24"/>
        <v>0.00237872268643052+0.0010173081016683i</v>
      </c>
    </row>
    <row r="324" spans="1:7" x14ac:dyDescent="0.25">
      <c r="A324">
        <f>PICXO!$M324</f>
        <v>1659.5869074374668</v>
      </c>
      <c r="B324" s="6" t="str">
        <f>PICXO!$S324</f>
        <v>0.00501868532296615-0.0541188296718628i</v>
      </c>
      <c r="C324">
        <f t="shared" si="23"/>
        <v>322</v>
      </c>
      <c r="D324">
        <f t="shared" si="25"/>
        <v>75012.672948473279</v>
      </c>
      <c r="G324" s="1" t="str">
        <f t="shared" ca="1" si="24"/>
        <v>0.00237875453995226+0.00103458365709552i</v>
      </c>
    </row>
    <row r="325" spans="1:7" x14ac:dyDescent="0.25">
      <c r="A325">
        <f>PICXO!$M325</f>
        <v>1698.2436524616483</v>
      </c>
      <c r="B325" s="6" t="str">
        <f>PICXO!$S325</f>
        <v>0.00489993648553786-0.0528909342615397i</v>
      </c>
      <c r="C325">
        <f t="shared" si="23"/>
        <v>323</v>
      </c>
      <c r="D325">
        <f t="shared" si="25"/>
        <v>75245.631560114503</v>
      </c>
      <c r="G325" s="1" t="str">
        <f t="shared" ca="1" si="24"/>
        <v>0.002378786393474+0.00105185921252273i</v>
      </c>
    </row>
    <row r="326" spans="1:7" x14ac:dyDescent="0.25">
      <c r="A326">
        <f>PICXO!$M326</f>
        <v>1737.8008287492769</v>
      </c>
      <c r="B326" s="6" t="str">
        <f>PICXO!$S326</f>
        <v>0.00478650914526874-0.0516905798490125i</v>
      </c>
      <c r="C326">
        <f t="shared" si="23"/>
        <v>324</v>
      </c>
      <c r="D326">
        <f t="shared" si="25"/>
        <v>75478.590171755728</v>
      </c>
      <c r="G326" s="1" t="str">
        <f t="shared" ca="1" si="24"/>
        <v>0.00237881944683459+0.00106929189327784i</v>
      </c>
    </row>
    <row r="327" spans="1:7" x14ac:dyDescent="0.25">
      <c r="A327">
        <f>PICXO!$M327</f>
        <v>1778.2794100388203</v>
      </c>
      <c r="B327" s="6" t="str">
        <f>PICXO!$S327</f>
        <v>0.00467816582031465-0.0505171633860823i</v>
      </c>
      <c r="C327">
        <f t="shared" si="23"/>
        <v>325</v>
      </c>
      <c r="D327">
        <f t="shared" si="25"/>
        <v>75711.548783396953</v>
      </c>
      <c r="G327" s="1" t="str">
        <f t="shared" ca="1" si="24"/>
        <v>0.00237885446502779+0.00108698187939248i</v>
      </c>
    </row>
    <row r="328" spans="1:7" x14ac:dyDescent="0.25">
      <c r="A328">
        <f>PICXO!$M328</f>
        <v>1819.7008586098782</v>
      </c>
      <c r="B328" s="6" t="str">
        <f>PICXO!$S328</f>
        <v>0.00457467953992002-0.0493700938933415i</v>
      </c>
      <c r="C328">
        <f t="shared" si="23"/>
        <v>326</v>
      </c>
      <c r="D328">
        <f t="shared" si="25"/>
        <v>75944.507395038177</v>
      </c>
      <c r="G328" s="1" t="str">
        <f t="shared" ca="1" si="24"/>
        <v>0.00237888948322099+0.00110467186550712i</v>
      </c>
    </row>
    <row r="329" spans="1:7" x14ac:dyDescent="0.25">
      <c r="A329">
        <f>PICXO!$M329</f>
        <v>1862.087136662758</v>
      </c>
      <c r="B329" s="6" t="str">
        <f>PICXO!$S329</f>
        <v>0.00447583338684896-0.0482487922929558i</v>
      </c>
      <c r="C329">
        <f t="shared" si="23"/>
        <v>327</v>
      </c>
      <c r="D329">
        <f t="shared" si="25"/>
        <v>76177.466006679388</v>
      </c>
      <c r="G329" s="1" t="str">
        <f t="shared" ca="1" si="24"/>
        <v>0.0023789245014142+0.00112236185162176i</v>
      </c>
    </row>
    <row r="330" spans="1:7" x14ac:dyDescent="0.25">
      <c r="A330">
        <f>PICXO!$M330</f>
        <v>1905.460717963135</v>
      </c>
      <c r="B330" s="6" t="str">
        <f>PICXO!$S330</f>
        <v>0.00438142005904995-0.0471526912381791i</v>
      </c>
      <c r="C330">
        <f t="shared" si="23"/>
        <v>328</v>
      </c>
      <c r="D330">
        <f t="shared" si="25"/>
        <v>76410.424618320612</v>
      </c>
      <c r="G330" s="1" t="str">
        <f t="shared" ca="1" si="24"/>
        <v>0.00237895990033055+0.00114010244179844i</v>
      </c>
    </row>
    <row r="331" spans="1:7" x14ac:dyDescent="0.25">
      <c r="A331">
        <f>PICXO!$M331</f>
        <v>1949.8445997579286</v>
      </c>
      <c r="B331" s="6" t="str">
        <f>PICXO!$S331</f>
        <v>0.00429124144981919-0.0460812349401231i</v>
      </c>
      <c r="C331">
        <f t="shared" si="23"/>
        <v>329</v>
      </c>
      <c r="D331">
        <f t="shared" si="25"/>
        <v>76643.383229961837</v>
      </c>
      <c r="G331" s="1" t="str">
        <f t="shared" ca="1" si="24"/>
        <v>0.00237899826214521+0.00115823684751435i</v>
      </c>
    </row>
    <row r="332" spans="1:7" x14ac:dyDescent="0.25">
      <c r="A332">
        <f>PICXO!$M332</f>
        <v>1995.2623149687599</v>
      </c>
      <c r="B332" s="6" t="str">
        <f>PICXO!$S332</f>
        <v>0.0042051082457428-0.0450338789922954i</v>
      </c>
      <c r="C332">
        <f t="shared" si="23"/>
        <v>330</v>
      </c>
      <c r="D332">
        <f t="shared" si="25"/>
        <v>76876.341841603062</v>
      </c>
      <c r="G332" s="1" t="str">
        <f t="shared" ca="1" si="24"/>
        <v>0.00237903662395988+0.00117637125323026i</v>
      </c>
    </row>
    <row r="333" spans="1:7" x14ac:dyDescent="0.25">
      <c r="A333">
        <f>PICXO!$M333</f>
        <v>2041.7379446694049</v>
      </c>
      <c r="B333" s="6" t="str">
        <f>PICXO!$S333</f>
        <v>0.00412283954167779-0.0440100901933222i</v>
      </c>
      <c r="C333">
        <f t="shared" si="23"/>
        <v>331</v>
      </c>
      <c r="D333">
        <f t="shared" si="25"/>
        <v>77109.300453244272</v>
      </c>
      <c r="G333" s="1" t="str">
        <f t="shared" ca="1" si="24"/>
        <v>0.00237907498577455+0.00119450565894616i</v>
      </c>
    </row>
    <row r="334" spans="1:7" x14ac:dyDescent="0.25">
      <c r="A334">
        <f>PICXO!$M334</f>
        <v>2089.296130853912</v>
      </c>
      <c r="B334" s="6" t="str">
        <f>PICXO!$S334</f>
        <v>0.00404426247216176-0.043009346368302i</v>
      </c>
      <c r="C334">
        <f t="shared" si="23"/>
        <v>332</v>
      </c>
      <c r="D334">
        <f t="shared" si="25"/>
        <v>77342.259064885497</v>
      </c>
      <c r="G334" s="1" t="str">
        <f t="shared" ca="1" si="24"/>
        <v>0.00237911334758921+0.00121264006466207i</v>
      </c>
    </row>
    <row r="335" spans="1:7" x14ac:dyDescent="0.25">
      <c r="A335">
        <f>PICXO!$M335</f>
        <v>2137.9620895021012</v>
      </c>
      <c r="B335" s="6" t="str">
        <f>PICXO!$S335</f>
        <v>0.00396921185851735-0.0420311361891515i</v>
      </c>
      <c r="C335">
        <f t="shared" si="23"/>
        <v>333</v>
      </c>
      <c r="D335">
        <f t="shared" si="25"/>
        <v>77575.217676526721</v>
      </c>
      <c r="G335" s="1" t="str">
        <f t="shared" ca="1" si="24"/>
        <v>0.00237915505635597+0.00123122371357865i</v>
      </c>
    </row>
    <row r="336" spans="1:7" x14ac:dyDescent="0.25">
      <c r="A336">
        <f>PICXO!$M336</f>
        <v>2187.7616239494168</v>
      </c>
      <c r="B336" s="6" t="str">
        <f>PICXO!$S336</f>
        <v>0.0038975298710802-0.041074958994307i</v>
      </c>
      <c r="C336">
        <f t="shared" si="23"/>
        <v>334</v>
      </c>
      <c r="D336">
        <f t="shared" si="25"/>
        <v>77808.176288167946</v>
      </c>
      <c r="G336" s="1" t="str">
        <f t="shared" ca="1" si="24"/>
        <v>0.00237919695735328+0.00124983316455782i</v>
      </c>
    </row>
    <row r="337" spans="1:7" x14ac:dyDescent="0.25">
      <c r="A337">
        <f>PICXO!$M337</f>
        <v>2238.7211385682003</v>
      </c>
      <c r="B337" s="6" t="str">
        <f>PICXO!$S337</f>
        <v>0.00382906570590617-0.040140324608092i</v>
      </c>
      <c r="C337">
        <f t="shared" si="23"/>
        <v>335</v>
      </c>
      <c r="D337">
        <f t="shared" si="25"/>
        <v>78041.134899809156</v>
      </c>
      <c r="G337" s="1" t="str">
        <f t="shared" ca="1" si="24"/>
        <v>0.00237923885835058+0.00126844261553699i</v>
      </c>
    </row>
    <row r="338" spans="1:7" x14ac:dyDescent="0.25">
      <c r="A338">
        <f>PICXO!$M338</f>
        <v>2290.8676527676284</v>
      </c>
      <c r="B338" s="6" t="str">
        <f>PICXO!$S338</f>
        <v>0.00376367527537705-0.0392267531600584i</v>
      </c>
      <c r="C338">
        <f t="shared" si="23"/>
        <v>336</v>
      </c>
      <c r="D338">
        <f t="shared" si="25"/>
        <v>78274.093511450381</v>
      </c>
      <c r="G338" s="1" t="str">
        <f t="shared" ca="1" si="24"/>
        <v>0.00237928075934789+0.00128705206651616i</v>
      </c>
    </row>
    <row r="339" spans="1:7" x14ac:dyDescent="0.25">
      <c r="A339">
        <f>PICXO!$M339</f>
        <v>2344.2288153197737</v>
      </c>
      <c r="B339" s="6" t="str">
        <f>PICXO!$S339</f>
        <v>0.00370122091213577-0.0383337749045577i</v>
      </c>
      <c r="C339">
        <f t="shared" si="23"/>
        <v>337</v>
      </c>
      <c r="D339">
        <f t="shared" si="25"/>
        <v>78507.052123091606</v>
      </c>
      <c r="G339" s="1" t="str">
        <f t="shared" ca="1" si="24"/>
        <v>0.00237932593365207+0.00130610330091787i</v>
      </c>
    </row>
    <row r="340" spans="1:7" x14ac:dyDescent="0.25">
      <c r="A340">
        <f>PICXO!$M340</f>
        <v>2398.8329190193363</v>
      </c>
      <c r="B340" s="6" t="str">
        <f>PICXO!$S340</f>
        <v>0.00364157108579984-0.0374609300408043i</v>
      </c>
      <c r="C340">
        <f t="shared" si="23"/>
        <v>338</v>
      </c>
      <c r="D340">
        <f t="shared" si="25"/>
        <v>78740.01073473283</v>
      </c>
      <c r="G340" s="1" t="str">
        <f t="shared" ca="1" si="24"/>
        <v>0.00237937158678954+0.00132521916128287i</v>
      </c>
    </row>
    <row r="341" spans="1:7" x14ac:dyDescent="0.25">
      <c r="A341">
        <f>PICXO!$M341</f>
        <v>2454.7089156848724</v>
      </c>
      <c r="B341" s="6" t="str">
        <f>PICXO!$S341</f>
        <v>0.00358460013194108-0.0366077685336357i</v>
      </c>
      <c r="C341">
        <f t="shared" si="23"/>
        <v>339</v>
      </c>
      <c r="D341">
        <f t="shared" si="25"/>
        <v>78972.969346374055</v>
      </c>
      <c r="G341" s="1" t="str">
        <f t="shared" ca="1" si="24"/>
        <v>0.00237941723992701+0.00134433502164787i</v>
      </c>
    </row>
    <row r="342" spans="1:7" x14ac:dyDescent="0.25">
      <c r="A342">
        <f>PICXO!$M342</f>
        <v>2511.8864315094161</v>
      </c>
      <c r="B342" s="6" t="str">
        <f>PICXO!$S342</f>
        <v>0.00353018799278863-0.0357738499351927i</v>
      </c>
      <c r="C342">
        <f t="shared" si="23"/>
        <v>340</v>
      </c>
      <c r="D342">
        <f t="shared" si="25"/>
        <v>79205.927958015265</v>
      </c>
      <c r="G342" s="1" t="str">
        <f t="shared" ca="1" si="24"/>
        <v>0.00237946289306449+0.00136345088201286i</v>
      </c>
    </row>
    <row r="343" spans="1:7" x14ac:dyDescent="0.25">
      <c r="A343">
        <f>PICXO!$M343</f>
        <v>2570.3957827686954</v>
      </c>
      <c r="B343" s="6" t="str">
        <f>PICXO!$S343</f>
        <v>0.00347821996920663-0.0349587432076906i</v>
      </c>
      <c r="C343">
        <f t="shared" si="23"/>
        <v>341</v>
      </c>
      <c r="D343">
        <f t="shared" si="25"/>
        <v>79438.88656965649</v>
      </c>
      <c r="G343" s="1" t="str">
        <f t="shared" ca="1" si="24"/>
        <v>0.00237951209859607+0.00138304707648763i</v>
      </c>
    </row>
    <row r="344" spans="1:7" x14ac:dyDescent="0.25">
      <c r="A344">
        <f>PICXO!$M344</f>
        <v>2630.2679918952094</v>
      </c>
      <c r="B344" s="6" t="str">
        <f>PICXO!$S344</f>
        <v>0.00342858648345127-0.0341620265474598i</v>
      </c>
      <c r="C344">
        <f t="shared" si="23"/>
        <v>342</v>
      </c>
      <c r="D344">
        <f t="shared" si="25"/>
        <v>79671.845181297715</v>
      </c>
      <c r="G344" s="1" t="str">
        <f t="shared" ca="1" si="24"/>
        <v>0.00237956173512003+0.00140270154725162i</v>
      </c>
    </row>
    <row r="345" spans="1:7" x14ac:dyDescent="0.25">
      <c r="A345">
        <f>PICXO!$M345</f>
        <v>2691.5348039267365</v>
      </c>
      <c r="B345" s="6" t="str">
        <f>PICXO!$S345</f>
        <v>0.0033811828522584-0.0333832872103972i</v>
      </c>
      <c r="C345">
        <f t="shared" si="23"/>
        <v>343</v>
      </c>
      <c r="D345">
        <f t="shared" si="25"/>
        <v>79904.803792938939</v>
      </c>
      <c r="G345" s="1" t="str">
        <f t="shared" ca="1" si="24"/>
        <v>0.002379611371644+0.0014223560180156i</v>
      </c>
    </row>
    <row r="346" spans="1:7" x14ac:dyDescent="0.25">
      <c r="A346">
        <f>PICXO!$M346</f>
        <v>2754.228703337983</v>
      </c>
      <c r="B346" s="6" t="str">
        <f>PICXO!$S346</f>
        <v>0.00333590906983767-0.0326221213389718i</v>
      </c>
      <c r="C346">
        <f t="shared" si="23"/>
        <v>344</v>
      </c>
      <c r="D346">
        <f t="shared" si="25"/>
        <v>80137.762404580149</v>
      </c>
      <c r="G346" s="1" t="str">
        <f t="shared" ca="1" si="24"/>
        <v>0.00237966101591679+0.0014420115351726i</v>
      </c>
    </row>
    <row r="347" spans="1:7" x14ac:dyDescent="0.25">
      <c r="A347">
        <f>PICXO!$M347</f>
        <v>2818.3829312642633</v>
      </c>
      <c r="B347" s="6" t="str">
        <f>PICXO!$S347</f>
        <v>0.0032926696003358-0.0318781337909047i</v>
      </c>
      <c r="C347">
        <f t="shared" si="23"/>
        <v>345</v>
      </c>
      <c r="D347">
        <f t="shared" si="25"/>
        <v>80370.721016221374</v>
      </c>
      <c r="G347" s="1" t="str">
        <f t="shared" ca="1" si="24"/>
        <v>0.00237971488636227+0.00146223775030092i</v>
      </c>
    </row>
    <row r="348" spans="1:7" x14ac:dyDescent="0.25">
      <c r="A348">
        <f>PICXO!$M348</f>
        <v>2884.0315031264108</v>
      </c>
      <c r="B348" s="6" t="str">
        <f>PICXO!$S348</f>
        <v>0.00325137317938229-0.0311509379696285i</v>
      </c>
      <c r="C348">
        <f t="shared" si="23"/>
        <v>346</v>
      </c>
      <c r="D348">
        <f t="shared" si="25"/>
        <v>80603.679627862599</v>
      </c>
      <c r="G348" s="1" t="str">
        <f t="shared" ca="1" si="24"/>
        <v>0.00237976875680774+0.00148246396542924i</v>
      </c>
    </row>
    <row r="349" spans="1:7" x14ac:dyDescent="0.25">
      <c r="A349">
        <f>PICXO!$M349</f>
        <v>2951.209226666183</v>
      </c>
      <c r="B349" s="6" t="str">
        <f>PICXO!$S349</f>
        <v>0.00321193262433832-0.0304401556566295i</v>
      </c>
      <c r="C349">
        <f t="shared" si="23"/>
        <v>347</v>
      </c>
      <c r="D349">
        <f t="shared" si="25"/>
        <v>80836.638239503824</v>
      </c>
      <c r="G349" s="1" t="str">
        <f t="shared" ca="1" si="24"/>
        <v>0.00237982262725321+0.00150269018055757i</v>
      </c>
    </row>
    <row r="350" spans="1:7" x14ac:dyDescent="0.25">
      <c r="A350">
        <f>PICXO!$M350</f>
        <v>3019.9517204018084</v>
      </c>
      <c r="B350" s="6" t="str">
        <f>PICXO!$S350</f>
        <v>0.00317426465284914-0.0297454168457548i</v>
      </c>
      <c r="C350">
        <f t="shared" si="23"/>
        <v>348</v>
      </c>
      <c r="D350">
        <f t="shared" si="25"/>
        <v>81069.596851145034</v>
      </c>
      <c r="G350" s="1" t="str">
        <f t="shared" ca="1" si="24"/>
        <v>0.00237987740049131+0.00152303782187813i</v>
      </c>
    </row>
    <row r="351" spans="1:7" x14ac:dyDescent="0.25">
      <c r="A351">
        <f>PICXO!$M351</f>
        <v>3090.2954325133778</v>
      </c>
      <c r="B351" s="6" t="str">
        <f>PICXO!$S351</f>
        <v>0.00313828970938121-0.0290663595795569i</v>
      </c>
      <c r="C351">
        <f t="shared" si="23"/>
        <v>349</v>
      </c>
      <c r="D351">
        <f t="shared" si="25"/>
        <v>81302.555462786258</v>
      </c>
      <c r="G351" s="1" t="str">
        <f t="shared" ca="1" si="24"/>
        <v>0.00237993577579075+0.00154386994277754i</v>
      </c>
    </row>
    <row r="352" spans="1:7" x14ac:dyDescent="0.25">
      <c r="A352">
        <f>PICXO!$M352</f>
        <v>3162.2776601681612</v>
      </c>
      <c r="B352" s="6" t="str">
        <f>PICXO!$S352</f>
        <v>0.00310393179937842-0.0284026297877473i</v>
      </c>
      <c r="C352">
        <f t="shared" si="23"/>
        <v>350</v>
      </c>
      <c r="D352">
        <f t="shared" si="25"/>
        <v>81535.514074427483</v>
      </c>
      <c r="G352" s="1" t="str">
        <f t="shared" ca="1" si="24"/>
        <v>0.00237999415109019+0.00156470206367694i</v>
      </c>
    </row>
    <row r="353" spans="1:7" x14ac:dyDescent="0.25">
      <c r="A353">
        <f>PICXO!$M353</f>
        <v>3235.9365692960532</v>
      </c>
      <c r="B353" s="6" t="str">
        <f>PICXO!$S353</f>
        <v>0.00307111833070769-0.0277538811278119i</v>
      </c>
      <c r="C353">
        <f t="shared" si="23"/>
        <v>351</v>
      </c>
      <c r="D353">
        <f t="shared" si="25"/>
        <v>81768.472686068708</v>
      </c>
      <c r="G353" s="1" t="str">
        <f t="shared" ca="1" si="24"/>
        <v>0.00238005252638963+0.00158553418457634i</v>
      </c>
    </row>
    <row r="354" spans="1:7" x14ac:dyDescent="0.25">
      <c r="A354">
        <f>PICXO!$M354</f>
        <v>3311.311214825676</v>
      </c>
      <c r="B354" s="6" t="str">
        <f>PICXO!$S354</f>
        <v>0.00303977996210963-0.0271197748278349i</v>
      </c>
      <c r="C354">
        <f t="shared" si="23"/>
        <v>352</v>
      </c>
      <c r="D354">
        <f t="shared" si="25"/>
        <v>82001.431297709933</v>
      </c>
      <c r="G354" s="1" t="str">
        <f t="shared" ca="1" si="24"/>
        <v>0.00238011323087517+0.00160667760856467i</v>
      </c>
    </row>
    <row r="355" spans="1:7" x14ac:dyDescent="0.25">
      <c r="A355">
        <f>PICXO!$M355</f>
        <v>3388.4415613917849</v>
      </c>
      <c r="B355" s="6" t="str">
        <f>PICXO!$S355</f>
        <v>0.00300985045831112-0.0264999795315818i</v>
      </c>
      <c r="C355">
        <f t="shared" si="23"/>
        <v>353</v>
      </c>
      <c r="D355">
        <f t="shared" si="25"/>
        <v>82234.389909351143</v>
      </c>
      <c r="G355" s="1" t="str">
        <f t="shared" ca="1" si="24"/>
        <v>0.00238017640357873+0.00162815091769963i</v>
      </c>
    </row>
    <row r="356" spans="1:7" x14ac:dyDescent="0.25">
      <c r="A356">
        <f>PICXO!$M356</f>
        <v>3467.36850452507</v>
      </c>
      <c r="B356" s="6" t="str">
        <f>PICXO!$S356</f>
        <v>0.00298126655154775-0.0258941711458603i</v>
      </c>
      <c r="C356">
        <f t="shared" si="23"/>
        <v>354</v>
      </c>
      <c r="D356">
        <f t="shared" si="25"/>
        <v>82467.348520992367</v>
      </c>
      <c r="G356" s="1" t="str">
        <f t="shared" ca="1" si="24"/>
        <v>0.0023802395762823+0.00164962422683459i</v>
      </c>
    </row>
    <row r="357" spans="1:7" x14ac:dyDescent="0.25">
      <c r="A357">
        <f>PICXO!$M357</f>
        <v>3548.1338923354956</v>
      </c>
      <c r="B357" s="6" t="str">
        <f>PICXO!$S357</f>
        <v>0.00295396780919989-0.0253020326902007i</v>
      </c>
      <c r="C357">
        <f t="shared" si="23"/>
        <v>355</v>
      </c>
      <c r="D357">
        <f t="shared" si="25"/>
        <v>82700.307132633592</v>
      </c>
      <c r="G357" s="1" t="str">
        <f t="shared" ca="1" si="24"/>
        <v>0.00238030274898586+0.00167109753596955i</v>
      </c>
    </row>
    <row r="358" spans="1:7" x14ac:dyDescent="0.25">
      <c r="A358">
        <f>PICXO!$M358</f>
        <v>3630.7805477007482</v>
      </c>
      <c r="B358" s="6" t="str">
        <f>PICXO!$S358</f>
        <v>0.00292789650727558-0.0247232541488681i</v>
      </c>
      <c r="C358">
        <f t="shared" si="23"/>
        <v>356</v>
      </c>
      <c r="D358">
        <f t="shared" si="25"/>
        <v>82933.265744274817</v>
      </c>
      <c r="G358" s="1" t="str">
        <f t="shared" ca="1" si="24"/>
        <v>0.00238037029412624+0.00169315038532752i</v>
      </c>
    </row>
    <row r="359" spans="1:7" x14ac:dyDescent="0.25">
      <c r="A359">
        <f>PICXO!$M359</f>
        <v>3715.3522909714534</v>
      </c>
      <c r="B359" s="6" t="str">
        <f>PICXO!$S359</f>
        <v>0.00290299750950213-0.0241575323252287i</v>
      </c>
      <c r="C359">
        <f t="shared" si="23"/>
        <v>357</v>
      </c>
      <c r="D359">
        <f t="shared" si="25"/>
        <v>83166.224355916027</v>
      </c>
      <c r="G359" s="1" t="str">
        <f t="shared" ca="1" si="24"/>
        <v>0.00238043857973699+0.00171530137958405i</v>
      </c>
    </row>
    <row r="360" spans="1:7" x14ac:dyDescent="0.25">
      <c r="A360">
        <f>PICXO!$M360</f>
        <v>3801.8939632053334</v>
      </c>
      <c r="B360" s="6" t="str">
        <f>PICXO!$S360</f>
        <v>0.00287921815176263-0.0236045706984758i</v>
      </c>
      <c r="C360">
        <f t="shared" si="23"/>
        <v>358</v>
      </c>
      <c r="D360">
        <f t="shared" si="25"/>
        <v>83399.182967557252</v>
      </c>
      <c r="G360" s="1" t="str">
        <f t="shared" ca="1" si="24"/>
        <v>0.00238050686534775+0.00173745237384059i</v>
      </c>
    </row>
    <row r="361" spans="1:7" x14ac:dyDescent="0.25">
      <c r="A361">
        <f>PICXO!$M361</f>
        <v>3890.4514499425204</v>
      </c>
      <c r="B361" s="6" t="str">
        <f>PICXO!$S361</f>
        <v>0.0028565081316622-0.0230640792827251i</v>
      </c>
      <c r="C361">
        <f t="shared" si="23"/>
        <v>359</v>
      </c>
      <c r="D361">
        <f t="shared" si="25"/>
        <v>83632.141579198476</v>
      </c>
      <c r="G361" s="1" t="str">
        <f t="shared" ca="1" si="24"/>
        <v>0.00238057682758721+0.00175982336650048i</v>
      </c>
    </row>
    <row r="362" spans="1:7" x14ac:dyDescent="0.25">
      <c r="A362">
        <f>PICXO!$M362</f>
        <v>3981.0717055346731</v>
      </c>
      <c r="B362" s="6" t="str">
        <f>PICXO!$S362</f>
        <v>0.00283481940298792-0.022535774488483i</v>
      </c>
      <c r="C362">
        <f t="shared" si="23"/>
        <v>360</v>
      </c>
      <c r="D362">
        <f t="shared" si="25"/>
        <v>83865.100190839701</v>
      </c>
      <c r="G362" s="1" t="str">
        <f t="shared" ca="1" si="24"/>
        <v>0.0023806505660159+0.00178268985085337i</v>
      </c>
    </row>
    <row r="363" spans="1:7" x14ac:dyDescent="0.25">
      <c r="A363">
        <f>PICXO!$M363</f>
        <v>4073.8027780408202</v>
      </c>
      <c r="B363" s="6" t="str">
        <f>PICXO!$S363</f>
        <v>0.00281410607485182-0.0220193789864833i</v>
      </c>
      <c r="C363">
        <f t="shared" si="23"/>
        <v>361</v>
      </c>
      <c r="D363">
        <f t="shared" si="25"/>
        <v>84098.058802480926</v>
      </c>
      <c r="G363" s="1" t="str">
        <f t="shared" ca="1" si="24"/>
        <v>0.00238072430444459+0.00180555633520626i</v>
      </c>
    </row>
    <row r="364" spans="1:7" x14ac:dyDescent="0.25">
      <c r="A364">
        <f>PICXO!$M364</f>
        <v>4168.6938347030391</v>
      </c>
      <c r="B364" s="6" t="str">
        <f>PICXO!$S364</f>
        <v>0.00279432431531493-0.0215146215738866i</v>
      </c>
      <c r="C364">
        <f t="shared" si="23"/>
        <v>362</v>
      </c>
      <c r="D364">
        <f t="shared" si="25"/>
        <v>84331.017414122136</v>
      </c>
      <c r="G364" s="1" t="str">
        <f t="shared" ca="1" si="24"/>
        <v>0.00238079804287328+0.00182842281955915i</v>
      </c>
    </row>
    <row r="365" spans="1:7" x14ac:dyDescent="0.25">
      <c r="A365">
        <f>PICXO!$M365</f>
        <v>4265.7951880156043</v>
      </c>
      <c r="B365" s="6" t="str">
        <f>PICXO!$S365</f>
        <v>0.00277543225929372-0.0210212370428374i</v>
      </c>
      <c r="C365">
        <f t="shared" si="23"/>
        <v>363</v>
      </c>
      <c r="D365">
        <f t="shared" si="25"/>
        <v>84563.976025763361</v>
      </c>
      <c r="G365" s="1" t="str">
        <f t="shared" ca="1" si="24"/>
        <v>0.00238087667215275+0.00185192365581171i</v>
      </c>
    </row>
    <row r="366" spans="1:7" x14ac:dyDescent="0.25">
      <c r="A366">
        <f>PICXO!$M366</f>
        <v>4365.158322401322</v>
      </c>
      <c r="B366" s="6" t="str">
        <f>PICXO!$S366</f>
        <v>0.00275738992056131-0.0205389660513669i</v>
      </c>
      <c r="C366">
        <f t="shared" si="23"/>
        <v>364</v>
      </c>
      <c r="D366">
        <f t="shared" si="25"/>
        <v>84796.934637404585</v>
      </c>
      <c r="G366" s="1" t="str">
        <f t="shared" ca="1" si="24"/>
        <v>0.00238095622929739+0.00187554483779814i</v>
      </c>
    </row>
    <row r="367" spans="1:7" x14ac:dyDescent="0.25">
      <c r="A367">
        <f>PICXO!$M367</f>
        <v>4466.8359215092851</v>
      </c>
      <c r="B367" s="6" t="str">
        <f>PICXO!$S367</f>
        <v>0.00274015910766337-0.0200675549966214i</v>
      </c>
      <c r="C367">
        <f t="shared" si="23"/>
        <v>365</v>
      </c>
      <c r="D367">
        <f t="shared" si="25"/>
        <v>85029.89324904581</v>
      </c>
      <c r="G367" s="1" t="str">
        <f t="shared" ca="1" si="24"/>
        <v>0.00238103578644202+0.00189916601978457i</v>
      </c>
    </row>
    <row r="368" spans="1:7" x14ac:dyDescent="0.25">
      <c r="A368">
        <f>PICXO!$M368</f>
        <v>4570.8818961483958</v>
      </c>
      <c r="B368" s="6" t="str">
        <f>PICXO!$S368</f>
        <v>0.00272370334357487-0.0196067558904131i</v>
      </c>
      <c r="C368">
        <f t="shared" si="23"/>
        <v>366</v>
      </c>
      <c r="D368">
        <f t="shared" si="25"/>
        <v>85262.85186068702</v>
      </c>
      <c r="G368" s="1" t="str">
        <f t="shared" ca="1" si="24"/>
        <v>0.00238111815474194+0.00192314713261202i</v>
      </c>
    </row>
    <row r="369" spans="1:7" x14ac:dyDescent="0.25">
      <c r="A369">
        <f>PICXO!$M369</f>
        <v>4677.3514128716188</v>
      </c>
      <c r="B369" s="6" t="str">
        <f>PICXO!$S369</f>
        <v>0.00270798778893607-0.0191563262370577i</v>
      </c>
      <c r="C369">
        <f t="shared" si="23"/>
        <v>367</v>
      </c>
      <c r="D369">
        <f t="shared" si="25"/>
        <v>85495.810472328245</v>
      </c>
      <c r="G369" s="1" t="str">
        <f t="shared" ca="1" si="24"/>
        <v>0.00238120392419857+0.00194756371807148i</v>
      </c>
    </row>
    <row r="370" spans="1:7" x14ac:dyDescent="0.25">
      <c r="A370">
        <f>PICXO!$M370</f>
        <v>4786.300923226011</v>
      </c>
      <c r="B370" s="6" t="str">
        <f>PICXO!$S370</f>
        <v>0.00269297916871138-0.0187160289134934i</v>
      </c>
      <c r="C370">
        <f t="shared" si="23"/>
        <v>368</v>
      </c>
      <c r="D370">
        <f t="shared" si="25"/>
        <v>85728.76908396947</v>
      </c>
      <c r="G370" s="1" t="str">
        <f t="shared" ca="1" si="24"/>
        <v>0.00238128969365519+0.00197198030353095i</v>
      </c>
    </row>
    <row r="371" spans="1:7" x14ac:dyDescent="0.25">
      <c r="A371">
        <f>PICXO!$M371</f>
        <v>4897.7881936840722</v>
      </c>
      <c r="B371" s="6" t="str">
        <f>PICXO!$S371</f>
        <v>0.00267864570211358-0.0182856320516486i</v>
      </c>
      <c r="C371">
        <f t="shared" si="23"/>
        <v>369</v>
      </c>
      <c r="D371">
        <f t="shared" si="25"/>
        <v>85961.727695610694</v>
      </c>
      <c r="G371" s="1" t="str">
        <f t="shared" ca="1" si="24"/>
        <v>0.00238137640275935+0.00199651551649627i</v>
      </c>
    </row>
    <row r="372" spans="1:7" x14ac:dyDescent="0.25">
      <c r="A372">
        <f>PICXO!$M372</f>
        <v>5011.8723362723231</v>
      </c>
      <c r="B372" s="6" t="str">
        <f>PICXO!$S372</f>
        <v>0.0026649570356537-0.0178649089230406i</v>
      </c>
      <c r="C372">
        <f t="shared" si="23"/>
        <v>370</v>
      </c>
      <c r="D372">
        <f t="shared" si="25"/>
        <v>86194.686307251905</v>
      </c>
      <c r="G372" s="1" t="str">
        <f t="shared" ca="1" si="24"/>
        <v>0.002381468807671+0.00202176980700207i</v>
      </c>
    </row>
    <row r="373" spans="1:7" x14ac:dyDescent="0.25">
      <c r="A373">
        <f>PICXO!$M373</f>
        <v>5128.6138399132387</v>
      </c>
      <c r="B373" s="6" t="str">
        <f>PICXO!$S373</f>
        <v>0.00265188417918-0.0174536378255753i</v>
      </c>
      <c r="C373">
        <f t="shared" si="23"/>
        <v>371</v>
      </c>
      <c r="D373">
        <f t="shared" si="25"/>
        <v>86427.644918893129</v>
      </c>
      <c r="G373" s="1" t="str">
        <f t="shared" ca="1" si="24"/>
        <v>0.00238156121258265+0.00204702409750787i</v>
      </c>
    </row>
    <row r="374" spans="1:7" x14ac:dyDescent="0.25">
      <c r="A374">
        <f>PICXO!$M374</f>
        <v>5248.0746024973068</v>
      </c>
      <c r="B374" s="6" t="str">
        <f>PICXO!$S374</f>
        <v>0.00263939944477125-0.017051601972524i</v>
      </c>
      <c r="C374">
        <f t="shared" si="23"/>
        <v>372</v>
      </c>
      <c r="D374">
        <f t="shared" si="25"/>
        <v>86660.603530534354</v>
      </c>
      <c r="G374" s="1" t="str">
        <f t="shared" ca="1" si="24"/>
        <v>0.0023816536174943+0.00207227838801367i</v>
      </c>
    </row>
    <row r="375" spans="1:7" x14ac:dyDescent="0.25">
      <c r="A375">
        <f>PICXO!$M375</f>
        <v>5370.3179637020876</v>
      </c>
      <c r="B375" s="6" t="str">
        <f>PICXO!$S375</f>
        <v>0.00262747638835455-0.0166585893836497i</v>
      </c>
      <c r="C375">
        <f t="shared" si="23"/>
        <v>373</v>
      </c>
      <c r="D375">
        <f t="shared" si="25"/>
        <v>86893.562142175579</v>
      </c>
      <c r="G375" s="1" t="str">
        <f t="shared" ca="1" si="24"/>
        <v>0.00238175244658369+0.00209833156394206i</v>
      </c>
    </row>
    <row r="376" spans="1:7" x14ac:dyDescent="0.25">
      <c r="A376">
        <f>PICXO!$M376</f>
        <v>5495.4087385757957</v>
      </c>
      <c r="B376" s="6" t="str">
        <f>PICXO!$S376</f>
        <v>0.00261608975393606-0.0162743927784488i</v>
      </c>
      <c r="C376">
        <f t="shared" si="23"/>
        <v>374</v>
      </c>
      <c r="D376">
        <f t="shared" si="25"/>
        <v>87126.520753816803</v>
      </c>
      <c r="G376" s="1" t="str">
        <f t="shared" ca="1" si="24"/>
        <v>0.00238185194163541+0.00212446755632124i</v>
      </c>
    </row>
    <row r="377" spans="1:7" x14ac:dyDescent="0.25">
      <c r="A377">
        <f>PICXO!$M377</f>
        <v>5623.41325190303</v>
      </c>
      <c r="B377" s="6" t="str">
        <f>PICXO!$S377</f>
        <v>0.00260521542032209-0.0158988094714877i</v>
      </c>
      <c r="C377">
        <f t="shared" si="23"/>
        <v>375</v>
      </c>
      <c r="D377">
        <f t="shared" si="25"/>
        <v>87359.479365458013</v>
      </c>
      <c r="G377" s="1" t="str">
        <f t="shared" ca="1" si="24"/>
        <v>0.00238195143668713+0.00215060354870042i</v>
      </c>
    </row>
    <row r="378" spans="1:7" x14ac:dyDescent="0.25">
      <c r="A378">
        <f>PICXO!$M378</f>
        <v>5754.3993733710968</v>
      </c>
      <c r="B378" s="6" t="str">
        <f>PICXO!$S378</f>
        <v>0.00259483035021846-0.0155316412697921i</v>
      </c>
      <c r="C378">
        <f t="shared" si="23"/>
        <v>376</v>
      </c>
      <c r="D378">
        <f t="shared" si="25"/>
        <v>87592.437977099238</v>
      </c>
      <c r="G378" s="1" t="str">
        <f t="shared" ca="1" si="24"/>
        <v>0.00238205657154873+0.00217742976855191i</v>
      </c>
    </row>
    <row r="379" spans="1:7" x14ac:dyDescent="0.25">
      <c r="A379">
        <f>PICXO!$M379</f>
        <v>5888.4365535554052</v>
      </c>
      <c r="B379" s="6" t="str">
        <f>PICXO!$S379</f>
        <v>0.00258491254161026-0.0151726943722687i</v>
      </c>
      <c r="C379">
        <f t="shared" si="23"/>
        <v>377</v>
      </c>
      <c r="D379">
        <f t="shared" si="25"/>
        <v>87825.396588740463</v>
      </c>
      <c r="G379" s="1" t="str">
        <f t="shared" ca="1" si="24"/>
        <v>0.00238216364511763+0.00220449325686873i</v>
      </c>
    </row>
    <row r="380" spans="1:7" x14ac:dyDescent="0.25">
      <c r="A380">
        <f>PICXO!$M380</f>
        <v>6025.5958607430712</v>
      </c>
      <c r="B380" s="6" t="str">
        <f>PICXO!$S380</f>
        <v>0.00257544098131239-0.0148217792711199i</v>
      </c>
      <c r="C380">
        <f t="shared" si="23"/>
        <v>378</v>
      </c>
      <c r="D380">
        <f t="shared" si="25"/>
        <v>88058.355200381688</v>
      </c>
      <c r="G380" s="1" t="str">
        <f t="shared" ca="1" si="24"/>
        <v>0.00238227071868653+0.00223155674518555i</v>
      </c>
    </row>
    <row r="381" spans="1:7" x14ac:dyDescent="0.25">
      <c r="A381">
        <f>PICXO!$M381</f>
        <v>6165.9500186143023</v>
      </c>
      <c r="B381" s="6" t="str">
        <f>PICXO!$S381</f>
        <v>0.00256639560060149-0.0144787106552198i</v>
      </c>
      <c r="C381">
        <f t="shared" si="23"/>
        <v>379</v>
      </c>
      <c r="D381">
        <f t="shared" si="25"/>
        <v>88291.313812022898</v>
      </c>
      <c r="G381" s="1" t="str">
        <f t="shared" ca="1" si="24"/>
        <v>0.00238238309373176+0.0022592582713859i</v>
      </c>
    </row>
    <row r="382" spans="1:7" x14ac:dyDescent="0.25">
      <c r="A382">
        <f>PICXO!$M382</f>
        <v>6309.5734448014009</v>
      </c>
      <c r="B382" s="6" t="str">
        <f>PICXO!$S382</f>
        <v>0.00255775723282997-0.0141433073154236i</v>
      </c>
      <c r="C382">
        <f t="shared" si="23"/>
        <v>380</v>
      </c>
      <c r="D382">
        <f t="shared" si="25"/>
        <v>88524.272423664122</v>
      </c>
      <c r="G382" s="1" t="str">
        <f t="shared" ca="1" si="24"/>
        <v>0.00238249827020123+0.00228729695174579i</v>
      </c>
    </row>
    <row r="383" spans="1:7" x14ac:dyDescent="0.25">
      <c r="A383">
        <f>PICXO!$M383</f>
        <v>6456.5422903460103</v>
      </c>
      <c r="B383" s="6" t="str">
        <f>PICXO!$S383</f>
        <v>0.00254950757294069-0.0138153920517697i</v>
      </c>
      <c r="C383">
        <f t="shared" si="23"/>
        <v>381</v>
      </c>
      <c r="D383">
        <f t="shared" si="25"/>
        <v>88757.231035305347</v>
      </c>
      <c r="G383" s="1" t="str">
        <f t="shared" ca="1" si="24"/>
        <v>0.0023826134466707+0.00231533563210568i</v>
      </c>
    </row>
    <row r="384" spans="1:7" x14ac:dyDescent="0.25">
      <c r="A384">
        <f>PICXO!$M384</f>
        <v>6606.9344800753906</v>
      </c>
      <c r="B384" s="6" t="str">
        <f>PICXO!$S384</f>
        <v>0.00254162913879201-0.0134947915825476i</v>
      </c>
      <c r="C384">
        <f t="shared" si="23"/>
        <v>382</v>
      </c>
      <c r="D384">
        <f t="shared" si="25"/>
        <v>88990.189646946572</v>
      </c>
      <c r="G384" s="1" t="str">
        <f t="shared" ca="1" si="24"/>
        <v>0.00238273412321658+0.00234402480420279i</v>
      </c>
    </row>
    <row r="385" spans="1:7" x14ac:dyDescent="0.25">
      <c r="A385">
        <f>PICXO!$M385</f>
        <v>6760.8297539192345</v>
      </c>
      <c r="B385" s="6" t="str">
        <f>PICXO!$S385</f>
        <v>0.00253410523421533-0.0131813364551921i</v>
      </c>
      <c r="C385">
        <f t="shared" ref="C385:C448" si="26">C384+1</f>
        <v>383</v>
      </c>
      <c r="D385">
        <f t="shared" si="25"/>
        <v>89223.148258587782</v>
      </c>
      <c r="G385" s="1" t="str">
        <f t="shared" ca="1" si="24"/>
        <v>0.0023828579654659+0.00237308838272144i</v>
      </c>
    </row>
    <row r="386" spans="1:7" x14ac:dyDescent="0.25">
      <c r="A386">
        <f>PICXO!$M386</f>
        <v>6918.3097091887666</v>
      </c>
      <c r="B386" s="6" t="str">
        <f>PICXO!$S386</f>
        <v>0.00252691991372856-0.0128748609589737i</v>
      </c>
      <c r="C386">
        <f t="shared" si="26"/>
        <v>384</v>
      </c>
      <c r="D386">
        <f t="shared" si="25"/>
        <v>89456.106870229007</v>
      </c>
      <c r="G386" s="1" t="str">
        <f t="shared" ref="G386:G449" ca="1" si="27">IMCONJUGATE(OFFSET(H_f__linear,511-$C386,0,1,1))</f>
        <v>0.00238298180771521+0.00240215196124009i</v>
      </c>
    </row>
    <row r="387" spans="1:7" x14ac:dyDescent="0.25">
      <c r="A387">
        <f>PICXO!$M387</f>
        <v>7079.4578438407671</v>
      </c>
      <c r="B387" s="6" t="str">
        <f>PICXO!$S387</f>
        <v>0.00252005794883063-0.0125752030394481i</v>
      </c>
      <c r="C387">
        <f t="shared" si="26"/>
        <v>385</v>
      </c>
      <c r="D387">
        <f t="shared" ref="D387:D450" si="28">C387/256*CEdsp2</f>
        <v>89689.065481870231</v>
      </c>
      <c r="G387" s="1" t="str">
        <f t="shared" ca="1" si="27"/>
        <v>0.00238311198907667+0.00243195185151607i</v>
      </c>
    </row>
    <row r="388" spans="1:7" x14ac:dyDescent="0.25">
      <c r="A388">
        <f>PICXO!$M388</f>
        <v>7244.3596007492733</v>
      </c>
      <c r="B388" s="6" t="str">
        <f>PICXO!$S388</f>
        <v>0.00251350479580428-0.0122822042146328i</v>
      </c>
      <c r="C388">
        <f t="shared" si="26"/>
        <v>386</v>
      </c>
      <c r="D388">
        <f t="shared" si="28"/>
        <v>89922.024093511456</v>
      </c>
      <c r="G388" s="1" t="str">
        <f t="shared" ca="1" si="27"/>
        <v>0.00238324510115663+0.00246209215578763i</v>
      </c>
    </row>
    <row r="389" spans="1:7" x14ac:dyDescent="0.25">
      <c r="A389">
        <f>PICXO!$M389</f>
        <v>7413.1024130085189</v>
      </c>
      <c r="B389" s="6" t="str">
        <f>PICXO!$S389</f>
        <v>0.00250724656496561-0.0119957094928728i</v>
      </c>
      <c r="C389">
        <f t="shared" si="26"/>
        <v>387</v>
      </c>
      <c r="D389">
        <f t="shared" si="28"/>
        <v>90154.982705152681</v>
      </c>
      <c r="G389" s="1" t="str">
        <f t="shared" ca="1" si="27"/>
        <v>0.00238337821323659+0.0024922324600592i</v>
      </c>
    </row>
    <row r="390" spans="1:7" x14ac:dyDescent="0.25">
      <c r="A390">
        <f>PICXO!$M390</f>
        <v>7585.7757502911654</v>
      </c>
      <c r="B390" s="6" t="str">
        <f>PICXO!$S390</f>
        <v>0.00250126999129017-0.0117155672923637i</v>
      </c>
      <c r="C390">
        <f t="shared" si="26"/>
        <v>388</v>
      </c>
      <c r="D390">
        <f t="shared" si="28"/>
        <v>90387.941316793891</v>
      </c>
      <c r="G390" s="1" t="str">
        <f t="shared" ca="1" si="27"/>
        <v>0.00238351926131519+0.0025232775852987i</v>
      </c>
    </row>
    <row r="391" spans="1:7" x14ac:dyDescent="0.25">
      <c r="A391">
        <f>PICXO!$M391</f>
        <v>7762.4711662862292</v>
      </c>
      <c r="B391" s="6" t="str">
        <f>PICXO!$S391</f>
        <v>0.00249556240635591-0.0114416293622975i</v>
      </c>
      <c r="C391">
        <f t="shared" si="26"/>
        <v>389</v>
      </c>
      <c r="D391">
        <f t="shared" si="28"/>
        <v>90620.899928435116</v>
      </c>
      <c r="G391" s="1" t="str">
        <f t="shared" ca="1" si="27"/>
        <v>0.00238366229132277+0.0025545486796914i</v>
      </c>
    </row>
    <row r="392" spans="1:7" x14ac:dyDescent="0.25">
      <c r="A392">
        <f>PICXO!$M392</f>
        <v>7943.2823472421096</v>
      </c>
      <c r="B392" s="6" t="str">
        <f>PICXO!$S392</f>
        <v>0.00249011171154765-0.0111737507055922i</v>
      </c>
      <c r="C392">
        <f t="shared" si="26"/>
        <v>390</v>
      </c>
      <c r="D392">
        <f t="shared" si="28"/>
        <v>90853.85854007634</v>
      </c>
      <c r="G392" s="1" t="str">
        <f t="shared" ca="1" si="27"/>
        <v>0.00238380532133036+0.0025858197740841i</v>
      </c>
    </row>
    <row r="393" spans="1:7" x14ac:dyDescent="0.25">
      <c r="A393">
        <f>PICXO!$M393</f>
        <v>8128.3051616402554</v>
      </c>
      <c r="B393" s="6" t="str">
        <f>PICXO!$S393</f>
        <v>0.00248490635245919-0.0109117895031762i</v>
      </c>
      <c r="C393">
        <f t="shared" si="26"/>
        <v>391</v>
      </c>
      <c r="D393">
        <f t="shared" si="28"/>
        <v>91086.817151717565</v>
      </c>
      <c r="G393" s="1" t="str">
        <f t="shared" ca="1" si="27"/>
        <v>0.00238395877485078+0.00261825686513015i</v>
      </c>
    </row>
    <row r="394" spans="1:7" x14ac:dyDescent="0.25">
      <c r="A394">
        <f>PICXO!$M394</f>
        <v>8317.6377110259546</v>
      </c>
      <c r="B394" s="6" t="str">
        <f>PICXO!$S394</f>
        <v>0.00247993529444787-0.0106556070397874i</v>
      </c>
      <c r="C394">
        <f t="shared" si="26"/>
        <v>392</v>
      </c>
      <c r="D394">
        <f t="shared" si="28"/>
        <v>91319.775763358775</v>
      </c>
      <c r="G394" s="1" t="str">
        <f t="shared" ca="1" si="27"/>
        <v>0.00238411241801583+0.00265071517023296i</v>
      </c>
    </row>
    <row r="395" spans="1:7" x14ac:dyDescent="0.25">
      <c r="A395">
        <f>PICXO!$M395</f>
        <v>8511.3803820229914</v>
      </c>
      <c r="B395" s="6" t="str">
        <f>PICXO!$S395</f>
        <v>0.00247518799928497-0.0104050676312554i</v>
      </c>
      <c r="C395">
        <f t="shared" si="26"/>
        <v>393</v>
      </c>
      <c r="D395">
        <f t="shared" si="28"/>
        <v>91552.734375</v>
      </c>
      <c r="G395" s="1" t="str">
        <f t="shared" ca="1" si="27"/>
        <v>0.00238426865373988+0.00268345788987671i</v>
      </c>
    </row>
    <row r="396" spans="1:7" x14ac:dyDescent="0.25">
      <c r="A396">
        <f>PICXO!$M396</f>
        <v>8709.6358995600149</v>
      </c>
      <c r="B396" s="6" t="str">
        <f>PICXO!$S396</f>
        <v>0.00247065440285292-0.0101600385532311i</v>
      </c>
      <c r="C396">
        <f t="shared" si="26"/>
        <v>394</v>
      </c>
      <c r="D396">
        <f t="shared" si="28"/>
        <v>91785.692986641225</v>
      </c>
      <c r="G396" s="1" t="str">
        <f t="shared" ca="1" si="27"/>
        <v>0.0023844336557385+0.00271716230641996i</v>
      </c>
    </row>
    <row r="397" spans="1:7" x14ac:dyDescent="0.25">
      <c r="A397">
        <f>PICXO!$M397</f>
        <v>8912.5093813366439</v>
      </c>
      <c r="B397" s="6" t="str">
        <f>PICXO!$S397</f>
        <v>0.00246632489384623-0.0099203899713263i</v>
      </c>
      <c r="C397">
        <f t="shared" si="26"/>
        <v>395</v>
      </c>
      <c r="D397">
        <f t="shared" si="28"/>
        <v>92018.651598282449</v>
      </c>
      <c r="G397" s="1" t="str">
        <f t="shared" ca="1" si="27"/>
        <v>0.00238459865773713+0.0027508667229632i</v>
      </c>
    </row>
    <row r="398" spans="1:7" x14ac:dyDescent="0.25">
      <c r="A398">
        <f>PICXO!$M398</f>
        <v>9120.1083935582501</v>
      </c>
      <c r="B398" s="6" t="str">
        <f>PICXO!$S398</f>
        <v>0.00246219029342621-0.00968599487263228i</v>
      </c>
      <c r="C398">
        <f t="shared" si="26"/>
        <v>396</v>
      </c>
      <c r="D398">
        <f t="shared" si="28"/>
        <v>92251.610209923674</v>
      </c>
      <c r="G398" s="1" t="str">
        <f t="shared" ca="1" si="27"/>
        <v>0.00238477018932226+0.00278527338210235i</v>
      </c>
    </row>
    <row r="399" spans="1:7" x14ac:dyDescent="0.25">
      <c r="A399">
        <f>PICXO!$M399</f>
        <v>9332.5430079690432</v>
      </c>
      <c r="B399" s="6" t="str">
        <f>PICXO!$S399</f>
        <v>0.00245824183579226-0.00945672899857872i</v>
      </c>
      <c r="C399">
        <f t="shared" si="26"/>
        <v>397</v>
      </c>
      <c r="D399">
        <f t="shared" si="28"/>
        <v>92484.568821564884</v>
      </c>
      <c r="G399" s="1" t="str">
        <f t="shared" ca="1" si="27"/>
        <v>0.00238494734983231+0.00282028541967523i</v>
      </c>
    </row>
    <row r="400" spans="1:7" x14ac:dyDescent="0.25">
      <c r="A400">
        <f>PICXO!$M400</f>
        <v>9549.9258602134705</v>
      </c>
      <c r="B400" s="6" t="str">
        <f>PICXO!$S400</f>
        <v>0.00245447114962335-0.00923247077909988i</v>
      </c>
      <c r="C400">
        <f t="shared" si="26"/>
        <v>398</v>
      </c>
      <c r="D400">
        <f t="shared" si="28"/>
        <v>92717.527433206109</v>
      </c>
      <c r="G400" s="1" t="str">
        <f t="shared" ca="1" si="27"/>
        <v>0.00238512451034237+0.00285529745724811i</v>
      </c>
    </row>
    <row r="401" spans="1:7" x14ac:dyDescent="0.25">
      <c r="A401">
        <f>PICXO!$M401</f>
        <v>9772.3722095571957</v>
      </c>
      <c r="B401" s="6" t="str">
        <f>PICXO!$S401</f>
        <v>0.00245087024035453-0.00901310126807139i</v>
      </c>
      <c r="C401">
        <f t="shared" si="26"/>
        <v>399</v>
      </c>
      <c r="D401">
        <f t="shared" si="28"/>
        <v>92950.486044847334</v>
      </c>
      <c r="G401" s="1" t="str">
        <f t="shared" ca="1" si="27"/>
        <v>0.00238531347759606+0.00289155391320772i</v>
      </c>
    </row>
    <row r="402" spans="1:7" x14ac:dyDescent="0.25">
      <c r="A402">
        <f>PICXO!$M402</f>
        <v>9999.9999999990487</v>
      </c>
      <c r="B402" s="6" t="str">
        <f>PICXO!$S402</f>
        <v>0.00244743147325012-0.00879850407998286i</v>
      </c>
      <c r="C402">
        <f t="shared" si="26"/>
        <v>400</v>
      </c>
      <c r="D402">
        <f t="shared" si="28"/>
        <v>93183.444656488558</v>
      </c>
      <c r="G402" s="1" t="str">
        <f t="shared" ca="1" si="27"/>
        <v>0.00238550365411162+0.00292793782409845i</v>
      </c>
    </row>
    <row r="403" spans="1:7" x14ac:dyDescent="0.25">
      <c r="A403">
        <f>PICXO!$M403</f>
        <v>10232.929922806587</v>
      </c>
      <c r="B403" s="6" t="str">
        <f>PICXO!$S403</f>
        <v>0.00244414755723713-0.00858856532781021i</v>
      </c>
      <c r="C403">
        <f t="shared" si="26"/>
        <v>401</v>
      </c>
      <c r="D403">
        <f t="shared" si="28"/>
        <v>93416.403268129769</v>
      </c>
      <c r="G403" s="1" t="str">
        <f t="shared" ca="1" si="27"/>
        <v>0.00238569852706849+0.0029648067021388i</v>
      </c>
    </row>
    <row r="404" spans="1:7" x14ac:dyDescent="0.25">
      <c r="A404">
        <f>PICXO!$M404</f>
        <v>10471.285480508017</v>
      </c>
      <c r="B404" s="6" t="str">
        <f>PICXO!$S404</f>
        <v>0.00244101152946489-0.00838317356205238i</v>
      </c>
      <c r="C404">
        <f t="shared" si="26"/>
        <v>402</v>
      </c>
      <c r="D404">
        <f t="shared" si="28"/>
        <v>93649.361879770993</v>
      </c>
      <c r="G404" s="1" t="str">
        <f t="shared" ca="1" si="27"/>
        <v>0.00238590263899133+0.00300262962062744i</v>
      </c>
    </row>
    <row r="405" spans="1:7" x14ac:dyDescent="0.25">
      <c r="A405">
        <f>PICXO!$M405</f>
        <v>10715.193052375043</v>
      </c>
      <c r="B405" s="6" t="str">
        <f>PICXO!$S405</f>
        <v>0.00243801674056048-0.00818221971089537i</v>
      </c>
      <c r="C405">
        <f t="shared" si="26"/>
        <v>403</v>
      </c>
      <c r="D405">
        <f t="shared" si="28"/>
        <v>93882.320491412218</v>
      </c>
      <c r="G405" s="1" t="str">
        <f t="shared" ca="1" si="27"/>
        <v>0.00238610675091416+0.00304045253911608i</v>
      </c>
    </row>
    <row r="406" spans="1:7" x14ac:dyDescent="0.25">
      <c r="A406">
        <f>PICXO!$M406</f>
        <v>10964.781961430805</v>
      </c>
      <c r="B406" s="6" t="str">
        <f>PICXO!$S406</f>
        <v>0.00243515684054589-0.00798559702146782i</v>
      </c>
      <c r="C406">
        <f t="shared" si="26"/>
        <v>404</v>
      </c>
      <c r="D406">
        <f t="shared" si="28"/>
        <v>94115.279103053443</v>
      </c>
      <c r="G406" s="1" t="str">
        <f t="shared" ca="1" si="27"/>
        <v>0.00238632317928229+0.00307952118286933i</v>
      </c>
    </row>
    <row r="407" spans="1:7" x14ac:dyDescent="0.25">
      <c r="A407">
        <f>PICXO!$M407</f>
        <v>11220.184543018562</v>
      </c>
      <c r="B407" s="6" t="str">
        <f>PICXO!$S407</f>
        <v>0.00243242576538899-0.00779320100215127i</v>
      </c>
      <c r="C407">
        <f t="shared" si="26"/>
        <v>405</v>
      </c>
      <c r="D407">
        <f t="shared" si="28"/>
        <v>94348.237714694653</v>
      </c>
      <c r="G407" s="1" t="str">
        <f t="shared" ca="1" si="27"/>
        <v>0.00238654221230961+0.00311885327030901i</v>
      </c>
    </row>
    <row r="408" spans="1:7" x14ac:dyDescent="0.25">
      <c r="A408">
        <f>PICXO!$M408</f>
        <v>11481.536214967729</v>
      </c>
      <c r="B408" s="6" t="str">
        <f>PICXO!$S408</f>
        <v>0.00242981772416006-0.0076049293659067i</v>
      </c>
      <c r="C408">
        <f t="shared" si="26"/>
        <v>406</v>
      </c>
      <c r="D408">
        <f t="shared" si="28"/>
        <v>94581.196326335878</v>
      </c>
      <c r="G408" s="1" t="str">
        <f t="shared" ca="1" si="27"/>
        <v>0.00238676717360148+0.00315877251795454i</v>
      </c>
    </row>
    <row r="409" spans="1:7" x14ac:dyDescent="0.25">
      <c r="A409">
        <f>PICXO!$M409</f>
        <v>11748.97554939415</v>
      </c>
      <c r="B409" s="6" t="str">
        <f>PICXO!$S409</f>
        <v>0.0024273271867653-0.00742068197458126i</v>
      </c>
      <c r="C409">
        <f t="shared" si="26"/>
        <v>407</v>
      </c>
      <c r="D409">
        <f t="shared" si="28"/>
        <v>94814.154937977102</v>
      </c>
      <c r="G409" s="1" t="str">
        <f t="shared" ca="1" si="27"/>
        <v>0.00238700218443091+0.00319968711398437i</v>
      </c>
    </row>
    <row r="410" spans="1:7" x14ac:dyDescent="0.25">
      <c r="A410">
        <f>PICXO!$M410</f>
        <v>12022.644346172956</v>
      </c>
      <c r="B410" s="6" t="str">
        <f>PICXO!$S410</f>
        <v>0.00242494887223387-0.00724036078415461i</v>
      </c>
      <c r="C410">
        <f t="shared" si="26"/>
        <v>408</v>
      </c>
      <c r="D410">
        <f t="shared" si="28"/>
        <v>95047.113549618327</v>
      </c>
      <c r="G410" s="1" t="str">
        <f t="shared" ca="1" si="27"/>
        <v>0.00238723719526035+0.00324060171001419i</v>
      </c>
    </row>
    <row r="411" spans="1:7" x14ac:dyDescent="0.25">
      <c r="A411">
        <f>PICXO!$M411</f>
        <v>12302.687708122614</v>
      </c>
      <c r="B411" s="6" t="str">
        <f>PICXO!$S411</f>
        <v>0.00242267773753114-0.00706386979088766i</v>
      </c>
      <c r="C411">
        <f t="shared" si="26"/>
        <v>409</v>
      </c>
      <c r="D411">
        <f t="shared" si="28"/>
        <v>95280.072161259552</v>
      </c>
      <c r="G411" s="1" t="str">
        <f t="shared" ca="1" si="27"/>
        <v>0.00238748884598811+0.00328312985238335i</v>
      </c>
    </row>
    <row r="412" spans="1:7" x14ac:dyDescent="0.25">
      <c r="A412">
        <f>PICXO!$M412</f>
        <v>12589.254117940442</v>
      </c>
      <c r="B412" s="6" t="str">
        <f>PICXO!$S412</f>
        <v>0.0024205089668764-0.00689111497833232i</v>
      </c>
      <c r="C412">
        <f t="shared" si="26"/>
        <v>410</v>
      </c>
      <c r="D412">
        <f t="shared" si="28"/>
        <v>95513.030772900762</v>
      </c>
      <c r="G412" s="1" t="str">
        <f t="shared" ca="1" si="27"/>
        <v>0.00238774096736213+0.00332570363262441i</v>
      </c>
    </row>
    <row r="413" spans="1:7" x14ac:dyDescent="0.25">
      <c r="A413">
        <f>PICXO!$M413</f>
        <v>12882.495516930079</v>
      </c>
      <c r="B413" s="6" t="str">
        <f>PICXO!$S413</f>
        <v>0.00241843796154177-0.00672200426516186i</v>
      </c>
      <c r="C413">
        <f t="shared" si="26"/>
        <v>411</v>
      </c>
      <c r="D413">
        <f t="shared" si="28"/>
        <v>95745.989384541987</v>
      </c>
      <c r="G413" s="1" t="str">
        <f t="shared" ca="1" si="27"/>
        <v>0.00238800460681851+0.00336937069419133i</v>
      </c>
    </row>
    <row r="414" spans="1:7" x14ac:dyDescent="0.25">
      <c r="A414">
        <f>PICXO!$M414</f>
        <v>13182.567385562756</v>
      </c>
      <c r="B414" s="6" t="str">
        <f>PICXO!$S414</f>
        <v>0.00241646033011089-0.00655644745378007i</v>
      </c>
      <c r="C414">
        <f t="shared" si="26"/>
        <v>412</v>
      </c>
      <c r="D414">
        <f t="shared" si="28"/>
        <v>95978.947996183211</v>
      </c>
      <c r="G414" s="1" t="str">
        <f t="shared" ca="1" si="27"/>
        <v>0.00238827505293234+0.00341368383478812i</v>
      </c>
    </row>
    <row r="415" spans="1:7" x14ac:dyDescent="0.25">
      <c r="A415">
        <f>PICXO!$M415</f>
        <v>13489.62882591519</v>
      </c>
      <c r="B415" s="6" t="str">
        <f>PICXO!$S415</f>
        <v>0.00241457187917674-0.00639435617966538i</v>
      </c>
      <c r="C415">
        <f t="shared" si="26"/>
        <v>413</v>
      </c>
      <c r="D415">
        <f t="shared" si="28"/>
        <v>96211.906607824436</v>
      </c>
      <c r="G415" s="1" t="str">
        <f t="shared" ca="1" si="27"/>
        <v>0.0023885521320712+0.0034586131618517i</v>
      </c>
    </row>
    <row r="416" spans="1:7" x14ac:dyDescent="0.25">
      <c r="A416">
        <f>PICXO!$M416</f>
        <v>13803.84264602747</v>
      </c>
      <c r="B416" s="6" t="str">
        <f>PICXO!$S416</f>
        <v>0.00241276860445936-0.00623564386140674i</v>
      </c>
      <c r="C416">
        <f t="shared" si="26"/>
        <v>414</v>
      </c>
      <c r="D416">
        <f t="shared" si="28"/>
        <v>96444.865219465646</v>
      </c>
      <c r="G416" s="1" t="str">
        <f t="shared" ca="1" si="27"/>
        <v>0.00238884220436989+0.00350474951123137i</v>
      </c>
    </row>
    <row r="417" spans="1:7" x14ac:dyDescent="0.25">
      <c r="A417">
        <f>PICXO!$M417</f>
        <v>14125.375446226129</v>
      </c>
      <c r="B417" s="6" t="str">
        <f>PICXO!$S417</f>
        <v>0.00241104668232423-0.00608022565138368i</v>
      </c>
      <c r="C417">
        <f t="shared" si="26"/>
        <v>415</v>
      </c>
      <c r="D417">
        <f t="shared" si="28"/>
        <v>96677.823831106871</v>
      </c>
      <c r="G417" s="1" t="str">
        <f t="shared" ca="1" si="27"/>
        <v>0.00238913436874441+0.00355107603940425i</v>
      </c>
    </row>
    <row r="418" spans="1:7" x14ac:dyDescent="0.25">
      <c r="A418">
        <f>PICXO!$M418</f>
        <v>14454.397707457802</v>
      </c>
      <c r="B418" s="6" t="str">
        <f>PICXO!$S418</f>
        <v>0.00240940246168374-0.00592801838704398i</v>
      </c>
      <c r="C418">
        <f t="shared" si="26"/>
        <v>416</v>
      </c>
      <c r="D418">
        <f t="shared" si="28"/>
        <v>96910.782442748095</v>
      </c>
      <c r="G418" s="1" t="str">
        <f t="shared" ca="1" si="27"/>
        <v>0.00238944546213683+0.00359912329763956i</v>
      </c>
    </row>
    <row r="419" spans="1:7" x14ac:dyDescent="0.25">
      <c r="A419">
        <f>PICXO!$M419</f>
        <v>14791.083881680566</v>
      </c>
      <c r="B419" s="6" t="str">
        <f>PICXO!$S419</f>
        <v>0.00240783245626476-0.00577894054272909i</v>
      </c>
      <c r="C419">
        <f t="shared" si="26"/>
        <v>417</v>
      </c>
      <c r="D419">
        <f t="shared" si="28"/>
        <v>97143.74105438932</v>
      </c>
      <c r="G419" s="1" t="str">
        <f t="shared" ca="1" si="27"/>
        <v>0.00238975655552925+0.00364717055587488i</v>
      </c>
    </row>
    <row r="420" spans="1:7" x14ac:dyDescent="0.25">
      <c r="A420">
        <f>PICXO!$M420</f>
        <v>15135.612484360536</v>
      </c>
      <c r="B420" s="6" t="str">
        <f>PICXO!$S420</f>
        <v>0.00240633333722555-0.00563291218199491i</v>
      </c>
      <c r="C420">
        <f t="shared" si="26"/>
        <v>418</v>
      </c>
      <c r="D420">
        <f t="shared" si="28"/>
        <v>97376.69966603053</v>
      </c>
      <c r="G420" s="1" t="str">
        <f t="shared" ca="1" si="27"/>
        <v>0.00239008818431568+0.00369704429009267i</v>
      </c>
    </row>
    <row r="421" spans="1:7" x14ac:dyDescent="0.25">
      <c r="A421">
        <f>PICXO!$M421</f>
        <v>15488.166189123231</v>
      </c>
      <c r="B421" s="6" t="str">
        <f>PICXO!$S421</f>
        <v>0.00240490192610714-0.00548985491037502i</v>
      </c>
      <c r="C421">
        <f t="shared" si="26"/>
        <v>419</v>
      </c>
      <c r="D421">
        <f t="shared" si="28"/>
        <v>97609.658277671755</v>
      </c>
      <c r="G421" s="1" t="str">
        <f t="shared" ca="1" si="27"/>
        <v>0.00239042179383472+0.00374709419626723i</v>
      </c>
    </row>
    <row r="422" spans="1:7" x14ac:dyDescent="0.25">
      <c r="A422">
        <f>PICXO!$M422</f>
        <v>15848.931924609513</v>
      </c>
      <c r="B422" s="6" t="str">
        <f>PICXO!$S422</f>
        <v>0.00240353518810381-0.00534969182852821i</v>
      </c>
      <c r="C422">
        <f t="shared" si="26"/>
        <v>420</v>
      </c>
      <c r="D422">
        <f t="shared" si="28"/>
        <v>97842.61688931298</v>
      </c>
      <c r="G422" s="1" t="str">
        <f t="shared" ca="1" si="27"/>
        <v>0.00239077407901223+0.00379876913182055i</v>
      </c>
    </row>
    <row r="423" spans="1:7" x14ac:dyDescent="0.25">
      <c r="A423">
        <f>PICXO!$M423</f>
        <v>16218.10097358761</v>
      </c>
      <c r="B423" s="6" t="str">
        <f>PICXO!$S423</f>
        <v>0.00240223022563873-0.00521234748571137i</v>
      </c>
      <c r="C423">
        <f t="shared" si="26"/>
        <v>421</v>
      </c>
      <c r="D423">
        <f t="shared" si="28"/>
        <v>98075.575500954204</v>
      </c>
      <c r="G423" s="1" t="str">
        <f t="shared" ca="1" si="27"/>
        <v>0.00239113180695325+0.00385091765981028i</v>
      </c>
    </row>
    <row r="424" spans="1:7" x14ac:dyDescent="0.25">
      <c r="A424">
        <f>PICXO!$M424</f>
        <v>16595.869074373877</v>
      </c>
      <c r="B424" s="6" t="str">
        <f>PICXO!$S424</f>
        <v>0.00240098427223128-0.0050777478335142i</v>
      </c>
      <c r="C424">
        <f t="shared" si="26"/>
        <v>422</v>
      </c>
      <c r="D424">
        <f t="shared" si="28"/>
        <v>98308.534112595429</v>
      </c>
      <c r="G424" s="1" t="str">
        <f t="shared" ca="1" si="27"/>
        <v>0.00239150723986715+0.00390457317085296i</v>
      </c>
    </row>
    <row r="425" spans="1:7" x14ac:dyDescent="0.25">
      <c r="A425">
        <f>PICXO!$M425</f>
        <v>16982.43652461567</v>
      </c>
      <c r="B425" s="6" t="str">
        <f>PICXO!$S425</f>
        <v>0.00239979468664294-0.00494582017978832i</v>
      </c>
      <c r="C425">
        <f t="shared" si="26"/>
        <v>423</v>
      </c>
      <c r="D425">
        <f t="shared" si="28"/>
        <v>98541.492724236639</v>
      </c>
      <c r="G425" s="1" t="str">
        <f t="shared" ca="1" si="27"/>
        <v>0.00239189080343845+0.00395892073395326i</v>
      </c>
    </row>
    <row r="426" spans="1:7" x14ac:dyDescent="0.25">
      <c r="A426">
        <f>PICXO!$M426</f>
        <v>17378.008287491939</v>
      </c>
      <c r="B426" s="6" t="str">
        <f>PICXO!$S426</f>
        <v>0.00239865894729013-0.00481649314270112i</v>
      </c>
      <c r="C426">
        <f t="shared" si="26"/>
        <v>424</v>
      </c>
      <c r="D426">
        <f t="shared" si="28"/>
        <v>98774.451335877864</v>
      </c>
      <c r="G426" s="1" t="str">
        <f t="shared" ca="1" si="27"/>
        <v>0.00239229218496263+0.00401475169239247i</v>
      </c>
    </row>
    <row r="427" spans="1:7" x14ac:dyDescent="0.25">
      <c r="A427">
        <f>PICXO!$M427</f>
        <v>17782.794100387368</v>
      </c>
      <c r="B427" s="6" t="str">
        <f>PICXO!$S427</f>
        <v>0.00239757464691119-0.00468969660483611i</v>
      </c>
      <c r="C427">
        <f t="shared" si="26"/>
        <v>425</v>
      </c>
      <c r="D427">
        <f t="shared" si="28"/>
        <v>99007.409947519089</v>
      </c>
      <c r="G427" s="1" t="str">
        <f t="shared" ca="1" si="27"/>
        <v>0.00239270342448466+0.00407140335723782i</v>
      </c>
    </row>
    <row r="428" spans="1:7" x14ac:dyDescent="0.25">
      <c r="A428">
        <f>PICXO!$M428</f>
        <v>18197.008586097898</v>
      </c>
      <c r="B428" s="6" t="str">
        <f>PICXO!$S428</f>
        <v>0.00239653948747765-0.0045653616672612i</v>
      </c>
      <c r="C428">
        <f t="shared" si="26"/>
        <v>426</v>
      </c>
      <c r="D428">
        <f t="shared" si="28"/>
        <v>99240.368559160313</v>
      </c>
      <c r="G428" s="1" t="str">
        <f t="shared" ca="1" si="27"/>
        <v>0.00239313389943567+0.00412962122999947i</v>
      </c>
    </row>
    <row r="429" spans="1:7" x14ac:dyDescent="0.25">
      <c r="A429">
        <f>PICXO!$M429</f>
        <v>18620.871366626692</v>
      </c>
      <c r="B429" s="6" t="str">
        <f>PICXO!$S429</f>
        <v>0.00239555127533816-0.0044434206034759i</v>
      </c>
      <c r="C429">
        <f t="shared" si="26"/>
        <v>427</v>
      </c>
      <c r="D429">
        <f t="shared" si="28"/>
        <v>99473.327170801524</v>
      </c>
      <c r="G429" s="1" t="str">
        <f t="shared" ca="1" si="27"/>
        <v>0.00239357478712781+0.00418868694023974i</v>
      </c>
    </row>
    <row r="430" spans="1:7" x14ac:dyDescent="0.25">
      <c r="A430">
        <f>PICXO!$M430</f>
        <v>19054.607179630439</v>
      </c>
      <c r="B430" s="6" t="str">
        <f>PICXO!$S430</f>
        <v>0.00239460791658553-0.00432380681314515i</v>
      </c>
      <c r="C430">
        <f t="shared" si="26"/>
        <v>428</v>
      </c>
      <c r="D430">
        <f t="shared" si="28"/>
        <v>99706.285782442748</v>
      </c>
      <c r="G430" s="1" t="str">
        <f t="shared" ca="1" si="27"/>
        <v>0.00239403788213633+0.00424952095994798i</v>
      </c>
    </row>
    <row r="431" spans="1:7" x14ac:dyDescent="0.25">
      <c r="A431">
        <f>PICXO!$M431</f>
        <v>19498.445997578372</v>
      </c>
      <c r="B431" s="6" t="str">
        <f>PICXO!$S431</f>
        <v>0.0023937074126369-0.00420645477551788i</v>
      </c>
      <c r="C431">
        <f t="shared" si="26"/>
        <v>429</v>
      </c>
      <c r="D431">
        <f t="shared" si="28"/>
        <v>99939.244394083973</v>
      </c>
      <c r="G431" s="1" t="str">
        <f t="shared" ca="1" si="27"/>
        <v>0.00239451053153329+0.00431111577016605i</v>
      </c>
    </row>
    <row r="432" spans="1:7" x14ac:dyDescent="0.25">
      <c r="A432">
        <f>PICXO!$M432</f>
        <v>19952.623149686631</v>
      </c>
      <c r="B432" s="6" t="str">
        <f>PICXO!$S432</f>
        <v>0.00239284785601864-0.00409130000242242i</v>
      </c>
      <c r="C432">
        <f t="shared" si="26"/>
        <v>430</v>
      </c>
      <c r="D432">
        <f t="shared" si="28"/>
        <v>100172.2030057252</v>
      </c>
      <c r="G432" s="1" t="str">
        <f t="shared" ca="1" si="27"/>
        <v>0.0023950101966992+0.00437481418339124i</v>
      </c>
    </row>
    <row r="433" spans="1:7" x14ac:dyDescent="0.25">
      <c r="A433">
        <f>PICXO!$M433</f>
        <v>20417.379446693074</v>
      </c>
      <c r="B433" s="6" t="str">
        <f>PICXO!$S433</f>
        <v>0.00239202742634618-0.00397827899071874i</v>
      </c>
      <c r="C433">
        <f t="shared" si="26"/>
        <v>431</v>
      </c>
      <c r="D433">
        <f t="shared" si="28"/>
        <v>100405.16161736642</v>
      </c>
      <c r="G433" s="1" t="str">
        <f t="shared" ca="1" si="27"/>
        <v>0.00239551687274186+0.00443905850376594i</v>
      </c>
    </row>
    <row r="434" spans="1:7" x14ac:dyDescent="0.25">
      <c r="A434">
        <f>PICXO!$M434</f>
        <v>20892.961308538121</v>
      </c>
      <c r="B434" s="6" t="str">
        <f>PICXO!$S434</f>
        <v>0.00239124438649164-0.00386732917408012i</v>
      </c>
      <c r="C434">
        <f t="shared" si="26"/>
        <v>432</v>
      </c>
      <c r="D434">
        <f t="shared" si="28"/>
        <v>100638.12022900763</v>
      </c>
      <c r="G434" s="1" t="str">
        <f t="shared" ca="1" si="27"/>
        <v>0.00239605752742835+0.00450588990126602i</v>
      </c>
    </row>
    <row r="435" spans="1:7" x14ac:dyDescent="0.25">
      <c r="A435">
        <f>PICXO!$M435</f>
        <v>21379.620895019994</v>
      </c>
      <c r="B435" s="6" t="str">
        <f>PICXO!$S435</f>
        <v>0.00239049707893077-0.00375838887396275i</v>
      </c>
      <c r="C435">
        <f t="shared" si="26"/>
        <v>433</v>
      </c>
      <c r="D435">
        <f t="shared" si="28"/>
        <v>100871.07884064886</v>
      </c>
      <c r="G435" s="1" t="str">
        <f t="shared" ca="1" si="27"/>
        <v>0.00239660505580708+0.00457323720206527i</v>
      </c>
    </row>
    <row r="436" spans="1:7" x14ac:dyDescent="0.25">
      <c r="A436">
        <f>PICXO!$M436</f>
        <v>21877.616239493142</v>
      </c>
      <c r="B436" s="6" t="str">
        <f>PICXO!$S436</f>
        <v>0.00238978392226237-0.0036513972496109i</v>
      </c>
      <c r="C436">
        <f t="shared" si="26"/>
        <v>434</v>
      </c>
      <c r="D436">
        <f t="shared" si="28"/>
        <v>101104.03745229008</v>
      </c>
      <c r="G436" s="1" t="str">
        <f t="shared" ca="1" si="27"/>
        <v>0.00239718724043071+0.00464316448716797i</v>
      </c>
    </row>
    <row r="437" spans="1:7" x14ac:dyDescent="0.25">
      <c r="A437">
        <f>PICXO!$M437</f>
        <v>22387.211385680916</v>
      </c>
      <c r="B437" s="6" t="str">
        <f>PICXO!$S437</f>
        <v>0.00238910340789258-0.00354629424692794i</v>
      </c>
      <c r="C437">
        <f t="shared" si="26"/>
        <v>435</v>
      </c>
      <c r="D437">
        <f t="shared" si="28"/>
        <v>101336.99606393131</v>
      </c>
      <c r="G437" s="1" t="str">
        <f t="shared" ca="1" si="27"/>
        <v>0.00239778342387939+0.00471411068535152i</v>
      </c>
    </row>
    <row r="438" spans="1:7" x14ac:dyDescent="0.25">
      <c r="A438">
        <f>PICXO!$M438</f>
        <v>22908.67652767519</v>
      </c>
      <c r="B438" s="6" t="str">
        <f>PICXO!$S438</f>
        <v>0.00238845409687824-0.00344302054602945i</v>
      </c>
      <c r="C438">
        <f t="shared" si="26"/>
        <v>436</v>
      </c>
      <c r="D438">
        <f t="shared" si="28"/>
        <v>101569.95467557252</v>
      </c>
      <c r="G438" s="1" t="str">
        <f t="shared" ca="1" si="27"/>
        <v>0.00239840745047033+0.00478708346374674i</v>
      </c>
    </row>
    <row r="439" spans="1:7" x14ac:dyDescent="0.25">
      <c r="A439">
        <f>PICXO!$M439</f>
        <v>23442.28815319662</v>
      </c>
      <c r="B439" s="6" t="str">
        <f>PICXO!$S439</f>
        <v>0.00238783461692255-0.0033415175072741i</v>
      </c>
      <c r="C439">
        <f t="shared" si="26"/>
        <v>437</v>
      </c>
      <c r="D439">
        <f t="shared" si="28"/>
        <v>101802.91328721374</v>
      </c>
      <c r="G439" s="1" t="str">
        <f t="shared" ca="1" si="27"/>
        <v>0.00239905823877636+0.00486196060380566i</v>
      </c>
    </row>
    <row r="440" spans="1:7" x14ac:dyDescent="0.25">
      <c r="A440">
        <f>PICXO!$M440</f>
        <v>23988.329190192238</v>
      </c>
      <c r="B440" s="6" t="str">
        <f>PICXO!$S440</f>
        <v>0.00238724365951794-0.00324172711554796i</v>
      </c>
      <c r="C440">
        <f t="shared" si="26"/>
        <v>438</v>
      </c>
      <c r="D440">
        <f t="shared" si="28"/>
        <v>102035.87189885497</v>
      </c>
      <c r="G440" s="1" t="str">
        <f t="shared" ca="1" si="27"/>
        <v>0.00239972709405788+0.00493812338850102i</v>
      </c>
    </row>
    <row r="441" spans="1:7" x14ac:dyDescent="0.25">
      <c r="A441">
        <f>PICXO!$M441</f>
        <v>24547.089156847531</v>
      </c>
      <c r="B441" s="6" t="str">
        <f>PICXO!$S441</f>
        <v>0.00238667997722994-0.00314359192255261i</v>
      </c>
      <c r="C441">
        <f t="shared" si="26"/>
        <v>439</v>
      </c>
      <c r="D441">
        <f t="shared" si="28"/>
        <v>102268.83051049619</v>
      </c>
      <c r="G441" s="1" t="str">
        <f t="shared" ca="1" si="27"/>
        <v>0.00240043912484922+0.00501728979186064i</v>
      </c>
    </row>
    <row r="442" spans="1:7" x14ac:dyDescent="0.25">
      <c r="A442">
        <f>PICXO!$M442</f>
        <v>25118.86431509296</v>
      </c>
      <c r="B442" s="6" t="str">
        <f>PICXO!$S442</f>
        <v>0.00238614238111803-0.0030470549868218i</v>
      </c>
      <c r="C442">
        <f t="shared" si="26"/>
        <v>440</v>
      </c>
      <c r="D442">
        <f t="shared" si="28"/>
        <v>102501.7891221374</v>
      </c>
      <c r="G442" s="1" t="str">
        <f t="shared" ca="1" si="27"/>
        <v>0.00240116833681707+0.00509763222813232i</v>
      </c>
    </row>
    <row r="443" spans="1:7" x14ac:dyDescent="0.25">
      <c r="A443">
        <f>PICXO!$M443</f>
        <v>25703.957827685728</v>
      </c>
      <c r="B443" s="6" t="str">
        <f>PICXO!$S443</f>
        <v>0.00238562973828825-0.00295205981115896i</v>
      </c>
      <c r="C443">
        <f t="shared" si="26"/>
        <v>441</v>
      </c>
      <c r="D443">
        <f t="shared" si="28"/>
        <v>102734.74773377863</v>
      </c>
      <c r="G443" s="1" t="str">
        <f t="shared" ca="1" si="27"/>
        <v>0.00240193668008207+0.0051806359228275i</v>
      </c>
    </row>
    <row r="444" spans="1:7" x14ac:dyDescent="0.25">
      <c r="A444">
        <f>PICXO!$M444</f>
        <v>26302.679918950838</v>
      </c>
      <c r="B444" s="6" t="str">
        <f>PICXO!$S444</f>
        <v>0.00238514096957393-0.00285855027715448i</v>
      </c>
      <c r="C444">
        <f t="shared" si="26"/>
        <v>442</v>
      </c>
      <c r="D444">
        <f t="shared" si="28"/>
        <v>102967.70634541985</v>
      </c>
      <c r="G444" s="1" t="str">
        <f t="shared" ca="1" si="27"/>
        <v>0.0024027390932765+0.00526590465165356i</v>
      </c>
    </row>
    <row r="445" spans="1:7" x14ac:dyDescent="0.25">
      <c r="A445">
        <f>PICXO!$M445</f>
        <v>26915.348039266104</v>
      </c>
      <c r="B445" s="6" t="str">
        <f>PICXO!$S445</f>
        <v>0.00238467504734025-0.00276647057639965i</v>
      </c>
      <c r="C445">
        <f t="shared" si="26"/>
        <v>443</v>
      </c>
      <c r="D445">
        <f t="shared" si="28"/>
        <v>103200.66495706108</v>
      </c>
      <c r="G445" s="1" t="str">
        <f t="shared" ca="1" si="27"/>
        <v>0.00240356453459286+0.00535270139900677i</v>
      </c>
    </row>
    <row r="446" spans="1:7" x14ac:dyDescent="0.25">
      <c r="A446">
        <f>PICXO!$M446</f>
        <v>27542.287033378489</v>
      </c>
      <c r="B446" s="6" t="str">
        <f>PICXO!$S446</f>
        <v>0.00238423099341018-0.00267576513797048i</v>
      </c>
      <c r="C446">
        <f t="shared" si="26"/>
        <v>444</v>
      </c>
      <c r="D446">
        <f t="shared" si="28"/>
        <v>103433.6235687023</v>
      </c>
      <c r="G446" s="1" t="str">
        <f t="shared" ca="1" si="27"/>
        <v>0.00240444708345051+0.00544320943161241i</v>
      </c>
    </row>
    <row r="447" spans="1:7" x14ac:dyDescent="0.25">
      <c r="A447">
        <f>PICXO!$M447</f>
        <v>28183.829312641286</v>
      </c>
      <c r="B447" s="6" t="str">
        <f>PICXO!$S447</f>
        <v>0.00238380787710809-0.00258637855170109i</v>
      </c>
      <c r="C447">
        <f t="shared" si="26"/>
        <v>445</v>
      </c>
      <c r="D447">
        <f t="shared" si="28"/>
        <v>103666.58218034351</v>
      </c>
      <c r="G447" s="1" t="str">
        <f t="shared" ca="1" si="27"/>
        <v>0.00240536030505411+0.00553566595702598i</v>
      </c>
    </row>
    <row r="448" spans="1:7" x14ac:dyDescent="0.25">
      <c r="A448">
        <f>PICXO!$M448</f>
        <v>28840.315031262729</v>
      </c>
      <c r="B448" s="6" t="str">
        <f>PICXO!$S448</f>
        <v>0.00238340481341944-0.00249825548670753i</v>
      </c>
      <c r="C448">
        <f t="shared" si="26"/>
        <v>446</v>
      </c>
      <c r="D448">
        <f t="shared" si="28"/>
        <v>103899.54079198473</v>
      </c>
      <c r="G448" s="1" t="str">
        <f t="shared" ca="1" si="27"/>
        <v>0.00240630614548162+0.00563019460026966i</v>
      </c>
    </row>
    <row r="449" spans="1:7" x14ac:dyDescent="0.25">
      <c r="A449">
        <f>PICXO!$M449</f>
        <v>29512.092266660449</v>
      </c>
      <c r="B449" s="6" t="str">
        <f>PICXO!$S449</f>
        <v>0.00238302096126457-0.00241134060455335i</v>
      </c>
      <c r="C449">
        <f t="shared" ref="C449:C512" si="29">C448+1</f>
        <v>447</v>
      </c>
      <c r="D449">
        <f t="shared" si="28"/>
        <v>104132.49940362596</v>
      </c>
      <c r="G449" s="1" t="str">
        <f t="shared" ca="1" si="27"/>
        <v>0.0024073178496259+0.00572881299319536i</v>
      </c>
    </row>
    <row r="450" spans="1:7" x14ac:dyDescent="0.25">
      <c r="A450">
        <f>PICXO!$M450</f>
        <v>30199.517204016618</v>
      </c>
      <c r="B450" s="6" t="str">
        <f>PICXO!$S450</f>
        <v>0.00238265552188511-0.0023255784663702i</v>
      </c>
      <c r="C450">
        <f t="shared" si="29"/>
        <v>448</v>
      </c>
      <c r="D450">
        <f t="shared" si="28"/>
        <v>104365.45801526718</v>
      </c>
      <c r="G450" s="1" t="str">
        <f t="shared" ref="G450:G513" ca="1" si="30">IMCONJUGATE(OFFSET(H_f__linear,511-$C450,0,1,1))</f>
        <v>0.0024083672748944+0.00582972355751477i</v>
      </c>
    </row>
    <row r="451" spans="1:7" x14ac:dyDescent="0.25">
      <c r="A451">
        <f>PICXO!$M451</f>
        <v>30902.954325132276</v>
      </c>
      <c r="B451" s="6" t="str">
        <f>PICXO!$S451</f>
        <v>0.0023823077373429-0.00224091343315554i</v>
      </c>
      <c r="C451">
        <f t="shared" si="29"/>
        <v>449</v>
      </c>
      <c r="D451">
        <f t="shared" ref="D451:D513" si="31">C451/256*CEdsp2</f>
        <v>104598.41662690839</v>
      </c>
      <c r="G451" s="1" t="str">
        <f t="shared" ca="1" si="30"/>
        <v>0.0024094572509332+0.00593309028650231i</v>
      </c>
    </row>
    <row r="452" spans="1:7" x14ac:dyDescent="0.25">
      <c r="A452">
        <f>PICXO!$M452</f>
        <v>31622.776601680074</v>
      </c>
      <c r="B452" s="6" t="str">
        <f>PICXO!$S452</f>
        <v>0.00238197688913093-0.00215728955836382i</v>
      </c>
      <c r="C452">
        <f t="shared" si="29"/>
        <v>450</v>
      </c>
      <c r="D452">
        <f t="shared" si="31"/>
        <v>104831.37523854962</v>
      </c>
      <c r="G452" s="1" t="str">
        <f t="shared" ca="1" si="30"/>
        <v>0.00241062141337074+0.0060408580492353i</v>
      </c>
    </row>
    <row r="453" spans="1:7" x14ac:dyDescent="0.25">
      <c r="A453">
        <f>PICXO!$M453</f>
        <v>32359.365692959018</v>
      </c>
      <c r="B453" s="6" t="str">
        <f>PICXO!$S453</f>
        <v>0.00238166229689836-0.00207465047178692i</v>
      </c>
      <c r="C453">
        <f t="shared" si="29"/>
        <v>451</v>
      </c>
      <c r="D453">
        <f t="shared" si="31"/>
        <v>105064.33385019084</v>
      </c>
      <c r="G453" s="1" t="str">
        <f t="shared" ca="1" si="30"/>
        <v>0.00241183851833745+0.00615169562862333i</v>
      </c>
    </row>
    <row r="454" spans="1:7" x14ac:dyDescent="0.25">
      <c r="A454">
        <f>PICXO!$M454</f>
        <v>33113.112148255212</v>
      </c>
      <c r="B454" s="6" t="str">
        <f>PICXO!$S454</f>
        <v>0.00238136331728942-0.0019929392535767i</v>
      </c>
      <c r="C454">
        <f t="shared" si="29"/>
        <v>452</v>
      </c>
      <c r="D454">
        <f t="shared" si="31"/>
        <v>105297.29246183207</v>
      </c>
      <c r="G454" s="1" t="str">
        <f t="shared" ca="1" si="30"/>
        <v>0.00241310883884717+0.00626558904275962i</v>
      </c>
    </row>
    <row r="455" spans="1:7" x14ac:dyDescent="0.25">
      <c r="A455">
        <f>PICXO!$M455</f>
        <v>33884.415613916201</v>
      </c>
      <c r="B455" s="6" t="str">
        <f>PICXO!$S455</f>
        <v>0.00238107934290153-0.00191209829710028i</v>
      </c>
      <c r="C455">
        <f t="shared" si="29"/>
        <v>453</v>
      </c>
      <c r="D455">
        <f t="shared" si="31"/>
        <v>105530.25107347328</v>
      </c>
      <c r="G455" s="1" t="str">
        <f t="shared" ca="1" si="30"/>
        <v>0.00241444578950841+0.00638325860070167i</v>
      </c>
    </row>
    <row r="456" spans="1:7" x14ac:dyDescent="0.25">
      <c r="A456">
        <f>PICXO!$M456</f>
        <v>34673.685045249011</v>
      </c>
      <c r="B456" s="6" t="str">
        <f>PICXO!$S456</f>
        <v>0.00238080980136426-0.00183206915912382i</v>
      </c>
      <c r="C456">
        <f t="shared" si="29"/>
        <v>454</v>
      </c>
      <c r="D456">
        <f t="shared" si="31"/>
        <v>105763.2096851145</v>
      </c>
      <c r="G456" s="1" t="str">
        <f t="shared" ca="1" si="30"/>
        <v>0.00241586947100125+0.00650573228603499i</v>
      </c>
    </row>
    <row r="457" spans="1:7" x14ac:dyDescent="0.25">
      <c r="A457">
        <f>PICXO!$M457</f>
        <v>35481.338923353294</v>
      </c>
      <c r="B457" s="6" t="str">
        <f>PICXO!$S457</f>
        <v>0.00238055415454581-0.00175279239559869i</v>
      </c>
      <c r="C457">
        <f t="shared" si="29"/>
        <v>455</v>
      </c>
      <c r="D457">
        <f t="shared" si="31"/>
        <v>105996.16829675573</v>
      </c>
      <c r="G457" s="1" t="str">
        <f t="shared" ca="1" si="30"/>
        <v>0.00241736247513358+0.00663197024889129i</v>
      </c>
    </row>
    <row r="458" spans="1:7" x14ac:dyDescent="0.25">
      <c r="A458">
        <f>PICXO!$M458</f>
        <v>36307.805477005779</v>
      </c>
      <c r="B458" s="6" t="str">
        <f>PICXO!$S458</f>
        <v>0.0023803118978935-0.00167420738105813i</v>
      </c>
      <c r="C458">
        <f t="shared" si="29"/>
        <v>456</v>
      </c>
      <c r="D458">
        <f t="shared" si="31"/>
        <v>106229.12690839695</v>
      </c>
      <c r="G458" s="1" t="str">
        <f t="shared" ca="1" si="30"/>
        <v>0.00241893072255462+0.00676224132535309i</v>
      </c>
    </row>
    <row r="459" spans="1:7" x14ac:dyDescent="0.25">
      <c r="A459">
        <f>PICXO!$M459</f>
        <v>37153.52290971273</v>
      </c>
      <c r="B459" s="6" t="str">
        <f>PICXO!$S459</f>
        <v>0.00238008255991668-0.00159625210932381i</v>
      </c>
      <c r="C459">
        <f t="shared" si="29"/>
        <v>457</v>
      </c>
      <c r="D459">
        <f t="shared" si="31"/>
        <v>106462.08552003818</v>
      </c>
      <c r="G459" s="1" t="str">
        <f t="shared" ca="1" si="30"/>
        <v>0.00242058078149856+0.00689683541795707i</v>
      </c>
    </row>
    <row r="460" spans="1:7" x14ac:dyDescent="0.25">
      <c r="A460">
        <f>PICXO!$M460</f>
        <v>38018.939632051486</v>
      </c>
      <c r="B460" s="6" t="str">
        <f>PICXO!$S460</f>
        <v>0.00237986570182351-0.00151886297285397i</v>
      </c>
      <c r="C460">
        <f t="shared" si="29"/>
        <v>458</v>
      </c>
      <c r="D460">
        <f t="shared" si="31"/>
        <v>106695.04413167939</v>
      </c>
      <c r="G460" s="1" t="str">
        <f t="shared" ca="1" si="30"/>
        <v>0.00242234384159+0.0070372730963047i</v>
      </c>
    </row>
    <row r="461" spans="1:7" x14ac:dyDescent="0.25">
      <c r="A461">
        <f>PICXO!$M461</f>
        <v>38904.514499423312</v>
      </c>
      <c r="B461" s="6" t="str">
        <f>PICXO!$S461</f>
        <v>0.00237966091732438-0.00144197451763221i</v>
      </c>
      <c r="C461">
        <f t="shared" si="29"/>
        <v>459</v>
      </c>
      <c r="D461">
        <f t="shared" si="31"/>
        <v>106928.00274332061</v>
      </c>
      <c r="G461" s="1" t="str">
        <f t="shared" ca="1" si="30"/>
        <v>0.00242420921770434+0.00718288186736712i</v>
      </c>
    </row>
    <row r="462" spans="1:7" x14ac:dyDescent="0.25">
      <c r="A462">
        <f>PICXO!$M462</f>
        <v>39810.717055344867</v>
      </c>
      <c r="B462" s="6" t="str">
        <f>PICXO!$S462</f>
        <v>0.00237946783261903-0.00136551916997999i</v>
      </c>
      <c r="C462">
        <f t="shared" si="29"/>
        <v>460</v>
      </c>
      <c r="D462">
        <f t="shared" si="31"/>
        <v>107160.96135496184</v>
      </c>
      <c r="G462" s="1" t="str">
        <f t="shared" ca="1" si="30"/>
        <v>0.00242618079323836+0.00733376367898036i</v>
      </c>
    </row>
    <row r="463" spans="1:7" x14ac:dyDescent="0.25">
      <c r="A463">
        <f>PICXO!$M463</f>
        <v>40738.027780406293</v>
      </c>
      <c r="B463" s="6" t="str">
        <f>PICXO!$S463</f>
        <v>0.00237928610658747-0.00128942693106101i</v>
      </c>
      <c r="C463">
        <f t="shared" si="29"/>
        <v>461</v>
      </c>
      <c r="D463">
        <f t="shared" si="31"/>
        <v>107393.91996660306</v>
      </c>
      <c r="G463" s="1" t="str">
        <f t="shared" ca="1" si="30"/>
        <v>0.0024282681712702+0.00749029503908283i</v>
      </c>
    </row>
    <row r="464" spans="1:7" x14ac:dyDescent="0.25">
      <c r="A464">
        <f>PICXO!$M464</f>
        <v>41686.938347028365</v>
      </c>
      <c r="B464" s="6" t="str">
        <f>PICXO!$S464</f>
        <v>0.00237911543120949-0.00121362503411133i</v>
      </c>
      <c r="C464">
        <f t="shared" si="29"/>
        <v>462</v>
      </c>
      <c r="D464">
        <f t="shared" si="31"/>
        <v>107626.87857824427</v>
      </c>
      <c r="G464" s="1" t="str">
        <f t="shared" ca="1" si="30"/>
        <v>0.00243048197204054+0.00765288069196078i</v>
      </c>
    </row>
    <row r="465" spans="1:7" x14ac:dyDescent="0.25">
      <c r="A465">
        <f>PICXO!$M465</f>
        <v>42657.951880153967</v>
      </c>
      <c r="B465" s="6" t="str">
        <f>PICXO!$S465</f>
        <v>0.00237895553224317-0.00113803755854526i</v>
      </c>
      <c r="C465">
        <f t="shared" si="29"/>
        <v>463</v>
      </c>
      <c r="D465">
        <f t="shared" si="31"/>
        <v>107859.8371898855</v>
      </c>
      <c r="G465" s="1" t="str">
        <f t="shared" ca="1" si="30"/>
        <v>0.0024328339381347+0.00782195554274638i</v>
      </c>
    </row>
    <row r="466" spans="1:7" x14ac:dyDescent="0.25">
      <c r="A466">
        <f>PICXO!$M466</f>
        <v>43651.58322401117</v>
      </c>
      <c r="B466" s="6" t="str">
        <f>PICXO!$S466</f>
        <v>0.0023788061701993-0.00106258499402288i</v>
      </c>
      <c r="C466">
        <f t="shared" si="29"/>
        <v>464</v>
      </c>
      <c r="D466">
        <f t="shared" si="31"/>
        <v>108092.79580152672</v>
      </c>
      <c r="G466" s="1" t="str">
        <f t="shared" ca="1" si="30"/>
        <v>0.0024353370499172+0.00799798670329812i</v>
      </c>
    </row>
    <row r="467" spans="1:7" x14ac:dyDescent="0.25">
      <c r="A467">
        <f>PICXO!$M467</f>
        <v>44668.359215090757</v>
      </c>
      <c r="B467" s="6" t="str">
        <f>PICXO!$S467</f>
        <v>0.00237866714165725-0.000987183746276743i</v>
      </c>
      <c r="C467">
        <f t="shared" si="29"/>
        <v>465</v>
      </c>
      <c r="D467">
        <f t="shared" si="31"/>
        <v>108325.75441316795</v>
      </c>
      <c r="G467" s="1" t="str">
        <f t="shared" ca="1" si="30"/>
        <v>0.002438006392635+0.00818150827450692i</v>
      </c>
    </row>
    <row r="468" spans="1:7" x14ac:dyDescent="0.25">
      <c r="A468">
        <f>PICXO!$M468</f>
        <v>45708.818961481731</v>
      </c>
      <c r="B468" s="6" t="str">
        <f>PICXO!$S468</f>
        <v>0.00237853828097742-0.00091174557492909i</v>
      </c>
      <c r="C468">
        <f t="shared" si="29"/>
        <v>466</v>
      </c>
      <c r="D468">
        <f t="shared" si="31"/>
        <v>108558.71302480917</v>
      </c>
      <c r="G468" s="1" t="str">
        <f t="shared" ca="1" si="30"/>
        <v>0.00244086600561896+0.0083734087411556i</v>
      </c>
    </row>
    <row r="469" spans="1:7" x14ac:dyDescent="0.25">
      <c r="A469">
        <f>PICXO!$M469</f>
        <v>46773.514128713912</v>
      </c>
      <c r="B469" s="6" t="str">
        <f>PICXO!$S469</f>
        <v>0.00237841946247938-0.000836176951618988i</v>
      </c>
      <c r="C469">
        <f t="shared" si="29"/>
        <v>467</v>
      </c>
      <c r="D469">
        <f t="shared" si="31"/>
        <v>108791.67163645038</v>
      </c>
      <c r="G469" s="1" t="str">
        <f t="shared" ca="1" si="30"/>
        <v>0.00244392061346311+0.00857370181707004i</v>
      </c>
    </row>
    <row r="470" spans="1:7" x14ac:dyDescent="0.25">
      <c r="A470">
        <f>PICXO!$M470</f>
        <v>47863.009232257784</v>
      </c>
      <c r="B470" s="6" t="str">
        <f>PICXO!$S470</f>
        <v>0.002378310603169-0.000760378324414272i</v>
      </c>
      <c r="C470">
        <f t="shared" si="29"/>
        <v>468</v>
      </c>
      <c r="D470">
        <f t="shared" si="31"/>
        <v>109024.63024809161</v>
      </c>
      <c r="G470" s="1" t="str">
        <f t="shared" ca="1" si="30"/>
        <v>0.00244718869628046+0.00878298349606278i</v>
      </c>
    </row>
    <row r="471" spans="1:7" x14ac:dyDescent="0.25">
      <c r="A471">
        <f>PICXO!$M471</f>
        <v>48977.881936838421</v>
      </c>
      <c r="B471" s="6" t="str">
        <f>PICXO!$S471</f>
        <v>0.00237821166611954-0.00068424327159351i</v>
      </c>
      <c r="C471">
        <f t="shared" si="29"/>
        <v>469</v>
      </c>
      <c r="D471">
        <f t="shared" si="31"/>
        <v>109257.58885973283</v>
      </c>
      <c r="G471" s="1" t="str">
        <f t="shared" ca="1" si="30"/>
        <v>0.00245069062629914+0.009001892404529i</v>
      </c>
    </row>
    <row r="472" spans="1:7" x14ac:dyDescent="0.25">
      <c r="A472">
        <f>PICXO!$M472</f>
        <v>50118.723362720884</v>
      </c>
      <c r="B472" s="6" t="str">
        <f>PICXO!$S472</f>
        <v>0.00237812266463626-0.000607657524304532i</v>
      </c>
      <c r="C472">
        <f t="shared" si="29"/>
        <v>470</v>
      </c>
      <c r="D472">
        <f t="shared" si="31"/>
        <v>109490.54747137406</v>
      </c>
      <c r="G472" s="1" t="str">
        <f t="shared" ca="1" si="30"/>
        <v>0.00245444885555671+0.00923111261144477i</v>
      </c>
    </row>
    <row r="473" spans="1:7" x14ac:dyDescent="0.25">
      <c r="A473">
        <f>PICXO!$M473</f>
        <v>51286.138399129894</v>
      </c>
      <c r="B473" s="6" t="str">
        <f>PICXO!$S473</f>
        <v>0.00237804366736565-0.000530497833150393i</v>
      </c>
      <c r="C473">
        <f t="shared" si="29"/>
        <v>471</v>
      </c>
      <c r="D473">
        <f t="shared" si="31"/>
        <v>109723.50608301527</v>
      </c>
      <c r="G473" s="1" t="str">
        <f t="shared" ca="1" si="30"/>
        <v>0.00245850573978442+0.00947205249576091i</v>
      </c>
    </row>
    <row r="474" spans="1:7" x14ac:dyDescent="0.25">
      <c r="A474">
        <f>PICXO!$M474</f>
        <v>52480.746024970511</v>
      </c>
      <c r="B474" s="6" t="str">
        <f>PICXO!$S474</f>
        <v>0.00237797480455361-0.000452630648175435i</v>
      </c>
      <c r="C474">
        <f t="shared" si="29"/>
        <v>472</v>
      </c>
      <c r="D474">
        <f t="shared" si="31"/>
        <v>109956.46469465649</v>
      </c>
      <c r="G474" s="1" t="str">
        <f t="shared" ca="1" si="30"/>
        <v>0.00246288183730724+0.00972519926478125i</v>
      </c>
    </row>
    <row r="475" spans="1:7" x14ac:dyDescent="0.25">
      <c r="A475">
        <f>PICXO!$M475</f>
        <v>53703.179637018366</v>
      </c>
      <c r="B475" s="6" t="str">
        <f>PICXO!$S475</f>
        <v>0.00237791627570774-0.000373910574698771i</v>
      </c>
      <c r="C475">
        <f t="shared" si="29"/>
        <v>473</v>
      </c>
      <c r="D475">
        <f t="shared" si="31"/>
        <v>110189.42330629771</v>
      </c>
      <c r="G475" s="1" t="str">
        <f t="shared" ca="1" si="30"/>
        <v>0.00246760710263732+0.00999136326599217i</v>
      </c>
    </row>
    <row r="476" spans="1:7" x14ac:dyDescent="0.25">
      <c r="A476">
        <f>PICXO!$M476</f>
        <v>54954.087385755382</v>
      </c>
      <c r="B476" s="6" t="str">
        <f>PICXO!$S476</f>
        <v>0.00237786835898979-0.0002941785585426i</v>
      </c>
      <c r="C476">
        <f t="shared" si="29"/>
        <v>474</v>
      </c>
      <c r="D476">
        <f t="shared" si="31"/>
        <v>110422.38191793894</v>
      </c>
      <c r="G476" s="1" t="str">
        <f t="shared" ca="1" si="30"/>
        <v>0.00247271629759036+0.0102714785929588i</v>
      </c>
    </row>
    <row r="477" spans="1:7" x14ac:dyDescent="0.25">
      <c r="A477">
        <f>PICXO!$M477</f>
        <v>56234.13251902756</v>
      </c>
      <c r="B477" s="6" t="str">
        <f>PICXO!$S477</f>
        <v>0.00237783142275361-0.000213259742851732i</v>
      </c>
      <c r="C477">
        <f t="shared" si="29"/>
        <v>475</v>
      </c>
      <c r="D477">
        <f t="shared" si="31"/>
        <v>110655.34052958015</v>
      </c>
      <c r="G477" s="1" t="str">
        <f t="shared" ca="1" si="30"/>
        <v>0.0024782477097087+0.0105665444329993i</v>
      </c>
    </row>
    <row r="478" spans="1:7" x14ac:dyDescent="0.25">
      <c r="A478">
        <f>PICXO!$M478</f>
        <v>57543.993733708172</v>
      </c>
      <c r="B478" s="6" t="str">
        <f>PICXO!$S478</f>
        <v>0.00237780593976293-0.000130960924127731i</v>
      </c>
      <c r="C478">
        <f t="shared" si="29"/>
        <v>476</v>
      </c>
      <c r="D478">
        <f t="shared" si="31"/>
        <v>110888.29914122137</v>
      </c>
      <c r="G478" s="1" t="str">
        <f t="shared" ca="1" si="30"/>
        <v>0.00248424349468402+0.0108776292625732i</v>
      </c>
    </row>
    <row r="479" spans="1:7" x14ac:dyDescent="0.25">
      <c r="A479">
        <f>PICXO!$M479</f>
        <v>58884.365535551195</v>
      </c>
      <c r="B479" s="6" t="str">
        <f>PICXO!$S479</f>
        <v>0.00237779250478179-0.0000470675162534558i</v>
      </c>
      <c r="C479">
        <f t="shared" si="29"/>
        <v>477</v>
      </c>
      <c r="D479">
        <f t="shared" si="31"/>
        <v>111121.2577528626</v>
      </c>
      <c r="G479" s="1" t="str">
        <f t="shared" ca="1" si="30"/>
        <v>0.00249079570586473+0.0112073661409265i</v>
      </c>
    </row>
    <row r="480" spans="1:7" x14ac:dyDescent="0.25">
      <c r="A480">
        <f>PICXO!$M480</f>
        <v>60255.958607427885</v>
      </c>
      <c r="B480" s="6" t="str">
        <f>PICXO!$S480</f>
        <v>0.00237779185644088+0.0000386600932778487i</v>
      </c>
      <c r="C480">
        <f t="shared" si="29"/>
        <v>478</v>
      </c>
      <c r="D480">
        <f t="shared" si="31"/>
        <v>111354.21636450382</v>
      </c>
      <c r="G480" s="1" t="str">
        <f t="shared" ca="1" si="30"/>
        <v>0.0024979797776799+0.0115576521117306i</v>
      </c>
    </row>
    <row r="481" spans="1:7" x14ac:dyDescent="0.25">
      <c r="A481">
        <f>PICXO!$M481</f>
        <v>61659.50018614014</v>
      </c>
      <c r="B481" s="6" t="str">
        <f>PICXO!$S481</f>
        <v>0.00237780490456933+0.000126490942983668i</v>
      </c>
      <c r="C481">
        <f t="shared" si="29"/>
        <v>479</v>
      </c>
      <c r="D481">
        <f t="shared" si="31"/>
        <v>111587.17497614505</v>
      </c>
      <c r="G481" s="1" t="str">
        <f t="shared" ca="1" si="30"/>
        <v>0.00250580763377539+0.0119282619264408i</v>
      </c>
    </row>
    <row r="482" spans="1:7" x14ac:dyDescent="0.25">
      <c r="A482">
        <f>PICXO!$M482</f>
        <v>63095.734448010939</v>
      </c>
      <c r="B482" s="6" t="str">
        <f>PICXO!$S482</f>
        <v>0.00237783276457191+0.00021672884368063i</v>
      </c>
      <c r="C482">
        <f t="shared" si="29"/>
        <v>480</v>
      </c>
      <c r="D482">
        <f t="shared" si="31"/>
        <v>111820.13358778626</v>
      </c>
      <c r="G482" s="1" t="str">
        <f t="shared" ca="1" si="30"/>
        <v>0.00251440460843684+0.0123224358470751i</v>
      </c>
    </row>
    <row r="483" spans="1:7" x14ac:dyDescent="0.25">
      <c r="A483">
        <f>PICXO!$M483</f>
        <v>64565.422903456965</v>
      </c>
      <c r="B483" s="6" t="str">
        <f>PICXO!$S483</f>
        <v>0.00237787680096769+0.000309718919447991i</v>
      </c>
      <c r="C483">
        <f t="shared" si="29"/>
        <v>481</v>
      </c>
      <c r="D483">
        <f t="shared" si="31"/>
        <v>112053.09219942748</v>
      </c>
      <c r="G483" s="1" t="str">
        <f t="shared" ca="1" si="30"/>
        <v>0.00252392008939824+0.0127438604174177i</v>
      </c>
    </row>
    <row r="484" spans="1:7" x14ac:dyDescent="0.25">
      <c r="A484">
        <f>PICXO!$M484</f>
        <v>66069.344800750812</v>
      </c>
      <c r="B484" s="6" t="str">
        <f>PICXO!$S484</f>
        <v>0.00237793868295645+0.000405855668514884i</v>
      </c>
      <c r="C484">
        <f t="shared" si="29"/>
        <v>482</v>
      </c>
      <c r="D484">
        <f t="shared" si="31"/>
        <v>112286.05081106871</v>
      </c>
      <c r="G484" s="1" t="str">
        <f t="shared" ca="1" si="30"/>
        <v>0.00253435115055762+0.0131915816327599i</v>
      </c>
    </row>
    <row r="485" spans="1:7" x14ac:dyDescent="0.25">
      <c r="A485">
        <f>PICXO!$M485</f>
        <v>67608.297539189167</v>
      </c>
      <c r="B485" s="6" t="str">
        <f>PICXO!$S485</f>
        <v>0.00237802045593462+0.000505592974741694i</v>
      </c>
      <c r="C485">
        <f t="shared" si="29"/>
        <v>483</v>
      </c>
      <c r="D485">
        <f t="shared" si="31"/>
        <v>112519.00942270993</v>
      </c>
      <c r="G485" s="1" t="str">
        <f t="shared" ca="1" si="30"/>
        <v>0.00254603444703293+0.0136740586630937i</v>
      </c>
    </row>
    <row r="486" spans="1:7" x14ac:dyDescent="0.25">
      <c r="A486">
        <f>PICXO!$M486</f>
        <v>69183.097091884309</v>
      </c>
      <c r="B486" s="6" t="str">
        <f>PICXO!$S486</f>
        <v>0.00237812463438995+0.000609456645878243i</v>
      </c>
      <c r="C486">
        <f t="shared" si="29"/>
        <v>484</v>
      </c>
      <c r="D486">
        <f t="shared" si="31"/>
        <v>112751.96803435114</v>
      </c>
      <c r="G486" s="1" t="str">
        <f t="shared" ca="1" si="30"/>
        <v>0.00255894156260011+0.0141892914840571i</v>
      </c>
    </row>
    <row r="487" spans="1:7" x14ac:dyDescent="0.25">
      <c r="A487">
        <f>PICXO!$M487</f>
        <v>70794.57843840422</v>
      </c>
      <c r="B487" s="6" t="str">
        <f>PICXO!$S487</f>
        <v>0.00237825432378728+0.000718060258076477i</v>
      </c>
      <c r="C487">
        <f t="shared" si="29"/>
        <v>485</v>
      </c>
      <c r="D487">
        <f t="shared" si="31"/>
        <v>112984.92664599237</v>
      </c>
      <c r="G487" s="1" t="str">
        <f t="shared" ca="1" si="30"/>
        <v>0.00257342198828454+0.0147452039266745i</v>
      </c>
    </row>
    <row r="488" spans="1:7" x14ac:dyDescent="0.25">
      <c r="A488">
        <f>PICXO!$M488</f>
        <v>72443.596007489206</v>
      </c>
      <c r="B488" s="6" t="str">
        <f>PICXO!$S488</f>
        <v>0.00237841338226+0.000832125373892392i</v>
      </c>
      <c r="C488">
        <f t="shared" si="29"/>
        <v>486</v>
      </c>
      <c r="D488">
        <f t="shared" si="31"/>
        <v>113217.88525763359</v>
      </c>
      <c r="G488" s="1" t="str">
        <f t="shared" ca="1" si="30"/>
        <v>0.00258968296159053+0.0153453461665761i</v>
      </c>
    </row>
    <row r="489" spans="1:7" x14ac:dyDescent="0.25">
      <c r="A489">
        <f>PICXO!$M489</f>
        <v>74131.024130081714</v>
      </c>
      <c r="B489" s="6" t="str">
        <f>PICXO!$S489</f>
        <v>0.00237860663770104+0.0009525076141153i</v>
      </c>
      <c r="C489">
        <f t="shared" si="29"/>
        <v>487</v>
      </c>
      <c r="D489">
        <f t="shared" si="31"/>
        <v>113450.84386927482</v>
      </c>
      <c r="G489" s="1" t="str">
        <f t="shared" ca="1" si="30"/>
        <v>0.00260796844731809+0.0159938949286767i</v>
      </c>
    </row>
    <row r="490" spans="1:7" x14ac:dyDescent="0.25">
      <c r="A490">
        <f>PICXO!$M490</f>
        <v>75857.757502908105</v>
      </c>
      <c r="B490" s="6" t="str">
        <f>PICXO!$S490</f>
        <v>0.00237884018309839+0.00108023066597835i</v>
      </c>
      <c r="C490">
        <f t="shared" si="29"/>
        <v>488</v>
      </c>
      <c r="D490">
        <f t="shared" si="31"/>
        <v>113683.80248091603</v>
      </c>
      <c r="G490" s="1" t="str">
        <f t="shared" ca="1" si="30"/>
        <v>0.00262867313769328+0.0166980371174699i</v>
      </c>
    </row>
    <row r="491" spans="1:7" x14ac:dyDescent="0.25">
      <c r="A491">
        <f>PICXO!$M491</f>
        <v>77624.711662858521</v>
      </c>
      <c r="B491" s="6" t="str">
        <f>PICXO!$S491</f>
        <v>0.00237912178416644+0.00121653120299349i</v>
      </c>
      <c r="C491">
        <f t="shared" si="29"/>
        <v>489</v>
      </c>
      <c r="D491">
        <f t="shared" si="31"/>
        <v>113916.76109255725</v>
      </c>
      <c r="G491" s="1" t="str">
        <f t="shared" ca="1" si="30"/>
        <v>0.00265227884399262+0.0174660539513808i</v>
      </c>
    </row>
    <row r="492" spans="1:7" x14ac:dyDescent="0.25">
      <c r="A492">
        <f>PICXO!$M492</f>
        <v>79432.823472417236</v>
      </c>
      <c r="B492" s="6" t="str">
        <f>PICXO!$S492</f>
        <v>0.0023794614510065+0.00136291903933016i</v>
      </c>
      <c r="C492">
        <f t="shared" si="29"/>
        <v>490</v>
      </c>
      <c r="D492">
        <f t="shared" si="31"/>
        <v>114149.71970419848</v>
      </c>
      <c r="G492" s="1" t="str">
        <f t="shared" ca="1" si="30"/>
        <v>0.00267937304457807+0.0183074722612076i</v>
      </c>
    </row>
    <row r="493" spans="1:7" x14ac:dyDescent="0.25">
      <c r="A493">
        <f>PICXO!$M493</f>
        <v>81283.051616398749</v>
      </c>
      <c r="B493" s="6" t="str">
        <f>PICXO!$S493</f>
        <v>0.00237987225405493+0.0015212589174807i</v>
      </c>
      <c r="C493">
        <f t="shared" si="29"/>
        <v>491</v>
      </c>
      <c r="D493">
        <f t="shared" si="31"/>
        <v>114382.6783158397</v>
      </c>
      <c r="G493" s="1" t="str">
        <f t="shared" ca="1" si="30"/>
        <v>0.00271067114757348+0.0192332350276576i</v>
      </c>
    </row>
    <row r="494" spans="1:7" x14ac:dyDescent="0.25">
      <c r="A494">
        <f>PICXO!$M494</f>
        <v>83176.377110255649</v>
      </c>
      <c r="B494" s="6" t="str">
        <f>PICXO!$S494</f>
        <v>0.00238037151175037+0.00169388359701595i</v>
      </c>
      <c r="C494">
        <f t="shared" si="29"/>
        <v>492</v>
      </c>
      <c r="D494">
        <f t="shared" si="31"/>
        <v>114615.63692748093</v>
      </c>
      <c r="G494" s="1" t="str">
        <f t="shared" ca="1" si="30"/>
        <v>0.00274704317320527+0.0202558934468888i</v>
      </c>
    </row>
    <row r="495" spans="1:7" x14ac:dyDescent="0.25">
      <c r="A495">
        <f>PICXO!$M495</f>
        <v>85113.803820225774</v>
      </c>
      <c r="B495" s="6" t="str">
        <f>PICXO!$S495</f>
        <v>0.00238098255753487+0.00188375318869985i</v>
      </c>
      <c r="C495">
        <f t="shared" si="29"/>
        <v>493</v>
      </c>
      <c r="D495">
        <f t="shared" si="31"/>
        <v>114848.59553912214</v>
      </c>
      <c r="G495" s="1" t="str">
        <f t="shared" ca="1" si="30"/>
        <v>0.00278954568890886+0.0213898230688552i</v>
      </c>
    </row>
    <row r="496" spans="1:7" x14ac:dyDescent="0.25">
      <c r="A496">
        <f>PICXO!$M496</f>
        <v>87096.358995595903</v>
      </c>
      <c r="B496" s="6" t="str">
        <f>PICXO!$S496</f>
        <v>0.00238173743435311+0.00209468443210649i</v>
      </c>
      <c r="C496">
        <f t="shared" si="29"/>
        <v>494</v>
      </c>
      <c r="D496">
        <f t="shared" si="31"/>
        <v>115081.55415076336</v>
      </c>
      <c r="G496" s="1" t="str">
        <f t="shared" ca="1" si="30"/>
        <v>0.0028397916909985+0.0226568919423362i</v>
      </c>
    </row>
    <row r="497" spans="1:7" x14ac:dyDescent="0.25">
      <c r="A497">
        <f>PICXO!$M497</f>
        <v>89125.093813362109</v>
      </c>
      <c r="B497" s="6" t="str">
        <f>PICXO!$S497</f>
        <v>0.00238268111982776+0.00233168859387001i</v>
      </c>
      <c r="C497">
        <f t="shared" si="29"/>
        <v>495</v>
      </c>
      <c r="D497">
        <f t="shared" si="31"/>
        <v>115314.51276240459</v>
      </c>
      <c r="G497" s="1" t="str">
        <f t="shared" ca="1" si="30"/>
        <v>0.00289970421307298+0.0240809505028434i</v>
      </c>
    </row>
    <row r="498" spans="1:7" x14ac:dyDescent="0.25">
      <c r="A498">
        <f>PICXO!$M498</f>
        <v>91201.083935578223</v>
      </c>
      <c r="B498" s="6" t="str">
        <f>PICXO!$S498</f>
        <v>0.00238387836651026+0.00260148320865415i</v>
      </c>
      <c r="C498">
        <f t="shared" si="29"/>
        <v>496</v>
      </c>
      <c r="D498">
        <f t="shared" si="31"/>
        <v>115547.47137404581</v>
      </c>
      <c r="G498" s="1" t="str">
        <f t="shared" ca="1" si="30"/>
        <v>0.00297213693125484+0.0256961400720433i</v>
      </c>
    </row>
    <row r="499" spans="1:7" x14ac:dyDescent="0.25">
      <c r="A499">
        <f>PICXO!$M499</f>
        <v>93325.430079686048</v>
      </c>
      <c r="B499" s="6" t="str">
        <f>PICXO!$S499</f>
        <v>0.00238542519138951+0.00291329185018301i</v>
      </c>
      <c r="C499">
        <f t="shared" si="29"/>
        <v>497</v>
      </c>
      <c r="D499">
        <f t="shared" si="31"/>
        <v>115780.42998568702</v>
      </c>
      <c r="G499" s="1" t="str">
        <f t="shared" ca="1" si="30"/>
        <v>0.0030605229006169+0.0275394912513729i</v>
      </c>
    </row>
    <row r="500" spans="1:7" x14ac:dyDescent="0.25">
      <c r="A500">
        <f>PICXO!$M500</f>
        <v>95499.258602130067</v>
      </c>
      <c r="B500" s="6" t="str">
        <f>PICXO!$S500</f>
        <v>0.0023874690234582+0.00328014072513172i</v>
      </c>
      <c r="C500">
        <f t="shared" si="29"/>
        <v>498</v>
      </c>
      <c r="D500">
        <f t="shared" si="31"/>
        <v>116013.38859732824</v>
      </c>
      <c r="G500" s="1" t="str">
        <f t="shared" ca="1" si="30"/>
        <v>0.00316991237931165+0.0296632640281208i</v>
      </c>
    </row>
    <row r="501" spans="1:7" x14ac:dyDescent="0.25">
      <c r="A501">
        <f>PICXO!$M501</f>
        <v>97723.722095567209</v>
      </c>
      <c r="B501" s="6" t="str">
        <f>PICXO!$S501</f>
        <v>0.00239024588145651+0.00372105385702579i</v>
      </c>
      <c r="C501">
        <f t="shared" si="29"/>
        <v>499</v>
      </c>
      <c r="D501">
        <f t="shared" si="31"/>
        <v>116246.34720896947</v>
      </c>
      <c r="G501" s="1" t="str">
        <f t="shared" ca="1" si="30"/>
        <v>0.00330809027382635+0.0321434651927915i</v>
      </c>
    </row>
    <row r="502" spans="1:7" x14ac:dyDescent="0.25">
      <c r="A502">
        <f>PICXO!$M502</f>
        <v>99999.999999985812</v>
      </c>
      <c r="B502" s="6" t="str">
        <f>PICXO!$S502</f>
        <v>0.0023941533216946+0.00426496846126344i</v>
      </c>
      <c r="C502">
        <f t="shared" si="29"/>
        <v>500</v>
      </c>
      <c r="D502">
        <f t="shared" si="31"/>
        <v>116479.30582061069</v>
      </c>
      <c r="G502" s="1" t="str">
        <f t="shared" ca="1" si="30"/>
        <v>0.00348519327839234+0.0350681179893052i</v>
      </c>
    </row>
    <row r="503" spans="1:7" x14ac:dyDescent="0.25">
      <c r="A503">
        <f>PICXO!$M503</f>
        <v>102329.29922806089</v>
      </c>
      <c r="B503" s="6" t="str">
        <f>PICXO!$S503</f>
        <v>0.00239990480193138+0.00495817965141793i</v>
      </c>
      <c r="C503">
        <f t="shared" si="29"/>
        <v>501</v>
      </c>
      <c r="D503">
        <f t="shared" si="31"/>
        <v>116712.26443225192</v>
      </c>
      <c r="G503" s="1" t="str">
        <f t="shared" ca="1" si="30"/>
        <v>0.00371835885277774+0.0385788147631537i</v>
      </c>
    </row>
    <row r="504" spans="1:7" x14ac:dyDescent="0.25">
      <c r="A504">
        <f>PICXO!$M504</f>
        <v>104712.85480507489</v>
      </c>
      <c r="B504" s="6" t="str">
        <f>PICXO!$S504</f>
        <v>0.00240888903494753+0.00587968260298944i</v>
      </c>
      <c r="C504">
        <f t="shared" si="29"/>
        <v>502</v>
      </c>
      <c r="D504">
        <f t="shared" si="31"/>
        <v>116945.22304389313</v>
      </c>
      <c r="G504" s="1" t="str">
        <f t="shared" ca="1" si="30"/>
        <v>0.00403295633278596+0.0428619820752303i</v>
      </c>
    </row>
    <row r="505" spans="1:7" x14ac:dyDescent="0.25">
      <c r="A505">
        <f>PICXO!$M505</f>
        <v>107151.93052374522</v>
      </c>
      <c r="B505" s="6" t="str">
        <f>PICXO!$S505</f>
        <v>0.00242411785696256+0.00717628582405175i</v>
      </c>
      <c r="C505">
        <f t="shared" si="29"/>
        <v>503</v>
      </c>
      <c r="D505">
        <f t="shared" si="31"/>
        <v>117178.18165553435</v>
      </c>
      <c r="G505" s="1" t="str">
        <f t="shared" ca="1" si="30"/>
        <v>0.00447239030266405+0.0482088194597261i</v>
      </c>
    </row>
    <row r="506" spans="1:7" x14ac:dyDescent="0.25">
      <c r="A506">
        <f>PICXO!$M506</f>
        <v>109647.8196143027</v>
      </c>
      <c r="B506" s="6" t="str">
        <f>PICXO!$S506</f>
        <v>0.00245319536177436+0.00915535045403213i</v>
      </c>
      <c r="C506">
        <f t="shared" si="29"/>
        <v>504</v>
      </c>
      <c r="D506">
        <f t="shared" si="31"/>
        <v>117411.14026717558</v>
      </c>
      <c r="G506" s="1" t="str">
        <f t="shared" ca="1" si="30"/>
        <v>0.00511371472397569+0.0550789566573225i</v>
      </c>
    </row>
    <row r="507" spans="1:7" x14ac:dyDescent="0.25">
      <c r="A507">
        <f>PICXO!$M507</f>
        <v>112201.84543018017</v>
      </c>
      <c r="B507" s="6" t="str">
        <f>PICXO!$S507</f>
        <v>0.00252032544230091+0.0125870180180401i</v>
      </c>
      <c r="C507">
        <f t="shared" si="29"/>
        <v>505</v>
      </c>
      <c r="D507">
        <f t="shared" si="31"/>
        <v>117644.0988788168</v>
      </c>
      <c r="G507" s="1" t="str">
        <f t="shared" ca="1" si="30"/>
        <v>0.00610008834503268+0.0642151562400071i</v>
      </c>
    </row>
    <row r="508" spans="1:7" x14ac:dyDescent="0.25">
      <c r="A508">
        <f>PICXO!$M508</f>
        <v>114815.36214967171</v>
      </c>
      <c r="B508" s="6" t="str">
        <f>PICXO!$S508</f>
        <v>0.00274137170503183+0.02010109209363i</v>
      </c>
      <c r="C508">
        <f t="shared" si="29"/>
        <v>506</v>
      </c>
      <c r="D508">
        <f t="shared" si="31"/>
        <v>117877.05749045801</v>
      </c>
      <c r="G508" s="1" t="str">
        <f t="shared" ca="1" si="30"/>
        <v>0.00773158899538124+0.0769562626671021i</v>
      </c>
    </row>
    <row r="509" spans="1:7" x14ac:dyDescent="0.25">
      <c r="A509">
        <f>PICXO!$M509</f>
        <v>117489.75549393578</v>
      </c>
      <c r="B509" s="6" t="str">
        <f>PICXO!$S509</f>
        <v>0.00466074849539957+0.0503259499367016i</v>
      </c>
      <c r="C509">
        <f t="shared" si="29"/>
        <v>507</v>
      </c>
      <c r="D509">
        <f t="shared" si="31"/>
        <v>118110.01610209924</v>
      </c>
      <c r="G509" s="1" t="str">
        <f t="shared" ca="1" si="30"/>
        <v>0.0107207289101281+0.0959409486125105i</v>
      </c>
    </row>
    <row r="510" spans="1:7" x14ac:dyDescent="0.25">
      <c r="A510">
        <f>PICXO!$M510</f>
        <v>120226.44346172371</v>
      </c>
      <c r="B510" s="6" t="str">
        <f>PICXO!$S510</f>
        <v>0.010378653230723-0.0939696582346458i</v>
      </c>
      <c r="C510">
        <f t="shared" si="29"/>
        <v>508</v>
      </c>
      <c r="D510">
        <f t="shared" si="31"/>
        <v>118342.97471374046</v>
      </c>
      <c r="G510" s="1" t="str">
        <f t="shared" ca="1" si="30"/>
        <v>0.0171326857500376+0.127210817724607i</v>
      </c>
    </row>
    <row r="511" spans="1:7" x14ac:dyDescent="0.25">
      <c r="A511">
        <f>PICXO!$M511</f>
        <v>123026.87708122015</v>
      </c>
      <c r="B511" s="6" t="str">
        <f>PICXO!$S511</f>
        <v>0.00289270808231169-0.0239198354084435i</v>
      </c>
      <c r="C511">
        <f t="shared" si="29"/>
        <v>509</v>
      </c>
      <c r="D511">
        <f t="shared" si="31"/>
        <v>118575.93332538169</v>
      </c>
      <c r="G511" s="1" t="str">
        <f t="shared" ca="1" si="30"/>
        <v>0.0350478826983037+0.187741988158539i</v>
      </c>
    </row>
    <row r="512" spans="1:7" x14ac:dyDescent="0.25">
      <c r="A512">
        <f>PICXO!$M512</f>
        <v>125892.54117939829</v>
      </c>
      <c r="B512" s="6" t="str">
        <f>PICXO!$S512</f>
        <v>0.0025410840730253-0.0134723286477487i</v>
      </c>
      <c r="C512">
        <f t="shared" si="29"/>
        <v>510</v>
      </c>
      <c r="D512">
        <f t="shared" si="31"/>
        <v>118808.8919370229</v>
      </c>
      <c r="G512" s="1" t="str">
        <f t="shared" ca="1" si="30"/>
        <v>0.122750806992649+0.345383525678176i</v>
      </c>
    </row>
    <row r="513" spans="1:7" x14ac:dyDescent="0.25">
      <c r="A513">
        <f>PICXO!$M513</f>
        <v>128824.95516929429</v>
      </c>
      <c r="B513" s="6" t="str">
        <f>PICXO!$S513</f>
        <v>0.00245446746100569-0.00923224873405621i</v>
      </c>
      <c r="C513">
        <f t="shared" ref="C513" si="32">C512+1</f>
        <v>511</v>
      </c>
      <c r="D513">
        <f t="shared" si="31"/>
        <v>119041.85054866412</v>
      </c>
      <c r="G513" s="1" t="str">
        <f t="shared" ca="1" si="30"/>
        <v>1</v>
      </c>
    </row>
    <row r="514" spans="1:7" x14ac:dyDescent="0.25">
      <c r="A514">
        <f>PICXO!$M514</f>
        <v>131825.67385562113</v>
      </c>
      <c r="B514" s="6" t="str">
        <f>PICXO!$S514</f>
        <v>0.00242079090093229-0.00691381675814958i</v>
      </c>
    </row>
    <row r="515" spans="1:7" x14ac:dyDescent="0.25">
      <c r="A515">
        <f>PICXO!$M515</f>
        <v>134896.28825914534</v>
      </c>
      <c r="B515" s="6" t="str">
        <f>PICXO!$S515</f>
        <v>0.00240438580708942-0.00543734999873605i</v>
      </c>
    </row>
    <row r="516" spans="1:7" x14ac:dyDescent="0.25">
      <c r="A516">
        <f>PICXO!$M516</f>
        <v>138038.42646026798</v>
      </c>
      <c r="B516" s="6" t="str">
        <f>PICXO!$S516</f>
        <v>0.00239523353325354-0.00440349520652967i</v>
      </c>
    </row>
    <row r="517" spans="1:7" x14ac:dyDescent="0.25">
      <c r="A517">
        <f>PICXO!$M517</f>
        <v>141253.75446225444</v>
      </c>
      <c r="B517" s="6" t="str">
        <f>PICXO!$S517</f>
        <v>0.0023896447824523-0.00363015510949747i</v>
      </c>
    </row>
    <row r="518" spans="1:7" x14ac:dyDescent="0.25">
      <c r="A518">
        <f>PICXO!$M518</f>
        <v>144543.97707457098</v>
      </c>
      <c r="B518" s="6" t="str">
        <f>PICXO!$S518</f>
        <v>0.0023860072076954-0.00302229657951331i</v>
      </c>
    </row>
    <row r="519" spans="1:7" x14ac:dyDescent="0.25">
      <c r="A519">
        <f>PICXO!$M519</f>
        <v>147910.83881679847</v>
      </c>
      <c r="B519" s="6" t="str">
        <f>PICXO!$S519</f>
        <v>0.00238352715881082-0.00252532931101048i</v>
      </c>
    </row>
    <row r="520" spans="1:7" x14ac:dyDescent="0.25">
      <c r="A520">
        <f>PICXO!$M520</f>
        <v>151356.12484359799</v>
      </c>
      <c r="B520" s="6" t="str">
        <f>PICXO!$S520</f>
        <v>0.00238177833776697-0.00210551041121302i</v>
      </c>
    </row>
    <row r="521" spans="1:7" x14ac:dyDescent="0.25">
      <c r="A521">
        <f>PICXO!$M521</f>
        <v>154881.66189122476</v>
      </c>
      <c r="B521" s="6" t="str">
        <f>PICXO!$S521</f>
        <v>0.00238051614520588-0.00174069731178375i</v>
      </c>
    </row>
    <row r="522" spans="1:7" x14ac:dyDescent="0.25">
      <c r="A522">
        <f>PICXO!$M522</f>
        <v>158489.31924608714</v>
      </c>
      <c r="B522" s="6" t="str">
        <f>PICXO!$S522</f>
        <v>0.00237959306161796-0.00141557651215987i</v>
      </c>
    </row>
    <row r="523" spans="1:7" x14ac:dyDescent="0.25">
      <c r="A523">
        <f>PICXO!$M523</f>
        <v>162181.00973586823</v>
      </c>
      <c r="B523" s="6" t="str">
        <f>PICXO!$S523</f>
        <v>0.00237891690766596-0.00111901356827284i</v>
      </c>
    </row>
    <row r="524" spans="1:7" x14ac:dyDescent="0.25">
      <c r="A524">
        <f>PICXO!$M524</f>
        <v>165958.69074373069</v>
      </c>
      <c r="B524" s="6" t="str">
        <f>PICXO!$S524</f>
        <v>0.00237842897943546-0.000842479496067414i</v>
      </c>
    </row>
    <row r="525" spans="1:7" x14ac:dyDescent="0.25">
      <c r="A525">
        <f>PICXO!$M525</f>
        <v>169824.36524614846</v>
      </c>
      <c r="B525" s="6" t="str">
        <f>PICXO!$S525</f>
        <v>0.00237809212484149-0.000579048510638557i</v>
      </c>
    </row>
    <row r="526" spans="1:7" x14ac:dyDescent="0.25">
      <c r="A526">
        <f>PICXO!$M526</f>
        <v>173780.08287491094</v>
      </c>
      <c r="B526" s="6" t="str">
        <f>PICXO!$S526</f>
        <v>0.00237788418662105-0.000322701561841454i</v>
      </c>
    </row>
    <row r="527" spans="1:7" x14ac:dyDescent="0.25">
      <c r="A527">
        <f>PICXO!$M527</f>
        <v>177827.94100386472</v>
      </c>
      <c r="B527" s="6" t="str">
        <f>PICXO!$S527</f>
        <v>0.00237779464462005-0.0000677802959434686i</v>
      </c>
    </row>
    <row r="528" spans="1:7" x14ac:dyDescent="0.25">
      <c r="A528">
        <f>PICXO!$M528</f>
        <v>181970.08586097014</v>
      </c>
      <c r="B528" s="6" t="str">
        <f>PICXO!$S528</f>
        <v>0.00237782350584824+0.00019151669781732i</v>
      </c>
    </row>
    <row r="529" spans="1:2" x14ac:dyDescent="0.25">
      <c r="A529">
        <f>PICXO!$M529</f>
        <v>186208.71366625786</v>
      </c>
      <c r="B529" s="6" t="str">
        <f>PICXO!$S529</f>
        <v>0.00237798225931736+0.000461694509242763i</v>
      </c>
    </row>
    <row r="530" spans="1:2" x14ac:dyDescent="0.25">
      <c r="A530">
        <f>PICXO!$M530</f>
        <v>190546.07179629515</v>
      </c>
      <c r="B530" s="6" t="str">
        <f>PICXO!$S530</f>
        <v>0.00237829745422977+0.000750704858317627i</v>
      </c>
    </row>
    <row r="531" spans="1:2" x14ac:dyDescent="0.25">
      <c r="A531">
        <f>PICXO!$M531</f>
        <v>194984.45997577391</v>
      </c>
      <c r="B531" s="6" t="str">
        <f>PICXO!$S531</f>
        <v>0.00237881861676432+0.00106907598114643i</v>
      </c>
    </row>
    <row r="532" spans="1:2" x14ac:dyDescent="0.25">
      <c r="A532">
        <f>PICXO!$M532</f>
        <v>199526.23149685661</v>
      </c>
      <c r="B532" s="6" t="str">
        <f>PICXO!$S532</f>
        <v>0.00237963466973535+0.00143182109984675i</v>
      </c>
    </row>
    <row r="533" spans="1:2" x14ac:dyDescent="0.25">
      <c r="A533">
        <f>PICXO!$M533</f>
        <v>204173.79446692081</v>
      </c>
      <c r="B533" s="6" t="str">
        <f>PICXO!$S533</f>
        <v>0.00238090913957614+0.00186196380002298i</v>
      </c>
    </row>
    <row r="534" spans="1:2" x14ac:dyDescent="0.25">
      <c r="A534">
        <f>PICXO!$M534</f>
        <v>208929.61308537106</v>
      </c>
      <c r="B534" s="6" t="str">
        <f>PICXO!$S534</f>
        <v>0.0023829618263254+0.00239767073236405i</v>
      </c>
    </row>
    <row r="535" spans="1:2" x14ac:dyDescent="0.25">
      <c r="A535">
        <f>PICXO!$M535</f>
        <v>213796.20895018952</v>
      </c>
      <c r="B535" s="6" t="str">
        <f>PICXO!$S535</f>
        <v>0.00238648160272948+0.00310831859882238i</v>
      </c>
    </row>
    <row r="536" spans="1:2" x14ac:dyDescent="0.25">
      <c r="A536">
        <f>PICXO!$M536</f>
        <v>218776.16239492039</v>
      </c>
      <c r="B536" s="6" t="str">
        <f>PICXO!$S536</f>
        <v>0.0023931798201177+0.00413615325612237i</v>
      </c>
    </row>
    <row r="537" spans="1:2" x14ac:dyDescent="0.25">
      <c r="A537">
        <f>PICXO!$M537</f>
        <v>223872.11385679827</v>
      </c>
      <c r="B537" s="6" t="str">
        <f>PICXO!$S537</f>
        <v>0.00240835000435226+0.00582850501790392i</v>
      </c>
    </row>
    <row r="538" spans="1:2" x14ac:dyDescent="0.25">
      <c r="A538">
        <f>PICXO!$M538</f>
        <v>229086.76527674074</v>
      </c>
      <c r="B538" s="6" t="str">
        <f>PICXO!$S538</f>
        <v>0.00245595031928239+0.00932108642091552i</v>
      </c>
    </row>
    <row r="539" spans="1:2" x14ac:dyDescent="0.25">
      <c r="A539">
        <f>PICXO!$M539</f>
        <v>234422.88153195477</v>
      </c>
      <c r="B539" s="6" t="str">
        <f>PICXO!$S539</f>
        <v>0.00280290289343886+0.0217349569258353i</v>
      </c>
    </row>
    <row r="540" spans="1:2" x14ac:dyDescent="0.25">
      <c r="A540">
        <f>PICXO!$M540</f>
        <v>239883.2919019103</v>
      </c>
      <c r="B540" s="6" t="str">
        <f>PICXO!$S540</f>
        <v>0.0064637826461594-0.0672725747702611i</v>
      </c>
    </row>
    <row r="541" spans="1:2" x14ac:dyDescent="0.25">
      <c r="A541">
        <f>PICXO!$M541</f>
        <v>245470.89156846335</v>
      </c>
      <c r="B541" s="6" t="str">
        <f>PICXO!$S541</f>
        <v>0.00252678937932608-0.0128692257372431i</v>
      </c>
    </row>
    <row r="542" spans="1:2" x14ac:dyDescent="0.25">
      <c r="A542">
        <f>PICXO!$M542</f>
        <v>251188.6431509174</v>
      </c>
      <c r="B542" s="6" t="str">
        <f>PICXO!$S542</f>
        <v>0.00242014726951057-0.00686188052830071i</v>
      </c>
    </row>
    <row r="543" spans="1:2" x14ac:dyDescent="0.25">
      <c r="A543">
        <f>PICXO!$M543</f>
        <v>257039.57827684478</v>
      </c>
      <c r="B543" s="6" t="str">
        <f>PICXO!$S543</f>
        <v>0.00239584920533313-0.00448053334734055i</v>
      </c>
    </row>
    <row r="544" spans="1:2" x14ac:dyDescent="0.25">
      <c r="A544">
        <f>PICXO!$M544</f>
        <v>263026.79918949562</v>
      </c>
      <c r="B544" s="6" t="str">
        <f>PICXO!$S544</f>
        <v>0.00238674835604285-0.00315565910360592i</v>
      </c>
    </row>
    <row r="545" spans="1:2" x14ac:dyDescent="0.25">
      <c r="A545">
        <f>PICXO!$M545</f>
        <v>269153.4803926475</v>
      </c>
      <c r="B545" s="6" t="str">
        <f>PICXO!$S545</f>
        <v>0.00238245252663683-0.00227654369300985i</v>
      </c>
    </row>
    <row r="546" spans="1:2" x14ac:dyDescent="0.25">
      <c r="A546">
        <f>PICXO!$M546</f>
        <v>275422.87033377151</v>
      </c>
      <c r="B546" s="6" t="str">
        <f>PICXO!$S546</f>
        <v>0.00238015658104955-0.00162182253522699i</v>
      </c>
    </row>
    <row r="547" spans="1:2" x14ac:dyDescent="0.25">
      <c r="A547">
        <f>PICXO!$M547</f>
        <v>281838.29312639916</v>
      </c>
      <c r="B547" s="6" t="str">
        <f>PICXO!$S547</f>
        <v>0.00237885912054167-0.00108993148720331i</v>
      </c>
    </row>
    <row r="548" spans="1:2" x14ac:dyDescent="0.25">
      <c r="A548">
        <f>PICXO!$M548</f>
        <v>288403.15031261329</v>
      </c>
      <c r="B548" s="6" t="str">
        <f>PICXO!$S548</f>
        <v>0.00237814228764702-0.000625349646991504i</v>
      </c>
    </row>
    <row r="549" spans="1:2" x14ac:dyDescent="0.25">
      <c r="A549">
        <f>PICXO!$M549</f>
        <v>295120.92266659014</v>
      </c>
      <c r="B549" s="6" t="str">
        <f>PICXO!$S549</f>
        <v>0.00237782368442214-0.000192034274829714i</v>
      </c>
    </row>
    <row r="550" spans="1:2" x14ac:dyDescent="0.25">
      <c r="A550">
        <f>PICXO!$M550</f>
        <v>301995.17204015149</v>
      </c>
      <c r="B550" s="6" t="str">
        <f>PICXO!$S550</f>
        <v>0.00237784180534345+0.000238792471627815i</v>
      </c>
    </row>
    <row r="551" spans="1:2" x14ac:dyDescent="0.25">
      <c r="A551">
        <f>PICXO!$M551</f>
        <v>309029.54325130774</v>
      </c>
      <c r="B551" s="6" t="str">
        <f>PICXO!$S551</f>
        <v>0.00237822707506605+0.000696648170896758i</v>
      </c>
    </row>
    <row r="552" spans="1:2" x14ac:dyDescent="0.25">
      <c r="A552">
        <f>PICXO!$M552</f>
        <v>316227.76601678535</v>
      </c>
      <c r="B552" s="6" t="str">
        <f>PICXO!$S552</f>
        <v>0.00237913103715226+0.0012207516173618i</v>
      </c>
    </row>
    <row r="553" spans="1:2" x14ac:dyDescent="0.25">
      <c r="A553">
        <f>PICXO!$M553</f>
        <v>323593.65692957444</v>
      </c>
      <c r="B553" s="6" t="str">
        <f>PICXO!$S553</f>
        <v>0.00238095854826951+0.0018766554253562i</v>
      </c>
    </row>
    <row r="554" spans="1:2" x14ac:dyDescent="0.25">
      <c r="A554">
        <f>PICXO!$M554</f>
        <v>331131.12148253538</v>
      </c>
      <c r="B554" s="6" t="str">
        <f>PICXO!$S554</f>
        <v>0.00238484010062429+0.00279943632561705i</v>
      </c>
    </row>
    <row r="555" spans="1:2" x14ac:dyDescent="0.25">
      <c r="A555">
        <f>PICXO!$M555</f>
        <v>338844.15613914555</v>
      </c>
      <c r="B555" s="6" t="str">
        <f>PICXO!$S555</f>
        <v>0.00239476498584621+0.00434395107585516i</v>
      </c>
    </row>
    <row r="556" spans="1:2" x14ac:dyDescent="0.25">
      <c r="A556">
        <f>PICXO!$M556</f>
        <v>346736.85045247327</v>
      </c>
      <c r="B556" s="6" t="str">
        <f>PICXO!$S556</f>
        <v>0.00243382019301394+0.00789202039819824i</v>
      </c>
    </row>
    <row r="557" spans="1:2" x14ac:dyDescent="0.25">
      <c r="A557">
        <f>PICXO!$M557</f>
        <v>354813.38923351566</v>
      </c>
      <c r="B557" s="6" t="str">
        <f>PICXO!$S557</f>
        <v>0.00317900383782647+0.0298337175357368i</v>
      </c>
    </row>
    <row r="558" spans="1:2" x14ac:dyDescent="0.25">
      <c r="A558">
        <f>PICXO!$M558</f>
        <v>363078.05477004015</v>
      </c>
      <c r="B558" s="6" t="str">
        <f>PICXO!$S558</f>
        <v>0.00263883975930006-0.0170333564251159i</v>
      </c>
    </row>
    <row r="559" spans="1:2" x14ac:dyDescent="0.25">
      <c r="A559">
        <f>PICXO!$M559</f>
        <v>371535.22909710923</v>
      </c>
      <c r="B559" s="6" t="str">
        <f>PICXO!$S559</f>
        <v>0.00241328964800584-0.00628191465902669i</v>
      </c>
    </row>
    <row r="560" spans="1:2" x14ac:dyDescent="0.25">
      <c r="A560">
        <f>PICXO!$M560</f>
        <v>380189.39632049634</v>
      </c>
      <c r="B560" s="6" t="str">
        <f>PICXO!$S560</f>
        <v>0.00238913213132583-0.00355079336601809i</v>
      </c>
    </row>
    <row r="561" spans="1:2" x14ac:dyDescent="0.25">
      <c r="A561">
        <f>PICXO!$M561</f>
        <v>389045.14499421424</v>
      </c>
      <c r="B561" s="6" t="str">
        <f>PICXO!$S561</f>
        <v>0.00238215869600481-0.00220363516090134i</v>
      </c>
    </row>
    <row r="562" spans="1:2" x14ac:dyDescent="0.25">
      <c r="A562">
        <f>PICXO!$M562</f>
        <v>398107.17055342929</v>
      </c>
      <c r="B562" s="6" t="str">
        <f>PICXO!$S562</f>
        <v>0.00237937340754789-0.00132652642547538i</v>
      </c>
    </row>
    <row r="563" spans="1:2" x14ac:dyDescent="0.25">
      <c r="A563">
        <f>PICXO!$M563</f>
        <v>407380.27780404239</v>
      </c>
      <c r="B563" s="6" t="str">
        <f>PICXO!$S563</f>
        <v>0.00237816507601405-0.000645287190569012i</v>
      </c>
    </row>
    <row r="564" spans="1:2" x14ac:dyDescent="0.25">
      <c r="A564">
        <f>PICXO!$M564</f>
        <v>416869.38347026339</v>
      </c>
      <c r="B564" s="6" t="str">
        <f>PICXO!$S564</f>
        <v>0.00237779174533502-0.000037028213076759i</v>
      </c>
    </row>
    <row r="565" spans="1:2" x14ac:dyDescent="0.25">
      <c r="A565">
        <f>PICXO!$M565</f>
        <v>426579.51880151895</v>
      </c>
      <c r="B565" s="6" t="str">
        <f>PICXO!$S565</f>
        <v>0.00237809418705342+0.000581024696675644i</v>
      </c>
    </row>
    <row r="566" spans="1:2" x14ac:dyDescent="0.25">
      <c r="A566">
        <f>PICXO!$M566</f>
        <v>436515.83224009047</v>
      </c>
      <c r="B566" s="6" t="str">
        <f>PICXO!$S566</f>
        <v>0.00237931534943081+0.00130197174871755i</v>
      </c>
    </row>
    <row r="567" spans="1:2" x14ac:dyDescent="0.25">
      <c r="A567">
        <f>PICXO!$M567</f>
        <v>446683.59215088584</v>
      </c>
      <c r="B567" s="6" t="str">
        <f>PICXO!$S567</f>
        <v>0.00238254595931018+0.00229924283832601i</v>
      </c>
    </row>
    <row r="568" spans="1:2" x14ac:dyDescent="0.25">
      <c r="A568">
        <f>PICXO!$M568</f>
        <v>457088.18961479509</v>
      </c>
      <c r="B568" s="6" t="str">
        <f>PICXO!$S568</f>
        <v>0.00239274154504662+0.00407683149279037i</v>
      </c>
    </row>
    <row r="569" spans="1:2" x14ac:dyDescent="0.25">
      <c r="A569">
        <f>PICXO!$M569</f>
        <v>467735.14128711633</v>
      </c>
      <c r="B569" s="6" t="str">
        <f>PICXO!$S569</f>
        <v>0.00245767819419884+0.00942354626611765i</v>
      </c>
    </row>
    <row r="570" spans="1:2" x14ac:dyDescent="0.25">
      <c r="A570">
        <f>PICXO!$M570</f>
        <v>478630.09232255456</v>
      </c>
      <c r="B570" s="6" t="str">
        <f>PICXO!$S570</f>
        <v>0.00548084329711855-0.0586511837512964i</v>
      </c>
    </row>
    <row r="571" spans="1:2" x14ac:dyDescent="0.25">
      <c r="A571">
        <f>PICXO!$M571</f>
        <v>489778.81936836039</v>
      </c>
      <c r="B571" s="6" t="str">
        <f>PICXO!$S571</f>
        <v>0.00241985567182595-0.006838220926724i</v>
      </c>
    </row>
    <row r="572" spans="1:2" x14ac:dyDescent="0.25">
      <c r="A572">
        <f>PICXO!$M572</f>
        <v>501187.23362718354</v>
      </c>
      <c r="B572" s="6" t="str">
        <f>PICXO!$S572</f>
        <v>0.00238714017969463-0.003223935497224i</v>
      </c>
    </row>
    <row r="573" spans="1:2" x14ac:dyDescent="0.25">
      <c r="A573">
        <f>PICXO!$M573</f>
        <v>512861.38399127399</v>
      </c>
      <c r="B573" s="6" t="str">
        <f>PICXO!$S573</f>
        <v>0.00238046973288542-0.0017258133413486i</v>
      </c>
    </row>
    <row r="574" spans="1:2" x14ac:dyDescent="0.25">
      <c r="A574">
        <f>PICXO!$M574</f>
        <v>524807.46024967963</v>
      </c>
      <c r="B574" s="6" t="str">
        <f>PICXO!$S574</f>
        <v>0.00237832531693135-0.00077105913539216i</v>
      </c>
    </row>
    <row r="575" spans="1:2" x14ac:dyDescent="0.25">
      <c r="A575">
        <f>PICXO!$M575</f>
        <v>537031.79637015751</v>
      </c>
      <c r="B575" s="6" t="str">
        <f>PICXO!$S575</f>
        <v>0.00237779081806559+0.0000184461588387753i</v>
      </c>
    </row>
    <row r="576" spans="1:2" x14ac:dyDescent="0.25">
      <c r="A576">
        <f>PICXO!$M576</f>
        <v>549540.87385752704</v>
      </c>
      <c r="B576" s="6" t="str">
        <f>PICXO!$S576</f>
        <v>0.00237841317647803+0.000831987905097268i</v>
      </c>
    </row>
    <row r="577" spans="1:2" x14ac:dyDescent="0.25">
      <c r="A577">
        <f>PICXO!$M577</f>
        <v>562341.32519024832</v>
      </c>
      <c r="B577" s="6" t="str">
        <f>PICXO!$S577</f>
        <v>0.00238102712755927+0.00189685883418884i</v>
      </c>
    </row>
    <row r="578" spans="1:2" x14ac:dyDescent="0.25">
      <c r="A578">
        <f>PICXO!$M578</f>
        <v>575439.93733705371</v>
      </c>
      <c r="B578" s="6" t="str">
        <f>PICXO!$S578</f>
        <v>0.00239117915799867+0.00385794290005256i</v>
      </c>
    </row>
    <row r="579" spans="1:2" x14ac:dyDescent="0.25">
      <c r="A579">
        <f>PICXO!$M579</f>
        <v>588843.65535548329</v>
      </c>
      <c r="B579" s="6" t="str">
        <f>PICXO!$S579</f>
        <v>0.00250314226594943+0.0118040426341474i</v>
      </c>
    </row>
    <row r="580" spans="1:2" x14ac:dyDescent="0.25">
      <c r="A580">
        <f>PICXO!$M580</f>
        <v>602559.58607424959</v>
      </c>
      <c r="B580" s="6" t="str">
        <f>PICXO!$S580</f>
        <v>0.0025651817931657-0.0144320529614902i</v>
      </c>
    </row>
    <row r="581" spans="1:2" x14ac:dyDescent="0.25">
      <c r="A581">
        <f>PICXO!$M581</f>
        <v>616595.00186137029</v>
      </c>
      <c r="B581" s="6" t="str">
        <f>PICXO!$S581</f>
        <v>0.00239236721667912-0.00402547293726461i</v>
      </c>
    </row>
    <row r="582" spans="1:2" x14ac:dyDescent="0.25">
      <c r="A582">
        <f>PICXO!$M582</f>
        <v>630957.34448007867</v>
      </c>
      <c r="B582" s="6" t="str">
        <f>PICXO!$S582</f>
        <v>0.00238083964816976-0.00184110221009676i</v>
      </c>
    </row>
    <row r="583" spans="1:2" x14ac:dyDescent="0.25">
      <c r="A583">
        <f>PICXO!$M583</f>
        <v>645654.22903453826</v>
      </c>
      <c r="B583" s="6" t="str">
        <f>PICXO!$S583</f>
        <v>0.00237818690754245-0.000663826209214725i</v>
      </c>
    </row>
    <row r="584" spans="1:2" x14ac:dyDescent="0.25">
      <c r="A584">
        <f>PICXO!$M584</f>
        <v>660693.44800747593</v>
      </c>
      <c r="B584" s="6" t="str">
        <f>PICXO!$S584</f>
        <v>0.00237786831467986+0.000294094824505425i</v>
      </c>
    </row>
    <row r="585" spans="1:2" x14ac:dyDescent="0.25">
      <c r="A585">
        <f>PICXO!$M585</f>
        <v>676082.97539185884</v>
      </c>
      <c r="B585" s="6" t="str">
        <f>PICXO!$S585</f>
        <v>0.00237951843591408+0.00138596433971217i</v>
      </c>
    </row>
    <row r="586" spans="1:2" x14ac:dyDescent="0.25">
      <c r="A586">
        <f>PICXO!$M586</f>
        <v>691830.97091880941</v>
      </c>
      <c r="B586" s="6" t="str">
        <f>PICXO!$S586</f>
        <v>0.00238742369613163+0.0032724508441052i</v>
      </c>
    </row>
    <row r="587" spans="1:2" x14ac:dyDescent="0.25">
      <c r="A587">
        <f>PICXO!$M587</f>
        <v>707945.7843840078</v>
      </c>
      <c r="B587" s="6" t="str">
        <f>PICXO!$S587</f>
        <v>0.00249743738521014+0.0115323377920204i</v>
      </c>
    </row>
    <row r="588" spans="1:2" x14ac:dyDescent="0.25">
      <c r="A588">
        <f>PICXO!$M588</f>
        <v>724435.96007485688</v>
      </c>
      <c r="B588" s="6" t="str">
        <f>PICXO!$S588</f>
        <v>0.00246896571002542-0.0100672442593611i</v>
      </c>
    </row>
    <row r="589" spans="1:2" x14ac:dyDescent="0.25">
      <c r="A589">
        <f>PICXO!$M589</f>
        <v>741310.24130078114</v>
      </c>
      <c r="B589" s="6" t="str">
        <f>PICXO!$S589</f>
        <v>0.00238566583262152-0.00295884807719432i</v>
      </c>
    </row>
    <row r="590" spans="1:2" x14ac:dyDescent="0.25">
      <c r="A590">
        <f>PICXO!$M590</f>
        <v>758577.57502904278</v>
      </c>
      <c r="B590" s="6" t="str">
        <f>PICXO!$S590</f>
        <v>0.0023789134478223-0.00111729366391656i</v>
      </c>
    </row>
    <row r="591" spans="1:2" x14ac:dyDescent="0.25">
      <c r="A591">
        <f>PICXO!$M591</f>
        <v>776247.11662854743</v>
      </c>
      <c r="B591" s="6" t="str">
        <f>PICXO!$S591</f>
        <v>0.00237779375700176+0.0000600618027543715i</v>
      </c>
    </row>
    <row r="592" spans="1:2" x14ac:dyDescent="0.25">
      <c r="A592">
        <f>PICXO!$M592</f>
        <v>794328.23472413374</v>
      </c>
      <c r="B592" s="6" t="str">
        <f>PICXO!$S592</f>
        <v>0.00237931306038091+0.00130099413843587i</v>
      </c>
    </row>
    <row r="593" spans="1:2" x14ac:dyDescent="0.25">
      <c r="A593">
        <f>PICXO!$M593</f>
        <v>812830.51616394799</v>
      </c>
      <c r="B593" s="6" t="str">
        <f>PICXO!$S593</f>
        <v>0.00238949028121767+0.00360642117363444i</v>
      </c>
    </row>
    <row r="594" spans="1:2" x14ac:dyDescent="0.25">
      <c r="A594">
        <f>PICXO!$M594</f>
        <v>831763.7711025161</v>
      </c>
      <c r="B594" s="6" t="str">
        <f>PICXO!$S594</f>
        <v>0.00310503257712227+0.0284241356997991i</v>
      </c>
    </row>
    <row r="595" spans="1:2" x14ac:dyDescent="0.25">
      <c r="A595">
        <f>PICXO!$M595</f>
        <v>851138.03820221638</v>
      </c>
      <c r="B595" s="6" t="str">
        <f>PICXO!$S595</f>
        <v>0.00240224295463706-0.00521370465922977i</v>
      </c>
    </row>
    <row r="596" spans="1:2" x14ac:dyDescent="0.25">
      <c r="A596">
        <f>PICXO!$M596</f>
        <v>870963.58995591674</v>
      </c>
      <c r="B596" s="6" t="str">
        <f>PICXO!$S596</f>
        <v>0.00238038837905392-0.00169940948952041i</v>
      </c>
    </row>
    <row r="597" spans="1:2" x14ac:dyDescent="0.25">
      <c r="A597">
        <f>PICXO!$M597</f>
        <v>891250.9381335777</v>
      </c>
      <c r="B597" s="6" t="str">
        <f>PICXO!$S597</f>
        <v>0.00237782920285514-0.000207393103172147i</v>
      </c>
    </row>
    <row r="598" spans="1:2" x14ac:dyDescent="0.25">
      <c r="A598">
        <f>PICXO!$M598</f>
        <v>912010.8393557379</v>
      </c>
      <c r="B598" s="6" t="str">
        <f>PICXO!$S598</f>
        <v>0.00237903119165038+0.00117440982001485i</v>
      </c>
    </row>
    <row r="599" spans="1:2" x14ac:dyDescent="0.25">
      <c r="A599">
        <f>PICXO!$M599</f>
        <v>933254.30079681345</v>
      </c>
      <c r="B599" s="6" t="str">
        <f>PICXO!$S599</f>
        <v>0.00239116326306072+0.00385565218168264i</v>
      </c>
    </row>
    <row r="600" spans="1:2" x14ac:dyDescent="0.25">
      <c r="A600">
        <f>PICXO!$M600</f>
        <v>954992.58602125419</v>
      </c>
      <c r="B600" s="6" t="str">
        <f>PICXO!$S600</f>
        <v>0.0138340804362984-0.112268850455474i</v>
      </c>
    </row>
    <row r="601" spans="1:2" x14ac:dyDescent="0.25">
      <c r="A601">
        <f>PICXO!$M601</f>
        <v>977237.22095562459</v>
      </c>
      <c r="B601" s="6" t="str">
        <f>PICXO!$S601</f>
        <v>0.00238829906062141-0.00341790036599114i</v>
      </c>
    </row>
    <row r="602" spans="1:2" x14ac:dyDescent="0.25">
      <c r="A602">
        <f>PICXO!$M602</f>
        <v>999999.99999980943</v>
      </c>
      <c r="B602" s="6" t="str">
        <f>PICXO!$S602</f>
        <v>0.00237852742404712-0.000905102517263109i</v>
      </c>
    </row>
    <row r="603" spans="1:2" x14ac:dyDescent="0.25">
      <c r="A603">
        <f>PICXO!$M603</f>
        <v>1023292.992280559</v>
      </c>
      <c r="B603" s="6" t="str">
        <f>PICXO!$S603</f>
        <v>0.00237811819939939+0.00060355923566144i</v>
      </c>
    </row>
    <row r="604" spans="1:2" x14ac:dyDescent="0.25">
      <c r="A604">
        <f>PICXO!$M604</f>
        <v>1047128.5480506979</v>
      </c>
      <c r="B604" s="6" t="str">
        <f>PICXO!$S604</f>
        <v>0.00238510791669934+0.00285211604269015i</v>
      </c>
    </row>
    <row r="605" spans="1:2" x14ac:dyDescent="0.25">
      <c r="A605">
        <f>PICXO!$M605</f>
        <v>1071519.3052374001</v>
      </c>
      <c r="B605" s="6" t="str">
        <f>PICXO!$S605</f>
        <v>0.00428315548563623+0.0459839333484472i</v>
      </c>
    </row>
    <row r="606" spans="1:2" x14ac:dyDescent="0.25">
      <c r="A606">
        <f>PICXO!$M606</f>
        <v>1096478.1961429736</v>
      </c>
      <c r="B606" s="6" t="str">
        <f>PICXO!$S606</f>
        <v>0.00238833913191817-0.00342441068867627i</v>
      </c>
    </row>
    <row r="607" spans="1:2" x14ac:dyDescent="0.25">
      <c r="A607">
        <f>PICXO!$M607</f>
        <v>1122018.454301747</v>
      </c>
      <c r="B607" s="6" t="str">
        <f>PICXO!$S607</f>
        <v>0.00237824862122652-0.000713632336170142i</v>
      </c>
    </row>
    <row r="608" spans="1:2" x14ac:dyDescent="0.25">
      <c r="A608">
        <f>PICXO!$M608</f>
        <v>1148153.6214966592</v>
      </c>
      <c r="B608" s="6" t="str">
        <f>PICXO!$S608</f>
        <v>0.00237867679670102+0.000992605188517599i</v>
      </c>
    </row>
    <row r="609" spans="1:2" x14ac:dyDescent="0.25">
      <c r="A609">
        <f>PICXO!$M609</f>
        <v>1174897.5549393008</v>
      </c>
      <c r="B609" s="6" t="str">
        <f>PICXO!$S609</f>
        <v>0.00239740038605647+0.00466899760602137i</v>
      </c>
    </row>
    <row r="610" spans="1:2" x14ac:dyDescent="0.25">
      <c r="A610">
        <f>PICXO!$M610</f>
        <v>1202264.4346171785</v>
      </c>
      <c r="B610" s="6" t="str">
        <f>PICXO!$S610</f>
        <v>0.00245503683642447-0.00926646063674664i</v>
      </c>
    </row>
    <row r="611" spans="1:2" x14ac:dyDescent="0.25">
      <c r="A611">
        <f>PICXO!$M611</f>
        <v>1230268.7708121417</v>
      </c>
      <c r="B611" s="6" t="str">
        <f>PICXO!$S611</f>
        <v>0.00237998844410684-0.00156313609939739i</v>
      </c>
    </row>
    <row r="612" spans="1:2" x14ac:dyDescent="0.25">
      <c r="A612">
        <f>PICXO!$M612</f>
        <v>1258925.4117939216</v>
      </c>
      <c r="B612" s="6" t="str">
        <f>PICXO!$S612</f>
        <v>0.0023779438001515+0.000412804445771171i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55</vt:i4>
      </vt:variant>
    </vt:vector>
  </HeadingPairs>
  <TitlesOfParts>
    <vt:vector size="60" baseType="lpstr">
      <vt:lpstr>PICXO</vt:lpstr>
      <vt:lpstr>FRACXO_US</vt:lpstr>
      <vt:lpstr>Sheet4</vt:lpstr>
      <vt:lpstr>Sheet2</vt:lpstr>
      <vt:lpstr>Sheet3</vt:lpstr>
      <vt:lpstr>FRACXO_US!bitrate</vt:lpstr>
      <vt:lpstr>bitrate</vt:lpstr>
      <vt:lpstr>FRACXO_US!bitwidth</vt:lpstr>
      <vt:lpstr>bitwidth</vt:lpstr>
      <vt:lpstr>FRACXO_US!CEdsp</vt:lpstr>
      <vt:lpstr>CEdsp</vt:lpstr>
      <vt:lpstr>CEdsp2</vt:lpstr>
      <vt:lpstr>FRACXO_US!CEpi</vt:lpstr>
      <vt:lpstr>CEpi</vt:lpstr>
      <vt:lpstr>FRACXO_US!db_attenuation</vt:lpstr>
      <vt:lpstr>db_attenuation</vt:lpstr>
      <vt:lpstr>FRACXO_US!Freq</vt:lpstr>
      <vt:lpstr>Freq</vt:lpstr>
      <vt:lpstr>freq_list</vt:lpstr>
      <vt:lpstr>FRACXO_US!G1_</vt:lpstr>
      <vt:lpstr>G1_</vt:lpstr>
      <vt:lpstr>FRACXO_US!G2_</vt:lpstr>
      <vt:lpstr>G2_</vt:lpstr>
      <vt:lpstr>FRACXO_US!gg1_</vt:lpstr>
      <vt:lpstr>gg1_</vt:lpstr>
      <vt:lpstr>FRACXO_US!gg2_</vt:lpstr>
      <vt:lpstr>gg2_</vt:lpstr>
      <vt:lpstr>FRACXO_US!gpd</vt:lpstr>
      <vt:lpstr>gpd</vt:lpstr>
      <vt:lpstr>FRACXO_US!gpi</vt:lpstr>
      <vt:lpstr>gpi</vt:lpstr>
      <vt:lpstr>FRACXO_US!Graph_Step_Size</vt:lpstr>
      <vt:lpstr>Graph_Step_Size</vt:lpstr>
      <vt:lpstr>FRACXO_US!GTX</vt:lpstr>
      <vt:lpstr>GTX</vt:lpstr>
      <vt:lpstr>H_f__linear</vt:lpstr>
      <vt:lpstr>HZ_list</vt:lpstr>
      <vt:lpstr>FRACXO_US!Log_Mag</vt:lpstr>
      <vt:lpstr>Log_Mag</vt:lpstr>
      <vt:lpstr>FRACXO_US!offset</vt:lpstr>
      <vt:lpstr>offset</vt:lpstr>
      <vt:lpstr>FRACXO_US!offset_Hz</vt:lpstr>
      <vt:lpstr>offset_Hz</vt:lpstr>
      <vt:lpstr>FRACXO_US!offset_in</vt:lpstr>
      <vt:lpstr>offset_in</vt:lpstr>
      <vt:lpstr>FRACXO_US!PI_Update_Clock</vt:lpstr>
      <vt:lpstr>PI_Update_Clock</vt:lpstr>
      <vt:lpstr>FRACXO_US!R_div</vt:lpstr>
      <vt:lpstr>R_div</vt:lpstr>
      <vt:lpstr>step</vt:lpstr>
      <vt:lpstr>FRACXO_US!TC</vt:lpstr>
      <vt:lpstr>TC</vt:lpstr>
      <vt:lpstr>FRACXO_US!Transceiver_Type</vt:lpstr>
      <vt:lpstr>Transceiver_Type</vt:lpstr>
      <vt:lpstr>FRACXO_US!TXOUT_DIV</vt:lpstr>
      <vt:lpstr>TXOUT_DIV</vt:lpstr>
      <vt:lpstr>FRACXO_US!userclk</vt:lpstr>
      <vt:lpstr>userclk</vt:lpstr>
      <vt:lpstr>FRACXO_US!V</vt:lpstr>
      <vt:lpstr>V</vt:lpstr>
    </vt:vector>
  </TitlesOfParts>
  <Company>Xilinx Inc,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Xilinx</dc:creator>
  <cp:keywords>Public</cp:keywords>
  <cp:lastModifiedBy>admin</cp:lastModifiedBy>
  <dcterms:created xsi:type="dcterms:W3CDTF">2012-12-22T04:11:36Z</dcterms:created>
  <dcterms:modified xsi:type="dcterms:W3CDTF">2016-04-06T16:16:20Z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f8820b6a-225c-41a6-9006-1b311ebbb69c</vt:lpwstr>
  </property>
  <property fmtid="{D5CDD505-2E9C-101B-9397-08002B2CF9AE}" pid="3" name="TITUSCustom1">
    <vt:lpwstr>1</vt:lpwstr>
  </property>
  <property fmtid="{D5CDD505-2E9C-101B-9397-08002B2CF9AE}" pid="4" name="XilinxClassification">
    <vt:lpwstr>Public</vt:lpwstr>
  </property>
  <property fmtid="{D5CDD505-2E9C-101B-9397-08002B2CF9AE}" pid="5" name="XilinxVisual Markings">
    <vt:lpwstr>No</vt:lpwstr>
  </property>
  <property fmtid="{D5CDD505-2E9C-101B-9397-08002B2CF9AE}" pid="6" name="XilinxPublication Year">
    <vt:lpwstr>2012</vt:lpwstr>
  </property>
  <property fmtid="{D5CDD505-2E9C-101B-9397-08002B2CF9AE}" pid="7" name="XilinxRemoveLegacyFooters">
    <vt:lpwstr>Yes</vt:lpwstr>
  </property>
</Properties>
</file>