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e273992\Documents\Ausbildungsprojekte\Web-Dev\FUNREST\FUNREST_HotelManager\docs\Projektdokumentation\Meilenstein_eins\Kostenplan\"/>
    </mc:Choice>
  </mc:AlternateContent>
  <xr:revisionPtr revIDLastSave="0" documentId="13_ncr:1_{09387ED6-226E-4AC8-9CA9-3DF70D5AF30C}" xr6:coauthVersionLast="47" xr6:coauthVersionMax="47" xr10:uidLastSave="{00000000-0000-0000-0000-000000000000}"/>
  <bookViews>
    <workbookView xWindow="-120" yWindow="-120" windowWidth="29040" windowHeight="15720" xr2:uid="{557CA21B-F244-418C-A73E-7645892147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J27" i="1"/>
  <c r="K18" i="1"/>
  <c r="L33" i="1"/>
  <c r="I33" i="1"/>
  <c r="I4" i="1"/>
  <c r="H4" i="1"/>
  <c r="L4" i="1" s="1"/>
  <c r="K29" i="1"/>
  <c r="L29" i="1" s="1"/>
  <c r="K28" i="1"/>
  <c r="L28" i="1" s="1"/>
  <c r="H27" i="1"/>
  <c r="I27" i="1" s="1"/>
  <c r="H23" i="1"/>
  <c r="J23" i="1" s="1"/>
  <c r="L23" i="1" s="1"/>
  <c r="J18" i="1"/>
  <c r="L18" i="1" s="1"/>
  <c r="L3" i="1"/>
  <c r="I10" i="1" s="1"/>
  <c r="J10" i="1" s="1"/>
  <c r="L10" i="1" s="1"/>
  <c r="K27" i="1" l="1"/>
  <c r="L27" i="1" s="1"/>
  <c r="I13" i="1"/>
  <c r="J13" i="1" s="1"/>
  <c r="L13" i="1" s="1"/>
  <c r="I11" i="1"/>
  <c r="J11" i="1" s="1"/>
  <c r="L11" i="1" s="1"/>
  <c r="I8" i="1"/>
  <c r="J8" i="1" s="1"/>
  <c r="L8" i="1" s="1"/>
  <c r="I9" i="1"/>
  <c r="J9" i="1" s="1"/>
  <c r="L9" i="1" s="1"/>
  <c r="L34" i="1" l="1"/>
  <c r="L36" i="1" l="1"/>
  <c r="L37" i="1" s="1"/>
  <c r="L38" i="1" l="1"/>
  <c r="L39" i="1"/>
</calcChain>
</file>

<file path=xl/sharedStrings.xml><?xml version="1.0" encoding="utf-8"?>
<sst xmlns="http://schemas.openxmlformats.org/spreadsheetml/2006/main" count="53" uniqueCount="43">
  <si>
    <t>Position</t>
  </si>
  <si>
    <t>Anzahl</t>
  </si>
  <si>
    <t>Anwendungsentwickler</t>
  </si>
  <si>
    <t>Kosten</t>
  </si>
  <si>
    <t>Personalkosten</t>
  </si>
  <si>
    <t>Kosten pro Stunde</t>
  </si>
  <si>
    <t>Stundenanzahl</t>
  </si>
  <si>
    <t>Kosten pro Stunde (in €)</t>
  </si>
  <si>
    <t>Summe der Position (in €)</t>
  </si>
  <si>
    <t>Sachkosten</t>
  </si>
  <si>
    <t>Laptop</t>
  </si>
  <si>
    <t>Kosten pro Stück (in €)</t>
  </si>
  <si>
    <t>Sozialversicherungen</t>
  </si>
  <si>
    <t>Krankenversicherung</t>
  </si>
  <si>
    <t>Pflegeversicherung</t>
  </si>
  <si>
    <t>Rentenversicherung</t>
  </si>
  <si>
    <t>Arbeitslosenversicherung</t>
  </si>
  <si>
    <t>Beitragssatz (in %)</t>
  </si>
  <si>
    <t>Summe (in €)</t>
  </si>
  <si>
    <t>Unfallversicherung</t>
  </si>
  <si>
    <t>AG-Teil (in €) | Summe/2</t>
  </si>
  <si>
    <t>Nutzungsdauer (in Jahre)</t>
  </si>
  <si>
    <t>Kosten im Projekt</t>
  </si>
  <si>
    <t>Stromkosten</t>
  </si>
  <si>
    <t>Angenommene Nutzung (in Stunden)</t>
  </si>
  <si>
    <t>Leistung (in kW)</t>
  </si>
  <si>
    <t>Gesamter Stromverbrauch (in kWh)</t>
  </si>
  <si>
    <t>Stromkosten pro kWh (in €)</t>
  </si>
  <si>
    <t>Miete</t>
  </si>
  <si>
    <t>Internet</t>
  </si>
  <si>
    <t>Einrichtung (Tische, Stühle, Regal)</t>
  </si>
  <si>
    <t>Anschaffungskosten</t>
  </si>
  <si>
    <t>Instandhaltungskosten (Gas, Wasser)</t>
  </si>
  <si>
    <t xml:space="preserve">Kosten pro Monat </t>
  </si>
  <si>
    <t xml:space="preserve">Abschreibung auf 3 Jahre angesetzt </t>
  </si>
  <si>
    <t>Abschreibung pro Jahr (3 Jahre)</t>
  </si>
  <si>
    <t>Vermögenswirksame Leistungen</t>
  </si>
  <si>
    <t>Lizenzen (MS Office, VS)</t>
  </si>
  <si>
    <t>Gesamtsumme Eigenkosten</t>
  </si>
  <si>
    <t>Gewinn (30 %)</t>
  </si>
  <si>
    <t>Angebotssumme netto</t>
  </si>
  <si>
    <t>MWST (19%)</t>
  </si>
  <si>
    <t>Angebotspreis (inkl. Mwst)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</si>
</sst>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rgb="FF222222"/>
      <name val="Var(--sds-font-family-01)"/>
    </font>
    <font>
      <b/>
      <sz val="11"/>
      <color rgb="FF222222"/>
      <name val="Var(--sds-font-family-01)"/>
    </font>
    <font>
      <sz val="11"/>
      <color theme="1"/>
      <name val="SegoeUI"/>
    </font>
    <font>
      <b/>
      <sz val="11"/>
      <color rgb="FF222222"/>
      <name val="Segoe UI"/>
      <family val="2"/>
    </font>
    <font>
      <b/>
      <sz val="16"/>
      <color rgb="FF222222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3" fontId="3" fillId="3" borderId="0" xfId="0" applyNumberFormat="1" applyFont="1" applyFill="1"/>
    <xf numFmtId="0" fontId="4" fillId="2" borderId="0" xfId="0" applyFont="1" applyFill="1" applyAlignment="1">
      <alignment vertical="center"/>
    </xf>
    <xf numFmtId="0" fontId="0" fillId="3" borderId="0" xfId="0" applyFill="1" applyAlignment="1">
      <alignment horizontal="left" vertical="center" wrapText="1" indent="1"/>
    </xf>
    <xf numFmtId="0" fontId="0" fillId="3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0" fillId="4" borderId="0" xfId="0" applyFill="1"/>
    <xf numFmtId="0" fontId="8" fillId="4" borderId="0" xfId="0" applyFont="1" applyFill="1"/>
    <xf numFmtId="0" fontId="8" fillId="0" borderId="0" xfId="0" applyFont="1"/>
    <xf numFmtId="0" fontId="0" fillId="0" borderId="0" xfId="1" applyNumberFormat="1" applyFont="1"/>
    <xf numFmtId="2" fontId="0" fillId="0" borderId="0" xfId="0" applyNumberFormat="1"/>
    <xf numFmtId="0" fontId="0" fillId="5" borderId="0" xfId="0" applyFill="1"/>
    <xf numFmtId="0" fontId="7" fillId="0" borderId="0" xfId="0" applyFont="1"/>
    <xf numFmtId="2" fontId="9" fillId="6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DD45-9A03-4630-A86D-208D81D6E47D}">
  <dimension ref="A1:L40"/>
  <sheetViews>
    <sheetView tabSelected="1" topLeftCell="H24" zoomScale="138" workbookViewId="0">
      <selection activeCell="H4" sqref="H4"/>
    </sheetView>
  </sheetViews>
  <sheetFormatPr defaultColWidth="11.42578125" defaultRowHeight="15"/>
  <cols>
    <col min="1" max="1" width="90.28515625" customWidth="1"/>
    <col min="2" max="2" width="6.85546875" customWidth="1"/>
    <col min="4" max="4" width="33.140625" bestFit="1" customWidth="1"/>
    <col min="5" max="5" width="33.85546875" bestFit="1" customWidth="1"/>
    <col min="8" max="8" width="34.85546875" bestFit="1" customWidth="1"/>
    <col min="9" max="9" width="42.28515625" bestFit="1" customWidth="1"/>
    <col min="10" max="10" width="32.85546875" bestFit="1" customWidth="1"/>
    <col min="11" max="11" width="25.7109375" bestFit="1" customWidth="1"/>
    <col min="12" max="12" width="24.28515625" bestFit="1" customWidth="1"/>
  </cols>
  <sheetData>
    <row r="1" spans="1:12" ht="25.5">
      <c r="A1" s="9"/>
      <c r="B1" s="1"/>
      <c r="E1" s="12" t="s">
        <v>4</v>
      </c>
    </row>
    <row r="2" spans="1:12">
      <c r="A2" s="6"/>
      <c r="B2" s="1"/>
      <c r="E2" s="11" t="s">
        <v>0</v>
      </c>
      <c r="F2" s="11"/>
      <c r="G2" s="11" t="s">
        <v>1</v>
      </c>
      <c r="H2" s="11" t="s">
        <v>7</v>
      </c>
      <c r="I2" s="11" t="s">
        <v>6</v>
      </c>
      <c r="J2" s="11"/>
      <c r="K2" s="10"/>
      <c r="L2" s="11" t="s">
        <v>8</v>
      </c>
    </row>
    <row r="3" spans="1:12">
      <c r="A3" s="2"/>
      <c r="B3" s="1"/>
      <c r="E3" t="s">
        <v>2</v>
      </c>
      <c r="G3">
        <v>3</v>
      </c>
      <c r="H3">
        <v>25</v>
      </c>
      <c r="I3">
        <v>56</v>
      </c>
      <c r="L3" s="13">
        <f>(H3*I3)*G3</f>
        <v>4200</v>
      </c>
    </row>
    <row r="4" spans="1:12">
      <c r="A4" s="2"/>
      <c r="B4" s="1"/>
      <c r="E4" t="s">
        <v>36</v>
      </c>
      <c r="G4">
        <v>3</v>
      </c>
      <c r="H4" s="14">
        <f>40/30/24</f>
        <v>5.5555555555555552E-2</v>
      </c>
      <c r="I4">
        <f>I3</f>
        <v>56</v>
      </c>
      <c r="L4" s="14">
        <f>H4*I4</f>
        <v>3.1111111111111107</v>
      </c>
    </row>
    <row r="5" spans="1:12">
      <c r="A5" s="2"/>
      <c r="B5" s="1"/>
    </row>
    <row r="6" spans="1:12">
      <c r="A6" s="7"/>
      <c r="B6" s="1"/>
      <c r="E6" s="12" t="s">
        <v>12</v>
      </c>
    </row>
    <row r="7" spans="1:12">
      <c r="A7" s="6"/>
      <c r="B7" s="1"/>
      <c r="E7" s="11" t="s">
        <v>0</v>
      </c>
      <c r="F7" s="11"/>
      <c r="G7" s="11" t="s">
        <v>1</v>
      </c>
      <c r="H7" s="11" t="s">
        <v>17</v>
      </c>
      <c r="I7" s="11" t="s">
        <v>18</v>
      </c>
      <c r="J7" s="11" t="s">
        <v>20</v>
      </c>
      <c r="K7" s="11"/>
    </row>
    <row r="8" spans="1:12">
      <c r="A8" s="2"/>
      <c r="B8" s="1"/>
      <c r="E8" t="s">
        <v>13</v>
      </c>
      <c r="G8">
        <v>3</v>
      </c>
      <c r="H8">
        <v>14.6</v>
      </c>
      <c r="I8" s="14">
        <f>H8*L3/100</f>
        <v>613.20000000000005</v>
      </c>
      <c r="J8" s="14">
        <f>I8/2</f>
        <v>306.60000000000002</v>
      </c>
      <c r="L8" s="14">
        <f>J8</f>
        <v>306.60000000000002</v>
      </c>
    </row>
    <row r="9" spans="1:12">
      <c r="A9" s="7"/>
      <c r="B9" s="1"/>
      <c r="E9" t="s">
        <v>14</v>
      </c>
      <c r="G9">
        <v>3</v>
      </c>
      <c r="H9">
        <v>3.6</v>
      </c>
      <c r="I9" s="14">
        <f>H9*L3/100</f>
        <v>151.19999999999999</v>
      </c>
      <c r="J9" s="14">
        <f t="shared" ref="J9:J10" si="0">I9/2</f>
        <v>75.599999999999994</v>
      </c>
      <c r="L9" s="14">
        <f>J9</f>
        <v>75.599999999999994</v>
      </c>
    </row>
    <row r="10" spans="1:12" ht="25.5">
      <c r="A10" s="8"/>
      <c r="B10" s="1"/>
      <c r="E10" t="s">
        <v>15</v>
      </c>
      <c r="G10">
        <v>3</v>
      </c>
      <c r="H10">
        <v>18.600000000000001</v>
      </c>
      <c r="I10" s="14">
        <f>H10*L3/100</f>
        <v>781.2</v>
      </c>
      <c r="J10" s="14">
        <f t="shared" si="0"/>
        <v>390.6</v>
      </c>
      <c r="L10" s="14">
        <f>J10</f>
        <v>390.6</v>
      </c>
    </row>
    <row r="11" spans="1:12">
      <c r="A11" s="6"/>
      <c r="B11" s="1"/>
      <c r="E11" t="s">
        <v>16</v>
      </c>
      <c r="G11">
        <v>3</v>
      </c>
      <c r="H11">
        <v>2.6</v>
      </c>
      <c r="I11" s="14">
        <f>H11*L3/100</f>
        <v>109.2</v>
      </c>
      <c r="J11" s="14">
        <f>I11/2</f>
        <v>54.6</v>
      </c>
      <c r="L11" s="14">
        <f>J11</f>
        <v>54.6</v>
      </c>
    </row>
    <row r="12" spans="1:12">
      <c r="A12" s="2"/>
      <c r="B12" s="1"/>
    </row>
    <row r="13" spans="1:12">
      <c r="A13" s="7"/>
      <c r="B13" s="1"/>
      <c r="E13" t="s">
        <v>19</v>
      </c>
      <c r="G13">
        <v>3</v>
      </c>
      <c r="H13">
        <v>1.3</v>
      </c>
      <c r="I13" s="14">
        <f>H13*L3/100</f>
        <v>54.6</v>
      </c>
      <c r="J13" s="14">
        <f>I13</f>
        <v>54.6</v>
      </c>
      <c r="L13" s="14">
        <f>J13</f>
        <v>54.6</v>
      </c>
    </row>
    <row r="14" spans="1:12" ht="25.5">
      <c r="A14" s="8"/>
      <c r="B14" s="1"/>
    </row>
    <row r="15" spans="1:12">
      <c r="A15" s="6"/>
      <c r="B15" s="1"/>
    </row>
    <row r="16" spans="1:12">
      <c r="A16" s="3"/>
      <c r="B16" s="1"/>
      <c r="E16" s="12" t="s">
        <v>9</v>
      </c>
    </row>
    <row r="17" spans="1:12">
      <c r="A17" s="2"/>
      <c r="B17" s="1"/>
      <c r="E17" s="11" t="s">
        <v>0</v>
      </c>
      <c r="F17" s="11"/>
      <c r="G17" s="11" t="s">
        <v>1</v>
      </c>
      <c r="H17" s="11" t="s">
        <v>11</v>
      </c>
      <c r="I17" s="11" t="s">
        <v>21</v>
      </c>
      <c r="J17" s="11" t="s">
        <v>35</v>
      </c>
      <c r="K17" s="11" t="s">
        <v>22</v>
      </c>
    </row>
    <row r="18" spans="1:12">
      <c r="A18" s="2"/>
      <c r="B18" s="1"/>
      <c r="E18" t="s">
        <v>10</v>
      </c>
      <c r="G18">
        <v>3</v>
      </c>
      <c r="H18">
        <v>700</v>
      </c>
      <c r="I18">
        <v>3</v>
      </c>
      <c r="J18" s="14">
        <f>H18/I18</f>
        <v>233.33333333333334</v>
      </c>
      <c r="K18">
        <f>J18/12/30/24*I3</f>
        <v>1.512345679012346</v>
      </c>
      <c r="L18" s="14">
        <f>K18</f>
        <v>1.512345679012346</v>
      </c>
    </row>
    <row r="19" spans="1:12">
      <c r="A19" s="2"/>
      <c r="B19" s="1"/>
    </row>
    <row r="20" spans="1:12">
      <c r="A20" s="7"/>
      <c r="B20" s="1"/>
    </row>
    <row r="21" spans="1:12" ht="25.5">
      <c r="A21" s="8"/>
      <c r="B21" s="1"/>
    </row>
    <row r="22" spans="1:12">
      <c r="A22" s="6"/>
      <c r="B22" s="1"/>
      <c r="E22" s="11" t="s">
        <v>0</v>
      </c>
      <c r="F22" s="11"/>
      <c r="G22" s="11" t="s">
        <v>1</v>
      </c>
      <c r="H22" s="11" t="s">
        <v>24</v>
      </c>
      <c r="I22" s="11" t="s">
        <v>25</v>
      </c>
      <c r="J22" s="11" t="s">
        <v>26</v>
      </c>
      <c r="K22" s="11" t="s">
        <v>27</v>
      </c>
    </row>
    <row r="23" spans="1:12">
      <c r="A23" s="2"/>
      <c r="B23" s="1"/>
      <c r="E23" t="s">
        <v>23</v>
      </c>
      <c r="G23">
        <v>3</v>
      </c>
      <c r="H23">
        <f>I3</f>
        <v>56</v>
      </c>
      <c r="I23">
        <v>0.1</v>
      </c>
      <c r="J23">
        <f>G23*H23*I23</f>
        <v>16.8</v>
      </c>
      <c r="K23">
        <v>0.3</v>
      </c>
      <c r="L23">
        <f>K23*J23</f>
        <v>5.04</v>
      </c>
    </row>
    <row r="24" spans="1:12">
      <c r="A24" s="2"/>
      <c r="B24" s="1"/>
    </row>
    <row r="25" spans="1:12">
      <c r="A25" s="2"/>
      <c r="B25" s="1"/>
      <c r="E25" s="11" t="s">
        <v>0</v>
      </c>
      <c r="F25" s="11"/>
      <c r="G25" s="11" t="s">
        <v>1</v>
      </c>
      <c r="H25" s="11" t="s">
        <v>31</v>
      </c>
      <c r="I25" s="11" t="s">
        <v>33</v>
      </c>
      <c r="J25" s="11" t="s">
        <v>5</v>
      </c>
      <c r="K25" s="11" t="s">
        <v>22</v>
      </c>
    </row>
    <row r="26" spans="1:12">
      <c r="A26" s="7"/>
      <c r="B26" s="1"/>
      <c r="E26" t="s">
        <v>28</v>
      </c>
      <c r="G26">
        <v>1</v>
      </c>
      <c r="I26">
        <v>250</v>
      </c>
      <c r="J26" s="14">
        <f>I26/30/24</f>
        <v>0.34722222222222227</v>
      </c>
      <c r="K26" s="14">
        <f>J26*I3</f>
        <v>19.444444444444446</v>
      </c>
      <c r="L26" s="14">
        <f>K26</f>
        <v>19.444444444444446</v>
      </c>
    </row>
    <row r="27" spans="1:12" ht="25.5">
      <c r="A27" s="8"/>
      <c r="B27" s="1"/>
      <c r="D27" s="15" t="s">
        <v>34</v>
      </c>
      <c r="E27" t="s">
        <v>30</v>
      </c>
      <c r="G27">
        <v>3</v>
      </c>
      <c r="H27">
        <f>(300+150+50)*G27</f>
        <v>1500</v>
      </c>
      <c r="I27" s="14">
        <f>(H27/3)/12</f>
        <v>41.666666666666664</v>
      </c>
      <c r="J27" s="14">
        <f>(I27/30)</f>
        <v>1.3888888888888888</v>
      </c>
      <c r="K27" s="14">
        <f>J27*I3</f>
        <v>77.777777777777771</v>
      </c>
      <c r="L27" s="14">
        <f>K27</f>
        <v>77.777777777777771</v>
      </c>
    </row>
    <row r="28" spans="1:12">
      <c r="A28" s="6"/>
      <c r="B28" s="1"/>
      <c r="E28" t="s">
        <v>29</v>
      </c>
      <c r="G28">
        <v>1</v>
      </c>
      <c r="I28">
        <v>20</v>
      </c>
      <c r="J28" s="16"/>
      <c r="K28" s="14">
        <f>I28/30/24*I3</f>
        <v>1.5555555555555554</v>
      </c>
      <c r="L28" s="14">
        <f>K28</f>
        <v>1.5555555555555554</v>
      </c>
    </row>
    <row r="29" spans="1:12">
      <c r="A29" s="2"/>
      <c r="B29" s="1"/>
      <c r="E29" t="s">
        <v>32</v>
      </c>
      <c r="G29">
        <v>3</v>
      </c>
      <c r="I29">
        <v>25</v>
      </c>
      <c r="J29" s="16"/>
      <c r="K29" s="14">
        <f>I29/30/24*I3</f>
        <v>1.9444444444444446</v>
      </c>
      <c r="L29" s="14">
        <f>K29</f>
        <v>1.9444444444444446</v>
      </c>
    </row>
    <row r="30" spans="1:12">
      <c r="A30" s="2"/>
      <c r="B30" s="1"/>
    </row>
    <row r="31" spans="1:12">
      <c r="A31" s="2"/>
      <c r="B31" s="1"/>
    </row>
    <row r="32" spans="1:12">
      <c r="A32" s="2"/>
      <c r="B32" s="1"/>
      <c r="E32" s="11" t="s">
        <v>0</v>
      </c>
      <c r="F32" s="11"/>
      <c r="G32" s="11"/>
      <c r="H32" s="11"/>
      <c r="I32" s="11" t="s">
        <v>3</v>
      </c>
      <c r="J32" s="11"/>
      <c r="K32" s="11"/>
    </row>
    <row r="33" spans="1:12">
      <c r="A33" s="7"/>
      <c r="B33" s="1"/>
      <c r="E33" t="s">
        <v>37</v>
      </c>
      <c r="G33">
        <v>3</v>
      </c>
      <c r="I33">
        <f>45+5</f>
        <v>50</v>
      </c>
      <c r="L33">
        <f>I33*G33</f>
        <v>150</v>
      </c>
    </row>
    <row r="34" spans="1:12" ht="25.5">
      <c r="A34" s="8"/>
      <c r="B34" s="1"/>
      <c r="K34" s="11" t="s">
        <v>38</v>
      </c>
      <c r="L34" s="14">
        <f>SUM(L3:L33)</f>
        <v>5342.3856790123473</v>
      </c>
    </row>
    <row r="35" spans="1:12">
      <c r="A35" s="7"/>
      <c r="B35" s="1"/>
    </row>
    <row r="36" spans="1:12">
      <c r="A36" s="4"/>
      <c r="B36" s="1"/>
      <c r="K36" t="s">
        <v>39</v>
      </c>
      <c r="L36" s="14">
        <f>30*L34/100</f>
        <v>1602.7157037037041</v>
      </c>
    </row>
    <row r="37" spans="1:12">
      <c r="A37" s="7"/>
      <c r="B37" s="1"/>
      <c r="K37" s="11" t="s">
        <v>40</v>
      </c>
      <c r="L37" s="14">
        <f>L34+L36</f>
        <v>6945.1013827160514</v>
      </c>
    </row>
    <row r="38" spans="1:12" ht="16.5">
      <c r="A38" s="5"/>
      <c r="B38" s="1"/>
      <c r="K38" t="s">
        <v>41</v>
      </c>
      <c r="L38" s="14">
        <f>19*L37/100</f>
        <v>1319.5692627160499</v>
      </c>
    </row>
    <row r="39" spans="1:12">
      <c r="A39" s="6"/>
      <c r="B39" s="1"/>
      <c r="K39" s="11" t="s">
        <v>42</v>
      </c>
      <c r="L39" s="17">
        <f>SUM(L37:L38)</f>
        <v>8264.6706454321011</v>
      </c>
    </row>
    <row r="40" spans="1:12">
      <c r="A40" s="2"/>
      <c r="B40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Music, Tim</dc:creator>
  <cp:lastModifiedBy>Rey, Dominik</cp:lastModifiedBy>
  <dcterms:created xsi:type="dcterms:W3CDTF">2025-02-04T06:58:10Z</dcterms:created>
  <dcterms:modified xsi:type="dcterms:W3CDTF">2025-02-06T09:29:49Z</dcterms:modified>
</cp:coreProperties>
</file>