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R5260_001_2018\xllfms\"/>
    </mc:Choice>
  </mc:AlternateContent>
  <xr:revisionPtr revIDLastSave="0" documentId="13_ncr:1_{DCC8DFB4-38FB-43F7-9144-4C6292BD1036}" xr6:coauthVersionLast="40" xr6:coauthVersionMax="40" xr10:uidLastSave="{00000000-0000-0000-0000-000000000000}"/>
  <bookViews>
    <workbookView xWindow="0" yWindow="0" windowWidth="20520" windowHeight="9983" activeTab="2" xr2:uid="{635D2B2E-06EE-4DDE-8A46-615BCBFCDA55}"/>
  </bookViews>
  <sheets>
    <sheet name="Sheet3" sheetId="3" r:id="rId1"/>
    <sheet name="Sheet2" sheetId="2" r:id="rId2"/>
    <sheet name="Sheet1" sheetId="1" r:id="rId3"/>
  </sheets>
  <definedNames>
    <definedName name="dt">Sheet1!$C$10</definedName>
    <definedName name="k">Sheet1!$C$7</definedName>
    <definedName name="put">Sheet1!$C$9</definedName>
    <definedName name="rho">Sheet1!$C$4</definedName>
    <definedName name="s">Sheet1!$C$5</definedName>
    <definedName name="sigma">Sheet1!$C$6</definedName>
    <definedName name="t">Sheet1!$C$8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9" i="1" l="1"/>
  <c r="C76" i="1" l="1"/>
  <c r="C13" i="1"/>
  <c r="F13" i="1" a="1"/>
  <c r="F13" i="1" l="1"/>
  <c r="H14" i="1"/>
  <c r="C9" i="1" a="1"/>
  <c r="C9" i="1" l="1"/>
  <c r="C10" i="1"/>
  <c r="B14" i="1" s="1"/>
  <c r="F14" i="1" a="1"/>
  <c r="F14" i="1" l="1"/>
  <c r="B15" i="1"/>
  <c r="C14" i="1"/>
  <c r="H15" i="1" l="1"/>
  <c r="B16" i="1"/>
  <c r="C15" i="1"/>
  <c r="F15" i="1" a="1"/>
  <c r="F15" i="1" l="1"/>
  <c r="H16" i="1"/>
  <c r="B17" i="1"/>
  <c r="C16" i="1"/>
  <c r="F16" i="1" a="1"/>
  <c r="F16" i="1" l="1"/>
  <c r="H17" i="1"/>
  <c r="B18" i="1"/>
  <c r="C17" i="1"/>
  <c r="F17" i="1" a="1"/>
  <c r="F17" i="1" l="1"/>
  <c r="H18" i="1"/>
  <c r="B19" i="1"/>
  <c r="C18" i="1"/>
  <c r="F18" i="1" a="1"/>
  <c r="F18" i="1" l="1"/>
  <c r="H19" i="1"/>
  <c r="B20" i="1"/>
  <c r="C19" i="1"/>
  <c r="F19" i="1" a="1"/>
  <c r="F19" i="1" l="1"/>
  <c r="H20" i="1"/>
  <c r="B21" i="1"/>
  <c r="C20" i="1"/>
  <c r="F20" i="1" a="1"/>
  <c r="F20" i="1" l="1"/>
  <c r="H21" i="1"/>
  <c r="B22" i="1"/>
  <c r="C21" i="1"/>
  <c r="F21" i="1" a="1"/>
  <c r="F21" i="1" l="1"/>
  <c r="H22" i="1" s="1"/>
  <c r="B23" i="1"/>
  <c r="C22" i="1"/>
  <c r="F22" i="1" a="1"/>
  <c r="F22" i="1" l="1"/>
  <c r="B24" i="1"/>
  <c r="C23" i="1"/>
  <c r="H23" i="1" l="1"/>
  <c r="B25" i="1"/>
  <c r="C24" i="1"/>
  <c r="F23" i="1" a="1"/>
  <c r="F23" i="1" l="1"/>
  <c r="H24" i="1"/>
  <c r="B26" i="1"/>
  <c r="C25" i="1"/>
  <c r="F24" i="1" a="1"/>
  <c r="F24" i="1" l="1"/>
  <c r="H25" i="1"/>
  <c r="B27" i="1"/>
  <c r="C26" i="1"/>
  <c r="F25" i="1" a="1"/>
  <c r="F25" i="1" l="1"/>
  <c r="H26" i="1"/>
  <c r="B28" i="1"/>
  <c r="C27" i="1"/>
  <c r="F26" i="1" a="1"/>
  <c r="F26" i="1" l="1"/>
  <c r="B29" i="1"/>
  <c r="C28" i="1"/>
  <c r="H27" i="1" l="1"/>
  <c r="B30" i="1"/>
  <c r="C29" i="1"/>
  <c r="F27" i="1" a="1"/>
  <c r="F27" i="1" l="1"/>
  <c r="B31" i="1"/>
  <c r="C30" i="1"/>
  <c r="H28" i="1" l="1"/>
  <c r="B32" i="1"/>
  <c r="C31" i="1"/>
  <c r="F28" i="1" a="1"/>
  <c r="F28" i="1" l="1"/>
  <c r="B33" i="1"/>
  <c r="C32" i="1"/>
  <c r="H29" i="1" l="1"/>
  <c r="B34" i="1"/>
  <c r="C33" i="1"/>
  <c r="F29" i="1" a="1"/>
  <c r="F29" i="1" l="1"/>
  <c r="B35" i="1"/>
  <c r="C34" i="1"/>
  <c r="H30" i="1" l="1"/>
  <c r="B36" i="1"/>
  <c r="C35" i="1"/>
  <c r="F30" i="1" a="1"/>
  <c r="F30" i="1" l="1"/>
  <c r="B37" i="1"/>
  <c r="C36" i="1"/>
  <c r="H31" i="1" l="1"/>
  <c r="B38" i="1"/>
  <c r="C37" i="1"/>
  <c r="F31" i="1" a="1"/>
  <c r="F31" i="1" l="1"/>
  <c r="B39" i="1"/>
  <c r="C38" i="1"/>
  <c r="H32" i="1" l="1"/>
  <c r="B40" i="1"/>
  <c r="C39" i="1"/>
  <c r="F32" i="1" a="1"/>
  <c r="F32" i="1" l="1"/>
  <c r="B41" i="1"/>
  <c r="C40" i="1"/>
  <c r="H33" i="1" l="1"/>
  <c r="B42" i="1"/>
  <c r="C41" i="1"/>
  <c r="F33" i="1" a="1"/>
  <c r="F33" i="1" l="1"/>
  <c r="H34" i="1"/>
  <c r="B43" i="1"/>
  <c r="C42" i="1"/>
  <c r="F34" i="1" a="1"/>
  <c r="F34" i="1" l="1"/>
  <c r="B44" i="1"/>
  <c r="C43" i="1"/>
  <c r="H35" i="1" l="1"/>
  <c r="B45" i="1"/>
  <c r="C44" i="1"/>
  <c r="F35" i="1" a="1"/>
  <c r="F35" i="1" l="1"/>
  <c r="H36" i="1"/>
  <c r="B46" i="1"/>
  <c r="C45" i="1"/>
  <c r="F36" i="1" a="1"/>
  <c r="F36" i="1" l="1"/>
  <c r="H37" i="1"/>
  <c r="B47" i="1"/>
  <c r="C46" i="1"/>
  <c r="F37" i="1" a="1"/>
  <c r="F37" i="1" l="1"/>
  <c r="H38" i="1"/>
  <c r="B48" i="1"/>
  <c r="C47" i="1"/>
  <c r="F38" i="1" a="1"/>
  <c r="F38" i="1" l="1"/>
  <c r="H39" i="1" s="1"/>
  <c r="B49" i="1"/>
  <c r="C48" i="1"/>
  <c r="F39" i="1" a="1"/>
  <c r="F39" i="1" l="1"/>
  <c r="H40" i="1"/>
  <c r="B50" i="1"/>
  <c r="C49" i="1"/>
  <c r="F40" i="1" a="1"/>
  <c r="F40" i="1" l="1"/>
  <c r="B51" i="1"/>
  <c r="C50" i="1"/>
  <c r="H41" i="1" l="1"/>
  <c r="B52" i="1"/>
  <c r="C51" i="1"/>
  <c r="F41" i="1" a="1"/>
  <c r="F41" i="1" l="1"/>
  <c r="B53" i="1"/>
  <c r="C52" i="1"/>
  <c r="H42" i="1" l="1"/>
  <c r="B54" i="1"/>
  <c r="C53" i="1"/>
  <c r="F42" i="1" a="1"/>
  <c r="F42" i="1" l="1"/>
  <c r="H43" i="1"/>
  <c r="B55" i="1"/>
  <c r="C54" i="1"/>
  <c r="F43" i="1" a="1"/>
  <c r="F43" i="1" l="1"/>
  <c r="H44" i="1"/>
  <c r="B56" i="1"/>
  <c r="C55" i="1"/>
  <c r="F44" i="1" a="1"/>
  <c r="F44" i="1" l="1"/>
  <c r="H45" i="1"/>
  <c r="B57" i="1"/>
  <c r="C56" i="1"/>
  <c r="F45" i="1" a="1"/>
  <c r="F45" i="1" l="1"/>
  <c r="H46" i="1"/>
  <c r="B58" i="1"/>
  <c r="C57" i="1"/>
  <c r="F46" i="1" a="1"/>
  <c r="F46" i="1" l="1"/>
  <c r="H47" i="1"/>
  <c r="B59" i="1"/>
  <c r="C58" i="1"/>
  <c r="F47" i="1" a="1"/>
  <c r="F47" i="1" l="1"/>
  <c r="B60" i="1"/>
  <c r="C59" i="1"/>
  <c r="H48" i="1" l="1"/>
  <c r="B61" i="1"/>
  <c r="C60" i="1"/>
  <c r="F48" i="1" a="1"/>
  <c r="F48" i="1" l="1"/>
  <c r="B62" i="1"/>
  <c r="C61" i="1"/>
  <c r="H49" i="1" l="1"/>
  <c r="B63" i="1"/>
  <c r="C62" i="1"/>
  <c r="F49" i="1" a="1"/>
  <c r="F49" i="1" l="1"/>
  <c r="B64" i="1"/>
  <c r="C63" i="1"/>
  <c r="H50" i="1" l="1"/>
  <c r="B65" i="1"/>
  <c r="C64" i="1"/>
  <c r="F50" i="1" a="1"/>
  <c r="F50" i="1" l="1"/>
  <c r="H51" i="1"/>
  <c r="B66" i="1"/>
  <c r="C65" i="1"/>
  <c r="F51" i="1" a="1"/>
  <c r="F51" i="1" l="1"/>
  <c r="H52" i="1"/>
  <c r="B67" i="1"/>
  <c r="C66" i="1"/>
  <c r="F52" i="1" a="1"/>
  <c r="F52" i="1" l="1"/>
  <c r="H53" i="1"/>
  <c r="B68" i="1"/>
  <c r="C67" i="1"/>
  <c r="F53" i="1" a="1"/>
  <c r="F53" i="1" l="1"/>
  <c r="H54" i="1"/>
  <c r="B69" i="1"/>
  <c r="C68" i="1"/>
  <c r="F54" i="1" a="1"/>
  <c r="F54" i="1" l="1"/>
  <c r="H55" i="1"/>
  <c r="B70" i="1"/>
  <c r="C69" i="1"/>
  <c r="F55" i="1" a="1"/>
  <c r="F55" i="1" l="1"/>
  <c r="H56" i="1"/>
  <c r="B71" i="1"/>
  <c r="C70" i="1"/>
  <c r="F56" i="1" a="1"/>
  <c r="F56" i="1" l="1"/>
  <c r="H57" i="1"/>
  <c r="B72" i="1"/>
  <c r="C71" i="1"/>
  <c r="F57" i="1" a="1"/>
  <c r="F57" i="1" l="1"/>
  <c r="H58" i="1"/>
  <c r="B73" i="1"/>
  <c r="C72" i="1"/>
  <c r="F58" i="1" a="1"/>
  <c r="F58" i="1" l="1"/>
  <c r="H59" i="1"/>
  <c r="B74" i="1"/>
  <c r="C73" i="1"/>
  <c r="F59" i="1" a="1"/>
  <c r="F59" i="1" l="1"/>
  <c r="H60" i="1"/>
  <c r="B75" i="1"/>
  <c r="C74" i="1"/>
  <c r="F60" i="1" a="1"/>
  <c r="D13" i="1" a="1"/>
  <c r="D25" i="1" l="1"/>
  <c r="D41" i="1"/>
  <c r="D57" i="1"/>
  <c r="D73" i="1"/>
  <c r="D26" i="1"/>
  <c r="D42" i="1"/>
  <c r="D58" i="1"/>
  <c r="D74" i="1"/>
  <c r="D27" i="1"/>
  <c r="D43" i="1"/>
  <c r="D59" i="1"/>
  <c r="J59" i="1" s="1"/>
  <c r="D75" i="1"/>
  <c r="D28" i="1"/>
  <c r="D44" i="1"/>
  <c r="D60" i="1"/>
  <c r="D76" i="1"/>
  <c r="J76" i="1" s="1"/>
  <c r="D13" i="1"/>
  <c r="D29" i="1"/>
  <c r="D45" i="1"/>
  <c r="D61" i="1"/>
  <c r="D14" i="1"/>
  <c r="D30" i="1"/>
  <c r="D46" i="1"/>
  <c r="D62" i="1"/>
  <c r="D15" i="1"/>
  <c r="D31" i="1"/>
  <c r="D47" i="1"/>
  <c r="D63" i="1"/>
  <c r="D16" i="1"/>
  <c r="D32" i="1"/>
  <c r="D48" i="1"/>
  <c r="D64" i="1"/>
  <c r="D17" i="1"/>
  <c r="D33" i="1"/>
  <c r="D49" i="1"/>
  <c r="D65" i="1"/>
  <c r="D18" i="1"/>
  <c r="D34" i="1"/>
  <c r="D50" i="1"/>
  <c r="D66" i="1"/>
  <c r="D19" i="1"/>
  <c r="D35" i="1"/>
  <c r="D51" i="1"/>
  <c r="D67" i="1"/>
  <c r="D20" i="1"/>
  <c r="D36" i="1"/>
  <c r="D52" i="1"/>
  <c r="D68" i="1"/>
  <c r="D21" i="1"/>
  <c r="D37" i="1"/>
  <c r="D53" i="1"/>
  <c r="D69" i="1"/>
  <c r="D22" i="1"/>
  <c r="D38" i="1"/>
  <c r="D54" i="1"/>
  <c r="D70" i="1"/>
  <c r="D23" i="1"/>
  <c r="D39" i="1"/>
  <c r="D55" i="1"/>
  <c r="D71" i="1"/>
  <c r="D24" i="1"/>
  <c r="D40" i="1"/>
  <c r="D56" i="1"/>
  <c r="D72" i="1"/>
  <c r="F60" i="1"/>
  <c r="C75" i="1"/>
  <c r="H61" i="1"/>
  <c r="F61" i="1" a="1"/>
  <c r="D78" i="1" a="1"/>
  <c r="O40" i="1" l="1"/>
  <c r="J40" i="1"/>
  <c r="O39" i="1"/>
  <c r="J39" i="1"/>
  <c r="O38" i="1"/>
  <c r="J38" i="1"/>
  <c r="O37" i="1"/>
  <c r="J37" i="1"/>
  <c r="O36" i="1"/>
  <c r="J36" i="1"/>
  <c r="O35" i="1"/>
  <c r="J35" i="1"/>
  <c r="O34" i="1"/>
  <c r="J34" i="1"/>
  <c r="O33" i="1"/>
  <c r="J33" i="1"/>
  <c r="O32" i="1"/>
  <c r="J32" i="1"/>
  <c r="O31" i="1"/>
  <c r="J31" i="1"/>
  <c r="O30" i="1"/>
  <c r="J30" i="1"/>
  <c r="O29" i="1"/>
  <c r="J29" i="1"/>
  <c r="O44" i="1"/>
  <c r="J44" i="1"/>
  <c r="O43" i="1"/>
  <c r="J43" i="1"/>
  <c r="O42" i="1"/>
  <c r="J42" i="1"/>
  <c r="O41" i="1"/>
  <c r="J41" i="1"/>
  <c r="O24" i="1"/>
  <c r="J24" i="1"/>
  <c r="O23" i="1"/>
  <c r="J23" i="1"/>
  <c r="O22" i="1"/>
  <c r="J22" i="1"/>
  <c r="O21" i="1"/>
  <c r="J21" i="1"/>
  <c r="O20" i="1"/>
  <c r="J20" i="1"/>
  <c r="O19" i="1"/>
  <c r="J19" i="1"/>
  <c r="O18" i="1"/>
  <c r="J18" i="1"/>
  <c r="O17" i="1"/>
  <c r="J17" i="1"/>
  <c r="O16" i="1"/>
  <c r="J16" i="1"/>
  <c r="O15" i="1"/>
  <c r="J15" i="1"/>
  <c r="O28" i="1"/>
  <c r="J28" i="1"/>
  <c r="O27" i="1"/>
  <c r="J27" i="1"/>
  <c r="O26" i="1"/>
  <c r="J26" i="1"/>
  <c r="O25" i="1"/>
  <c r="J25" i="1"/>
  <c r="O72" i="1"/>
  <c r="J72" i="1"/>
  <c r="O71" i="1"/>
  <c r="J71" i="1"/>
  <c r="O70" i="1"/>
  <c r="J70" i="1"/>
  <c r="O69" i="1"/>
  <c r="J69" i="1"/>
  <c r="O68" i="1"/>
  <c r="J68" i="1"/>
  <c r="O67" i="1"/>
  <c r="J67" i="1"/>
  <c r="O66" i="1"/>
  <c r="J66" i="1"/>
  <c r="O65" i="1"/>
  <c r="J65" i="1"/>
  <c r="O64" i="1"/>
  <c r="J64" i="1"/>
  <c r="O63" i="1"/>
  <c r="J63" i="1"/>
  <c r="O62" i="1"/>
  <c r="J62" i="1"/>
  <c r="O61" i="1"/>
  <c r="J61" i="1"/>
  <c r="O75" i="1"/>
  <c r="J75" i="1"/>
  <c r="O74" i="1"/>
  <c r="J74" i="1"/>
  <c r="O73" i="1"/>
  <c r="J73" i="1"/>
  <c r="O56" i="1"/>
  <c r="J56" i="1"/>
  <c r="O55" i="1"/>
  <c r="J55" i="1"/>
  <c r="O54" i="1"/>
  <c r="J54" i="1"/>
  <c r="O53" i="1"/>
  <c r="J53" i="1"/>
  <c r="O52" i="1"/>
  <c r="J52" i="1"/>
  <c r="O51" i="1"/>
  <c r="J51" i="1"/>
  <c r="O50" i="1"/>
  <c r="J50" i="1"/>
  <c r="O49" i="1"/>
  <c r="J49" i="1"/>
  <c r="O48" i="1"/>
  <c r="J48" i="1"/>
  <c r="O47" i="1"/>
  <c r="J47" i="1"/>
  <c r="O46" i="1"/>
  <c r="J46" i="1"/>
  <c r="O45" i="1"/>
  <c r="J45" i="1"/>
  <c r="O60" i="1"/>
  <c r="J60" i="1"/>
  <c r="O58" i="1"/>
  <c r="J58" i="1"/>
  <c r="O57" i="1"/>
  <c r="J57" i="1"/>
  <c r="O14" i="1"/>
  <c r="J14" i="1"/>
  <c r="M59" i="1"/>
  <c r="O59" i="1"/>
  <c r="E13" i="1"/>
  <c r="O13" i="1"/>
  <c r="D78" i="1"/>
  <c r="N77" i="1"/>
  <c r="O77" i="1" s="1"/>
  <c r="E59" i="1"/>
  <c r="F61" i="1"/>
  <c r="E56" i="1"/>
  <c r="M56" i="1"/>
  <c r="M55" i="1"/>
  <c r="E55" i="1"/>
  <c r="E54" i="1"/>
  <c r="M54" i="1"/>
  <c r="M53" i="1"/>
  <c r="E53" i="1"/>
  <c r="E52" i="1"/>
  <c r="M52" i="1"/>
  <c r="E51" i="1"/>
  <c r="M51" i="1"/>
  <c r="E50" i="1"/>
  <c r="M50" i="1"/>
  <c r="E49" i="1"/>
  <c r="M49" i="1"/>
  <c r="M48" i="1"/>
  <c r="E48" i="1"/>
  <c r="M47" i="1"/>
  <c r="E47" i="1"/>
  <c r="E46" i="1"/>
  <c r="M46" i="1"/>
  <c r="M45" i="1"/>
  <c r="E45" i="1"/>
  <c r="M58" i="1"/>
  <c r="E58" i="1"/>
  <c r="E57" i="1"/>
  <c r="M57" i="1"/>
  <c r="E39" i="1"/>
  <c r="M39" i="1"/>
  <c r="E38" i="1"/>
  <c r="M38" i="1"/>
  <c r="M36" i="1"/>
  <c r="E36" i="1"/>
  <c r="E35" i="1"/>
  <c r="M35" i="1"/>
  <c r="E33" i="1"/>
  <c r="M33" i="1"/>
  <c r="M32" i="1"/>
  <c r="E32" i="1"/>
  <c r="M31" i="1"/>
  <c r="E31" i="1"/>
  <c r="M30" i="1"/>
  <c r="E30" i="1"/>
  <c r="M29" i="1"/>
  <c r="E29" i="1"/>
  <c r="E44" i="1"/>
  <c r="M44" i="1"/>
  <c r="M43" i="1"/>
  <c r="E43" i="1"/>
  <c r="E42" i="1"/>
  <c r="M42" i="1"/>
  <c r="E41" i="1"/>
  <c r="M41" i="1"/>
  <c r="E40" i="1"/>
  <c r="M40" i="1"/>
  <c r="E37" i="1"/>
  <c r="M37" i="1"/>
  <c r="E34" i="1"/>
  <c r="M34" i="1"/>
  <c r="E60" i="1"/>
  <c r="M60" i="1"/>
  <c r="E24" i="1"/>
  <c r="M24" i="1"/>
  <c r="M23" i="1"/>
  <c r="E23" i="1"/>
  <c r="M22" i="1"/>
  <c r="E22" i="1"/>
  <c r="E21" i="1"/>
  <c r="M21" i="1"/>
  <c r="M20" i="1"/>
  <c r="E20" i="1"/>
  <c r="E19" i="1"/>
  <c r="M19" i="1"/>
  <c r="E18" i="1"/>
  <c r="M18" i="1"/>
  <c r="M17" i="1"/>
  <c r="E17" i="1"/>
  <c r="M16" i="1"/>
  <c r="E16" i="1"/>
  <c r="M15" i="1"/>
  <c r="E15" i="1"/>
  <c r="M14" i="1"/>
  <c r="E14" i="1"/>
  <c r="M13" i="1"/>
  <c r="J13" i="1"/>
  <c r="M28" i="1"/>
  <c r="E28" i="1"/>
  <c r="M27" i="1"/>
  <c r="E27" i="1"/>
  <c r="E26" i="1"/>
  <c r="M26" i="1"/>
  <c r="E25" i="1"/>
  <c r="M25" i="1"/>
  <c r="P77" i="1" a="1"/>
  <c r="Q77" i="1" l="1"/>
  <c r="P77" i="1"/>
  <c r="L59" i="1"/>
  <c r="N59" i="1" s="1"/>
  <c r="L15" i="1"/>
  <c r="N15" i="1" s="1"/>
  <c r="L23" i="1"/>
  <c r="N23" i="1" s="1"/>
  <c r="L37" i="1"/>
  <c r="N37" i="1" s="1"/>
  <c r="L31" i="1"/>
  <c r="N31" i="1" s="1"/>
  <c r="L48" i="1"/>
  <c r="N48" i="1" s="1"/>
  <c r="L55" i="1"/>
  <c r="N55" i="1" s="1"/>
  <c r="L19" i="1"/>
  <c r="N19" i="1" s="1"/>
  <c r="L42" i="1"/>
  <c r="N42" i="1" s="1"/>
  <c r="L29" i="1"/>
  <c r="N29" i="1" s="1"/>
  <c r="L52" i="1"/>
  <c r="N52" i="1" s="1"/>
  <c r="E61" i="1"/>
  <c r="M61" i="1"/>
  <c r="L26" i="1"/>
  <c r="N26" i="1" s="1"/>
  <c r="L28" i="1"/>
  <c r="N28" i="1" s="1"/>
  <c r="L16" i="1"/>
  <c r="N16" i="1" s="1"/>
  <c r="L17" i="1"/>
  <c r="N17" i="1" s="1"/>
  <c r="L18" i="1"/>
  <c r="N18" i="1" s="1"/>
  <c r="L32" i="1"/>
  <c r="N32" i="1" s="1"/>
  <c r="L35" i="1"/>
  <c r="N35" i="1" s="1"/>
  <c r="L57" i="1"/>
  <c r="N57" i="1" s="1"/>
  <c r="L53" i="1"/>
  <c r="N53" i="1" s="1"/>
  <c r="H62" i="1"/>
  <c r="L14" i="1"/>
  <c r="N14" i="1" s="1"/>
  <c r="L22" i="1"/>
  <c r="N22" i="1" s="1"/>
  <c r="L30" i="1"/>
  <c r="N30" i="1" s="1"/>
  <c r="L38" i="1"/>
  <c r="N38" i="1" s="1"/>
  <c r="L47" i="1"/>
  <c r="N47" i="1" s="1"/>
  <c r="L49" i="1"/>
  <c r="N49" i="1" s="1"/>
  <c r="L13" i="1"/>
  <c r="N13" i="1" s="1"/>
  <c r="G14" i="1"/>
  <c r="I13" i="1"/>
  <c r="K13" i="1" s="1"/>
  <c r="L34" i="1"/>
  <c r="N34" i="1" s="1"/>
  <c r="L51" i="1"/>
  <c r="N51" i="1" s="1"/>
  <c r="L56" i="1"/>
  <c r="N56" i="1" s="1"/>
  <c r="L25" i="1"/>
  <c r="N25" i="1" s="1"/>
  <c r="L27" i="1"/>
  <c r="N27" i="1" s="1"/>
  <c r="L20" i="1"/>
  <c r="N20" i="1" s="1"/>
  <c r="L21" i="1"/>
  <c r="N21" i="1" s="1"/>
  <c r="L24" i="1"/>
  <c r="N24" i="1" s="1"/>
  <c r="L60" i="1"/>
  <c r="N60" i="1" s="1"/>
  <c r="L40" i="1"/>
  <c r="N40" i="1" s="1"/>
  <c r="L41" i="1"/>
  <c r="N41" i="1" s="1"/>
  <c r="L43" i="1"/>
  <c r="N43" i="1" s="1"/>
  <c r="L44" i="1"/>
  <c r="N44" i="1" s="1"/>
  <c r="L33" i="1"/>
  <c r="N33" i="1" s="1"/>
  <c r="L36" i="1"/>
  <c r="N36" i="1" s="1"/>
  <c r="L39" i="1"/>
  <c r="N39" i="1" s="1"/>
  <c r="L58" i="1"/>
  <c r="N58" i="1" s="1"/>
  <c r="L45" i="1"/>
  <c r="N45" i="1" s="1"/>
  <c r="L46" i="1"/>
  <c r="N46" i="1" s="1"/>
  <c r="L50" i="1"/>
  <c r="N50" i="1" s="1"/>
  <c r="L54" i="1"/>
  <c r="N54" i="1" s="1"/>
  <c r="F62" i="1" a="1"/>
  <c r="R77" i="1" a="1"/>
  <c r="G15" i="1" l="1"/>
  <c r="I14" i="1"/>
  <c r="K14" i="1" s="1"/>
  <c r="R77" i="1"/>
  <c r="F62" i="1"/>
  <c r="H63" i="1"/>
  <c r="L61" i="1"/>
  <c r="N61" i="1" s="1"/>
  <c r="F63" i="1" a="1"/>
  <c r="G16" i="1" l="1"/>
  <c r="I15" i="1"/>
  <c r="K15" i="1" s="1"/>
  <c r="F63" i="1"/>
  <c r="H64" i="1"/>
  <c r="E62" i="1"/>
  <c r="M62" i="1"/>
  <c r="F64" i="1" a="1"/>
  <c r="G17" i="1" l="1"/>
  <c r="I16" i="1"/>
  <c r="K16" i="1" s="1"/>
  <c r="F64" i="1"/>
  <c r="H65" i="1"/>
  <c r="E63" i="1"/>
  <c r="M63" i="1"/>
  <c r="L62" i="1"/>
  <c r="N62" i="1" s="1"/>
  <c r="F65" i="1" a="1"/>
  <c r="G18" i="1" l="1"/>
  <c r="I17" i="1"/>
  <c r="K17" i="1" s="1"/>
  <c r="F65" i="1"/>
  <c r="E64" i="1"/>
  <c r="M64" i="1"/>
  <c r="H66" i="1"/>
  <c r="L63" i="1"/>
  <c r="N63" i="1" s="1"/>
  <c r="F66" i="1" a="1"/>
  <c r="G19" i="1" l="1"/>
  <c r="I18" i="1"/>
  <c r="K18" i="1" s="1"/>
  <c r="F66" i="1"/>
  <c r="H67" i="1"/>
  <c r="L64" i="1"/>
  <c r="N64" i="1" s="1"/>
  <c r="E65" i="1"/>
  <c r="M65" i="1"/>
  <c r="F67" i="1" a="1"/>
  <c r="G20" i="1" l="1"/>
  <c r="I19" i="1"/>
  <c r="K19" i="1" s="1"/>
  <c r="F67" i="1"/>
  <c r="L65" i="1"/>
  <c r="N65" i="1" s="1"/>
  <c r="H68" i="1"/>
  <c r="E66" i="1"/>
  <c r="M66" i="1"/>
  <c r="F68" i="1" a="1"/>
  <c r="G21" i="1" l="1"/>
  <c r="I20" i="1"/>
  <c r="K20" i="1" s="1"/>
  <c r="F68" i="1"/>
  <c r="H69" i="1"/>
  <c r="E67" i="1"/>
  <c r="M67" i="1"/>
  <c r="L66" i="1"/>
  <c r="N66" i="1" s="1"/>
  <c r="F69" i="1" a="1"/>
  <c r="G22" i="1" l="1"/>
  <c r="I21" i="1"/>
  <c r="K21" i="1" s="1"/>
  <c r="F69" i="1"/>
  <c r="L67" i="1"/>
  <c r="N67" i="1" s="1"/>
  <c r="H70" i="1"/>
  <c r="E68" i="1"/>
  <c r="M68" i="1"/>
  <c r="F70" i="1" a="1"/>
  <c r="G23" i="1" l="1"/>
  <c r="I22" i="1"/>
  <c r="K22" i="1" s="1"/>
  <c r="F70" i="1"/>
  <c r="L68" i="1"/>
  <c r="N68" i="1" s="1"/>
  <c r="E69" i="1"/>
  <c r="M69" i="1"/>
  <c r="G24" i="1" l="1"/>
  <c r="I23" i="1"/>
  <c r="K23" i="1" s="1"/>
  <c r="L69" i="1"/>
  <c r="N69" i="1" s="1"/>
  <c r="E70" i="1"/>
  <c r="M70" i="1"/>
  <c r="H71" i="1"/>
  <c r="F71" i="1" a="1"/>
  <c r="G25" i="1" l="1"/>
  <c r="I24" i="1"/>
  <c r="K24" i="1" s="1"/>
  <c r="F71" i="1"/>
  <c r="L70" i="1"/>
  <c r="N70" i="1" s="1"/>
  <c r="H72" i="1"/>
  <c r="F72" i="1" a="1"/>
  <c r="G26" i="1" l="1"/>
  <c r="I25" i="1"/>
  <c r="K25" i="1" s="1"/>
  <c r="F72" i="1"/>
  <c r="H73" i="1"/>
  <c r="E71" i="1"/>
  <c r="M71" i="1"/>
  <c r="F73" i="1" a="1"/>
  <c r="G27" i="1" l="1"/>
  <c r="I26" i="1"/>
  <c r="K26" i="1" s="1"/>
  <c r="F73" i="1"/>
  <c r="H74" i="1"/>
  <c r="L71" i="1"/>
  <c r="N71" i="1" s="1"/>
  <c r="E72" i="1"/>
  <c r="M72" i="1"/>
  <c r="F74" i="1" a="1"/>
  <c r="G28" i="1" l="1"/>
  <c r="I27" i="1"/>
  <c r="K27" i="1" s="1"/>
  <c r="F74" i="1"/>
  <c r="L72" i="1"/>
  <c r="N72" i="1" s="1"/>
  <c r="E73" i="1"/>
  <c r="M73" i="1"/>
  <c r="G29" i="1" l="1"/>
  <c r="I28" i="1"/>
  <c r="K28" i="1" s="1"/>
  <c r="E74" i="1"/>
  <c r="M74" i="1"/>
  <c r="L73" i="1"/>
  <c r="N73" i="1" s="1"/>
  <c r="H75" i="1"/>
  <c r="F75" i="1" a="1"/>
  <c r="G30" i="1" l="1"/>
  <c r="I29" i="1"/>
  <c r="K29" i="1" s="1"/>
  <c r="F75" i="1"/>
  <c r="H76" i="1"/>
  <c r="F76" i="1" s="1"/>
  <c r="L74" i="1"/>
  <c r="N74" i="1" s="1"/>
  <c r="G31" i="1" l="1"/>
  <c r="I30" i="1"/>
  <c r="K30" i="1" s="1"/>
  <c r="M76" i="1"/>
  <c r="E75" i="1"/>
  <c r="M75" i="1"/>
  <c r="G32" i="1" l="1"/>
  <c r="I31" i="1"/>
  <c r="K31" i="1" s="1"/>
  <c r="L75" i="1"/>
  <c r="N75" i="1" s="1"/>
  <c r="G33" i="1" l="1"/>
  <c r="I32" i="1"/>
  <c r="K32" i="1" s="1"/>
  <c r="G34" i="1" l="1"/>
  <c r="I33" i="1"/>
  <c r="K33" i="1" s="1"/>
  <c r="G35" i="1" l="1"/>
  <c r="I34" i="1"/>
  <c r="K34" i="1" s="1"/>
  <c r="G36" i="1" l="1"/>
  <c r="I35" i="1"/>
  <c r="K35" i="1" s="1"/>
  <c r="G37" i="1" l="1"/>
  <c r="I36" i="1"/>
  <c r="K36" i="1" s="1"/>
  <c r="G38" i="1" l="1"/>
  <c r="I37" i="1"/>
  <c r="K37" i="1" s="1"/>
  <c r="G39" i="1" l="1"/>
  <c r="I38" i="1"/>
  <c r="K38" i="1" s="1"/>
  <c r="G40" i="1" l="1"/>
  <c r="I39" i="1"/>
  <c r="K39" i="1" s="1"/>
  <c r="G41" i="1" l="1"/>
  <c r="I40" i="1"/>
  <c r="K40" i="1" s="1"/>
  <c r="G42" i="1" l="1"/>
  <c r="I41" i="1"/>
  <c r="K41" i="1" s="1"/>
  <c r="G43" i="1" l="1"/>
  <c r="I42" i="1"/>
  <c r="K42" i="1" s="1"/>
  <c r="G44" i="1" l="1"/>
  <c r="I43" i="1"/>
  <c r="K43" i="1" s="1"/>
  <c r="G45" i="1" l="1"/>
  <c r="I44" i="1"/>
  <c r="K44" i="1" s="1"/>
  <c r="G46" i="1" l="1"/>
  <c r="I45" i="1"/>
  <c r="K45" i="1" s="1"/>
  <c r="G47" i="1" l="1"/>
  <c r="I46" i="1"/>
  <c r="K46" i="1" s="1"/>
  <c r="G48" i="1" l="1"/>
  <c r="I47" i="1"/>
  <c r="K47" i="1" s="1"/>
  <c r="G49" i="1" l="1"/>
  <c r="I48" i="1"/>
  <c r="K48" i="1" s="1"/>
  <c r="G50" i="1" l="1"/>
  <c r="I49" i="1"/>
  <c r="K49" i="1" s="1"/>
  <c r="G51" i="1" l="1"/>
  <c r="I50" i="1"/>
  <c r="K50" i="1" s="1"/>
  <c r="G52" i="1" l="1"/>
  <c r="I51" i="1"/>
  <c r="K51" i="1" s="1"/>
  <c r="G53" i="1" l="1"/>
  <c r="I52" i="1"/>
  <c r="K52" i="1" s="1"/>
  <c r="G54" i="1" l="1"/>
  <c r="I53" i="1"/>
  <c r="K53" i="1" s="1"/>
  <c r="G55" i="1" l="1"/>
  <c r="I54" i="1"/>
  <c r="K54" i="1" s="1"/>
  <c r="G56" i="1" l="1"/>
  <c r="I55" i="1"/>
  <c r="K55" i="1" s="1"/>
  <c r="G57" i="1" l="1"/>
  <c r="I56" i="1"/>
  <c r="K56" i="1" s="1"/>
  <c r="G58" i="1" l="1"/>
  <c r="I57" i="1"/>
  <c r="K57" i="1" s="1"/>
  <c r="G59" i="1" l="1"/>
  <c r="I58" i="1"/>
  <c r="K58" i="1" s="1"/>
  <c r="G60" i="1" l="1"/>
  <c r="I59" i="1"/>
  <c r="K59" i="1" s="1"/>
  <c r="G61" i="1" l="1"/>
  <c r="I60" i="1"/>
  <c r="K60" i="1" s="1"/>
  <c r="G62" i="1" l="1"/>
  <c r="I61" i="1"/>
  <c r="K61" i="1" s="1"/>
  <c r="I62" i="1" l="1"/>
  <c r="K62" i="1" s="1"/>
  <c r="G63" i="1"/>
  <c r="I63" i="1" l="1"/>
  <c r="K63" i="1" s="1"/>
  <c r="G64" i="1"/>
  <c r="I64" i="1" l="1"/>
  <c r="K64" i="1" s="1"/>
  <c r="G65" i="1"/>
  <c r="I65" i="1" l="1"/>
  <c r="K65" i="1" s="1"/>
  <c r="G66" i="1"/>
  <c r="I66" i="1" l="1"/>
  <c r="K66" i="1" s="1"/>
  <c r="G67" i="1"/>
  <c r="I67" i="1" l="1"/>
  <c r="K67" i="1" s="1"/>
  <c r="G68" i="1"/>
  <c r="I68" i="1" l="1"/>
  <c r="K68" i="1" s="1"/>
  <c r="G69" i="1"/>
  <c r="I69" i="1" l="1"/>
  <c r="K69" i="1" s="1"/>
  <c r="G70" i="1"/>
  <c r="I70" i="1" l="1"/>
  <c r="K70" i="1" s="1"/>
  <c r="G71" i="1"/>
  <c r="I71" i="1" l="1"/>
  <c r="K71" i="1" s="1"/>
  <c r="G72" i="1"/>
  <c r="I72" i="1" l="1"/>
  <c r="K72" i="1" s="1"/>
  <c r="G73" i="1"/>
  <c r="I73" i="1" l="1"/>
  <c r="K73" i="1" s="1"/>
  <c r="G74" i="1"/>
  <c r="I74" i="1" l="1"/>
  <c r="K74" i="1" s="1"/>
  <c r="G75" i="1"/>
  <c r="I75" i="1" l="1"/>
  <c r="K75" i="1" s="1"/>
  <c r="G76" i="1"/>
  <c r="E76" i="1" l="1"/>
  <c r="L76" i="1" s="1"/>
  <c r="N76" i="1" s="1"/>
  <c r="O76" i="1" s="1"/>
  <c r="I76" i="1"/>
  <c r="K76" i="1" s="1"/>
  <c r="P76" i="1" a="1"/>
  <c r="P76" i="1" l="1"/>
  <c r="Q76" i="1"/>
  <c r="R76" i="1" a="1"/>
  <c r="R7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C12" authorId="0" shapeId="0" xr:uid="{B3CA9F27-9147-4D04-89C8-5EEC39DD244F}">
      <text>
        <r>
          <rPr>
            <b/>
            <sz val="9"/>
            <color indexed="81"/>
            <rFont val="Tahoma"/>
            <charset val="1"/>
          </rPr>
          <t>R_t = exp(rho t)</t>
        </r>
      </text>
    </comment>
    <comment ref="D12" authorId="0" shapeId="0" xr:uid="{54509F0E-D95A-4D36-AEA1-C881A3836946}">
      <text>
        <r>
          <rPr>
            <b/>
            <sz val="9"/>
            <color indexed="81"/>
            <rFont val="Tahoma"/>
            <charset val="1"/>
          </rPr>
          <t xml:space="preserve">S_t = s exp(sigma B_t + (rho - sigma^2/2)t)
</t>
        </r>
      </text>
    </comment>
    <comment ref="E12" authorId="0" shapeId="0" xr:uid="{DADAC656-A107-4DB5-89D7-5A7BA096BD5E}">
      <text>
        <r>
          <rPr>
            <b/>
            <sz val="9"/>
            <color indexed="81"/>
            <rFont val="Tahoma"/>
            <charset val="1"/>
          </rPr>
          <t>See formulas above</t>
        </r>
      </text>
    </comment>
    <comment ref="F12" authorId="0" shapeId="0" xr:uid="{FC1CB6C8-D585-4B9E-ADBC-AF94B90AB04C}">
      <text>
        <r>
          <rPr>
            <b/>
            <sz val="9"/>
            <color indexed="81"/>
            <rFont val="Tahoma"/>
            <family val="2"/>
          </rPr>
          <t>Change in delta hedge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<sst xmlns="http://schemas.openxmlformats.org/spreadsheetml/2006/main" count="27" uniqueCount="27">
  <si>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sigma</t>
  </si>
  <si>
    <t>k</t>
  </si>
  <si>
    <t>t</t>
  </si>
  <si>
    <t>put</t>
  </si>
  <si>
    <t>dt</t>
  </si>
  <si>
    <t>times</t>
  </si>
  <si>
    <t>R</t>
  </si>
  <si>
    <t>S</t>
  </si>
  <si>
    <t>Gamma_R</t>
  </si>
  <si>
    <t>Gamma_S</t>
  </si>
  <si>
    <t>Delta_R</t>
  </si>
  <si>
    <t>Delta_S</t>
  </si>
  <si>
    <t>Value_R</t>
  </si>
  <si>
    <t>Value_S</t>
  </si>
  <si>
    <t>Value</t>
  </si>
  <si>
    <t>Amount_R</t>
  </si>
  <si>
    <t>Amount_S</t>
  </si>
  <si>
    <t>put = V_0 = Gamma0 . X_0 = Gamma_R R + Gamma_S S</t>
  </si>
  <si>
    <t>Amount</t>
  </si>
  <si>
    <t>Gamma_n = -Delta_n</t>
  </si>
  <si>
    <t>Gamma0_R = put - Gamma0_S S0)/R0</t>
  </si>
  <si>
    <t>0 = sum_j Gamma_j = Delta_n + Gamma_n</t>
  </si>
  <si>
    <t>rho</t>
  </si>
  <si>
    <t>s</t>
  </si>
  <si>
    <t>Black-Scholes/Merton Daily Hedging</t>
  </si>
  <si>
    <t>Gamma_j_R = -(Gamma_j_S S_j)/R_j</t>
  </si>
  <si>
    <t>0 = A_j = -Gamma_R R - Gamma_S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</si>
</sst>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9E4D-6560-4082-9479-E44ED8DB35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0AB2-3DA1-4F92-814B-5260BFDAC54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A22B-3D91-4797-A72C-C33695A2C750}">
  <dimension ref="B2:R79"/>
  <sheetViews>
    <sheetView tabSelected="1" topLeftCell="C1" zoomScale="120" zoomScaleNormal="120" workbookViewId="0">
      <pane ySplit="12" topLeftCell="A73" activePane="bottomLeft" state="frozen"/>
      <selection pane="bottomLeft" activeCell="P77" sqref="P77"/>
    </sheetView>
  </sheetViews>
  <sheetFormatPr defaultRowHeight="14.25" x14ac:dyDescent="0.45"/>
  <cols>
    <col min="1" max="1" width="3.59765625" customWidth="1"/>
  </cols>
  <sheetData>
    <row r="2" spans="2:15" ht="18" x14ac:dyDescent="0.55000000000000004">
      <c r="B2" s="4" t="s">
        <v>24</v>
      </c>
    </row>
    <row r="4" spans="2:15" x14ac:dyDescent="0.45">
      <c r="B4" s="2" t="s">
        <v>22</v>
      </c>
      <c r="C4">
        <v>0.01</v>
      </c>
    </row>
    <row r="5" spans="2:15" x14ac:dyDescent="0.45">
      <c r="B5" s="2" t="s">
        <v>23</v>
      </c>
      <c r="C5">
        <v>100</v>
      </c>
      <c r="E5" t="s">
        <v>17</v>
      </c>
    </row>
    <row r="6" spans="2:15" x14ac:dyDescent="0.45">
      <c r="B6" s="2" t="s">
        <v>0</v>
      </c>
      <c r="C6">
        <v>0.2</v>
      </c>
      <c r="E6" t="s">
        <v>20</v>
      </c>
    </row>
    <row r="7" spans="2:15" x14ac:dyDescent="0.45">
      <c r="B7" s="2" t="s">
        <v>1</v>
      </c>
      <c r="C7">
        <v>100</v>
      </c>
      <c r="E7" t="s">
        <v>26</v>
      </c>
    </row>
    <row r="8" spans="2:15" x14ac:dyDescent="0.45">
      <c r="B8" s="2" t="s">
        <v>2</v>
      </c>
      <c r="C8">
        <v>0.25</v>
      </c>
      <c r="E8" t="s">
        <v>25</v>
      </c>
    </row>
    <row r="9" spans="2:15" x14ac:dyDescent="0.45">
      <c r="B9" s="2" t="s">
        <v>3</v>
      </c>
      <c r="C9" cm="1">
        <f t="array" ref="C9">_xll.BSM.VALUE(rho, s, sigma, k, t)</f>
        <v>3.8591823289540264</v>
      </c>
      <c r="E9" t="s">
        <v>21</v>
      </c>
    </row>
    <row r="10" spans="2:15" x14ac:dyDescent="0.45">
      <c r="B10" s="2" t="s">
        <v>4</v>
      </c>
      <c r="C10">
        <f>1/250</f>
        <v>4.0000000000000001E-3</v>
      </c>
      <c r="E10" t="s">
        <v>19</v>
      </c>
    </row>
    <row r="12" spans="2:15" x14ac:dyDescent="0.45">
      <c r="B12" s="3" t="s">
        <v>5</v>
      </c>
      <c r="C12" s="3" t="s">
        <v>6</v>
      </c>
      <c r="D12" s="3" t="s">
        <v>7</v>
      </c>
      <c r="E12" s="3" t="s">
        <v>8</v>
      </c>
      <c r="F12" s="3" t="s">
        <v>9</v>
      </c>
      <c r="G12" s="3" t="s">
        <v>10</v>
      </c>
      <c r="H12" s="3" t="s">
        <v>11</v>
      </c>
      <c r="I12" s="3" t="s">
        <v>12</v>
      </c>
      <c r="J12" s="3" t="s">
        <v>13</v>
      </c>
      <c r="K12" s="3" t="s">
        <v>14</v>
      </c>
      <c r="L12" s="3" t="s">
        <v>15</v>
      </c>
      <c r="M12" s="3" t="s">
        <v>16</v>
      </c>
      <c r="N12" s="3" t="s">
        <v>18</v>
      </c>
    </row>
    <row r="13" spans="2:15" x14ac:dyDescent="0.45">
      <c r="B13">
        <v>0</v>
      </c>
      <c r="C13" s="5">
        <f t="shared" ref="C13:C44" si="0">EXP(rho*B13)</f>
        <v>1</v>
      </c>
      <c r="D13" s="1">
        <f t="array" aca="1" ref="D13:D76" ca="1">s*EXP(sigma*_xll.RNG.BROWNIAN(B13:B76)+(rho-sigma^2/2)*B13)</f>
        <v>100</v>
      </c>
      <c r="E13" s="6">
        <f ca="1">put - F13*D13/C13</f>
        <v>50.869917923664488</v>
      </c>
      <c r="F13" s="6" cm="1">
        <f t="array" ref="F13">_xll.BSM.DELTA(rho, s, sigma, k, t - B13)</f>
        <v>-0.47010735594710462</v>
      </c>
      <c r="G13" s="6">
        <v>0</v>
      </c>
      <c r="H13" s="6">
        <v>0</v>
      </c>
      <c r="I13" s="6">
        <f ca="1">E13*C13</f>
        <v>50.869917923664488</v>
      </c>
      <c r="J13" s="6">
        <f ca="1">F13*D13</f>
        <v>-47.010735594710461</v>
      </c>
      <c r="K13" s="6">
        <f ca="1">I13+J13</f>
        <v>3.8591823289540272</v>
      </c>
      <c r="L13" s="6">
        <f ca="1">-E13*C13</f>
        <v>-50.869917923664488</v>
      </c>
      <c r="M13" s="6">
        <f ca="1">-F13*D13</f>
        <v>47.010735594710461</v>
      </c>
      <c r="N13" s="6">
        <f ca="1">L13+M13</f>
        <v>-3.8591823289540272</v>
      </c>
      <c r="O13" s="1">
        <f t="shared" ref="O13:O44" ca="1" si="1">MAX(k-D13,0)</f>
        <v>0</v>
      </c>
    </row>
    <row r="14" spans="2:15" x14ac:dyDescent="0.45">
      <c r="B14">
        <f t="shared" ref="B14:B75" si="2">B13+dt</f>
        <v>4.0000000000000001E-3</v>
      </c>
      <c r="C14" s="5">
        <f t="shared" si="0"/>
        <v>1.0000400008000108</v>
      </c>
      <c r="D14" s="1">
        <f ca="1"/>
        <v>99.706042360640836</v>
      </c>
      <c r="E14" s="6">
        <f ca="1">-(F14*D14)/C14</f>
        <v>2.3894692652108491E-2</v>
      </c>
      <c r="F14" s="6" cm="1">
        <f t="array" ref="F14">_xll.BSM.DELTA(rho, s, sigma, k, t - B14) - H14</f>
        <v>-2.3966098636729605E-4</v>
      </c>
      <c r="G14" s="6">
        <f ca="1">G13+E13</f>
        <v>50.869917923664488</v>
      </c>
      <c r="H14" s="6">
        <f>H13+F13</f>
        <v>-0.47010735594710462</v>
      </c>
      <c r="I14" s="6">
        <f ca="1">G14*C14</f>
        <v>50.871952761077914</v>
      </c>
      <c r="J14" s="6">
        <f ca="1">H14*D14</f>
        <v>-46.872543946110873</v>
      </c>
      <c r="K14" s="6">
        <f t="shared" ref="K14:K76" ca="1" si="3">I14+J14</f>
        <v>3.9994088149670404</v>
      </c>
      <c r="L14" s="6">
        <f t="shared" ref="L14:L76" ca="1" si="4">-E14*C14</f>
        <v>-2.3895648458930586E-2</v>
      </c>
      <c r="M14" s="6">
        <f t="shared" ref="M14:M76" ca="1" si="5">-F14*D14</f>
        <v>2.3895648458930586E-2</v>
      </c>
      <c r="N14" s="6">
        <f t="shared" ref="N14:N76" ca="1" si="6">L14+M14</f>
        <v>0</v>
      </c>
      <c r="O14" s="1">
        <f t="shared" ca="1" si="1"/>
        <v>0.29395763935916364</v>
      </c>
    </row>
    <row r="15" spans="2:15" x14ac:dyDescent="0.45">
      <c r="B15">
        <f t="shared" si="2"/>
        <v>8.0000000000000002E-3</v>
      </c>
      <c r="C15" s="5">
        <f t="shared" si="0"/>
        <v>1.0000800032000854</v>
      </c>
      <c r="D15" s="1">
        <f ca="1"/>
        <v>100.35320566529697</v>
      </c>
      <c r="E15" s="6">
        <f t="shared" ref="E15:E75" ca="1" si="7">-(F15*D15)/C15</f>
        <v>2.4246242046211779E-2</v>
      </c>
      <c r="F15" s="6" cm="1">
        <f t="array" ref="F15">_xll.BSM.DELTA(rho, s, sigma, k, t - B15) - H15</f>
        <v>-2.4162837312879937E-4</v>
      </c>
      <c r="G15" s="6">
        <f t="shared" ref="G15:G75" ca="1" si="8">G14+E14</f>
        <v>50.893812616316595</v>
      </c>
      <c r="H15" s="6">
        <f t="shared" ref="H15:H75" si="9">H14+F14</f>
        <v>-0.47034701693347192</v>
      </c>
      <c r="I15" s="6">
        <f t="shared" ref="I15:I76" ca="1" si="10">G15*C15</f>
        <v>50.897884284190447</v>
      </c>
      <c r="J15" s="6">
        <f t="shared" ref="J15:J76" ca="1" si="11">H15*D15</f>
        <v>-47.200830924383624</v>
      </c>
      <c r="K15" s="6">
        <f t="shared" ca="1" si="3"/>
        <v>3.6970533598068229</v>
      </c>
      <c r="L15" s="6">
        <f t="shared" ca="1" si="4"/>
        <v>-2.4248181823165519E-2</v>
      </c>
      <c r="M15" s="6">
        <f t="shared" ca="1" si="5"/>
        <v>2.4248181823165519E-2</v>
      </c>
      <c r="N15" s="6">
        <f t="shared" ca="1" si="6"/>
        <v>0</v>
      </c>
      <c r="O15" s="1">
        <f t="shared" ca="1" si="1"/>
        <v>0</v>
      </c>
    </row>
    <row r="16" spans="2:15" x14ac:dyDescent="0.45">
      <c r="B16">
        <f t="shared" si="2"/>
        <v>1.2E-2</v>
      </c>
      <c r="C16" s="5">
        <f t="shared" si="0"/>
        <v>1.000120007200288</v>
      </c>
      <c r="D16" s="1">
        <f ca="1"/>
        <v>101.17093596167659</v>
      </c>
      <c r="E16" s="6">
        <f t="shared" ca="1" si="7"/>
        <v>2.4646799983674725E-2</v>
      </c>
      <c r="F16" s="6" cm="1">
        <f t="array" ref="F16">_xll.BSM.DELTA(rho, s, sigma, k, t - B16) - H16</f>
        <v>-2.4364465488857512E-4</v>
      </c>
      <c r="G16" s="6">
        <f t="shared" ca="1" si="8"/>
        <v>50.918058858362805</v>
      </c>
      <c r="H16" s="6">
        <f t="shared" si="9"/>
        <v>-0.47058864530660072</v>
      </c>
      <c r="I16" s="6">
        <f t="shared" ca="1" si="10"/>
        <v>50.924169392050501</v>
      </c>
      <c r="J16" s="6">
        <f t="shared" ca="1" si="11"/>
        <v>-47.609893698606243</v>
      </c>
      <c r="K16" s="6">
        <f t="shared" ca="1" si="3"/>
        <v>3.3142756934442588</v>
      </c>
      <c r="L16" s="6">
        <f t="shared" ca="1" si="4"/>
        <v>-2.4649757777136825E-2</v>
      </c>
      <c r="M16" s="6">
        <f t="shared" ca="1" si="5"/>
        <v>2.4649757777136825E-2</v>
      </c>
      <c r="N16" s="6">
        <f t="shared" ca="1" si="6"/>
        <v>0</v>
      </c>
      <c r="O16" s="1">
        <f t="shared" ca="1" si="1"/>
        <v>0</v>
      </c>
    </row>
    <row r="17" spans="2:15" x14ac:dyDescent="0.45">
      <c r="B17">
        <f t="shared" si="2"/>
        <v>1.6E-2</v>
      </c>
      <c r="C17" s="5">
        <f t="shared" si="0"/>
        <v>1.0001600128006827</v>
      </c>
      <c r="D17" s="1">
        <f ca="1"/>
        <v>101.28208995020336</v>
      </c>
      <c r="E17" s="6">
        <f t="shared" ca="1" si="7"/>
        <v>2.4882232695495859E-2</v>
      </c>
      <c r="F17" s="6" cm="1">
        <f t="array" ref="F17">_xll.BSM.DELTA(rho, s, sigma, k, t - B17) - H17</f>
        <v>-2.457118942102432E-4</v>
      </c>
      <c r="G17" s="6">
        <f ca="1">G16+E16</f>
        <v>50.942705658346483</v>
      </c>
      <c r="H17" s="6">
        <f t="shared" si="9"/>
        <v>-0.47083228996148929</v>
      </c>
      <c r="I17" s="6">
        <f t="shared" ca="1" si="10"/>
        <v>50.950857143353225</v>
      </c>
      <c r="J17" s="6">
        <f t="shared" ca="1" si="11"/>
        <v>-47.686878343339785</v>
      </c>
      <c r="K17" s="6">
        <f t="shared" ca="1" si="3"/>
        <v>3.2639788000134402</v>
      </c>
      <c r="L17" s="6">
        <f t="shared" ca="1" si="4"/>
        <v>-2.4886214171236702E-2</v>
      </c>
      <c r="M17" s="6">
        <f t="shared" ca="1" si="5"/>
        <v>2.4886214171236702E-2</v>
      </c>
      <c r="N17" s="6">
        <f t="shared" ca="1" si="6"/>
        <v>0</v>
      </c>
      <c r="O17" s="1">
        <f t="shared" ca="1" si="1"/>
        <v>0</v>
      </c>
    </row>
    <row r="18" spans="2:15" x14ac:dyDescent="0.45">
      <c r="B18">
        <f t="shared" si="2"/>
        <v>0.02</v>
      </c>
      <c r="C18" s="5">
        <f t="shared" si="0"/>
        <v>1.0002000200013335</v>
      </c>
      <c r="D18" s="1">
        <f ca="1"/>
        <v>100.04858579684652</v>
      </c>
      <c r="E18" s="6">
        <f t="shared" ca="1" si="7"/>
        <v>2.4790310329436949E-2</v>
      </c>
      <c r="F18" s="6" cm="1">
        <f t="array" ref="F18">_xll.BSM.DELTA(rho, s, sigma, k, t - B18) - H18</f>
        <v>-2.4783227758651272E-4</v>
      </c>
      <c r="G18" s="6">
        <f t="shared" ca="1" si="8"/>
        <v>50.96758789104198</v>
      </c>
      <c r="H18" s="6">
        <f t="shared" si="9"/>
        <v>-0.47107800185569954</v>
      </c>
      <c r="I18" s="6">
        <f t="shared" ca="1" si="10"/>
        <v>50.977782428039909</v>
      </c>
      <c r="J18" s="6">
        <f t="shared" ca="1" si="11"/>
        <v>-47.13068788566698</v>
      </c>
      <c r="K18" s="6">
        <f t="shared" ca="1" si="3"/>
        <v>3.847094542372929</v>
      </c>
      <c r="L18" s="6">
        <f t="shared" ca="1" si="4"/>
        <v>-2.4795268887342101E-2</v>
      </c>
      <c r="M18" s="6">
        <f t="shared" ca="1" si="5"/>
        <v>2.4795268887342101E-2</v>
      </c>
      <c r="N18" s="6">
        <f t="shared" ca="1" si="6"/>
        <v>0</v>
      </c>
      <c r="O18" s="1">
        <f t="shared" ca="1" si="1"/>
        <v>0</v>
      </c>
    </row>
    <row r="19" spans="2:15" x14ac:dyDescent="0.45">
      <c r="B19">
        <f t="shared" si="2"/>
        <v>2.4E-2</v>
      </c>
      <c r="C19" s="5">
        <f t="shared" si="0"/>
        <v>1.0002400288023041</v>
      </c>
      <c r="D19" s="1">
        <f ca="1"/>
        <v>98.640198232380669</v>
      </c>
      <c r="E19" s="6">
        <f t="shared" ca="1" si="7"/>
        <v>2.4654933133806317E-2</v>
      </c>
      <c r="F19" s="6" cm="1">
        <f t="array" ref="F19">_xll.BSM.DELTA(rho, s, sigma, k, t - B19) - H19</f>
        <v>-2.5000812518422011E-4</v>
      </c>
      <c r="G19" s="6">
        <f t="shared" ca="1" si="8"/>
        <v>50.992378201371416</v>
      </c>
      <c r="H19" s="6">
        <f t="shared" si="9"/>
        <v>-0.47132583413328605</v>
      </c>
      <c r="I19" s="6">
        <f t="shared" ca="1" si="10"/>
        <v>51.004617840837732</v>
      </c>
      <c r="J19" s="6">
        <f t="shared" ca="1" si="11"/>
        <v>-46.491673710949506</v>
      </c>
      <c r="K19" s="6">
        <f t="shared" ca="1" si="3"/>
        <v>4.5129441298882256</v>
      </c>
      <c r="L19" s="6">
        <f t="shared" ca="1" si="4"/>
        <v>-2.4660851027877313E-2</v>
      </c>
      <c r="M19" s="6">
        <f t="shared" ca="1" si="5"/>
        <v>2.4660851027877313E-2</v>
      </c>
      <c r="N19" s="6">
        <f t="shared" ca="1" si="6"/>
        <v>0</v>
      </c>
      <c r="O19" s="1">
        <f t="shared" ca="1" si="1"/>
        <v>1.3598017676193308</v>
      </c>
    </row>
    <row r="20" spans="2:15" x14ac:dyDescent="0.45">
      <c r="B20">
        <f t="shared" si="2"/>
        <v>2.8000000000000001E-2</v>
      </c>
      <c r="C20" s="5">
        <f t="shared" si="0"/>
        <v>1.0002800392036588</v>
      </c>
      <c r="D20" s="1">
        <f ca="1"/>
        <v>96.984606107808133</v>
      </c>
      <c r="E20" s="6">
        <f t="shared" ca="1" si="7"/>
        <v>2.4456732620340142E-2</v>
      </c>
      <c r="F20" s="6" cm="1">
        <f t="array" ref="F20">_xll.BSM.DELTA(rho, s, sigma, k, t - B20) - H20</f>
        <v>-2.5224190153511072E-4</v>
      </c>
      <c r="G20" s="6">
        <f t="shared" ca="1" si="8"/>
        <v>51.017033134505219</v>
      </c>
      <c r="H20" s="6">
        <f t="shared" si="9"/>
        <v>-0.47157584225847027</v>
      </c>
      <c r="I20" s="6">
        <f t="shared" ca="1" si="10"/>
        <v>51.031319903837243</v>
      </c>
      <c r="J20" s="6">
        <f t="shared" ca="1" si="11"/>
        <v>-45.735597311395601</v>
      </c>
      <c r="K20" s="6">
        <f t="shared" ca="1" si="3"/>
        <v>5.295722592441642</v>
      </c>
      <c r="L20" s="6">
        <f t="shared" ca="1" si="4"/>
        <v>-2.4463581464267237E-2</v>
      </c>
      <c r="M20" s="6">
        <f t="shared" ca="1" si="5"/>
        <v>2.4463581464267237E-2</v>
      </c>
      <c r="N20" s="6">
        <f t="shared" ca="1" si="6"/>
        <v>0</v>
      </c>
      <c r="O20" s="1">
        <f t="shared" ca="1" si="1"/>
        <v>3.0153938921918666</v>
      </c>
    </row>
    <row r="21" spans="2:15" x14ac:dyDescent="0.45">
      <c r="B21">
        <f t="shared" si="2"/>
        <v>3.2000000000000001E-2</v>
      </c>
      <c r="C21" s="5">
        <f t="shared" si="0"/>
        <v>1.0003200512054617</v>
      </c>
      <c r="D21" s="1">
        <f ca="1"/>
        <v>96.721126097009886</v>
      </c>
      <c r="E21" s="6">
        <f t="shared" ca="1" si="7"/>
        <v>2.4611153708122811E-2</v>
      </c>
      <c r="F21" s="6" cm="1">
        <f t="array" ref="F21">_xll.BSM.DELTA(rho, s, sigma, k, t - B21) - H21</f>
        <v>-2.5453622730614578E-4</v>
      </c>
      <c r="G21" s="6">
        <f t="shared" ca="1" si="8"/>
        <v>51.041489867125556</v>
      </c>
      <c r="H21" s="6">
        <f t="shared" si="9"/>
        <v>-0.47182808416000538</v>
      </c>
      <c r="I21" s="6">
        <f t="shared" ca="1" si="10"/>
        <v>51.057825757486093</v>
      </c>
      <c r="J21" s="6">
        <f t="shared" ca="1" si="11"/>
        <v>-45.635743624150471</v>
      </c>
      <c r="K21" s="6">
        <f t="shared" ca="1" si="3"/>
        <v>5.4220821333356213</v>
      </c>
      <c r="L21" s="6">
        <f t="shared" ca="1" si="4"/>
        <v>-2.4619030537534899E-2</v>
      </c>
      <c r="M21" s="6">
        <f t="shared" ca="1" si="5"/>
        <v>2.4619030537534899E-2</v>
      </c>
      <c r="N21" s="6">
        <f t="shared" ca="1" si="6"/>
        <v>0</v>
      </c>
      <c r="O21" s="1">
        <f t="shared" ca="1" si="1"/>
        <v>3.2788739029901137</v>
      </c>
    </row>
    <row r="22" spans="2:15" x14ac:dyDescent="0.45">
      <c r="B22">
        <f t="shared" si="2"/>
        <v>3.6000000000000004E-2</v>
      </c>
      <c r="C22" s="5">
        <f t="shared" si="0"/>
        <v>1.0003600648077766</v>
      </c>
      <c r="D22" s="1">
        <f ca="1"/>
        <v>97.323039168665559</v>
      </c>
      <c r="E22" s="6">
        <f t="shared" ca="1" si="7"/>
        <v>2.4992695346876377E-2</v>
      </c>
      <c r="F22" s="6" cm="1">
        <f t="array" ref="F22">_xll.BSM.DELTA(rho, s, sigma, k, t - B22) - H22</f>
        <v>-2.5689389224264891E-4</v>
      </c>
      <c r="G22" s="6">
        <f t="shared" ca="1" si="8"/>
        <v>51.066101020833678</v>
      </c>
      <c r="H22" s="6">
        <f t="shared" si="9"/>
        <v>-0.47208262038731152</v>
      </c>
      <c r="I22" s="6">
        <f t="shared" ca="1" si="10"/>
        <v>51.084488126681649</v>
      </c>
      <c r="J22" s="6">
        <f t="shared" ca="1" si="11"/>
        <v>-45.944515354800593</v>
      </c>
      <c r="K22" s="6">
        <f t="shared" ca="1" si="3"/>
        <v>5.1399727718810553</v>
      </c>
      <c r="L22" s="6">
        <f t="shared" ca="1" si="4"/>
        <v>-2.5001694336922269E-2</v>
      </c>
      <c r="M22" s="6">
        <f t="shared" ca="1" si="5"/>
        <v>2.5001694336922269E-2</v>
      </c>
      <c r="N22" s="6">
        <f t="shared" ca="1" si="6"/>
        <v>0</v>
      </c>
      <c r="O22" s="1">
        <f t="shared" ca="1" si="1"/>
        <v>2.6769608313344406</v>
      </c>
    </row>
    <row r="23" spans="2:15" x14ac:dyDescent="0.45">
      <c r="B23">
        <f t="shared" si="2"/>
        <v>4.0000000000000008E-2</v>
      </c>
      <c r="C23" s="5">
        <f t="shared" si="0"/>
        <v>1.0004000800106678</v>
      </c>
      <c r="D23" s="1">
        <f ca="1"/>
        <v>97.335752944482266</v>
      </c>
      <c r="E23" s="6">
        <f t="shared" ca="1" si="7"/>
        <v>2.5230805734743459E-2</v>
      </c>
      <c r="F23" s="6" cm="1">
        <f t="array" ref="F23">_xll.BSM.DELTA(rho, s, sigma, k, t - B23) - H23</f>
        <v>-2.5931786945920798E-4</v>
      </c>
      <c r="G23" s="6">
        <f t="shared" ca="1" si="8"/>
        <v>51.091093716180552</v>
      </c>
      <c r="H23" s="6">
        <f t="shared" si="9"/>
        <v>-0.47233951427955417</v>
      </c>
      <c r="I23" s="6">
        <f t="shared" ca="1" si="10"/>
        <v>51.111534241499555</v>
      </c>
      <c r="J23" s="6">
        <f t="shared" ca="1" si="11"/>
        <v>-45.975522267831437</v>
      </c>
      <c r="K23" s="6">
        <f t="shared" ca="1" si="3"/>
        <v>5.1360119736681185</v>
      </c>
      <c r="L23" s="6">
        <f t="shared" ca="1" si="4"/>
        <v>-2.5240900075770973E-2</v>
      </c>
      <c r="M23" s="6">
        <f t="shared" ca="1" si="5"/>
        <v>2.5240900075770973E-2</v>
      </c>
      <c r="N23" s="6">
        <f t="shared" ca="1" si="6"/>
        <v>0</v>
      </c>
      <c r="O23" s="1">
        <f t="shared" ca="1" si="1"/>
        <v>2.664247055517734</v>
      </c>
    </row>
    <row r="24" spans="2:15" x14ac:dyDescent="0.45">
      <c r="B24">
        <f t="shared" si="2"/>
        <v>4.4000000000000011E-2</v>
      </c>
      <c r="C24" s="5">
        <f t="shared" si="0"/>
        <v>1.0004400968141989</v>
      </c>
      <c r="D24" s="1">
        <f ca="1"/>
        <v>95.683587509746033</v>
      </c>
      <c r="E24" s="6">
        <f t="shared" ca="1" si="7"/>
        <v>2.5040027387441873E-2</v>
      </c>
      <c r="F24" s="6" cm="1">
        <f t="array" ref="F24">_xll.BSM.DELTA(rho, s, sigma, k, t - B24) - H24</f>
        <v>-2.6181133123975853E-4</v>
      </c>
      <c r="G24" s="6">
        <f t="shared" ca="1" si="8"/>
        <v>51.116324521915296</v>
      </c>
      <c r="H24" s="6">
        <f t="shared" si="9"/>
        <v>-0.47259883214901338</v>
      </c>
      <c r="I24" s="6">
        <f t="shared" ca="1" si="10"/>
        <v>51.138820653490946</v>
      </c>
      <c r="J24" s="6">
        <f t="shared" ca="1" si="11"/>
        <v>-45.219951712933899</v>
      </c>
      <c r="K24" s="6">
        <f t="shared" ca="1" si="3"/>
        <v>5.9188689405570472</v>
      </c>
      <c r="L24" s="6">
        <f t="shared" ca="1" si="4"/>
        <v>-2.505104742372254E-2</v>
      </c>
      <c r="M24" s="6">
        <f t="shared" ca="1" si="5"/>
        <v>2.505104742372254E-2</v>
      </c>
      <c r="N24" s="6">
        <f t="shared" ca="1" si="6"/>
        <v>0</v>
      </c>
      <c r="O24" s="1">
        <f t="shared" ca="1" si="1"/>
        <v>4.3164124902539669</v>
      </c>
    </row>
    <row r="25" spans="2:15" x14ac:dyDescent="0.45">
      <c r="B25">
        <f t="shared" si="2"/>
        <v>4.8000000000000015E-2</v>
      </c>
      <c r="C25" s="5">
        <f t="shared" si="0"/>
        <v>1.0004801152184342</v>
      </c>
      <c r="D25" s="1">
        <f ca="1"/>
        <v>94.846598485575555</v>
      </c>
      <c r="E25" s="6">
        <f t="shared" ca="1" si="7"/>
        <v>2.5063289119292193E-2</v>
      </c>
      <c r="F25" s="6" cm="1">
        <f t="array" ref="F25">_xll.BSM.DELTA(rho, s, sigma, k, t - B25) - H25</f>
        <v>-2.6437766652892547E-4</v>
      </c>
      <c r="G25" s="6">
        <f t="shared" ca="1" si="8"/>
        <v>51.141364549302736</v>
      </c>
      <c r="H25" s="6">
        <f t="shared" si="9"/>
        <v>-0.47286064348025314</v>
      </c>
      <c r="I25" s="6">
        <f t="shared" ca="1" si="10"/>
        <v>51.165918296714345</v>
      </c>
      <c r="J25" s="6">
        <f t="shared" ca="1" si="11"/>
        <v>-44.849223591802463</v>
      </c>
      <c r="K25" s="6">
        <f t="shared" ca="1" si="3"/>
        <v>6.3166947049118818</v>
      </c>
      <c r="L25" s="6">
        <f t="shared" ca="1" si="4"/>
        <v>-2.5075322385822382E-2</v>
      </c>
      <c r="M25" s="6">
        <f t="shared" ca="1" si="5"/>
        <v>2.5075322385822382E-2</v>
      </c>
      <c r="N25" s="6">
        <f t="shared" ca="1" si="6"/>
        <v>0</v>
      </c>
      <c r="O25" s="1">
        <f t="shared" ca="1" si="1"/>
        <v>5.1534015144244449</v>
      </c>
    </row>
    <row r="26" spans="2:15" x14ac:dyDescent="0.45">
      <c r="B26">
        <f t="shared" si="2"/>
        <v>5.2000000000000018E-2</v>
      </c>
      <c r="C26" s="5">
        <f t="shared" si="0"/>
        <v>1.0005201352234376</v>
      </c>
      <c r="D26" s="1">
        <f ca="1"/>
        <v>94.74713712860779</v>
      </c>
      <c r="E26" s="6">
        <f t="shared" ca="1" si="7"/>
        <v>2.5286275678555875E-2</v>
      </c>
      <c r="F26" s="6" cm="1">
        <f t="array" ref="F26">_xll.BSM.DELTA(rho, s, sigma, k, t - B26) - H26</f>
        <v>-2.6702050033305946E-4</v>
      </c>
      <c r="G26" s="6">
        <f t="shared" ca="1" si="8"/>
        <v>51.166427838422031</v>
      </c>
      <c r="H26" s="6">
        <f t="shared" si="9"/>
        <v>-0.47312502114678207</v>
      </c>
      <c r="I26" s="6">
        <f t="shared" ca="1" si="10"/>
        <v>51.193041299798274</v>
      </c>
      <c r="J26" s="6">
        <f t="shared" ca="1" si="11"/>
        <v>-44.827241257569618</v>
      </c>
      <c r="K26" s="6">
        <f t="shared" ca="1" si="3"/>
        <v>6.3658000422286563</v>
      </c>
      <c r="L26" s="6">
        <f t="shared" ca="1" si="4"/>
        <v>-2.5299427961205847E-2</v>
      </c>
      <c r="M26" s="6">
        <f t="shared" ca="1" si="5"/>
        <v>2.5299427961205847E-2</v>
      </c>
      <c r="N26" s="6">
        <f t="shared" ca="1" si="6"/>
        <v>0</v>
      </c>
      <c r="O26" s="1">
        <f t="shared" ca="1" si="1"/>
        <v>5.2528628713922103</v>
      </c>
    </row>
    <row r="27" spans="2:15" x14ac:dyDescent="0.45">
      <c r="B27">
        <f t="shared" si="2"/>
        <v>5.6000000000000022E-2</v>
      </c>
      <c r="C27" s="5">
        <f t="shared" si="0"/>
        <v>1.0005601568292735</v>
      </c>
      <c r="D27" s="1">
        <f ca="1"/>
        <v>95.447300447998472</v>
      </c>
      <c r="E27" s="6">
        <f t="shared" ca="1" si="7"/>
        <v>2.5731895540315367E-2</v>
      </c>
      <c r="F27" s="6" cm="1">
        <f t="array" ref="F27">_xll.BSM.DELTA(rho, s, sigma, k, t - B27) - H27</f>
        <v>-2.6974371529092656E-4</v>
      </c>
      <c r="G27" s="6">
        <f t="shared" ca="1" si="8"/>
        <v>51.191714114100584</v>
      </c>
      <c r="H27" s="6">
        <f t="shared" si="9"/>
        <v>-0.47339204164711512</v>
      </c>
      <c r="I27" s="6">
        <f t="shared" ca="1" si="10"/>
        <v>51.220389502363815</v>
      </c>
      <c r="J27" s="6">
        <f t="shared" ca="1" si="11"/>
        <v>-45.183992428783604</v>
      </c>
      <c r="K27" s="6">
        <f t="shared" ca="1" si="3"/>
        <v>6.0363970735802113</v>
      </c>
      <c r="L27" s="6">
        <f t="shared" ca="1" si="4"/>
        <v>-2.5746309437332426E-2</v>
      </c>
      <c r="M27" s="6">
        <f t="shared" ca="1" si="5"/>
        <v>2.5746309437332426E-2</v>
      </c>
      <c r="N27" s="6">
        <f t="shared" ca="1" si="6"/>
        <v>0</v>
      </c>
      <c r="O27" s="1">
        <f t="shared" ca="1" si="1"/>
        <v>4.5526995520015276</v>
      </c>
    </row>
    <row r="28" spans="2:15" x14ac:dyDescent="0.45">
      <c r="B28">
        <f t="shared" si="2"/>
        <v>6.0000000000000026E-2</v>
      </c>
      <c r="C28" s="5">
        <f t="shared" si="0"/>
        <v>1.0006001800360054</v>
      </c>
      <c r="D28" s="1">
        <f ca="1"/>
        <v>95.571957236875377</v>
      </c>
      <c r="E28" s="6">
        <f t="shared" ca="1" si="7"/>
        <v>2.603265370354757E-2</v>
      </c>
      <c r="F28" s="6" cm="1">
        <f t="array" ref="F28">_xll.BSM.DELTA(rho, s, sigma, k, t - B28) - H28</f>
        <v>-2.7255147572236016E-4</v>
      </c>
      <c r="G28" s="6">
        <f t="shared" ca="1" si="8"/>
        <v>51.217446009640902</v>
      </c>
      <c r="H28" s="6">
        <f t="shared" si="9"/>
        <v>-0.47366178536240605</v>
      </c>
      <c r="I28" s="6">
        <f t="shared" ca="1" si="10"/>
        <v>51.248185698231069</v>
      </c>
      <c r="J28" s="6">
        <f t="shared" ca="1" si="11"/>
        <v>-45.268783895397917</v>
      </c>
      <c r="K28" s="6">
        <f t="shared" ca="1" si="3"/>
        <v>5.9794018028331521</v>
      </c>
      <c r="L28" s="6">
        <f t="shared" ca="1" si="4"/>
        <v>-2.6048277982584682E-2</v>
      </c>
      <c r="M28" s="6">
        <f t="shared" ca="1" si="5"/>
        <v>2.6048277982584682E-2</v>
      </c>
      <c r="N28" s="6">
        <f t="shared" ca="1" si="6"/>
        <v>0</v>
      </c>
      <c r="O28" s="1">
        <f t="shared" ca="1" si="1"/>
        <v>4.4280427631246226</v>
      </c>
    </row>
    <row r="29" spans="2:15" x14ac:dyDescent="0.45">
      <c r="B29">
        <f t="shared" si="2"/>
        <v>6.4000000000000029E-2</v>
      </c>
      <c r="C29" s="5">
        <f t="shared" si="0"/>
        <v>1.0006402048436978</v>
      </c>
      <c r="D29" s="1">
        <f ca="1"/>
        <v>98.486135061894373</v>
      </c>
      <c r="E29" s="6">
        <f t="shared" ca="1" si="7"/>
        <v>2.711047773025764E-2</v>
      </c>
      <c r="F29" s="6" cm="1">
        <f t="array" ref="F29">_xll.BSM.DELTA(rho, s, sigma, k, t - B29) - H29</f>
        <v>-2.7544825444075771E-4</v>
      </c>
      <c r="G29" s="6">
        <f t="shared" ca="1" si="8"/>
        <v>51.243478663344447</v>
      </c>
      <c r="H29" s="6">
        <f t="shared" si="9"/>
        <v>-0.47393433683812841</v>
      </c>
      <c r="I29" s="6">
        <f t="shared" ca="1" si="10"/>
        <v>51.276284986592643</v>
      </c>
      <c r="J29" s="6">
        <f t="shared" ca="1" si="11"/>
        <v>-46.675961108309259</v>
      </c>
      <c r="K29" s="6">
        <f t="shared" ca="1" si="3"/>
        <v>4.6003238782833833</v>
      </c>
      <c r="L29" s="6">
        <f t="shared" ca="1" si="4"/>
        <v>-2.7127833989415512E-2</v>
      </c>
      <c r="M29" s="6">
        <f t="shared" ca="1" si="5"/>
        <v>2.7127833989415512E-2</v>
      </c>
      <c r="N29" s="6">
        <f t="shared" ca="1" si="6"/>
        <v>0</v>
      </c>
      <c r="O29" s="1">
        <f t="shared" ca="1" si="1"/>
        <v>1.5138649381056268</v>
      </c>
    </row>
    <row r="30" spans="2:15" x14ac:dyDescent="0.45">
      <c r="B30">
        <f t="shared" si="2"/>
        <v>6.8000000000000033E-2</v>
      </c>
      <c r="C30" s="5">
        <f t="shared" si="0"/>
        <v>1.0006802312524143</v>
      </c>
      <c r="D30" s="1">
        <f ca="1"/>
        <v>99.104994578567172</v>
      </c>
      <c r="E30" s="6">
        <f t="shared" ca="1" si="7"/>
        <v>2.7575923981820995E-2</v>
      </c>
      <c r="F30" s="6" cm="1">
        <f t="array" ref="F30">_xll.BSM.DELTA(rho, s, sigma, k, t - B30) - H30</f>
        <v>-2.784388627886103E-4</v>
      </c>
      <c r="G30" s="6">
        <f t="shared" ca="1" si="8"/>
        <v>51.270589141074709</v>
      </c>
      <c r="H30" s="6">
        <f t="shared" si="9"/>
        <v>-0.47420978509256917</v>
      </c>
      <c r="I30" s="6">
        <f t="shared" ca="1" si="10"/>
        <v>51.305464998138163</v>
      </c>
      <c r="J30" s="6">
        <f t="shared" ca="1" si="11"/>
        <v>-46.996558180702571</v>
      </c>
      <c r="K30" s="6">
        <f t="shared" ca="1" si="3"/>
        <v>4.3089068174355916</v>
      </c>
      <c r="L30" s="6">
        <f t="shared" ca="1" si="4"/>
        <v>-2.7594681987127632E-2</v>
      </c>
      <c r="M30" s="6">
        <f t="shared" ca="1" si="5"/>
        <v>2.7594681987127632E-2</v>
      </c>
      <c r="N30" s="6">
        <f t="shared" ca="1" si="6"/>
        <v>0</v>
      </c>
      <c r="O30" s="1">
        <f t="shared" ca="1" si="1"/>
        <v>0.89500542143282757</v>
      </c>
    </row>
    <row r="31" spans="2:15" x14ac:dyDescent="0.45">
      <c r="B31">
        <f t="shared" si="2"/>
        <v>7.2000000000000036E-2</v>
      </c>
      <c r="C31" s="5">
        <f t="shared" si="0"/>
        <v>1.0007202592622193</v>
      </c>
      <c r="D31" s="1">
        <f ca="1"/>
        <v>97.733509653960496</v>
      </c>
      <c r="E31" s="6">
        <f t="shared" ca="1" si="7"/>
        <v>2.7494963337239914E-2</v>
      </c>
      <c r="F31" s="6" cm="1">
        <f t="array" ref="F31">_xll.BSM.DELTA(rho, s, sigma, k, t - B31) - H31</f>
        <v>-2.8152848431073352E-4</v>
      </c>
      <c r="G31" s="6">
        <f t="shared" ca="1" si="8"/>
        <v>51.29816506505653</v>
      </c>
      <c r="H31" s="6">
        <f t="shared" si="9"/>
        <v>-0.47448822395535778</v>
      </c>
      <c r="I31" s="6">
        <f t="shared" ca="1" si="10"/>
        <v>51.33511304357949</v>
      </c>
      <c r="J31" s="6">
        <f t="shared" ca="1" si="11"/>
        <v>-46.373399416631528</v>
      </c>
      <c r="K31" s="6">
        <f t="shared" ca="1" si="3"/>
        <v>4.9617136269479616</v>
      </c>
      <c r="L31" s="6">
        <f t="shared" ca="1" si="4"/>
        <v>-2.7514766839247942E-2</v>
      </c>
      <c r="M31" s="6">
        <f t="shared" ca="1" si="5"/>
        <v>2.7514766839247942E-2</v>
      </c>
      <c r="N31" s="6">
        <f t="shared" ca="1" si="6"/>
        <v>0</v>
      </c>
      <c r="O31" s="1">
        <f t="shared" ca="1" si="1"/>
        <v>2.2664903460395038</v>
      </c>
    </row>
    <row r="32" spans="2:15" x14ac:dyDescent="0.45">
      <c r="B32">
        <f t="shared" si="2"/>
        <v>7.600000000000004E-2</v>
      </c>
      <c r="C32" s="5">
        <f t="shared" si="0"/>
        <v>1.0007602888731766</v>
      </c>
      <c r="D32" s="1">
        <f ca="1"/>
        <v>96.088491448989117</v>
      </c>
      <c r="E32" s="6">
        <f t="shared" ca="1" si="7"/>
        <v>2.7337791317007372E-2</v>
      </c>
      <c r="F32" s="6" cm="1">
        <f t="array" ref="F32">_xll.BSM.DELTA(rho, s, sigma, k, t - B32) - H32</f>
        <v>-2.8472271260587823E-4</v>
      </c>
      <c r="G32" s="6">
        <f t="shared" ca="1" si="8"/>
        <v>51.32566002839377</v>
      </c>
      <c r="H32" s="6">
        <f t="shared" si="9"/>
        <v>-0.47476975243966851</v>
      </c>
      <c r="I32" s="6">
        <f t="shared" ca="1" si="10"/>
        <v>51.364682356621799</v>
      </c>
      <c r="J32" s="6">
        <f t="shared" ca="1" si="11"/>
        <v>-45.619909297537767</v>
      </c>
      <c r="K32" s="6">
        <f t="shared" ca="1" si="3"/>
        <v>5.7447730590840322</v>
      </c>
      <c r="L32" s="6">
        <f t="shared" ca="1" si="4"/>
        <v>-2.7358575935562915E-2</v>
      </c>
      <c r="M32" s="6">
        <f t="shared" ca="1" si="5"/>
        <v>2.7358575935562915E-2</v>
      </c>
      <c r="N32" s="6">
        <f t="shared" ca="1" si="6"/>
        <v>0</v>
      </c>
      <c r="O32" s="1">
        <f t="shared" ca="1" si="1"/>
        <v>3.9115085510108827</v>
      </c>
    </row>
    <row r="33" spans="2:15" x14ac:dyDescent="0.45">
      <c r="B33">
        <f t="shared" si="2"/>
        <v>8.0000000000000043E-2</v>
      </c>
      <c r="C33" s="5">
        <f t="shared" si="0"/>
        <v>1.0008003200853504</v>
      </c>
      <c r="D33" s="1">
        <f ca="1"/>
        <v>94.467246156284261</v>
      </c>
      <c r="E33" s="6">
        <f t="shared" ca="1" si="7"/>
        <v>2.7187414989649612E-2</v>
      </c>
      <c r="F33" s="6" cm="1">
        <f t="array" ref="F33">_xll.BSM.DELTA(rho, s, sigma, k, t - B33) - H33</f>
        <v>-2.8802759401835853E-4</v>
      </c>
      <c r="G33" s="6">
        <f t="shared" ca="1" si="8"/>
        <v>51.352997819710779</v>
      </c>
      <c r="H33" s="6">
        <f t="shared" si="9"/>
        <v>-0.47505447515227439</v>
      </c>
      <c r="I33" s="6">
        <f t="shared" ca="1" si="10"/>
        <v>51.39409665530885</v>
      </c>
      <c r="J33" s="6">
        <f t="shared" ca="1" si="11"/>
        <v>-44.877088041854329</v>
      </c>
      <c r="K33" s="6">
        <f t="shared" ca="1" si="3"/>
        <v>6.5170086134545215</v>
      </c>
      <c r="L33" s="6">
        <f t="shared" ca="1" si="4"/>
        <v>-2.7209173623934584E-2</v>
      </c>
      <c r="M33" s="6">
        <f t="shared" ca="1" si="5"/>
        <v>2.7209173623934584E-2</v>
      </c>
      <c r="N33" s="6">
        <f t="shared" ca="1" si="6"/>
        <v>0</v>
      </c>
      <c r="O33" s="1">
        <f t="shared" ca="1" si="1"/>
        <v>5.5327538437157386</v>
      </c>
    </row>
    <row r="34" spans="2:15" x14ac:dyDescent="0.45">
      <c r="B34">
        <f t="shared" si="2"/>
        <v>8.4000000000000047E-2</v>
      </c>
      <c r="C34" s="5">
        <f t="shared" si="0"/>
        <v>1.0008403528988048</v>
      </c>
      <c r="D34" s="1">
        <f ca="1"/>
        <v>96.096020003838277</v>
      </c>
      <c r="E34" s="6">
        <f t="shared" ca="1" si="7"/>
        <v>2.7983637750625848E-2</v>
      </c>
      <c r="F34" s="6" cm="1">
        <f t="array" ref="F34">_xll.BSM.DELTA(rho, s, sigma, k, t - B34) - H34</f>
        <v>-2.9144967586181014E-4</v>
      </c>
      <c r="G34" s="6">
        <f t="shared" ca="1" si="8"/>
        <v>51.380185234700427</v>
      </c>
      <c r="H34" s="6">
        <f t="shared" si="9"/>
        <v>-0.47534250274629275</v>
      </c>
      <c r="I34" s="6">
        <f t="shared" ca="1" si="10"/>
        <v>51.423362722303537</v>
      </c>
      <c r="J34" s="6">
        <f t="shared" ca="1" si="11"/>
        <v>-45.678522652582302</v>
      </c>
      <c r="K34" s="6">
        <f t="shared" ca="1" si="3"/>
        <v>5.744840069721235</v>
      </c>
      <c r="L34" s="6">
        <f t="shared" ca="1" si="4"/>
        <v>-2.800715388172869E-2</v>
      </c>
      <c r="M34" s="6">
        <f t="shared" ca="1" si="5"/>
        <v>2.800715388172869E-2</v>
      </c>
      <c r="N34" s="6">
        <f t="shared" ca="1" si="6"/>
        <v>0</v>
      </c>
      <c r="O34" s="1">
        <f t="shared" ca="1" si="1"/>
        <v>3.9039799961617234</v>
      </c>
    </row>
    <row r="35" spans="2:15" x14ac:dyDescent="0.45">
      <c r="B35">
        <f t="shared" si="2"/>
        <v>8.800000000000005E-2</v>
      </c>
      <c r="C35" s="5">
        <f t="shared" si="0"/>
        <v>1.0008803873136036</v>
      </c>
      <c r="D35" s="1">
        <f ca="1"/>
        <v>96.325304972834957</v>
      </c>
      <c r="E35" s="6">
        <f t="shared" ca="1" si="7"/>
        <v>2.8390590834134824E-2</v>
      </c>
      <c r="F35" s="6" cm="1">
        <f t="array" ref="F35">_xll.BSM.DELTA(rho, s, sigma, k, t - B35) - H35</f>
        <v>-2.9499606108845944E-4</v>
      </c>
      <c r="G35" s="6">
        <f t="shared" ca="1" si="8"/>
        <v>51.40816887245105</v>
      </c>
      <c r="H35" s="6">
        <f t="shared" si="9"/>
        <v>-0.47563395242215456</v>
      </c>
      <c r="I35" s="6">
        <f t="shared" ca="1" si="10"/>
        <v>51.453427972141945</v>
      </c>
      <c r="J35" s="6">
        <f t="shared" ca="1" si="11"/>
        <v>-45.815585522498907</v>
      </c>
      <c r="K35" s="6">
        <f t="shared" ca="1" si="3"/>
        <v>5.6378424496430384</v>
      </c>
      <c r="L35" s="6">
        <f t="shared" ca="1" si="4"/>
        <v>-2.8415585550130906E-2</v>
      </c>
      <c r="M35" s="6">
        <f t="shared" ca="1" si="5"/>
        <v>2.8415585550130906E-2</v>
      </c>
      <c r="N35" s="6">
        <f t="shared" ca="1" si="6"/>
        <v>0</v>
      </c>
      <c r="O35" s="1">
        <f t="shared" ca="1" si="1"/>
        <v>3.6746950271650434</v>
      </c>
    </row>
    <row r="36" spans="2:15" x14ac:dyDescent="0.45">
      <c r="B36">
        <f t="shared" si="2"/>
        <v>9.2000000000000054E-2</v>
      </c>
      <c r="C36" s="5">
        <f t="shared" si="0"/>
        <v>1.0009204233298112</v>
      </c>
      <c r="D36" s="1">
        <f ca="1"/>
        <v>97.189338743226557</v>
      </c>
      <c r="E36" s="6">
        <f t="shared" ca="1" si="7"/>
        <v>2.9001280826491737E-2</v>
      </c>
      <c r="F36" s="6" cm="1">
        <f t="array" ref="F36">_xll.BSM.DELTA(rho, s, sigma, k, t - B36) - H36</f>
        <v>-2.9867447044423789E-4</v>
      </c>
      <c r="G36" s="6">
        <f t="shared" ca="1" si="8"/>
        <v>51.436559463285185</v>
      </c>
      <c r="H36" s="6">
        <f t="shared" si="9"/>
        <v>-0.47592894848324302</v>
      </c>
      <c r="I36" s="6">
        <f t="shared" ca="1" si="10"/>
        <v>51.483902872620419</v>
      </c>
      <c r="J36" s="6">
        <f t="shared" ca="1" si="11"/>
        <v>-46.255219791845526</v>
      </c>
      <c r="K36" s="6">
        <f t="shared" ca="1" si="3"/>
        <v>5.2286830807748927</v>
      </c>
      <c r="L36" s="6">
        <f t="shared" ca="1" si="4"/>
        <v>-2.9027974281958847E-2</v>
      </c>
      <c r="M36" s="6">
        <f t="shared" ca="1" si="5"/>
        <v>2.9027974281958847E-2</v>
      </c>
      <c r="N36" s="6">
        <f t="shared" ca="1" si="6"/>
        <v>0</v>
      </c>
      <c r="O36" s="1">
        <f t="shared" ca="1" si="1"/>
        <v>2.810661256773443</v>
      </c>
    </row>
    <row r="37" spans="2:15" x14ac:dyDescent="0.45">
      <c r="B37">
        <f t="shared" si="2"/>
        <v>9.6000000000000058E-2</v>
      </c>
      <c r="C37" s="5">
        <f t="shared" si="0"/>
        <v>1.0009604609474914</v>
      </c>
      <c r="D37" s="1">
        <f ca="1"/>
        <v>95.621248531970721</v>
      </c>
      <c r="E37" s="6">
        <f t="shared" ca="1" si="7"/>
        <v>2.8897033817929494E-2</v>
      </c>
      <c r="F37" s="6" cm="1">
        <f t="array" ref="F37">_xll.BSM.DELTA(rho, s, sigma, k, t - B37) - H37</f>
        <v>-3.0249331330095552E-4</v>
      </c>
      <c r="G37" s="6">
        <f t="shared" ca="1" si="8"/>
        <v>51.465560744111677</v>
      </c>
      <c r="H37" s="6">
        <f t="shared" si="9"/>
        <v>-0.47622762295368726</v>
      </c>
      <c r="I37" s="6">
        <f t="shared" ca="1" si="10"/>
        <v>51.514991405347139</v>
      </c>
      <c r="J37" s="6">
        <f t="shared" ca="1" si="11"/>
        <v>-45.537479892244171</v>
      </c>
      <c r="K37" s="6">
        <f t="shared" ca="1" si="3"/>
        <v>5.9775115131029679</v>
      </c>
      <c r="L37" s="6">
        <f t="shared" ca="1" si="4"/>
        <v>-2.8924788290409953E-2</v>
      </c>
      <c r="M37" s="6">
        <f t="shared" ca="1" si="5"/>
        <v>2.8924788290409953E-2</v>
      </c>
      <c r="N37" s="6">
        <f t="shared" ca="1" si="6"/>
        <v>0</v>
      </c>
      <c r="O37" s="1">
        <f t="shared" ca="1" si="1"/>
        <v>4.3787514680292787</v>
      </c>
    </row>
    <row r="38" spans="2:15" x14ac:dyDescent="0.45">
      <c r="B38">
        <f t="shared" si="2"/>
        <v>0.10000000000000006</v>
      </c>
      <c r="C38" s="5">
        <f t="shared" si="0"/>
        <v>1.0010005001667084</v>
      </c>
      <c r="D38" s="1">
        <f ca="1"/>
        <v>95.710308317697908</v>
      </c>
      <c r="E38" s="6">
        <f t="shared" ca="1" si="7"/>
        <v>2.9302233483457812E-2</v>
      </c>
      <c r="F38" s="6" cm="1">
        <f t="array" ref="F38">_xll.BSM.DELTA(rho, s, sigma, k, t - B38) - H38</f>
        <v>-3.0646176873216913E-4</v>
      </c>
      <c r="G38" s="6">
        <f t="shared" ca="1" si="8"/>
        <v>51.494457777929604</v>
      </c>
      <c r="H38" s="6">
        <f t="shared" si="9"/>
        <v>-0.47653011626698821</v>
      </c>
      <c r="I38" s="6">
        <f t="shared" ca="1" si="10"/>
        <v>51.545977991520978</v>
      </c>
      <c r="J38" s="6">
        <f t="shared" ca="1" si="11"/>
        <v>-45.608844350581876</v>
      </c>
      <c r="K38" s="6">
        <f t="shared" ca="1" si="3"/>
        <v>5.937133640939102</v>
      </c>
      <c r="L38" s="6">
        <f t="shared" ca="1" si="4"/>
        <v>-2.9331550372942938E-2</v>
      </c>
      <c r="M38" s="6">
        <f t="shared" ca="1" si="5"/>
        <v>2.9331550372942938E-2</v>
      </c>
      <c r="N38" s="6">
        <f t="shared" ca="1" si="6"/>
        <v>0</v>
      </c>
      <c r="O38" s="1">
        <f t="shared" ca="1" si="1"/>
        <v>4.2896916823020916</v>
      </c>
    </row>
    <row r="39" spans="2:15" x14ac:dyDescent="0.45">
      <c r="B39">
        <f t="shared" si="2"/>
        <v>0.10400000000000006</v>
      </c>
      <c r="C39" s="5">
        <f t="shared" si="0"/>
        <v>1.001040540987526</v>
      </c>
      <c r="D39" s="1">
        <f ca="1"/>
        <v>95.158666470271811</v>
      </c>
      <c r="E39" s="6">
        <f t="shared" ca="1" si="7"/>
        <v>2.9524597104179151E-2</v>
      </c>
      <c r="F39" s="6" cm="1">
        <f t="array" ref="F39">_xll.BSM.DELTA(rho, s, sigma, k, t - B39) - H39</f>
        <v>-3.1058987850401953E-4</v>
      </c>
      <c r="G39" s="6">
        <f t="shared" ca="1" si="8"/>
        <v>51.52376001141306</v>
      </c>
      <c r="H39" s="6">
        <f t="shared" si="9"/>
        <v>-0.47683657803572038</v>
      </c>
      <c r="I39" s="6">
        <f t="shared" ca="1" si="10"/>
        <v>51.577372595536389</v>
      </c>
      <c r="J39" s="6">
        <f t="shared" ca="1" si="11"/>
        <v>-45.375132890126856</v>
      </c>
      <c r="K39" s="6">
        <f t="shared" ca="1" si="3"/>
        <v>6.2022397054095322</v>
      </c>
      <c r="L39" s="6">
        <f t="shared" ca="1" si="4"/>
        <v>-2.9555318657606241E-2</v>
      </c>
      <c r="M39" s="6">
        <f t="shared" ca="1" si="5"/>
        <v>2.9555318657606241E-2</v>
      </c>
      <c r="N39" s="6">
        <f t="shared" ca="1" si="6"/>
        <v>0</v>
      </c>
      <c r="O39" s="1">
        <f t="shared" ca="1" si="1"/>
        <v>4.841333529728189</v>
      </c>
    </row>
    <row r="40" spans="2:15" x14ac:dyDescent="0.45">
      <c r="B40">
        <f t="shared" si="2"/>
        <v>0.10800000000000007</v>
      </c>
      <c r="C40" s="5">
        <f t="shared" si="0"/>
        <v>1.0010805834100087</v>
      </c>
      <c r="D40" s="1">
        <f ca="1"/>
        <v>95.668437814927941</v>
      </c>
      <c r="E40" s="6">
        <f t="shared" ca="1" si="7"/>
        <v>3.0092388300966139E-2</v>
      </c>
      <c r="F40" s="6" cm="1">
        <f t="array" ref="F40">_xll.BSM.DELTA(rho, s, sigma, k, t - B40) - H40</f>
        <v>-3.1488865423734413E-4</v>
      </c>
      <c r="G40" s="6">
        <f t="shared" ca="1" si="8"/>
        <v>51.553284608517238</v>
      </c>
      <c r="H40" s="6">
        <f t="shared" si="9"/>
        <v>-0.4771471679142244</v>
      </c>
      <c r="I40" s="6">
        <f t="shared" ca="1" si="10"/>
        <v>51.608992232596663</v>
      </c>
      <c r="J40" s="6">
        <f t="shared" ca="1" si="11"/>
        <v>-45.647924162170959</v>
      </c>
      <c r="K40" s="6">
        <f t="shared" ca="1" si="3"/>
        <v>5.9610680704257035</v>
      </c>
      <c r="L40" s="6">
        <f t="shared" ca="1" si="4"/>
        <v>-3.0124905636531703E-2</v>
      </c>
      <c r="M40" s="6">
        <f t="shared" ca="1" si="5"/>
        <v>3.0124905636531703E-2</v>
      </c>
      <c r="N40" s="6">
        <f t="shared" ca="1" si="6"/>
        <v>0</v>
      </c>
      <c r="O40" s="1">
        <f t="shared" ca="1" si="1"/>
        <v>4.3315621850720589</v>
      </c>
    </row>
    <row r="41" spans="2:15" x14ac:dyDescent="0.45">
      <c r="B41">
        <f t="shared" si="2"/>
        <v>0.11200000000000007</v>
      </c>
      <c r="C41" s="5">
        <f t="shared" si="0"/>
        <v>1.0011206274342201</v>
      </c>
      <c r="D41" s="1">
        <f ca="1"/>
        <v>95.573007910186391</v>
      </c>
      <c r="E41" s="6">
        <f t="shared" ca="1" si="7"/>
        <v>3.0489003957436311E-2</v>
      </c>
      <c r="F41" s="6" cm="1">
        <f t="array" ref="F41">_xll.BSM.DELTA(rho, s, sigma, k, t - B41) - H41</f>
        <v>-3.1937020126432403E-4</v>
      </c>
      <c r="G41" s="6">
        <f t="shared" ca="1" si="8"/>
        <v>51.583376996818203</v>
      </c>
      <c r="H41" s="6">
        <f t="shared" si="9"/>
        <v>-0.47746205656846175</v>
      </c>
      <c r="I41" s="6">
        <f t="shared" ca="1" si="10"/>
        <v>51.641182744230555</v>
      </c>
      <c r="J41" s="6">
        <f t="shared" ca="1" si="11"/>
        <v>-45.632484909231458</v>
      </c>
      <c r="K41" s="6">
        <f t="shared" ca="1" si="3"/>
        <v>6.0086978349990972</v>
      </c>
      <c r="L41" s="6">
        <f t="shared" ca="1" si="4"/>
        <v>-3.052317077171306E-2</v>
      </c>
      <c r="M41" s="6">
        <f t="shared" ca="1" si="5"/>
        <v>3.052317077171306E-2</v>
      </c>
      <c r="N41" s="6">
        <f t="shared" ca="1" si="6"/>
        <v>0</v>
      </c>
      <c r="O41" s="1">
        <f t="shared" ca="1" si="1"/>
        <v>4.4269920898136093</v>
      </c>
    </row>
    <row r="42" spans="2:15" x14ac:dyDescent="0.45">
      <c r="B42">
        <f t="shared" si="2"/>
        <v>0.11600000000000008</v>
      </c>
      <c r="C42" s="5">
        <f t="shared" si="0"/>
        <v>1.0011606730602247</v>
      </c>
      <c r="D42" s="1">
        <f ca="1"/>
        <v>95.380865150366361</v>
      </c>
      <c r="E42" s="6">
        <f t="shared" ca="1" si="7"/>
        <v>3.0872133013832022E-2</v>
      </c>
      <c r="F42" s="6" cm="1">
        <f t="array" ref="F42">_xll.BSM.DELTA(rho, s, sigma, k, t - B42) - H42</f>
        <v>-3.2404786241146954E-4</v>
      </c>
      <c r="G42" s="6">
        <f t="shared" ca="1" si="8"/>
        <v>51.613866000775637</v>
      </c>
      <c r="H42" s="6">
        <f t="shared" si="9"/>
        <v>-0.47778142676972607</v>
      </c>
      <c r="I42" s="6">
        <f t="shared" ca="1" si="10"/>
        <v>51.673772824576787</v>
      </c>
      <c r="J42" s="6">
        <f t="shared" ca="1" si="11"/>
        <v>-45.571205838072885</v>
      </c>
      <c r="K42" s="6">
        <f t="shared" ca="1" si="3"/>
        <v>6.1025669865039021</v>
      </c>
      <c r="L42" s="6">
        <f t="shared" ca="1" si="4"/>
        <v>-3.0907965466932849E-2</v>
      </c>
      <c r="M42" s="6">
        <f t="shared" ca="1" si="5"/>
        <v>3.0907965466932849E-2</v>
      </c>
      <c r="N42" s="6">
        <f t="shared" ca="1" si="6"/>
        <v>0</v>
      </c>
      <c r="O42" s="1">
        <f t="shared" ca="1" si="1"/>
        <v>4.6191348496336389</v>
      </c>
    </row>
    <row r="43" spans="2:15" x14ac:dyDescent="0.45">
      <c r="B43">
        <f t="shared" si="2"/>
        <v>0.12000000000000008</v>
      </c>
      <c r="C43" s="5">
        <f t="shared" si="0"/>
        <v>1.0012007202880864</v>
      </c>
      <c r="D43" s="1">
        <f ca="1"/>
        <v>94.711154623302022</v>
      </c>
      <c r="E43" s="6">
        <f t="shared" ca="1" si="7"/>
        <v>3.1116582561051247E-2</v>
      </c>
      <c r="F43" s="6" cm="1">
        <f t="array" ref="F43">_xll.BSM.DELTA(rho, s, sigma, k, t - B43) - H43</f>
        <v>-3.2893638554970517E-4</v>
      </c>
      <c r="G43" s="6">
        <f t="shared" ca="1" si="8"/>
        <v>51.644738133789467</v>
      </c>
      <c r="H43" s="6">
        <f t="shared" si="9"/>
        <v>-0.47810547463213754</v>
      </c>
      <c r="I43" s="6">
        <f t="shared" ca="1" si="10"/>
        <v>51.706749018639613</v>
      </c>
      <c r="J43" s="6">
        <f t="shared" ca="1" si="11"/>
        <v>-45.281921534131584</v>
      </c>
      <c r="K43" s="6">
        <f t="shared" ca="1" si="3"/>
        <v>6.4248274845080289</v>
      </c>
      <c r="L43" s="6">
        <f t="shared" ca="1" si="4"/>
        <v>-3.1153944873028215E-2</v>
      </c>
      <c r="M43" s="6">
        <f t="shared" ca="1" si="5"/>
        <v>3.1153944873028215E-2</v>
      </c>
      <c r="N43" s="6">
        <f t="shared" ca="1" si="6"/>
        <v>0</v>
      </c>
      <c r="O43" s="1">
        <f t="shared" ca="1" si="1"/>
        <v>5.2888453766979779</v>
      </c>
    </row>
    <row r="44" spans="2:15" x14ac:dyDescent="0.45">
      <c r="B44">
        <f t="shared" si="2"/>
        <v>0.12400000000000008</v>
      </c>
      <c r="C44" s="5">
        <f t="shared" si="0"/>
        <v>1.0012407691178693</v>
      </c>
      <c r="D44" s="1">
        <f ca="1"/>
        <v>95.89967305156523</v>
      </c>
      <c r="E44" s="6">
        <f t="shared" ca="1" si="7"/>
        <v>3.1995789681058054E-2</v>
      </c>
      <c r="F44" s="6" cm="1">
        <f t="array" ref="F44">_xll.BSM.DELTA(rho, s, sigma, k, t - B44) - H44</f>
        <v>-3.3405211977699523E-4</v>
      </c>
      <c r="G44" s="6">
        <f t="shared" ca="1" si="8"/>
        <v>51.675854716350521</v>
      </c>
      <c r="H44" s="6">
        <f t="shared" si="9"/>
        <v>-0.47843441101768724</v>
      </c>
      <c r="I44" s="6">
        <f t="shared" ca="1" si="10"/>
        <v>51.739972521022068</v>
      </c>
      <c r="J44" s="6">
        <f t="shared" ca="1" si="11"/>
        <v>-45.881703593214382</v>
      </c>
      <c r="K44" s="6">
        <f t="shared" ca="1" si="3"/>
        <v>5.8582689278076856</v>
      </c>
      <c r="L44" s="6">
        <f t="shared" ca="1" si="4"/>
        <v>-3.203548906879615E-2</v>
      </c>
      <c r="M44" s="6">
        <f t="shared" ca="1" si="5"/>
        <v>3.203548906879615E-2</v>
      </c>
      <c r="N44" s="6">
        <f t="shared" ca="1" si="6"/>
        <v>0</v>
      </c>
      <c r="O44" s="1">
        <f t="shared" ca="1" si="1"/>
        <v>4.1003269484347697</v>
      </c>
    </row>
    <row r="45" spans="2:15" x14ac:dyDescent="0.45">
      <c r="B45">
        <f t="shared" si="2"/>
        <v>0.12800000000000009</v>
      </c>
      <c r="C45" s="5">
        <f t="shared" ref="C45:C76" si="12">EXP(rho*B45)</f>
        <v>1.0012808195496372</v>
      </c>
      <c r="D45" s="1">
        <f ca="1"/>
        <v>95.349416140928994</v>
      </c>
      <c r="E45" s="6">
        <f t="shared" ca="1" si="7"/>
        <v>3.2321456894316335E-2</v>
      </c>
      <c r="F45" s="6" cm="1">
        <f t="array" ref="F45">_xll.BSM.DELTA(rho, s, sigma, k, t - B45) - H45</f>
        <v>-3.3941324612146717E-4</v>
      </c>
      <c r="G45" s="6">
        <f t="shared" ca="1" si="8"/>
        <v>51.707850506031576</v>
      </c>
      <c r="H45" s="6">
        <f t="shared" si="9"/>
        <v>-0.47876846313746424</v>
      </c>
      <c r="I45" s="6">
        <f t="shared" ca="1" si="10"/>
        <v>51.774078931829422</v>
      </c>
      <c r="J45" s="6">
        <f t="shared" ca="1" si="11"/>
        <v>-45.650293426847099</v>
      </c>
      <c r="K45" s="6">
        <f t="shared" ca="1" si="3"/>
        <v>6.1237855049823224</v>
      </c>
      <c r="L45" s="6">
        <f t="shared" ca="1" si="4"/>
        <v>-3.2362854848179329E-2</v>
      </c>
      <c r="M45" s="6">
        <f t="shared" ca="1" si="5"/>
        <v>3.2362854848179329E-2</v>
      </c>
      <c r="N45" s="6">
        <f t="shared" ca="1" si="6"/>
        <v>0</v>
      </c>
      <c r="O45" s="1">
        <f t="shared" ref="O45:O75" ca="1" si="13">MAX(k-D45,0)</f>
        <v>4.6505838590710056</v>
      </c>
    </row>
    <row r="46" spans="2:15" x14ac:dyDescent="0.45">
      <c r="B46">
        <f t="shared" si="2"/>
        <v>0.13200000000000009</v>
      </c>
      <c r="C46" s="5">
        <f t="shared" si="12"/>
        <v>1.0013208715834545</v>
      </c>
      <c r="D46" s="1">
        <f ca="1"/>
        <v>92.559511658689644</v>
      </c>
      <c r="E46" s="6">
        <f t="shared" ca="1" si="7"/>
        <v>3.1894609870268355E-2</v>
      </c>
      <c r="F46" s="6" cm="1">
        <f t="array" ref="F46">_xll.BSM.DELTA(rho, s, sigma, k, t - B46) - H46</f>
        <v>-3.4504005025304263E-4</v>
      </c>
      <c r="G46" s="6">
        <f t="shared" ca="1" si="8"/>
        <v>51.740171962925892</v>
      </c>
      <c r="H46" s="6">
        <f t="shared" si="9"/>
        <v>-0.47910787638358571</v>
      </c>
      <c r="I46" s="6">
        <f t="shared" ca="1" si="10"/>
        <v>51.808514085794769</v>
      </c>
      <c r="J46" s="6">
        <f t="shared" ca="1" si="11"/>
        <v>-44.345991069896534</v>
      </c>
      <c r="K46" s="6">
        <f t="shared" ca="1" si="3"/>
        <v>7.4625230158982347</v>
      </c>
      <c r="L46" s="6">
        <f t="shared" ca="1" si="4"/>
        <v>-3.193673855411136E-2</v>
      </c>
      <c r="M46" s="6">
        <f t="shared" ca="1" si="5"/>
        <v>3.193673855411136E-2</v>
      </c>
      <c r="N46" s="6">
        <f t="shared" ca="1" si="6"/>
        <v>0</v>
      </c>
      <c r="O46" s="1">
        <f t="shared" ca="1" si="13"/>
        <v>7.4404883413103562</v>
      </c>
    </row>
    <row r="47" spans="2:15" x14ac:dyDescent="0.45">
      <c r="B47">
        <f t="shared" si="2"/>
        <v>0.13600000000000009</v>
      </c>
      <c r="C47" s="5">
        <f t="shared" si="12"/>
        <v>1.0013609252193854</v>
      </c>
      <c r="D47" s="1">
        <f ca="1"/>
        <v>91.082287349566059</v>
      </c>
      <c r="E47" s="6">
        <f t="shared" ca="1" si="7"/>
        <v>3.1922362657965588E-2</v>
      </c>
      <c r="F47" s="6" cm="1">
        <f t="array" ref="F47">_xll.BSM.DELTA(rho, s, sigma, k, t - B47) - H47</f>
        <v>-3.5095524647604792E-4</v>
      </c>
      <c r="G47" s="6">
        <f t="shared" ca="1" si="8"/>
        <v>51.772066572796163</v>
      </c>
      <c r="H47" s="6">
        <f t="shared" si="9"/>
        <v>-0.47945291643383875</v>
      </c>
      <c r="I47" s="6">
        <f t="shared" ca="1" si="10"/>
        <v>51.842524483854781</v>
      </c>
      <c r="J47" s="6">
        <f t="shared" ca="1" si="11"/>
        <v>-43.669668305214387</v>
      </c>
      <c r="K47" s="6">
        <f t="shared" ca="1" si="3"/>
        <v>8.1728561786403944</v>
      </c>
      <c r="L47" s="6">
        <f t="shared" ca="1" si="4"/>
        <v>-3.1965806606369176E-2</v>
      </c>
      <c r="M47" s="6">
        <f t="shared" ca="1" si="5"/>
        <v>3.1965806606369176E-2</v>
      </c>
      <c r="N47" s="6">
        <f t="shared" ca="1" si="6"/>
        <v>0</v>
      </c>
      <c r="O47" s="1">
        <f t="shared" ca="1" si="13"/>
        <v>8.9177126504339412</v>
      </c>
    </row>
    <row r="48" spans="2:15" x14ac:dyDescent="0.45">
      <c r="B48">
        <f t="shared" si="2"/>
        <v>0.1400000000000001</v>
      </c>
      <c r="C48" s="5">
        <f t="shared" si="12"/>
        <v>1.0014009804574935</v>
      </c>
      <c r="D48" s="1">
        <f ca="1"/>
        <v>91.355326189793118</v>
      </c>
      <c r="E48" s="6">
        <f t="shared" ca="1" si="7"/>
        <v>3.2585043158088411E-2</v>
      </c>
      <c r="F48" s="6" cm="1">
        <f t="array" ref="F48">_xll.BSM.DELTA(rho, s, sigma, k, t - B48) - H48</f>
        <v>-3.5718436491560812E-4</v>
      </c>
      <c r="G48" s="6">
        <f t="shared" ca="1" si="8"/>
        <v>51.803988935454129</v>
      </c>
      <c r="H48" s="6">
        <f t="shared" si="9"/>
        <v>-0.4798038716803148</v>
      </c>
      <c r="I48" s="6">
        <f t="shared" ca="1" si="10"/>
        <v>51.876565311572911</v>
      </c>
      <c r="J48" s="6">
        <f t="shared" ca="1" si="11"/>
        <v>-43.832639204480799</v>
      </c>
      <c r="K48" s="6">
        <f t="shared" ca="1" si="3"/>
        <v>8.043926107092112</v>
      </c>
      <c r="L48" s="6">
        <f t="shared" ca="1" si="4"/>
        <v>-3.2630694166759476E-2</v>
      </c>
      <c r="M48" s="6">
        <f t="shared" ca="1" si="5"/>
        <v>3.2630694166759476E-2</v>
      </c>
      <c r="N48" s="6">
        <f t="shared" ca="1" si="6"/>
        <v>0</v>
      </c>
      <c r="O48" s="1">
        <f t="shared" ca="1" si="13"/>
        <v>8.6446738102068821</v>
      </c>
    </row>
    <row r="49" spans="2:15" x14ac:dyDescent="0.45">
      <c r="B49">
        <f t="shared" si="2"/>
        <v>0.1440000000000001</v>
      </c>
      <c r="C49" s="5">
        <f t="shared" si="12"/>
        <v>1.0014410372978433</v>
      </c>
      <c r="D49" s="1">
        <f ca="1"/>
        <v>90.132975165905179</v>
      </c>
      <c r="E49" s="6">
        <f t="shared" ca="1" si="7"/>
        <v>3.2739251578195488E-2</v>
      </c>
      <c r="F49" s="6" cm="1">
        <f t="array" ref="F49">_xll.BSM.DELTA(rho, s, sigma, k, t - B49) - H49</f>
        <v>-3.637562168615216E-4</v>
      </c>
      <c r="G49" s="6">
        <f t="shared" ca="1" si="8"/>
        <v>51.836573978612215</v>
      </c>
      <c r="H49" s="6">
        <f t="shared" si="9"/>
        <v>-0.48016105604523041</v>
      </c>
      <c r="I49" s="6">
        <f t="shared" ca="1" si="10"/>
        <v>51.91127241510781</v>
      </c>
      <c r="J49" s="6">
        <f t="shared" ca="1" si="11"/>
        <v>-43.278344540159559</v>
      </c>
      <c r="K49" s="6">
        <f t="shared" ca="1" si="3"/>
        <v>8.6329278749482512</v>
      </c>
      <c r="L49" s="6">
        <f t="shared" ca="1" si="4"/>
        <v>-3.2786430060823143E-2</v>
      </c>
      <c r="M49" s="6">
        <f t="shared" ca="1" si="5"/>
        <v>3.2786430060823143E-2</v>
      </c>
      <c r="N49" s="6">
        <f t="shared" ca="1" si="6"/>
        <v>0</v>
      </c>
      <c r="O49" s="1">
        <f t="shared" ca="1" si="13"/>
        <v>9.8670248340948206</v>
      </c>
    </row>
    <row r="50" spans="2:15" x14ac:dyDescent="0.45">
      <c r="B50">
        <f t="shared" si="2"/>
        <v>0.1480000000000001</v>
      </c>
      <c r="C50" s="5">
        <f t="shared" si="12"/>
        <v>1.0014810957404987</v>
      </c>
      <c r="D50" s="1">
        <f ca="1"/>
        <v>91.155918733100009</v>
      </c>
      <c r="E50" s="6">
        <f t="shared" ca="1" si="7"/>
        <v>3.3741839376420946E-2</v>
      </c>
      <c r="F50" s="6" cm="1">
        <f t="array" ref="F50">_xll.BSM.DELTA(rho, s, sigma, k, t - B50) - H50</f>
        <v>-3.707034577747903E-4</v>
      </c>
      <c r="G50" s="6">
        <f t="shared" ca="1" si="8"/>
        <v>51.869313230190407</v>
      </c>
      <c r="H50" s="6">
        <f t="shared" si="9"/>
        <v>-0.48052481226209193</v>
      </c>
      <c r="I50" s="6">
        <f t="shared" ca="1" si="10"/>
        <v>51.946136649078234</v>
      </c>
      <c r="J50" s="6">
        <f t="shared" ca="1" si="11"/>
        <v>-43.802680735801388</v>
      </c>
      <c r="K50" s="6">
        <f t="shared" ca="1" si="3"/>
        <v>8.1434559132768456</v>
      </c>
      <c r="L50" s="6">
        <f t="shared" ca="1" si="4"/>
        <v>-3.3791814270997957E-2</v>
      </c>
      <c r="M50" s="6">
        <f t="shared" ca="1" si="5"/>
        <v>3.3791814270997957E-2</v>
      </c>
      <c r="N50" s="6">
        <f t="shared" ca="1" si="6"/>
        <v>0</v>
      </c>
      <c r="O50" s="1">
        <f t="shared" ca="1" si="13"/>
        <v>8.8440812668999911</v>
      </c>
    </row>
    <row r="51" spans="2:15" x14ac:dyDescent="0.45">
      <c r="B51">
        <f t="shared" si="2"/>
        <v>0.15200000000000011</v>
      </c>
      <c r="C51" s="5">
        <f t="shared" si="12"/>
        <v>1.0015211557855239</v>
      </c>
      <c r="D51" s="1">
        <f ca="1"/>
        <v>92.954409292713478</v>
      </c>
      <c r="E51" s="6">
        <f t="shared" ca="1" si="7"/>
        <v>3.5089271969291111E-2</v>
      </c>
      <c r="F51" s="6" cm="1">
        <f t="array" ref="F51">_xll.BSM.DELTA(rho, s, sigma, k, t - B51) - H51</f>
        <v>-3.780632730147615E-4</v>
      </c>
      <c r="G51" s="6">
        <f t="shared" ca="1" si="8"/>
        <v>51.903055069566825</v>
      </c>
      <c r="H51" s="6">
        <f t="shared" si="9"/>
        <v>-0.48089551571986672</v>
      </c>
      <c r="I51" s="6">
        <f t="shared" ca="1" si="10"/>
        <v>51.982007702072266</v>
      </c>
      <c r="J51" s="6">
        <f t="shared" ca="1" si="11"/>
        <v>-44.701358595255023</v>
      </c>
      <c r="K51" s="6">
        <f t="shared" ca="1" si="3"/>
        <v>7.2806491068172434</v>
      </c>
      <c r="L51" s="6">
        <f t="shared" ca="1" si="4"/>
        <v>-3.5142648218357019E-2</v>
      </c>
      <c r="M51" s="6">
        <f t="shared" ca="1" si="5"/>
        <v>3.5142648218357019E-2</v>
      </c>
      <c r="N51" s="6">
        <f t="shared" ca="1" si="6"/>
        <v>0</v>
      </c>
      <c r="O51" s="1">
        <f t="shared" ca="1" si="13"/>
        <v>7.0455907072865216</v>
      </c>
    </row>
    <row r="52" spans="2:15" x14ac:dyDescent="0.45">
      <c r="B52">
        <f t="shared" si="2"/>
        <v>0.15600000000000011</v>
      </c>
      <c r="C52" s="5">
        <f t="shared" si="12"/>
        <v>1.0015612174329829</v>
      </c>
      <c r="D52" s="1">
        <f ca="1"/>
        <v>93.835490578536408</v>
      </c>
      <c r="E52" s="6">
        <f t="shared" ca="1" si="7"/>
        <v>3.6152629898752835E-2</v>
      </c>
      <c r="F52" s="6" cm="1">
        <f t="array" ref="F52">_xll.BSM.DELTA(rho, s, sigma, k, t - B52) - H52</f>
        <v>-3.8587821933422362E-4</v>
      </c>
      <c r="G52" s="6">
        <f t="shared" ca="1" si="8"/>
        <v>51.938144341536116</v>
      </c>
      <c r="H52" s="6">
        <f t="shared" si="9"/>
        <v>-0.48127357899288148</v>
      </c>
      <c r="I52" s="6">
        <f t="shared" ca="1" si="10"/>
        <v>52.019231077918903</v>
      </c>
      <c r="J52" s="6">
        <f t="shared" ca="1" si="11"/>
        <v>-45.160542387285027</v>
      </c>
      <c r="K52" s="6">
        <f t="shared" ca="1" si="3"/>
        <v>6.8586886906338762</v>
      </c>
      <c r="L52" s="6">
        <f t="shared" ca="1" si="4"/>
        <v>-3.6209072014798949E-2</v>
      </c>
      <c r="M52" s="6">
        <f t="shared" ca="1" si="5"/>
        <v>3.6209072014798949E-2</v>
      </c>
      <c r="N52" s="6">
        <f t="shared" ca="1" si="6"/>
        <v>0</v>
      </c>
      <c r="O52" s="1">
        <f t="shared" ca="1" si="13"/>
        <v>6.1645094214635918</v>
      </c>
    </row>
    <row r="53" spans="2:15" x14ac:dyDescent="0.45">
      <c r="B53">
        <f t="shared" si="2"/>
        <v>0.16000000000000011</v>
      </c>
      <c r="C53" s="5">
        <f t="shared" si="12"/>
        <v>1.0016012806829397</v>
      </c>
      <c r="D53" s="1">
        <f ca="1"/>
        <v>93.955889302626559</v>
      </c>
      <c r="E53" s="6">
        <f t="shared" ca="1" si="7"/>
        <v>3.6977942589144705E-2</v>
      </c>
      <c r="F53" s="6" cm="1">
        <f t="array" ref="F53">_xll.BSM.DELTA(rho, s, sigma, k, t - B53) - H53</f>
        <v>-3.9419726564465796E-4</v>
      </c>
      <c r="G53" s="6">
        <f t="shared" ca="1" si="8"/>
        <v>51.974296971434867</v>
      </c>
      <c r="H53" s="6">
        <f t="shared" si="9"/>
        <v>-0.4816594572122157</v>
      </c>
      <c r="I53" s="6">
        <f t="shared" ca="1" si="10"/>
        <v>52.0575224091846</v>
      </c>
      <c r="J53" s="6">
        <f t="shared" ca="1" si="11"/>
        <v>-45.254742643394131</v>
      </c>
      <c r="K53" s="6">
        <f t="shared" ca="1" si="3"/>
        <v>6.8027797657904685</v>
      </c>
      <c r="L53" s="6">
        <f t="shared" ca="1" si="4"/>
        <v>-3.7037154654307555E-2</v>
      </c>
      <c r="M53" s="6">
        <f t="shared" ca="1" si="5"/>
        <v>3.7037154654307555E-2</v>
      </c>
      <c r="N53" s="6">
        <f t="shared" ca="1" si="6"/>
        <v>0</v>
      </c>
      <c r="O53" s="1">
        <f t="shared" ca="1" si="13"/>
        <v>6.0441106973734406</v>
      </c>
    </row>
    <row r="54" spans="2:15" x14ac:dyDescent="0.45">
      <c r="B54">
        <f t="shared" si="2"/>
        <v>0.16400000000000012</v>
      </c>
      <c r="C54" s="5">
        <f t="shared" si="12"/>
        <v>1.0016413455354589</v>
      </c>
      <c r="D54" s="1">
        <f ca="1"/>
        <v>94.796222679387313</v>
      </c>
      <c r="E54" s="6">
        <f t="shared" ca="1" si="7"/>
        <v>3.8147572373574655E-2</v>
      </c>
      <c r="F54" s="6" cm="1">
        <f t="array" ref="F54">_xll.BSM.DELTA(rho, s, sigma, k, t - B54) - H54</f>
        <v>-4.0307709148296178E-4</v>
      </c>
      <c r="G54" s="6">
        <f t="shared" ca="1" si="8"/>
        <v>52.011274914024014</v>
      </c>
      <c r="H54" s="6">
        <f t="shared" si="9"/>
        <v>-0.48205365447786036</v>
      </c>
      <c r="I54" s="6">
        <f t="shared" ca="1" si="10"/>
        <v>52.096643387897672</v>
      </c>
      <c r="J54" s="6">
        <f t="shared" ca="1" si="11"/>
        <v>-45.696865573295682</v>
      </c>
      <c r="K54" s="6">
        <f t="shared" ca="1" si="3"/>
        <v>6.3997778146019897</v>
      </c>
      <c r="L54" s="6">
        <f t="shared" ca="1" si="4"/>
        <v>-3.8210185721178618E-2</v>
      </c>
      <c r="M54" s="6">
        <f t="shared" ca="1" si="5"/>
        <v>3.8210185721178618E-2</v>
      </c>
      <c r="N54" s="6">
        <f t="shared" ca="1" si="6"/>
        <v>0</v>
      </c>
      <c r="O54" s="1">
        <f t="shared" ca="1" si="13"/>
        <v>5.2037773206126872</v>
      </c>
    </row>
    <row r="55" spans="2:15" x14ac:dyDescent="0.45">
      <c r="B55">
        <f t="shared" si="2"/>
        <v>0.16800000000000012</v>
      </c>
      <c r="C55" s="5">
        <f t="shared" si="12"/>
        <v>1.0016814119906041</v>
      </c>
      <c r="D55" s="1">
        <f ca="1"/>
        <v>94.668445869772583</v>
      </c>
      <c r="E55" s="6">
        <f t="shared" ca="1" si="7"/>
        <v>3.8993096295051065E-2</v>
      </c>
      <c r="F55" s="6" cm="1">
        <f t="array" ref="F55">_xll.BSM.DELTA(rho, s, sigma, k, t - B55) - H55</f>
        <v>-4.1258372201907756E-4</v>
      </c>
      <c r="G55" s="6">
        <f t="shared" ca="1" si="8"/>
        <v>52.049422486397589</v>
      </c>
      <c r="H55" s="6">
        <f t="shared" si="9"/>
        <v>-0.48245673156934332</v>
      </c>
      <c r="I55" s="6">
        <f t="shared" ca="1" si="10"/>
        <v>52.13693900947024</v>
      </c>
      <c r="J55" s="6">
        <f t="shared" ca="1" si="11"/>
        <v>-45.67342897707978</v>
      </c>
      <c r="K55" s="6">
        <f t="shared" ca="1" si="3"/>
        <v>6.4635100323904595</v>
      </c>
      <c r="L55" s="6">
        <f t="shared" ca="1" si="4"/>
        <v>-3.9058659754712344E-2</v>
      </c>
      <c r="M55" s="6">
        <f t="shared" ca="1" si="5"/>
        <v>3.9058659754712344E-2</v>
      </c>
      <c r="N55" s="6">
        <f t="shared" ca="1" si="6"/>
        <v>0</v>
      </c>
      <c r="O55" s="1">
        <f t="shared" ca="1" si="13"/>
        <v>5.331554130227417</v>
      </c>
    </row>
    <row r="56" spans="2:15" x14ac:dyDescent="0.45">
      <c r="B56">
        <f t="shared" si="2"/>
        <v>0.17200000000000013</v>
      </c>
      <c r="C56" s="5">
        <f t="shared" si="12"/>
        <v>1.0017214800484395</v>
      </c>
      <c r="D56" s="1">
        <f ca="1"/>
        <v>95.270579378693853</v>
      </c>
      <c r="E56" s="6">
        <f t="shared" ca="1" si="7"/>
        <v>4.0210665401231041E-2</v>
      </c>
      <c r="F56" s="6" cm="1">
        <f t="array" ref="F56">_xll.BSM.DELTA(rho, s, sigma, k, t - B56) - H56</f>
        <v>-4.227946079696232E-4</v>
      </c>
      <c r="G56" s="6">
        <f t="shared" ca="1" si="8"/>
        <v>52.08841558269264</v>
      </c>
      <c r="H56" s="6">
        <f t="shared" si="9"/>
        <v>-0.4828693152913624</v>
      </c>
      <c r="I56" s="6">
        <f t="shared" ca="1" si="10"/>
        <v>52.178084750873069</v>
      </c>
      <c r="J56" s="6">
        <f t="shared" ca="1" si="11"/>
        <v>-46.003239432001294</v>
      </c>
      <c r="K56" s="6">
        <f t="shared" ca="1" si="3"/>
        <v>6.1748453188717747</v>
      </c>
      <c r="L56" s="6">
        <f t="shared" ca="1" si="4"/>
        <v>-4.0279887259453737E-2</v>
      </c>
      <c r="M56" s="6">
        <f t="shared" ca="1" si="5"/>
        <v>4.0279887259453737E-2</v>
      </c>
      <c r="N56" s="6">
        <f t="shared" ca="1" si="6"/>
        <v>0</v>
      </c>
      <c r="O56" s="1">
        <f t="shared" ca="1" si="13"/>
        <v>4.7294206213061472</v>
      </c>
    </row>
    <row r="57" spans="2:15" x14ac:dyDescent="0.45">
      <c r="B57">
        <f t="shared" si="2"/>
        <v>0.17600000000000013</v>
      </c>
      <c r="C57" s="5">
        <f t="shared" si="12"/>
        <v>1.0017615497090293</v>
      </c>
      <c r="D57" s="1">
        <f ca="1"/>
        <v>97.001076554869343</v>
      </c>
      <c r="E57" s="6">
        <f t="shared" ca="1" si="7"/>
        <v>4.2005198949494719E-2</v>
      </c>
      <c r="F57" s="6" cm="1">
        <f t="array" ref="F57">_xll.BSM.DELTA(rho, s, sigma, k, t - B57) - H57</f>
        <v>-4.338013008719499E-4</v>
      </c>
      <c r="G57" s="6">
        <f t="shared" ca="1" si="8"/>
        <v>52.128626248093873</v>
      </c>
      <c r="H57" s="6">
        <f t="shared" si="9"/>
        <v>-0.48329210989933202</v>
      </c>
      <c r="I57" s="6">
        <f t="shared" ca="1" si="10"/>
        <v>52.220453414493299</v>
      </c>
      <c r="J57" s="6">
        <f t="shared" ca="1" si="11"/>
        <v>-46.879854950709436</v>
      </c>
      <c r="K57" s="6">
        <f t="shared" ca="1" si="3"/>
        <v>5.3405984637838628</v>
      </c>
      <c r="L57" s="6">
        <f t="shared" ca="1" si="4"/>
        <v>-4.2079193195481923E-2</v>
      </c>
      <c r="M57" s="6">
        <f t="shared" ca="1" si="5"/>
        <v>4.2079193195481923E-2</v>
      </c>
      <c r="N57" s="6">
        <f t="shared" ca="1" si="6"/>
        <v>0</v>
      </c>
      <c r="O57" s="1">
        <f t="shared" ca="1" si="13"/>
        <v>2.9989234451306572</v>
      </c>
    </row>
    <row r="58" spans="2:15" x14ac:dyDescent="0.45">
      <c r="B58">
        <f t="shared" si="2"/>
        <v>0.18000000000000013</v>
      </c>
      <c r="C58" s="5">
        <f t="shared" si="12"/>
        <v>1.0018016209724376</v>
      </c>
      <c r="D58" s="1">
        <f ca="1"/>
        <v>97.149456886162554</v>
      </c>
      <c r="E58" s="6">
        <f t="shared" ca="1" si="7"/>
        <v>4.3222898409832386E-2</v>
      </c>
      <c r="F58" s="6" cm="1">
        <f t="array" ref="F58">_xll.BSM.DELTA(rho, s, sigma, k, t - B58) - H58</f>
        <v>-4.4571293631456843E-4</v>
      </c>
      <c r="G58" s="6">
        <f t="shared" ca="1" si="8"/>
        <v>52.17063144704337</v>
      </c>
      <c r="H58" s="6">
        <f t="shared" si="9"/>
        <v>-0.48372591120020397</v>
      </c>
      <c r="I58" s="6">
        <f t="shared" ca="1" si="10"/>
        <v>52.264623150803679</v>
      </c>
      <c r="J58" s="6">
        <f t="shared" ca="1" si="11"/>
        <v>-46.993709554863912</v>
      </c>
      <c r="K58" s="6">
        <f t="shared" ca="1" si="3"/>
        <v>5.270913595939767</v>
      </c>
      <c r="L58" s="6">
        <f t="shared" ca="1" si="4"/>
        <v>-4.330076969009708E-2</v>
      </c>
      <c r="M58" s="6">
        <f t="shared" ca="1" si="5"/>
        <v>4.330076969009708E-2</v>
      </c>
      <c r="N58" s="6">
        <f t="shared" ca="1" si="6"/>
        <v>0</v>
      </c>
      <c r="O58" s="1">
        <f t="shared" ca="1" si="13"/>
        <v>2.8505431138374462</v>
      </c>
    </row>
    <row r="59" spans="2:15" x14ac:dyDescent="0.45">
      <c r="B59">
        <f t="shared" si="2"/>
        <v>0.18400000000000014</v>
      </c>
      <c r="C59" s="5">
        <f t="shared" si="12"/>
        <v>1.0018416938387285</v>
      </c>
      <c r="D59" s="1">
        <f ca="1"/>
        <v>97.015377765700251</v>
      </c>
      <c r="E59" s="6">
        <f t="shared" ca="1" si="7"/>
        <v>4.4415354244037621E-2</v>
      </c>
      <c r="F59" s="6" cm="1">
        <f t="array" ref="F59">_xll.BSM.DELTA(rho, s, sigma, k, t - B59) - H59</f>
        <v>-4.586608304072981E-4</v>
      </c>
      <c r="G59" s="6">
        <f t="shared" ca="1" si="8"/>
        <v>52.2138543454532</v>
      </c>
      <c r="H59" s="6">
        <f t="shared" si="9"/>
        <v>-0.48417162413651854</v>
      </c>
      <c r="I59" s="6">
        <f t="shared" ca="1" si="10"/>
        <v>52.310016279297486</v>
      </c>
      <c r="J59" s="6">
        <f t="shared" ca="1" si="11"/>
        <v>-46.972093019036983</v>
      </c>
      <c r="K59" s="6">
        <f t="shared" ca="1" si="3"/>
        <v>5.3379232602605029</v>
      </c>
      <c r="L59" s="6">
        <f t="shared" ca="1" si="4"/>
        <v>-4.4497153728293805E-2</v>
      </c>
      <c r="M59" s="6">
        <f t="shared" ca="1" si="5"/>
        <v>4.4497153728293805E-2</v>
      </c>
      <c r="N59" s="6">
        <f t="shared" ca="1" si="6"/>
        <v>0</v>
      </c>
      <c r="O59" s="1">
        <f t="shared" ca="1" si="13"/>
        <v>2.9846222342997493</v>
      </c>
    </row>
    <row r="60" spans="2:15" x14ac:dyDescent="0.45">
      <c r="B60">
        <f t="shared" si="2"/>
        <v>0.18800000000000014</v>
      </c>
      <c r="C60" s="5">
        <f t="shared" si="12"/>
        <v>1.0018817683079659</v>
      </c>
      <c r="D60" s="1">
        <f ca="1"/>
        <v>96.710051643423597</v>
      </c>
      <c r="E60" s="6">
        <f t="shared" ca="1" si="7"/>
        <v>4.5639078599567992E-2</v>
      </c>
      <c r="F60" s="6" cm="1">
        <f t="array" ref="F60">_xll.BSM.DELTA(rho, s, sigma, k, t - B60) - H60</f>
        <v>-4.728046360669147E-4</v>
      </c>
      <c r="G60" s="6">
        <f t="shared" ca="1" si="8"/>
        <v>52.258269699697237</v>
      </c>
      <c r="H60" s="6">
        <f t="shared" si="9"/>
        <v>-0.48463028496692584</v>
      </c>
      <c r="I60" s="6">
        <f t="shared" ca="1" si="10"/>
        <v>52.356607655447263</v>
      </c>
      <c r="J60" s="6">
        <f t="shared" ca="1" si="11"/>
        <v>-46.868619887118491</v>
      </c>
      <c r="K60" s="6">
        <f t="shared" ca="1" si="3"/>
        <v>5.4879877683287717</v>
      </c>
      <c r="L60" s="6">
        <f t="shared" ca="1" si="4"/>
        <v>-4.5724960771281423E-2</v>
      </c>
      <c r="M60" s="6">
        <f t="shared" ca="1" si="5"/>
        <v>4.5724960771281423E-2</v>
      </c>
      <c r="N60" s="6">
        <f t="shared" ca="1" si="6"/>
        <v>0</v>
      </c>
      <c r="O60" s="1">
        <f t="shared" ca="1" si="13"/>
        <v>3.2899483565764029</v>
      </c>
    </row>
    <row r="61" spans="2:15" x14ac:dyDescent="0.45">
      <c r="B61">
        <f t="shared" si="2"/>
        <v>0.19200000000000014</v>
      </c>
      <c r="C61" s="5">
        <f t="shared" si="12"/>
        <v>1.0019218443802145</v>
      </c>
      <c r="D61" s="1">
        <f ca="1"/>
        <v>95.710615540036699</v>
      </c>
      <c r="E61" s="6">
        <f t="shared" ca="1" si="7"/>
        <v>4.664973796598549E-2</v>
      </c>
      <c r="F61" s="6" cm="1">
        <f t="array" ref="F61">_xll.BSM.DELTA(rho, s, sigma, k, t - B61) - H61</f>
        <v>-4.8834072625081326E-4</v>
      </c>
      <c r="G61" s="6">
        <f t="shared" ca="1" si="8"/>
        <v>52.303908778296808</v>
      </c>
      <c r="H61" s="6">
        <f t="shared" si="9"/>
        <v>-0.48510308960299275</v>
      </c>
      <c r="I61" s="6">
        <f t="shared" ca="1" si="10"/>
        <v>52.404428751445629</v>
      </c>
      <c r="J61" s="6">
        <f t="shared" ca="1" si="11"/>
        <v>-46.429515306276016</v>
      </c>
      <c r="K61" s="6">
        <f t="shared" ca="1" si="3"/>
        <v>5.9749134451696122</v>
      </c>
      <c r="L61" s="6">
        <f t="shared" ca="1" si="4"/>
        <v>-4.6739391502733894E-2</v>
      </c>
      <c r="M61" s="6">
        <f t="shared" ca="1" si="5"/>
        <v>4.6739391502733894E-2</v>
      </c>
      <c r="N61" s="6">
        <f t="shared" ca="1" si="6"/>
        <v>0</v>
      </c>
      <c r="O61" s="1">
        <f t="shared" ca="1" si="13"/>
        <v>4.2893844599633013</v>
      </c>
    </row>
    <row r="62" spans="2:15" x14ac:dyDescent="0.45">
      <c r="B62">
        <f t="shared" si="2"/>
        <v>0.19600000000000015</v>
      </c>
      <c r="C62" s="5">
        <f t="shared" si="12"/>
        <v>1.0019619220555378</v>
      </c>
      <c r="D62" s="1">
        <f ca="1"/>
        <v>98.218522082714912</v>
      </c>
      <c r="E62" s="6">
        <f t="shared" ca="1" si="7"/>
        <v>4.9553600357129565E-2</v>
      </c>
      <c r="F62" s="6" cm="1">
        <f t="array" ref="F62">_xll.BSM.DELTA(rho, s, sigma, k, t - B62) - H62</f>
        <v>-5.055138237244905E-4</v>
      </c>
      <c r="G62" s="6">
        <f t="shared" ca="1" si="8"/>
        <v>52.350558516262794</v>
      </c>
      <c r="H62" s="6">
        <f t="shared" si="9"/>
        <v>-0.48559143032924357</v>
      </c>
      <c r="I62" s="6">
        <f t="shared" ca="1" si="10"/>
        <v>52.453266231635574</v>
      </c>
      <c r="J62" s="6">
        <f t="shared" ca="1" si="11"/>
        <v>-47.694072622969927</v>
      </c>
      <c r="K62" s="6">
        <f t="shared" ca="1" si="3"/>
        <v>4.7591936086656474</v>
      </c>
      <c r="L62" s="6">
        <f t="shared" ca="1" si="4"/>
        <v>-4.9650820658601526E-2</v>
      </c>
      <c r="M62" s="6">
        <f t="shared" ca="1" si="5"/>
        <v>4.9650820658601526E-2</v>
      </c>
      <c r="N62" s="6">
        <f t="shared" ca="1" si="6"/>
        <v>0</v>
      </c>
      <c r="O62" s="1">
        <f t="shared" ca="1" si="13"/>
        <v>1.7814779172850876</v>
      </c>
    </row>
    <row r="63" spans="2:15" x14ac:dyDescent="0.45">
      <c r="B63">
        <f t="shared" si="2"/>
        <v>0.20000000000000015</v>
      </c>
      <c r="C63" s="5">
        <f t="shared" si="12"/>
        <v>1.0020020013340003</v>
      </c>
      <c r="D63" s="1">
        <f ca="1"/>
        <v>97.577004432583792</v>
      </c>
      <c r="E63" s="6">
        <f t="shared" ca="1" si="7"/>
        <v>5.1089881110366393E-2</v>
      </c>
      <c r="F63" s="6" cm="1">
        <f t="array" ref="F63">_xll.BSM.DELTA(rho, s, sigma, k, t - B63) - H63</f>
        <v>-5.2463347710035579E-4</v>
      </c>
      <c r="G63" s="6">
        <f t="shared" ca="1" si="8"/>
        <v>52.400112116619923</v>
      </c>
      <c r="H63" s="6">
        <f t="shared" si="9"/>
        <v>-0.48609694415296806</v>
      </c>
      <c r="I63" s="6">
        <f t="shared" ca="1" si="10"/>
        <v>52.505017210979162</v>
      </c>
      <c r="J63" s="6">
        <f t="shared" ca="1" si="11"/>
        <v>-47.431883674279597</v>
      </c>
      <c r="K63" s="6">
        <f t="shared" ca="1" si="3"/>
        <v>5.0731335366995651</v>
      </c>
      <c r="L63" s="6">
        <f t="shared" ca="1" si="4"/>
        <v>-5.1192163120503266E-2</v>
      </c>
      <c r="M63" s="6">
        <f t="shared" ca="1" si="5"/>
        <v>5.1192163120503266E-2</v>
      </c>
      <c r="N63" s="6">
        <f t="shared" ca="1" si="6"/>
        <v>0</v>
      </c>
      <c r="O63" s="1">
        <f t="shared" ca="1" si="13"/>
        <v>2.4229955674162085</v>
      </c>
    </row>
    <row r="64" spans="2:15" x14ac:dyDescent="0.45">
      <c r="B64">
        <f t="shared" si="2"/>
        <v>0.20400000000000015</v>
      </c>
      <c r="C64" s="5">
        <f t="shared" si="12"/>
        <v>1.0020420822156659</v>
      </c>
      <c r="D64" s="1">
        <f ca="1"/>
        <v>95.492391638713229</v>
      </c>
      <c r="E64" s="6">
        <f t="shared" ca="1" si="7"/>
        <v>5.204192708637196E-2</v>
      </c>
      <c r="F64" s="6" cm="1">
        <f t="array" ref="F64">_xll.BSM.DELTA(rho, s, sigma, k, t - B64) - H64</f>
        <v>-5.4609796744270467E-4</v>
      </c>
      <c r="G64" s="6">
        <f t="shared" ca="1" si="8"/>
        <v>52.451201997730287</v>
      </c>
      <c r="H64" s="6">
        <f t="shared" si="9"/>
        <v>-0.48662157763006841</v>
      </c>
      <c r="I64" s="6">
        <f t="shared" ca="1" si="10"/>
        <v>52.558311664520154</v>
      </c>
      <c r="J64" s="6">
        <f t="shared" ca="1" si="11"/>
        <v>-46.468658270898985</v>
      </c>
      <c r="K64" s="6">
        <f t="shared" ca="1" si="3"/>
        <v>6.0896533936211696</v>
      </c>
      <c r="L64" s="6">
        <f t="shared" ca="1" si="4"/>
        <v>-5.214820098014402E-2</v>
      </c>
      <c r="M64" s="6">
        <f t="shared" ca="1" si="5"/>
        <v>5.214820098014402E-2</v>
      </c>
      <c r="N64" s="6">
        <f t="shared" ca="1" si="6"/>
        <v>0</v>
      </c>
      <c r="O64" s="1">
        <f t="shared" ca="1" si="13"/>
        <v>4.5076083612867706</v>
      </c>
    </row>
    <row r="65" spans="2:18" x14ac:dyDescent="0.45">
      <c r="B65">
        <f t="shared" si="2"/>
        <v>0.20800000000000016</v>
      </c>
      <c r="C65" s="5">
        <f t="shared" si="12"/>
        <v>1.0020821647005989</v>
      </c>
      <c r="D65" s="1">
        <f ca="1"/>
        <v>95.007531410893137</v>
      </c>
      <c r="E65" s="6">
        <f t="shared" ca="1" si="7"/>
        <v>5.4082533986229343E-2</v>
      </c>
      <c r="F65" s="6" cm="1">
        <f t="array" ref="F65">_xll.BSM.DELTA(rho, s, sigma, k, t - B65) - H65</f>
        <v>-5.7042996407336011E-4</v>
      </c>
      <c r="G65" s="6">
        <f t="shared" ca="1" si="8"/>
        <v>52.503243924816658</v>
      </c>
      <c r="H65" s="6">
        <f t="shared" si="9"/>
        <v>-0.48716767559751112</v>
      </c>
      <c r="I65" s="6">
        <f t="shared" ca="1" si="10"/>
        <v>52.61256432598384</v>
      </c>
      <c r="J65" s="6">
        <f t="shared" ca="1" si="11"/>
        <v>-46.284598241702334</v>
      </c>
      <c r="K65" s="6">
        <f t="shared" ca="1" si="3"/>
        <v>6.3279660842815062</v>
      </c>
      <c r="L65" s="6">
        <f t="shared" ca="1" si="4"/>
        <v>-5.4195142729414406E-2</v>
      </c>
      <c r="M65" s="6">
        <f t="shared" ca="1" si="5"/>
        <v>5.4195142729414406E-2</v>
      </c>
      <c r="N65" s="6">
        <f t="shared" ca="1" si="6"/>
        <v>0</v>
      </c>
      <c r="O65" s="1">
        <f t="shared" ca="1" si="13"/>
        <v>4.9924685891068634</v>
      </c>
    </row>
    <row r="66" spans="2:18" x14ac:dyDescent="0.45">
      <c r="B66">
        <f t="shared" si="2"/>
        <v>0.21200000000000016</v>
      </c>
      <c r="C66" s="5">
        <f t="shared" si="12"/>
        <v>1.0021222487888632</v>
      </c>
      <c r="D66" s="1">
        <f ca="1"/>
        <v>95.844939045345711</v>
      </c>
      <c r="E66" s="6">
        <f t="shared" ca="1" si="7"/>
        <v>5.722559270873271E-2</v>
      </c>
      <c r="F66" s="6" cm="1">
        <f t="array" ref="F66">_xll.BSM.DELTA(rho, s, sigma, k, t - B66) - H66</f>
        <v>-5.9833143225662688E-4</v>
      </c>
      <c r="G66" s="6">
        <f t="shared" ca="1" si="8"/>
        <v>52.557326458802891</v>
      </c>
      <c r="H66" s="6">
        <f t="shared" si="9"/>
        <v>-0.48773810556158448</v>
      </c>
      <c r="I66" s="6">
        <f t="shared" ca="1" si="10"/>
        <v>52.668866181225972</v>
      </c>
      <c r="J66" s="6">
        <f t="shared" ca="1" si="11"/>
        <v>-46.747228997642459</v>
      </c>
      <c r="K66" s="6">
        <f t="shared" ca="1" si="3"/>
        <v>5.9216371835835133</v>
      </c>
      <c r="L66" s="6">
        <f t="shared" ca="1" si="4"/>
        <v>-5.7347039653550799E-2</v>
      </c>
      <c r="M66" s="6">
        <f t="shared" ca="1" si="5"/>
        <v>5.7347039653550799E-2</v>
      </c>
      <c r="N66" s="6">
        <f t="shared" ca="1" si="6"/>
        <v>0</v>
      </c>
      <c r="O66" s="1">
        <f t="shared" ca="1" si="13"/>
        <v>4.1550609546542887</v>
      </c>
    </row>
    <row r="67" spans="2:18" x14ac:dyDescent="0.45">
      <c r="B67">
        <f t="shared" si="2"/>
        <v>0.21600000000000016</v>
      </c>
      <c r="C67" s="5">
        <f t="shared" si="12"/>
        <v>1.0021623344805233</v>
      </c>
      <c r="D67" s="1">
        <f ca="1"/>
        <v>97.334984084464367</v>
      </c>
      <c r="E67" s="6">
        <f t="shared" ca="1" si="7"/>
        <v>6.126365505836362E-2</v>
      </c>
      <c r="F67" s="6" cm="1">
        <f t="array" ref="F67">_xll.BSM.DELTA(rho, s, sigma, k, t - B67) - H67</f>
        <v>-6.3077143485040787E-4</v>
      </c>
      <c r="G67" s="6">
        <f t="shared" ca="1" si="8"/>
        <v>52.614552051511623</v>
      </c>
      <c r="H67" s="6">
        <f t="shared" si="9"/>
        <v>-0.48833643699384111</v>
      </c>
      <c r="I67" s="6">
        <f t="shared" ca="1" si="10"/>
        <v>52.728322311589892</v>
      </c>
      <c r="J67" s="6">
        <f t="shared" ca="1" si="11"/>
        <v>-47.532219322659557</v>
      </c>
      <c r="K67" s="6">
        <f t="shared" ca="1" si="3"/>
        <v>5.1961029889303347</v>
      </c>
      <c r="L67" s="6">
        <f t="shared" ca="1" si="4"/>
        <v>-6.1396127572099203E-2</v>
      </c>
      <c r="M67" s="6">
        <f t="shared" ca="1" si="5"/>
        <v>6.1396127572099203E-2</v>
      </c>
      <c r="N67" s="6">
        <f t="shared" ca="1" si="6"/>
        <v>0</v>
      </c>
      <c r="O67" s="1">
        <f t="shared" ca="1" si="13"/>
        <v>2.6650159155356334</v>
      </c>
    </row>
    <row r="68" spans="2:18" x14ac:dyDescent="0.45">
      <c r="B68">
        <f t="shared" si="2"/>
        <v>0.22000000000000017</v>
      </c>
      <c r="C68" s="5">
        <f t="shared" si="12"/>
        <v>1.0022024217756431</v>
      </c>
      <c r="D68" s="1">
        <f ca="1"/>
        <v>98.541479833143299</v>
      </c>
      <c r="E68" s="6">
        <f t="shared" ca="1" si="7"/>
        <v>6.5792454460582447E-2</v>
      </c>
      <c r="F68" s="6" cm="1">
        <f t="array" ref="F68">_xll.BSM.DELTA(rho, s, sigma, k, t - B68) - H68</f>
        <v>-6.6913301187082608E-4</v>
      </c>
      <c r="G68" s="6">
        <f t="shared" ca="1" si="8"/>
        <v>52.675815706569985</v>
      </c>
      <c r="H68" s="6">
        <f t="shared" si="9"/>
        <v>-0.48896720842869151</v>
      </c>
      <c r="I68" s="6">
        <f t="shared" ca="1" si="10"/>
        <v>52.791830070131901</v>
      </c>
      <c r="J68" s="6">
        <f t="shared" ca="1" si="11"/>
        <v>-48.183552308444284</v>
      </c>
      <c r="K68" s="6">
        <f t="shared" ca="1" si="3"/>
        <v>4.6082777616876172</v>
      </c>
      <c r="L68" s="6">
        <f t="shared" ca="1" si="4"/>
        <v>-6.5937357194959439E-2</v>
      </c>
      <c r="M68" s="6">
        <f t="shared" ca="1" si="5"/>
        <v>6.5937357194959439E-2</v>
      </c>
      <c r="N68" s="6">
        <f t="shared" ca="1" si="6"/>
        <v>0</v>
      </c>
      <c r="O68" s="1">
        <f t="shared" ca="1" si="13"/>
        <v>1.4585201668567009</v>
      </c>
    </row>
    <row r="69" spans="2:18" x14ac:dyDescent="0.45">
      <c r="B69">
        <f t="shared" si="2"/>
        <v>0.22400000000000017</v>
      </c>
      <c r="C69" s="5">
        <f t="shared" si="12"/>
        <v>1.0022425106742867</v>
      </c>
      <c r="D69" s="1">
        <f ca="1"/>
        <v>98.560284303197747</v>
      </c>
      <c r="E69" s="6">
        <f t="shared" ca="1" si="7"/>
        <v>7.0359420123796632E-2</v>
      </c>
      <c r="F69" s="6" cm="1">
        <f t="array" ref="F69">_xll.BSM.DELTA(rho, s, sigma, k, t - B69) - H69</f>
        <v>-7.1547279284961407E-4</v>
      </c>
      <c r="G69" s="6">
        <f t="shared" ca="1" si="8"/>
        <v>52.74160816103057</v>
      </c>
      <c r="H69" s="6">
        <f t="shared" si="9"/>
        <v>-0.48963634144056234</v>
      </c>
      <c r="I69" s="6">
        <f t="shared" ca="1" si="10"/>
        <v>52.859881780310729</v>
      </c>
      <c r="J69" s="6">
        <f t="shared" ca="1" si="11"/>
        <v>-48.258697017559427</v>
      </c>
      <c r="K69" s="6">
        <f t="shared" ca="1" si="3"/>
        <v>4.6011847627513021</v>
      </c>
      <c r="L69" s="6">
        <f t="shared" ca="1" si="4"/>
        <v>-7.0517201874460866E-2</v>
      </c>
      <c r="M69" s="6">
        <f t="shared" ca="1" si="5"/>
        <v>7.0517201874460866E-2</v>
      </c>
      <c r="N69" s="6">
        <f t="shared" ca="1" si="6"/>
        <v>0</v>
      </c>
      <c r="O69" s="1">
        <f t="shared" ca="1" si="13"/>
        <v>1.4397156968022529</v>
      </c>
    </row>
    <row r="70" spans="2:18" x14ac:dyDescent="0.45">
      <c r="B70">
        <f t="shared" si="2"/>
        <v>0.22800000000000017</v>
      </c>
      <c r="C70" s="5">
        <f t="shared" si="12"/>
        <v>1.0022826011765185</v>
      </c>
      <c r="D70" s="1">
        <f ca="1"/>
        <v>98.578047492820119</v>
      </c>
      <c r="E70" s="6">
        <f t="shared" ca="1" si="7"/>
        <v>7.6028526576605332E-2</v>
      </c>
      <c r="F70" s="6" cm="1">
        <f t="array" ref="F70">_xll.BSM.DELTA(rho, s, sigma, k, t - B70) - H70</f>
        <v>-7.7301256536216334E-4</v>
      </c>
      <c r="G70" s="6">
        <f t="shared" ca="1" si="8"/>
        <v>52.811967581154363</v>
      </c>
      <c r="H70" s="6">
        <f t="shared" si="9"/>
        <v>-0.49035181423341195</v>
      </c>
      <c r="I70" s="6">
        <f t="shared" ca="1" si="10"/>
        <v>52.932516240489363</v>
      </c>
      <c r="J70" s="6">
        <f t="shared" ca="1" si="11"/>
        <v>-48.337924431691789</v>
      </c>
      <c r="K70" s="6">
        <f t="shared" ca="1" si="3"/>
        <v>4.5945918087975741</v>
      </c>
      <c r="L70" s="6">
        <f t="shared" ca="1" si="4"/>
        <v>-7.6202069380818055E-2</v>
      </c>
      <c r="M70" s="6">
        <f t="shared" ca="1" si="5"/>
        <v>7.6202069380818055E-2</v>
      </c>
      <c r="N70" s="6">
        <f t="shared" ca="1" si="6"/>
        <v>0</v>
      </c>
      <c r="O70" s="1">
        <f t="shared" ca="1" si="13"/>
        <v>1.4219525071798813</v>
      </c>
    </row>
    <row r="71" spans="2:18" x14ac:dyDescent="0.45">
      <c r="B71">
        <f t="shared" si="2"/>
        <v>0.23200000000000018</v>
      </c>
      <c r="C71" s="5">
        <f t="shared" si="12"/>
        <v>1.0023226932824023</v>
      </c>
      <c r="D71" s="1">
        <f ca="1"/>
        <v>97.776270783274455</v>
      </c>
      <c r="E71" s="6">
        <f t="shared" ca="1" si="7"/>
        <v>8.2639863453057072E-2</v>
      </c>
      <c r="F71" s="6" cm="1">
        <f t="array" ref="F71">_xll.BSM.DELTA(rho, s, sigma, k, t - B71) - H71</f>
        <v>-8.4715657331990712E-4</v>
      </c>
      <c r="G71" s="6">
        <f t="shared" ca="1" si="8"/>
        <v>52.88799610773097</v>
      </c>
      <c r="H71" s="6">
        <f t="shared" si="9"/>
        <v>-0.49112482679877412</v>
      </c>
      <c r="I71" s="6">
        <f t="shared" ca="1" si="10"/>
        <v>53.010838701010115</v>
      </c>
      <c r="J71" s="6">
        <f t="shared" ca="1" si="11"/>
        <v>-48.020354053465702</v>
      </c>
      <c r="K71" s="6">
        <f t="shared" ca="1" si="3"/>
        <v>4.9904846475444131</v>
      </c>
      <c r="L71" s="6">
        <f t="shared" ca="1" si="4"/>
        <v>-8.2831810508758139E-2</v>
      </c>
      <c r="M71" s="6">
        <f t="shared" ca="1" si="5"/>
        <v>8.2831810508758139E-2</v>
      </c>
      <c r="N71" s="6">
        <f t="shared" ca="1" si="6"/>
        <v>0</v>
      </c>
      <c r="O71" s="1">
        <f t="shared" ca="1" si="13"/>
        <v>2.2237292167255447</v>
      </c>
    </row>
    <row r="72" spans="2:18" x14ac:dyDescent="0.45">
      <c r="B72">
        <f t="shared" si="2"/>
        <v>0.23600000000000018</v>
      </c>
      <c r="C72" s="5">
        <f t="shared" si="12"/>
        <v>1.0023627869920024</v>
      </c>
      <c r="D72" s="1">
        <f ca="1"/>
        <v>98.904684498425496</v>
      </c>
      <c r="E72" s="6">
        <f t="shared" ca="1" si="7"/>
        <v>9.3527329200411458E-2</v>
      </c>
      <c r="F72" s="6" cm="1">
        <f t="array" ref="F72">_xll.BSM.DELTA(rho, s, sigma, k, t - B72) - H72</f>
        <v>-9.478652586848435E-4</v>
      </c>
      <c r="G72" s="6">
        <f t="shared" ca="1" si="8"/>
        <v>52.970635971184031</v>
      </c>
      <c r="H72" s="6">
        <f t="shared" si="9"/>
        <v>-0.49197198337209402</v>
      </c>
      <c r="I72" s="6">
        <f t="shared" ca="1" si="10"/>
        <v>53.095794300814838</v>
      </c>
      <c r="J72" s="6">
        <f t="shared" ca="1" si="11"/>
        <v>-48.658333797481596</v>
      </c>
      <c r="K72" s="6">
        <f t="shared" ca="1" si="3"/>
        <v>4.4374605033332415</v>
      </c>
      <c r="L72" s="6">
        <f t="shared" ca="1" si="4"/>
        <v>-9.3748314357242915E-2</v>
      </c>
      <c r="M72" s="6">
        <f t="shared" ca="1" si="5"/>
        <v>9.3748314357242915E-2</v>
      </c>
      <c r="N72" s="6">
        <f t="shared" ca="1" si="6"/>
        <v>0</v>
      </c>
      <c r="O72" s="1">
        <f t="shared" ca="1" si="13"/>
        <v>1.095315501574504</v>
      </c>
    </row>
    <row r="73" spans="2:18" x14ac:dyDescent="0.45">
      <c r="B73">
        <f t="shared" si="2"/>
        <v>0.24000000000000019</v>
      </c>
      <c r="C73" s="5">
        <f t="shared" si="12"/>
        <v>1.002402882305383</v>
      </c>
      <c r="D73" s="1">
        <f ca="1"/>
        <v>98.71295755811245</v>
      </c>
      <c r="E73" s="6">
        <f t="shared" ca="1" si="7"/>
        <v>0.10795384626355761</v>
      </c>
      <c r="F73" s="6" cm="1">
        <f t="array" ref="F73">_xll.BSM.DELTA(rho, s, sigma, k, t - B73) - H73</f>
        <v>-1.0962415606566855E-3</v>
      </c>
      <c r="G73" s="6">
        <f t="shared" ca="1" si="8"/>
        <v>53.064163300384443</v>
      </c>
      <c r="H73" s="6">
        <f t="shared" si="9"/>
        <v>-0.49291984863077887</v>
      </c>
      <c r="I73" s="6">
        <f t="shared" ca="1" si="10"/>
        <v>53.191670239428888</v>
      </c>
      <c r="J73" s="6">
        <f t="shared" ca="1" si="11"/>
        <v>-48.657576097441286</v>
      </c>
      <c r="K73" s="6">
        <f t="shared" ca="1" si="3"/>
        <v>4.5340941419876017</v>
      </c>
      <c r="L73" s="6">
        <f t="shared" ca="1" si="4"/>
        <v>-0.10821324665054236</v>
      </c>
      <c r="M73" s="6">
        <f t="shared" ca="1" si="5"/>
        <v>0.10821324665054236</v>
      </c>
      <c r="N73" s="6">
        <f t="shared" ca="1" si="6"/>
        <v>0</v>
      </c>
      <c r="O73" s="1">
        <f t="shared" ca="1" si="13"/>
        <v>1.2870424418875501</v>
      </c>
    </row>
    <row r="74" spans="2:18" x14ac:dyDescent="0.45">
      <c r="B74">
        <f t="shared" si="2"/>
        <v>0.24400000000000019</v>
      </c>
      <c r="C74" s="5">
        <f t="shared" si="12"/>
        <v>1.0024429792226084</v>
      </c>
      <c r="D74" s="1">
        <f ca="1"/>
        <v>97.212422842495357</v>
      </c>
      <c r="E74" s="6">
        <f t="shared" ca="1" si="7"/>
        <v>0.13079317130906923</v>
      </c>
      <c r="F74" s="6" cm="1">
        <f t="array" ref="F74">_xll.BSM.DELTA(rho, s, sigma, k, t - B74) - H74</f>
        <v>-1.3487236762061428E-3</v>
      </c>
      <c r="G74" s="6">
        <f t="shared" ca="1" si="8"/>
        <v>53.172117146647999</v>
      </c>
      <c r="H74" s="6">
        <f t="shared" si="9"/>
        <v>-0.49401609019143555</v>
      </c>
      <c r="I74" s="6">
        <f t="shared" ca="1" si="10"/>
        <v>53.302015524059357</v>
      </c>
      <c r="J74" s="6">
        <f t="shared" ca="1" si="11"/>
        <v>-48.024501050686155</v>
      </c>
      <c r="K74" s="6">
        <f t="shared" ca="1" si="3"/>
        <v>5.277514473373202</v>
      </c>
      <c r="L74" s="6">
        <f t="shared" ca="1" si="4"/>
        <v>-0.13111269630903635</v>
      </c>
      <c r="M74" s="6">
        <f t="shared" ca="1" si="5"/>
        <v>0.13111269630903635</v>
      </c>
      <c r="N74" s="6">
        <f t="shared" ca="1" si="6"/>
        <v>0</v>
      </c>
      <c r="O74" s="1">
        <f t="shared" ca="1" si="13"/>
        <v>2.7875771575046429</v>
      </c>
    </row>
    <row r="75" spans="2:18" x14ac:dyDescent="0.45">
      <c r="B75">
        <f t="shared" si="2"/>
        <v>0.24800000000000019</v>
      </c>
      <c r="C75" s="5">
        <f t="shared" si="12"/>
        <v>1.0024830777437423</v>
      </c>
      <c r="D75" s="1">
        <f ca="1"/>
        <v>97.240776509006182</v>
      </c>
      <c r="E75" s="6">
        <f t="shared" ca="1" si="7"/>
        <v>0.19002478254675034</v>
      </c>
      <c r="F75" s="6" cm="1">
        <f t="array" ref="F75">_xll.BSM.DELTA(rho, s, sigma, k, t - B75) - H75</f>
        <v>-1.9590200293948534E-3</v>
      </c>
      <c r="G75" s="6">
        <f t="shared" ca="1" si="8"/>
        <v>53.302910317957071</v>
      </c>
      <c r="H75" s="6">
        <f t="shared" si="9"/>
        <v>-0.4953648138676417</v>
      </c>
      <c r="I75" s="6">
        <f t="shared" ca="1" si="10"/>
        <v>53.435265588244285</v>
      </c>
      <c r="J75" s="6">
        <f t="shared" ca="1" si="11"/>
        <v>-48.169659155728795</v>
      </c>
      <c r="K75" s="6">
        <f t="shared" ca="1" si="3"/>
        <v>5.2656064325154901</v>
      </c>
      <c r="L75" s="6">
        <f t="shared" ca="1" si="4"/>
        <v>-0.19049662885505167</v>
      </c>
      <c r="M75" s="6">
        <f t="shared" ca="1" si="5"/>
        <v>0.19049662885505167</v>
      </c>
      <c r="N75" s="6">
        <f t="shared" ca="1" si="6"/>
        <v>0</v>
      </c>
      <c r="O75" s="1">
        <f t="shared" ca="1" si="13"/>
        <v>2.7592234909938185</v>
      </c>
    </row>
    <row r="76" spans="2:18" x14ac:dyDescent="0.45">
      <c r="B76">
        <v>0.25</v>
      </c>
      <c r="C76" s="5">
        <f t="shared" si="12"/>
        <v>1.0025031276057952</v>
      </c>
      <c r="D76" s="1">
        <f ca="1"/>
        <v>96.465404206872492</v>
      </c>
      <c r="E76" s="6">
        <f ca="1">-G76</f>
        <v>-53.492935100503821</v>
      </c>
      <c r="F76" s="6">
        <f>-H76</f>
        <v>0.49732383389703655</v>
      </c>
      <c r="G76" s="6">
        <f t="shared" ref="G76" ca="1" si="14">G75+E75</f>
        <v>53.492935100503821</v>
      </c>
      <c r="H76" s="6">
        <f t="shared" ref="H76" si="15">H75+F75</f>
        <v>-0.49732383389703655</v>
      </c>
      <c r="I76" s="6">
        <f t="shared" ca="1" si="10"/>
        <v>53.626834743068905</v>
      </c>
      <c r="J76" s="6">
        <f t="shared" ca="1" si="11"/>
        <v>-47.974544658589146</v>
      </c>
      <c r="K76" s="6">
        <f t="shared" ca="1" si="3"/>
        <v>5.652290084479759</v>
      </c>
      <c r="L76" s="6">
        <f t="shared" ca="1" si="4"/>
        <v>53.626834743068905</v>
      </c>
      <c r="M76" s="6">
        <f t="shared" ca="1" si="5"/>
        <v>-47.974544658589146</v>
      </c>
      <c r="N76" s="6">
        <f t="shared" ca="1" si="6"/>
        <v>5.652290084479759</v>
      </c>
      <c r="O76" s="5">
        <f ca="1">N76/C76</f>
        <v>5.6381770079647628</v>
      </c>
      <c r="P76" s="5">
        <f t="array" aca="1" ref="P76:Q76" ca="1">_xll.MONTE.STDEV(O76)</f>
        <v>3.8255084191782869</v>
      </c>
      <c r="Q76" s="5">
        <f ca="1"/>
        <v>4.7499718388431091</v>
      </c>
      <c r="R76" s="5" cm="1">
        <f t="array" aca="1" ref="R76" ca="1">Q76/SQRT(_xll.MONTE.COUNT())</f>
        <v>7.4583380113815045E-2</v>
      </c>
    </row>
    <row r="77" spans="2:18" x14ac:dyDescent="0.45">
      <c r="N77" s="1">
        <f ca="1">MAX(k-D76,0)</f>
        <v>3.534595793127508</v>
      </c>
      <c r="O77" s="5">
        <f ca="1">N77/C76</f>
        <v>3.5257703400576159</v>
      </c>
      <c r="P77" s="5">
        <f t="array" aca="1" ref="P77:Q77" ca="1">_xll.MONTE.STDEV(O77)</f>
        <v>3.7786609279340553</v>
      </c>
      <c r="Q77" s="5">
        <f ca="1"/>
        <v>5.2986667987869538</v>
      </c>
      <c r="R77" s="5" cm="1">
        <f t="array" aca="1" ref="R77" ca="1">Q77/SQRT(_xll.MONTE.COUNT())</f>
        <v>8.3198910090092434E-2</v>
      </c>
    </row>
    <row r="78" spans="2:18" x14ac:dyDescent="0.45">
      <c r="D78" cm="1">
        <f t="array" aca="1" ref="D78" ca="1">_xll.MONTE.MEAN(D76)</f>
        <v>100.32446198501519</v>
      </c>
      <c r="N78" s="1"/>
      <c r="O78" s="1"/>
    </row>
    <row r="79" spans="2:18" x14ac:dyDescent="0.45">
      <c r="D79">
        <f>s*EXP(rho*t)</f>
        <v>100.25031276057952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Sheet3</vt:lpstr>
      <vt:lpstr>Sheet2</vt:lpstr>
      <vt:lpstr>Sheet1</vt:lpstr>
      <vt:lpstr>dt</vt:lpstr>
      <vt:lpstr>k</vt:lpstr>
      <vt:lpstr>put</vt:lpstr>
      <vt:lpstr>rho</vt:lpstr>
      <vt:lpstr>s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2018-11-30T01:51:23Z</dcterms:created>
  <dcterms:modified xsi:type="dcterms:W3CDTF">2018-12-14T20:53:57Z</dcterms:modified>
</cp:coreProperties>
</file>