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imil\Downloads\"/>
    </mc:Choice>
  </mc:AlternateContent>
  <xr:revisionPtr revIDLastSave="0" documentId="13_ncr:1_{E36A4411-4254-4B93-ABB9-A6481D3549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  <sheet name="Facebook" sheetId="2" r:id="rId2"/>
    <sheet name="Instagram" sheetId="3" r:id="rId3"/>
    <sheet name="google analyti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J18" i="4"/>
  <c r="I18" i="4"/>
  <c r="F18" i="4"/>
  <c r="J11" i="3"/>
  <c r="I11" i="3"/>
  <c r="H9" i="3"/>
  <c r="H8" i="3"/>
  <c r="F8" i="2"/>
  <c r="J10" i="2" s="1"/>
  <c r="R7" i="2"/>
  <c r="R8" i="2" s="1"/>
  <c r="J7" i="2"/>
  <c r="I7" i="2"/>
  <c r="H7" i="2"/>
  <c r="G22" i="1"/>
  <c r="C22" i="1"/>
  <c r="G21" i="1"/>
  <c r="G14" i="1"/>
  <c r="C14" i="1"/>
  <c r="G13" i="1"/>
  <c r="C13" i="1"/>
  <c r="G12" i="1"/>
  <c r="C12" i="1"/>
  <c r="H6" i="1"/>
  <c r="J6" i="1" s="1"/>
  <c r="H5" i="1"/>
  <c r="J5" i="1" s="1"/>
  <c r="H4" i="1"/>
  <c r="I4" i="1" s="1"/>
  <c r="H3" i="1"/>
  <c r="J3" i="1" s="1"/>
  <c r="H2" i="1"/>
  <c r="J2" i="1" s="1"/>
  <c r="I3" i="1" l="1"/>
  <c r="I2" i="1"/>
  <c r="I6" i="1"/>
  <c r="G15" i="1"/>
  <c r="J4" i="1"/>
  <c r="I11" i="2"/>
  <c r="J11" i="2" s="1"/>
  <c r="I5" i="1"/>
</calcChain>
</file>

<file path=xl/sharedStrings.xml><?xml version="1.0" encoding="utf-8"?>
<sst xmlns="http://schemas.openxmlformats.org/spreadsheetml/2006/main" count="210" uniqueCount="120">
  <si>
    <t>Business Objective</t>
  </si>
  <si>
    <t>Channel</t>
  </si>
  <si>
    <t>Channel Type</t>
  </si>
  <si>
    <t>Metric Category</t>
  </si>
  <si>
    <t>Metric Name</t>
  </si>
  <si>
    <t>Benchmark</t>
  </si>
  <si>
    <t>Target</t>
  </si>
  <si>
    <t>ACTUAL</t>
  </si>
  <si>
    <t>Difference from benchmark</t>
  </si>
  <si>
    <t>Difference from target</t>
  </si>
  <si>
    <t>Remarks</t>
  </si>
  <si>
    <t>Drive conversion / sales</t>
  </si>
  <si>
    <t>Website</t>
  </si>
  <si>
    <t>Owned</t>
  </si>
  <si>
    <t>Conversion</t>
  </si>
  <si>
    <t>Total Revenue</t>
  </si>
  <si>
    <t xml:space="preserve">We surpassed revenue target by $131 </t>
  </si>
  <si>
    <t>Conversion Rate</t>
  </si>
  <si>
    <t>We improved conversion rate by 0.04%</t>
  </si>
  <si>
    <t>Facebook</t>
  </si>
  <si>
    <t>Paid</t>
  </si>
  <si>
    <t>Engagement</t>
  </si>
  <si>
    <t>Clickthrough Rate</t>
  </si>
  <si>
    <t>We did not meet the click through rate target by .11%</t>
  </si>
  <si>
    <t>Acquisition</t>
  </si>
  <si>
    <t>Cost Per Click (CPC)</t>
  </si>
  <si>
    <t>We failed to optimized the CPC by $0.09</t>
  </si>
  <si>
    <t>Instagram</t>
  </si>
  <si>
    <t>Post Engagement Rate</t>
  </si>
  <si>
    <t>We surpassed Engagement target by 0.46%</t>
  </si>
  <si>
    <t>FACEBOOK</t>
  </si>
  <si>
    <t>Ad channel</t>
  </si>
  <si>
    <t>Campaign metrics</t>
  </si>
  <si>
    <t>Result</t>
  </si>
  <si>
    <t>Ad Cost</t>
  </si>
  <si>
    <t xml:space="preserve">Conversions </t>
  </si>
  <si>
    <t>Profit</t>
  </si>
  <si>
    <t>Costs</t>
  </si>
  <si>
    <t>AdROI</t>
  </si>
  <si>
    <t>Learnings</t>
  </si>
  <si>
    <t>INSTAGRAM</t>
  </si>
  <si>
    <t>1. Instagram had a higher conversion rate than Facebook at 1.83% vs 1.52% 
2. Video posts at (57.54%) perfomed better than image posts at (42.46%) on Instagram with 15% more engaged users - Marketing may consider adding more video mix to campaigns on Instagram.
3. Link posts generated a higher click through rate than photo posts on Facebook at 1.63% vs 0.73% - Marketing may consider more link posts on Facebook for similar subsequent campaigns.</t>
  </si>
  <si>
    <t>campaign metrics</t>
  </si>
  <si>
    <t>-</t>
  </si>
  <si>
    <t>-%</t>
  </si>
  <si>
    <t>-$</t>
  </si>
  <si>
    <t>Post ID</t>
  </si>
  <si>
    <t>Description</t>
  </si>
  <si>
    <t>Publish time</t>
  </si>
  <si>
    <t>Caption type</t>
  </si>
  <si>
    <t>Permalink</t>
  </si>
  <si>
    <t>Post type</t>
  </si>
  <si>
    <t>Date</t>
  </si>
  <si>
    <t>Total clicks</t>
  </si>
  <si>
    <t>Other Clicks</t>
  </si>
  <si>
    <t>Photo Views</t>
  </si>
  <si>
    <t>Link Clicks</t>
  </si>
  <si>
    <t>Comments</t>
  </si>
  <si>
    <t>Likes</t>
  </si>
  <si>
    <t>Shares</t>
  </si>
  <si>
    <t>Engagements</t>
  </si>
  <si>
    <t>People Reached</t>
  </si>
  <si>
    <t>Impressions</t>
  </si>
  <si>
    <t>Engaged users</t>
  </si>
  <si>
    <t>Amount spent</t>
  </si>
  <si>
    <t>Love Data Science? 💚 Make 6 figures analyzing data with our data school</t>
  </si>
  <si>
    <t>N/A</t>
  </si>
  <si>
    <t>Photo</t>
  </si>
  <si>
    <t>Lifetime</t>
  </si>
  <si>
    <t>Learn the fundamentals of Product management with our 6 weeks product management school</t>
  </si>
  <si>
    <t>Link</t>
  </si>
  <si>
    <t>Excel fundamentals at just $50 in 6 weeks</t>
  </si>
  <si>
    <t>Kickstart a successful career in data analytics, start here!</t>
  </si>
  <si>
    <t>Top 10 Sales Approach Every Beginner Should Know from Prospecting to Closing</t>
  </si>
  <si>
    <t>Total</t>
  </si>
  <si>
    <t>Duration (sec)</t>
  </si>
  <si>
    <t>Reach</t>
  </si>
  <si>
    <t>Follows</t>
  </si>
  <si>
    <t>3s views</t>
  </si>
  <si>
    <t>Saves</t>
  </si>
  <si>
    <t>Learn the most in-demand skills right now with instructex</t>
  </si>
  <si>
    <t>Image Post</t>
  </si>
  <si>
    <t>Learn digital marketing skills and earn 6 figures in 6 months</t>
  </si>
  <si>
    <t>Video</t>
  </si>
  <si>
    <t>Start a rewarding career as a business analyst with our business analysis class</t>
  </si>
  <si>
    <t>You can still earn 6 figures this year being a data engineer!</t>
  </si>
  <si>
    <t>Stand out by earning a global certified data science certificate with us!</t>
  </si>
  <si>
    <t xml:space="preserve">Earn 6 figures when you complete our 6-week Digital marketing training course </t>
  </si>
  <si>
    <t># Report CSV Export</t>
  </si>
  <si>
    <t># ----------------------------------------</t>
  </si>
  <si>
    <t>#</t>
  </si>
  <si>
    <t># All Users</t>
  </si>
  <si>
    <t># Start date: 20241001</t>
  </si>
  <si>
    <t># Start date: 20241031</t>
  </si>
  <si>
    <t>Page path and screen class</t>
  </si>
  <si>
    <t>Session source</t>
  </si>
  <si>
    <t>Session medium</t>
  </si>
  <si>
    <t>Session campaign</t>
  </si>
  <si>
    <t>Views</t>
  </si>
  <si>
    <t>Users</t>
  </si>
  <si>
    <t>Views per user</t>
  </si>
  <si>
    <t>Average engagement time</t>
  </si>
  <si>
    <t>Users with Transaction</t>
  </si>
  <si>
    <t>Total revenue</t>
  </si>
  <si>
    <t>/campaign/landing-page</t>
  </si>
  <si>
    <t>facebook</t>
  </si>
  <si>
    <t>post1</t>
  </si>
  <si>
    <t>October-campaign</t>
  </si>
  <si>
    <t>post2</t>
  </si>
  <si>
    <t>post3</t>
  </si>
  <si>
    <t>post4</t>
  </si>
  <si>
    <t>post5</t>
  </si>
  <si>
    <t>referral</t>
  </si>
  <si>
    <t>(none)</t>
  </si>
  <si>
    <t>Direct</t>
  </si>
  <si>
    <t>$-</t>
  </si>
  <si>
    <t>instagram</t>
  </si>
  <si>
    <t>google</t>
  </si>
  <si>
    <t>organic</t>
  </si>
  <si>
    <r>
      <rPr>
        <b/>
        <i/>
        <sz val="10"/>
        <rFont val="Arial"/>
        <family val="2"/>
      </rPr>
      <t>KPI Success:-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1. We surpassed revenue target by $131 
2.  We improved conversion rate by 0.04%
3.  We surpassed Engagement target by 0.46%
4.  We had a 352% Ad ROI rate from Facebook
</t>
    </r>
    <r>
      <rPr>
        <b/>
        <i/>
        <sz val="10"/>
        <rFont val="Arial"/>
        <family val="2"/>
      </rPr>
      <t>KPI Miss:-</t>
    </r>
    <r>
      <rPr>
        <i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1. We did not meet the click through rate target by 0.11% - We need to perform further A/B test on content keywords, CTA and headlines
2. We failed to optimized the CPC by 0.09% - We need to re-examine bid strategy and keyword research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</si>
</sst>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&quot;$&quot;#,##0.00"/>
  </numFmts>
  <fonts count="16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sz val="12"/>
      <color rgb="FF000000"/>
      <name val="Calibri"/>
      <family val="2"/>
    </font>
    <font>
      <sz val="8"/>
      <color rgb="FF000000"/>
      <name val="Calibri"/>
      <family val="2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2"/>
      <color theme="1"/>
      <name val="Calibri"/>
      <family val="2"/>
    </font>
    <font>
      <sz val="12"/>
      <color rgb="FFFFFFFF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CE4D6"/>
        <bgColor rgb="FFFCE4D6"/>
      </patternFill>
    </fill>
    <fill>
      <patternFill patternType="solid">
        <fgColor rgb="FFFFC7CE"/>
        <bgColor rgb="FFFFC7CE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rgb="FF4A535C"/>
      </left>
      <right style="thin">
        <color rgb="FF356854"/>
      </right>
      <top style="thin">
        <color rgb="FF4A535C"/>
      </top>
      <bottom style="thin">
        <color rgb="FF4A535C"/>
      </bottom>
      <diagonal/>
    </border>
    <border>
      <left style="thin">
        <color rgb="FF356854"/>
      </left>
      <right style="thin">
        <color rgb="FF356854"/>
      </right>
      <top style="thin">
        <color rgb="FF4A535C"/>
      </top>
      <bottom style="thin">
        <color rgb="FF4A535C"/>
      </bottom>
      <diagonal/>
    </border>
    <border>
      <left style="thin">
        <color rgb="FF356854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BFBFBF"/>
      </left>
      <right style="thin">
        <color rgb="FFBFBFBF"/>
      </right>
      <top style="thin">
        <color rgb="FFFFFFFF"/>
      </top>
      <bottom style="thin">
        <color rgb="FFBFBFBF"/>
      </bottom>
      <diagonal/>
    </border>
    <border>
      <left style="thin">
        <color rgb="FFFFFFFF"/>
      </left>
      <right style="thin">
        <color rgb="FFBFBFBF"/>
      </right>
      <top style="thin">
        <color rgb="FFFFFFFF"/>
      </top>
      <bottom style="thin">
        <color rgb="FFBFBFB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FCE4D6"/>
      </top>
      <bottom style="thin">
        <color rgb="FF000000"/>
      </bottom>
      <diagonal/>
    </border>
    <border>
      <left style="thin">
        <color rgb="FF6AA84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F6F8F9"/>
      </top>
      <bottom style="thin">
        <color rgb="FFBFBFBF"/>
      </bottom>
      <diagonal/>
    </border>
    <border>
      <left style="thin">
        <color rgb="FFF6F8F9"/>
      </left>
      <right style="thin">
        <color rgb="FFBFBFBF"/>
      </right>
      <top style="thin">
        <color rgb="FFF6F8F9"/>
      </top>
      <bottom style="thin">
        <color rgb="FFBFBFB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BFBFBF"/>
      </bottom>
      <diagonal/>
    </border>
    <border>
      <left style="thin">
        <color rgb="FFEA433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9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/>
    <xf numFmtId="0" fontId="3" fillId="0" borderId="11" xfId="0" applyFont="1" applyBorder="1"/>
    <xf numFmtId="10" fontId="3" fillId="0" borderId="11" xfId="0" applyNumberFormat="1" applyFont="1" applyBorder="1" applyAlignment="1">
      <alignment horizontal="center" vertical="center"/>
    </xf>
    <xf numFmtId="10" fontId="3" fillId="0" borderId="12" xfId="0" applyNumberFormat="1" applyFont="1" applyBorder="1" applyAlignment="1">
      <alignment horizontal="center" vertical="center"/>
    </xf>
    <xf numFmtId="10" fontId="3" fillId="3" borderId="7" xfId="0" applyNumberFormat="1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 vertical="center"/>
    </xf>
    <xf numFmtId="10" fontId="3" fillId="4" borderId="9" xfId="0" applyNumberFormat="1" applyFont="1" applyFill="1" applyBorder="1" applyAlignment="1">
      <alignment horizontal="center" vertical="center"/>
    </xf>
    <xf numFmtId="49" fontId="3" fillId="0" borderId="11" xfId="0" applyNumberFormat="1" applyFont="1" applyBorder="1"/>
    <xf numFmtId="10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wrapText="1"/>
    </xf>
    <xf numFmtId="165" fontId="3" fillId="0" borderId="11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5" fontId="3" fillId="5" borderId="13" xfId="0" applyNumberFormat="1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49" fontId="3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6" fillId="0" borderId="14" xfId="0" applyFont="1" applyBorder="1"/>
    <xf numFmtId="0" fontId="7" fillId="0" borderId="15" xfId="0" applyFont="1" applyBorder="1"/>
    <xf numFmtId="0" fontId="6" fillId="0" borderId="0" xfId="0" applyFont="1"/>
    <xf numFmtId="0" fontId="3" fillId="0" borderId="15" xfId="0" applyFont="1" applyBorder="1"/>
    <xf numFmtId="164" fontId="3" fillId="0" borderId="15" xfId="0" applyNumberFormat="1" applyFont="1" applyBorder="1"/>
    <xf numFmtId="0" fontId="6" fillId="0" borderId="15" xfId="0" applyFont="1" applyBorder="1"/>
    <xf numFmtId="10" fontId="3" fillId="0" borderId="15" xfId="0" applyNumberFormat="1" applyFont="1" applyBorder="1"/>
    <xf numFmtId="165" fontId="6" fillId="0" borderId="15" xfId="0" applyNumberFormat="1" applyFont="1" applyBorder="1"/>
    <xf numFmtId="164" fontId="6" fillId="0" borderId="15" xfId="0" applyNumberFormat="1" applyFont="1" applyBorder="1"/>
    <xf numFmtId="165" fontId="3" fillId="0" borderId="15" xfId="0" applyNumberFormat="1" applyFont="1" applyBorder="1"/>
    <xf numFmtId="10" fontId="8" fillId="8" borderId="15" xfId="0" applyNumberFormat="1" applyFont="1" applyFill="1" applyBorder="1"/>
    <xf numFmtId="3" fontId="6" fillId="0" borderId="15" xfId="0" applyNumberFormat="1" applyFont="1" applyBorder="1"/>
    <xf numFmtId="4" fontId="3" fillId="0" borderId="15" xfId="0" applyNumberFormat="1" applyFont="1" applyBorder="1"/>
    <xf numFmtId="0" fontId="3" fillId="0" borderId="16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14" fontId="3" fillId="0" borderId="22" xfId="0" applyNumberFormat="1" applyFont="1" applyBorder="1" applyAlignment="1">
      <alignment horizontal="right"/>
    </xf>
    <xf numFmtId="3" fontId="3" fillId="0" borderId="22" xfId="0" applyNumberFormat="1" applyFont="1" applyBorder="1"/>
    <xf numFmtId="0" fontId="3" fillId="0" borderId="22" xfId="0" applyFont="1" applyBorder="1" applyAlignment="1">
      <alignment horizontal="right"/>
    </xf>
    <xf numFmtId="164" fontId="3" fillId="0" borderId="23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5" xfId="0" applyFont="1" applyBorder="1"/>
    <xf numFmtId="14" fontId="3" fillId="0" borderId="25" xfId="0" applyNumberFormat="1" applyFont="1" applyBorder="1" applyAlignment="1">
      <alignment horizontal="right"/>
    </xf>
    <xf numFmtId="3" fontId="3" fillId="0" borderId="25" xfId="0" applyNumberFormat="1" applyFont="1" applyBorder="1"/>
    <xf numFmtId="0" fontId="3" fillId="0" borderId="25" xfId="0" applyFont="1" applyBorder="1" applyAlignment="1">
      <alignment horizontal="right"/>
    </xf>
    <xf numFmtId="164" fontId="3" fillId="0" borderId="26" xfId="0" applyNumberFormat="1" applyFont="1" applyBorder="1"/>
    <xf numFmtId="0" fontId="7" fillId="0" borderId="24" xfId="0" applyFont="1" applyBorder="1" applyAlignment="1">
      <alignment vertical="center"/>
    </xf>
    <xf numFmtId="3" fontId="7" fillId="0" borderId="25" xfId="0" applyNumberFormat="1" applyFont="1" applyBorder="1" applyAlignment="1">
      <alignment vertical="center"/>
    </xf>
    <xf numFmtId="164" fontId="7" fillId="0" borderId="26" xfId="0" applyNumberFormat="1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3" fontId="6" fillId="0" borderId="28" xfId="0" applyNumberFormat="1" applyFont="1" applyBorder="1" applyAlignment="1">
      <alignment vertical="center"/>
    </xf>
    <xf numFmtId="3" fontId="7" fillId="0" borderId="28" xfId="0" applyNumberFormat="1" applyFont="1" applyBorder="1" applyAlignment="1">
      <alignment vertical="center"/>
    </xf>
    <xf numFmtId="0" fontId="3" fillId="0" borderId="28" xfId="0" applyFont="1" applyBorder="1" applyAlignment="1">
      <alignment horizontal="right"/>
    </xf>
    <xf numFmtId="3" fontId="5" fillId="0" borderId="28" xfId="0" applyNumberFormat="1" applyFont="1" applyBorder="1" applyAlignment="1">
      <alignment vertical="center"/>
    </xf>
    <xf numFmtId="164" fontId="7" fillId="0" borderId="29" xfId="0" applyNumberFormat="1" applyFont="1" applyBorder="1" applyAlignment="1">
      <alignment vertical="center"/>
    </xf>
    <xf numFmtId="0" fontId="8" fillId="0" borderId="0" xfId="0" applyFont="1"/>
    <xf numFmtId="10" fontId="8" fillId="0" borderId="0" xfId="0" applyNumberFormat="1" applyFont="1"/>
    <xf numFmtId="3" fontId="8" fillId="0" borderId="0" xfId="0" applyNumberFormat="1" applyFont="1"/>
    <xf numFmtId="3" fontId="3" fillId="0" borderId="23" xfId="0" applyNumberFormat="1" applyFont="1" applyBorder="1"/>
    <xf numFmtId="3" fontId="3" fillId="0" borderId="26" xfId="0" applyNumberFormat="1" applyFont="1" applyBorder="1"/>
    <xf numFmtId="0" fontId="7" fillId="0" borderId="21" xfId="0" applyFont="1" applyBorder="1" applyAlignment="1">
      <alignment vertical="center"/>
    </xf>
    <xf numFmtId="3" fontId="7" fillId="0" borderId="22" xfId="0" applyNumberFormat="1" applyFont="1" applyBorder="1" applyAlignment="1">
      <alignment vertical="center"/>
    </xf>
    <xf numFmtId="3" fontId="7" fillId="0" borderId="23" xfId="0" applyNumberFormat="1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3" fontId="5" fillId="0" borderId="31" xfId="0" applyNumberFormat="1" applyFont="1" applyBorder="1" applyAlignment="1">
      <alignment vertical="center"/>
    </xf>
    <xf numFmtId="3" fontId="7" fillId="0" borderId="31" xfId="0" applyNumberFormat="1" applyFont="1" applyBorder="1" applyAlignment="1">
      <alignment vertical="center"/>
    </xf>
    <xf numFmtId="3" fontId="7" fillId="0" borderId="32" xfId="0" applyNumberFormat="1" applyFont="1" applyBorder="1" applyAlignment="1">
      <alignment vertical="center"/>
    </xf>
    <xf numFmtId="0" fontId="9" fillId="0" borderId="0" xfId="0" applyFont="1"/>
    <xf numFmtId="0" fontId="3" fillId="0" borderId="21" xfId="0" applyFont="1" applyBorder="1"/>
    <xf numFmtId="165" fontId="3" fillId="0" borderId="23" xfId="0" applyNumberFormat="1" applyFont="1" applyBorder="1"/>
    <xf numFmtId="0" fontId="3" fillId="0" borderId="24" xfId="0" applyFont="1" applyBorder="1"/>
    <xf numFmtId="165" fontId="3" fillId="0" borderId="26" xfId="0" applyNumberFormat="1" applyFont="1" applyBorder="1"/>
    <xf numFmtId="0" fontId="3" fillId="0" borderId="23" xfId="0" applyFont="1" applyBorder="1"/>
    <xf numFmtId="0" fontId="7" fillId="0" borderId="31" xfId="0" applyFont="1" applyBorder="1" applyAlignment="1">
      <alignment vertical="center"/>
    </xf>
    <xf numFmtId="165" fontId="7" fillId="0" borderId="32" xfId="0" applyNumberFormat="1" applyFont="1" applyBorder="1" applyAlignment="1">
      <alignment vertical="center"/>
    </xf>
    <xf numFmtId="0" fontId="10" fillId="0" borderId="0" xfId="0" applyFont="1"/>
    <xf numFmtId="0" fontId="5" fillId="7" borderId="0" xfId="0" applyFont="1" applyFill="1" applyAlignment="1">
      <alignment horizontal="center"/>
    </xf>
    <xf numFmtId="0" fontId="0" fillId="0" borderId="0" xfId="0"/>
    <xf numFmtId="0" fontId="5" fillId="9" borderId="0" xfId="0" applyFont="1" applyFill="1" applyAlignment="1">
      <alignment horizontal="center"/>
    </xf>
    <xf numFmtId="0" fontId="15" fillId="10" borderId="0" xfId="0" applyFont="1" applyFill="1" applyAlignment="1">
      <alignment vertical="top" wrapText="1"/>
    </xf>
    <xf numFmtId="0" fontId="11" fillId="10" borderId="3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4" fillId="11" borderId="0" xfId="0" applyFont="1" applyFill="1" applyAlignment="1">
      <alignment horizontal="left" vertical="top" wrapText="1"/>
    </xf>
    <xf numFmtId="0" fontId="0" fillId="12" borderId="0" xfId="0" applyFill="1"/>
  </cellXfs>
  <cellStyles count="1">
    <cellStyle name="Normal" xfId="0" builtinId="0"/>
  </cellStyles>
  <dxfs count="18">
    <dxf>
      <fill>
        <patternFill patternType="solid">
          <fgColor rgb="FF6AA84F"/>
          <bgColor rgb="FF6AA84F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6">
    <tableStyle name="Summary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Summary-style 2" pivot="0" count="2" xr9:uid="{00000000-0011-0000-FFFF-FFFF01000000}">
      <tableStyleElement type="firstRowStripe" dxfId="14"/>
      <tableStyleElement type="secondRowStripe" dxfId="13"/>
    </tableStyle>
    <tableStyle name="Summary-style 3" pivot="0" count="2" xr9:uid="{00000000-0011-0000-FFFF-FFFF02000000}">
      <tableStyleElement type="firstRowStripe" dxfId="12"/>
      <tableStyleElement type="secondRowStripe" dxfId="11"/>
    </tableStyle>
    <tableStyle name="Facebook-style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Instagram-style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google analytics-style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K6">
  <tableColumns count="11">
    <tableColumn id="1" xr3:uid="{00000000-0010-0000-0000-000001000000}" name="Business Objective"/>
    <tableColumn id="2" xr3:uid="{00000000-0010-0000-0000-000002000000}" name="Channel"/>
    <tableColumn id="3" xr3:uid="{00000000-0010-0000-0000-000003000000}" name="Channel Type"/>
    <tableColumn id="4" xr3:uid="{00000000-0010-0000-0000-000004000000}" name="Metric Category"/>
    <tableColumn id="5" xr3:uid="{00000000-0010-0000-0000-000005000000}" name="Metric Name"/>
    <tableColumn id="6" xr3:uid="{00000000-0010-0000-0000-000006000000}" name="Benchmark"/>
    <tableColumn id="7" xr3:uid="{00000000-0010-0000-0000-000007000000}" name="Target"/>
    <tableColumn id="8" xr3:uid="{00000000-0010-0000-0000-000008000000}" name="ACTUAL"/>
    <tableColumn id="9" xr3:uid="{00000000-0010-0000-0000-000009000000}" name="Difference from benchmark"/>
    <tableColumn id="10" xr3:uid="{00000000-0010-0000-0000-00000A000000}" name="Difference from target"/>
    <tableColumn id="11" xr3:uid="{00000000-0010-0000-0000-00000B000000}" name="Remarks"/>
  </tableColumns>
  <tableStyleInfo name="Summar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B12:C16" headerRowCount="0">
  <tableColumns count="2">
    <tableColumn id="1" xr3:uid="{00000000-0010-0000-0100-000001000000}" name="Column1"/>
    <tableColumn id="2" xr3:uid="{00000000-0010-0000-0100-000002000000}" name="Column2"/>
  </tableColumns>
  <tableStyleInfo name="Summary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B21:C25" headerRowCount="0">
  <tableColumns count="2">
    <tableColumn id="1" xr3:uid="{00000000-0010-0000-0200-000001000000}" name="Column1"/>
    <tableColumn id="2" xr3:uid="{00000000-0010-0000-0200-000002000000}" name="Column2"/>
  </tableColumns>
  <tableStyleInfo name="Summary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acebook" displayName="Facebook" ref="A1:S8">
  <tableColumns count="19">
    <tableColumn id="1" xr3:uid="{00000000-0010-0000-0300-000001000000}" name="Post ID"/>
    <tableColumn id="2" xr3:uid="{00000000-0010-0000-0300-000002000000}" name="Description"/>
    <tableColumn id="3" xr3:uid="{00000000-0010-0000-0300-000003000000}" name="Publish time"/>
    <tableColumn id="4" xr3:uid="{00000000-0010-0000-0300-000004000000}" name="Caption type"/>
    <tableColumn id="5" xr3:uid="{00000000-0010-0000-0300-000005000000}" name="Permalink"/>
    <tableColumn id="6" xr3:uid="{00000000-0010-0000-0300-000006000000}" name="Post type"/>
    <tableColumn id="7" xr3:uid="{00000000-0010-0000-0300-000007000000}" name="Date"/>
    <tableColumn id="8" xr3:uid="{00000000-0010-0000-0300-000008000000}" name="Total clicks"/>
    <tableColumn id="9" xr3:uid="{00000000-0010-0000-0300-000009000000}" name="Other Clicks"/>
    <tableColumn id="10" xr3:uid="{00000000-0010-0000-0300-00000A000000}" name="Photo Views"/>
    <tableColumn id="11" xr3:uid="{00000000-0010-0000-0300-00000B000000}" name="Link Clicks"/>
    <tableColumn id="12" xr3:uid="{00000000-0010-0000-0300-00000C000000}" name="Comments"/>
    <tableColumn id="13" xr3:uid="{00000000-0010-0000-0300-00000D000000}" name="Likes"/>
    <tableColumn id="14" xr3:uid="{00000000-0010-0000-0300-00000E000000}" name="Shares"/>
    <tableColumn id="15" xr3:uid="{00000000-0010-0000-0300-00000F000000}" name="Engagements"/>
    <tableColumn id="16" xr3:uid="{00000000-0010-0000-0300-000010000000}" name="People Reached"/>
    <tableColumn id="17" xr3:uid="{00000000-0010-0000-0300-000011000000}" name="Impressions"/>
    <tableColumn id="18" xr3:uid="{00000000-0010-0000-0300-000012000000}" name="Engaged users"/>
    <tableColumn id="19" xr3:uid="{00000000-0010-0000-0300-000013000000}" name="Amount spent"/>
  </tableColumns>
  <tableStyleInfo name="Facebook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tagram" displayName="Instagram" ref="A1:P9">
  <tableColumns count="16">
    <tableColumn id="1" xr3:uid="{00000000-0010-0000-0400-000001000000}" name="Post ID"/>
    <tableColumn id="2" xr3:uid="{00000000-0010-0000-0400-000002000000}" name="Description"/>
    <tableColumn id="3" xr3:uid="{00000000-0010-0000-0400-000003000000}" name="Duration (sec)"/>
    <tableColumn id="4" xr3:uid="{00000000-0010-0000-0400-000004000000}" name="Publish time"/>
    <tableColumn id="5" xr3:uid="{00000000-0010-0000-0400-000005000000}" name="Permalink"/>
    <tableColumn id="6" xr3:uid="{00000000-0010-0000-0400-000006000000}" name="Post type"/>
    <tableColumn id="7" xr3:uid="{00000000-0010-0000-0400-000007000000}" name="Date"/>
    <tableColumn id="8" xr3:uid="{00000000-0010-0000-0400-000008000000}" name="Impressions"/>
    <tableColumn id="9" xr3:uid="{00000000-0010-0000-0400-000009000000}" name="Reach"/>
    <tableColumn id="10" xr3:uid="{00000000-0010-0000-0400-00000A000000}" name="Shares"/>
    <tableColumn id="11" xr3:uid="{00000000-0010-0000-0400-00000B000000}" name="Follows"/>
    <tableColumn id="12" xr3:uid="{00000000-0010-0000-0400-00000C000000}" name="3s views"/>
    <tableColumn id="13" xr3:uid="{00000000-0010-0000-0400-00000D000000}" name="Likes"/>
    <tableColumn id="14" xr3:uid="{00000000-0010-0000-0400-00000E000000}" name="Comments"/>
    <tableColumn id="15" xr3:uid="{00000000-0010-0000-0400-00000F000000}" name="Saves"/>
    <tableColumn id="16" xr3:uid="{00000000-0010-0000-0400-000010000000}" name="Engaged users"/>
  </tableColumns>
  <tableStyleInfo name="Instagram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GA_4" displayName="GA_4" ref="A8:J18">
  <tableColumns count="10">
    <tableColumn id="1" xr3:uid="{00000000-0010-0000-0500-000001000000}" name="Page path and screen class"/>
    <tableColumn id="2" xr3:uid="{00000000-0010-0000-0500-000002000000}" name="Session source"/>
    <tableColumn id="3" xr3:uid="{00000000-0010-0000-0500-000003000000}" name="Session medium"/>
    <tableColumn id="4" xr3:uid="{00000000-0010-0000-0500-000004000000}" name="Session campaign"/>
    <tableColumn id="5" xr3:uid="{00000000-0010-0000-0500-000005000000}" name="Views"/>
    <tableColumn id="6" xr3:uid="{00000000-0010-0000-0500-000006000000}" name="Users"/>
    <tableColumn id="7" xr3:uid="{00000000-0010-0000-0500-000007000000}" name="Views per user"/>
    <tableColumn id="8" xr3:uid="{00000000-0010-0000-0500-000008000000}" name="Average engagement time"/>
    <tableColumn id="9" xr3:uid="{00000000-0010-0000-0500-000009000000}" name="Users with Transaction"/>
    <tableColumn id="10" xr3:uid="{00000000-0010-0000-0500-00000A000000}" name="Total revenue"/>
  </tableColumns>
  <tableStyleInfo name="google analytic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showGridLines="0" tabSelected="1" topLeftCell="B1" workbookViewId="0">
      <pane ySplit="1" topLeftCell="A2" activePane="bottomLeft" state="frozen"/>
      <selection pane="bottomLeft" activeCell="H11" sqref="H11"/>
    </sheetView>
  </sheetViews>
  <sheetFormatPr defaultColWidth="12.6640625" defaultRowHeight="15.75" customHeight="1" x14ac:dyDescent="0.25"/>
  <cols>
    <col min="1" max="1" width="21.6640625" customWidth="1"/>
    <col min="2" max="2" width="15.33203125" customWidth="1"/>
    <col min="3" max="3" width="17" customWidth="1"/>
    <col min="4" max="4" width="19.109375" customWidth="1"/>
    <col min="5" max="5" width="20.44140625" customWidth="1"/>
    <col min="6" max="6" width="15.109375" customWidth="1"/>
    <col min="9" max="9" width="20.33203125" customWidth="1"/>
    <col min="10" max="10" width="17.44140625" customWidth="1"/>
    <col min="11" max="11" width="39.6640625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</row>
    <row r="2" spans="1:11" ht="15.75" customHeight="1" x14ac:dyDescent="0.3">
      <c r="A2" s="6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18000</v>
      </c>
      <c r="G2" s="9">
        <v>20000</v>
      </c>
      <c r="H2" s="10">
        <f>'google analytics'!J18</f>
        <v>20130.669999999998</v>
      </c>
      <c r="I2" s="11">
        <f t="shared" ref="I2:I6" si="0">H2-F2</f>
        <v>2130.6699999999983</v>
      </c>
      <c r="J2" s="12">
        <f t="shared" ref="J2:J6" si="1">H2-G2</f>
        <v>130.66999999999825</v>
      </c>
      <c r="K2" s="13" t="s">
        <v>16</v>
      </c>
    </row>
    <row r="3" spans="1:11" ht="15.75" customHeight="1" x14ac:dyDescent="0.3">
      <c r="A3" s="14" t="s">
        <v>11</v>
      </c>
      <c r="B3" s="15" t="s">
        <v>12</v>
      </c>
      <c r="C3" s="15" t="s">
        <v>13</v>
      </c>
      <c r="D3" s="15" t="s">
        <v>14</v>
      </c>
      <c r="E3" s="15" t="s">
        <v>17</v>
      </c>
      <c r="F3" s="16">
        <v>1.2999999999999999E-2</v>
      </c>
      <c r="G3" s="17">
        <v>1.6E-2</v>
      </c>
      <c r="H3" s="18">
        <f>'google analytics'!I18/'google analytics'!F18</f>
        <v>1.6355602453340369E-2</v>
      </c>
      <c r="I3" s="19">
        <f t="shared" si="0"/>
        <v>3.3556024533403696E-3</v>
      </c>
      <c r="J3" s="20">
        <f t="shared" si="1"/>
        <v>3.5560245334036872E-4</v>
      </c>
      <c r="K3" s="21" t="s">
        <v>18</v>
      </c>
    </row>
    <row r="4" spans="1:11" ht="15.75" customHeight="1" x14ac:dyDescent="0.3">
      <c r="A4" s="6" t="s">
        <v>11</v>
      </c>
      <c r="B4" s="7" t="s">
        <v>19</v>
      </c>
      <c r="C4" s="7" t="s">
        <v>20</v>
      </c>
      <c r="D4" s="7" t="s">
        <v>21</v>
      </c>
      <c r="E4" s="7" t="s">
        <v>22</v>
      </c>
      <c r="F4" s="22">
        <v>2.3E-2</v>
      </c>
      <c r="G4" s="23">
        <v>2.5000000000000001E-2</v>
      </c>
      <c r="H4" s="18">
        <f>Facebook!K7/Facebook!Q7</f>
        <v>2.3871878811220233E-2</v>
      </c>
      <c r="I4" s="19">
        <f t="shared" si="0"/>
        <v>8.7187881122023289E-4</v>
      </c>
      <c r="J4" s="20">
        <f t="shared" si="1"/>
        <v>-1.1281211887797689E-3</v>
      </c>
      <c r="K4" s="24" t="s">
        <v>23</v>
      </c>
    </row>
    <row r="5" spans="1:11" ht="15.75" customHeight="1" x14ac:dyDescent="0.3">
      <c r="A5" s="14" t="s">
        <v>11</v>
      </c>
      <c r="B5" s="15" t="s">
        <v>19</v>
      </c>
      <c r="C5" s="15" t="s">
        <v>20</v>
      </c>
      <c r="D5" s="15" t="s">
        <v>24</v>
      </c>
      <c r="E5" s="15" t="s">
        <v>25</v>
      </c>
      <c r="F5" s="25">
        <v>0.5</v>
      </c>
      <c r="G5" s="26">
        <v>0.4</v>
      </c>
      <c r="H5" s="27">
        <f>Facebook!S7/Facebook!K7</f>
        <v>0.48884108631352513</v>
      </c>
      <c r="I5" s="28">
        <f t="shared" si="0"/>
        <v>-1.1158913686474869E-2</v>
      </c>
      <c r="J5" s="29">
        <f t="shared" si="1"/>
        <v>8.8841086313525108E-2</v>
      </c>
      <c r="K5" s="21" t="s">
        <v>26</v>
      </c>
    </row>
    <row r="6" spans="1:11" ht="15.75" customHeight="1" x14ac:dyDescent="0.3">
      <c r="A6" s="6" t="s">
        <v>11</v>
      </c>
      <c r="B6" s="7" t="s">
        <v>27</v>
      </c>
      <c r="C6" s="7" t="s">
        <v>13</v>
      </c>
      <c r="D6" s="7" t="s">
        <v>21</v>
      </c>
      <c r="E6" s="7" t="s">
        <v>28</v>
      </c>
      <c r="F6" s="22">
        <v>2.1000000000000001E-2</v>
      </c>
      <c r="G6" s="23">
        <v>2.4E-2</v>
      </c>
      <c r="H6" s="18">
        <f>(Instagram!P8/Instagram!I8)</f>
        <v>2.8639843131339795E-2</v>
      </c>
      <c r="I6" s="19">
        <f t="shared" si="0"/>
        <v>7.6398431313397935E-3</v>
      </c>
      <c r="J6" s="20">
        <f t="shared" si="1"/>
        <v>4.6398431313397943E-3</v>
      </c>
      <c r="K6" s="30" t="s">
        <v>29</v>
      </c>
    </row>
    <row r="7" spans="1:11" ht="15.75" customHeight="1" x14ac:dyDescent="0.3">
      <c r="A7" s="31"/>
      <c r="B7" s="31"/>
      <c r="C7" s="31"/>
      <c r="D7" s="31"/>
      <c r="E7" s="31"/>
      <c r="F7" s="31"/>
      <c r="G7" s="31"/>
      <c r="H7" s="32"/>
      <c r="I7" s="31"/>
      <c r="J7" s="31"/>
      <c r="K7" s="31"/>
    </row>
    <row r="8" spans="1:11" ht="15.75" customHeight="1" x14ac:dyDescent="0.3">
      <c r="A8" s="31"/>
      <c r="B8" s="31"/>
      <c r="C8" s="31"/>
      <c r="D8" s="31"/>
      <c r="E8" s="31"/>
      <c r="F8" s="31"/>
      <c r="G8" s="31"/>
      <c r="H8" s="33"/>
      <c r="I8" s="31"/>
      <c r="J8" s="31"/>
      <c r="K8" s="31"/>
    </row>
    <row r="9" spans="1:11" ht="13.2" customHeight="1" x14ac:dyDescent="0.25">
      <c r="A9" s="98" t="s">
        <v>30</v>
      </c>
      <c r="B9" s="99"/>
      <c r="C9" s="99"/>
      <c r="D9" s="99"/>
      <c r="E9" s="99"/>
      <c r="F9" s="99"/>
      <c r="G9" s="99"/>
      <c r="H9" s="34"/>
      <c r="I9" s="102" t="s">
        <v>119</v>
      </c>
      <c r="J9" s="103"/>
      <c r="K9" s="103"/>
    </row>
    <row r="10" spans="1:11" ht="13.2" x14ac:dyDescent="0.25">
      <c r="H10" s="34"/>
      <c r="I10" s="102"/>
      <c r="J10" s="103"/>
      <c r="K10" s="103"/>
    </row>
    <row r="11" spans="1:11" ht="13.2" x14ac:dyDescent="0.25">
      <c r="A11" s="35" t="s">
        <v>31</v>
      </c>
      <c r="B11" s="35" t="s">
        <v>32</v>
      </c>
      <c r="C11" s="35" t="s">
        <v>33</v>
      </c>
      <c r="F11" s="35" t="s">
        <v>19</v>
      </c>
      <c r="G11" s="35" t="s">
        <v>33</v>
      </c>
      <c r="H11" s="34"/>
      <c r="I11" s="102"/>
      <c r="J11" s="103"/>
      <c r="K11" s="103"/>
    </row>
    <row r="12" spans="1:11" ht="15.75" customHeight="1" x14ac:dyDescent="0.3">
      <c r="A12" s="36" t="s">
        <v>19</v>
      </c>
      <c r="B12" s="37" t="s">
        <v>34</v>
      </c>
      <c r="C12" s="38">
        <f>SUM(Facebook!S2:S6)</f>
        <v>1818</v>
      </c>
      <c r="F12" s="39" t="s">
        <v>35</v>
      </c>
      <c r="G12" s="39">
        <f>SUMIF('google analytics'!B9:B17,"facebook",'google analytics'!I9:I17)</f>
        <v>85</v>
      </c>
      <c r="H12" s="34"/>
      <c r="I12" s="102"/>
      <c r="J12" s="103"/>
      <c r="K12" s="103"/>
    </row>
    <row r="13" spans="1:11" ht="15.75" customHeight="1" x14ac:dyDescent="0.3">
      <c r="A13" s="39"/>
      <c r="B13" s="37" t="s">
        <v>17</v>
      </c>
      <c r="C13" s="40">
        <f>('google analytics'!G20/'google analytics'!G21)</f>
        <v>1.5156918687589158E-2</v>
      </c>
      <c r="F13" s="39" t="s">
        <v>36</v>
      </c>
      <c r="G13" s="41">
        <f>SUMIF('google analytics'!$B$9:$B$17,"facebook",'google analytics'!$J$9:$J$17)</f>
        <v>8218.67</v>
      </c>
      <c r="H13" s="34"/>
      <c r="I13" s="102"/>
      <c r="J13" s="103"/>
      <c r="K13" s="103"/>
    </row>
    <row r="14" spans="1:11" ht="15.75" customHeight="1" x14ac:dyDescent="0.3">
      <c r="A14" s="39"/>
      <c r="B14" s="37" t="s">
        <v>22</v>
      </c>
      <c r="C14" s="40">
        <f>(Facebook!K7/Facebook!Q7)</f>
        <v>2.3871878811220233E-2</v>
      </c>
      <c r="F14" s="39" t="s">
        <v>37</v>
      </c>
      <c r="G14" s="42">
        <f>Facebook!S7</f>
        <v>1818</v>
      </c>
      <c r="H14" s="34"/>
      <c r="I14" s="102"/>
      <c r="J14" s="103"/>
      <c r="K14" s="103"/>
    </row>
    <row r="15" spans="1:11" ht="15.75" customHeight="1" x14ac:dyDescent="0.3">
      <c r="A15" s="39"/>
      <c r="B15" s="37" t="s">
        <v>25</v>
      </c>
      <c r="C15" s="43">
        <v>0.48884108631352513</v>
      </c>
      <c r="F15" s="39" t="s">
        <v>38</v>
      </c>
      <c r="G15" s="44">
        <f>(G13-G14)/G14</f>
        <v>3.5207205720572059</v>
      </c>
      <c r="H15" s="34"/>
      <c r="I15" s="102"/>
      <c r="J15" s="103"/>
      <c r="K15" s="103"/>
    </row>
    <row r="16" spans="1:11" ht="15.75" customHeight="1" x14ac:dyDescent="0.3">
      <c r="A16" s="39"/>
      <c r="B16" s="37"/>
      <c r="C16" s="37"/>
      <c r="H16" s="34"/>
      <c r="I16" s="102"/>
      <c r="J16" s="103"/>
      <c r="K16" s="103"/>
    </row>
    <row r="17" spans="1:11" ht="13.2" x14ac:dyDescent="0.25">
      <c r="H17" s="34"/>
      <c r="I17" s="102"/>
      <c r="J17" s="103"/>
      <c r="K17" s="103"/>
    </row>
    <row r="18" spans="1:11" ht="13.2" x14ac:dyDescent="0.25">
      <c r="H18" s="34"/>
      <c r="I18" s="102"/>
      <c r="J18" s="103"/>
      <c r="K18" s="103"/>
    </row>
    <row r="19" spans="1:11" ht="13.2" x14ac:dyDescent="0.25">
      <c r="A19" s="100" t="s">
        <v>40</v>
      </c>
      <c r="B19" s="99"/>
      <c r="C19" s="99"/>
      <c r="D19" s="99"/>
      <c r="E19" s="99"/>
      <c r="F19" s="99"/>
      <c r="G19" s="99"/>
      <c r="H19" s="34"/>
      <c r="I19" s="102"/>
      <c r="J19" s="103"/>
      <c r="K19" s="103"/>
    </row>
    <row r="20" spans="1:11" ht="13.2" x14ac:dyDescent="0.25">
      <c r="A20" s="35" t="s">
        <v>31</v>
      </c>
      <c r="B20" s="35" t="s">
        <v>42</v>
      </c>
      <c r="C20" s="35" t="s">
        <v>33</v>
      </c>
      <c r="F20" s="35" t="s">
        <v>27</v>
      </c>
      <c r="G20" s="35" t="s">
        <v>33</v>
      </c>
      <c r="H20" s="34"/>
      <c r="I20" s="102"/>
      <c r="J20" s="103"/>
      <c r="K20" s="103"/>
    </row>
    <row r="21" spans="1:11" ht="15.75" customHeight="1" x14ac:dyDescent="0.3">
      <c r="A21" s="36" t="s">
        <v>27</v>
      </c>
      <c r="B21" s="37" t="s">
        <v>34</v>
      </c>
      <c r="C21" s="37" t="s">
        <v>43</v>
      </c>
      <c r="F21" s="39" t="s">
        <v>35</v>
      </c>
      <c r="G21" s="45">
        <f>'google analytics'!G22</f>
        <v>121</v>
      </c>
      <c r="H21" s="34"/>
      <c r="I21" s="102"/>
      <c r="J21" s="103"/>
      <c r="K21" s="103"/>
    </row>
    <row r="22" spans="1:11" ht="15.75" customHeight="1" x14ac:dyDescent="0.3">
      <c r="A22" s="39"/>
      <c r="B22" s="37" t="s">
        <v>17</v>
      </c>
      <c r="C22" s="40">
        <f>'google analytics'!G22/'google analytics'!G23</f>
        <v>1.834445118253487E-2</v>
      </c>
      <c r="F22" s="39" t="s">
        <v>36</v>
      </c>
      <c r="G22" s="41">
        <f>SUMIF('google analytics'!B10:B18,"instagram",'google analytics'!J10:J18)</f>
        <v>8845</v>
      </c>
      <c r="H22" s="34"/>
      <c r="I22" s="102"/>
      <c r="J22" s="103"/>
      <c r="K22" s="103"/>
    </row>
    <row r="23" spans="1:11" ht="15.75" customHeight="1" x14ac:dyDescent="0.3">
      <c r="A23" s="39"/>
      <c r="B23" s="37" t="s">
        <v>22</v>
      </c>
      <c r="C23" s="46" t="s">
        <v>44</v>
      </c>
      <c r="F23" s="39" t="s">
        <v>37</v>
      </c>
      <c r="G23" s="41" t="s">
        <v>45</v>
      </c>
      <c r="H23" s="34"/>
      <c r="I23" s="101" t="s">
        <v>39</v>
      </c>
      <c r="J23" s="105"/>
      <c r="K23" s="105"/>
    </row>
    <row r="24" spans="1:11" ht="15.75" customHeight="1" x14ac:dyDescent="0.3">
      <c r="A24" s="39"/>
      <c r="B24" s="37" t="s">
        <v>25</v>
      </c>
      <c r="C24" s="43" t="s">
        <v>45</v>
      </c>
      <c r="F24" s="39" t="s">
        <v>38</v>
      </c>
      <c r="G24" s="39" t="s">
        <v>44</v>
      </c>
      <c r="H24" s="34"/>
      <c r="I24" s="104" t="s">
        <v>41</v>
      </c>
      <c r="J24" s="104"/>
      <c r="K24" s="104"/>
    </row>
    <row r="25" spans="1:11" ht="15.75" customHeight="1" x14ac:dyDescent="0.3">
      <c r="A25" s="39"/>
      <c r="B25" s="37"/>
      <c r="C25" s="37"/>
      <c r="H25" s="34"/>
      <c r="I25" s="104"/>
      <c r="J25" s="104"/>
      <c r="K25" s="104"/>
    </row>
    <row r="26" spans="1:11" ht="15.6" x14ac:dyDescent="0.25">
      <c r="A26" s="47"/>
      <c r="B26" s="48"/>
      <c r="C26" s="48"/>
      <c r="D26" s="48"/>
      <c r="E26" s="49"/>
      <c r="H26" s="34"/>
      <c r="I26" s="104"/>
      <c r="J26" s="104"/>
      <c r="K26" s="104"/>
    </row>
    <row r="27" spans="1:11" ht="15.6" x14ac:dyDescent="0.25">
      <c r="A27" s="47"/>
      <c r="B27" s="48"/>
      <c r="C27" s="48"/>
      <c r="D27" s="48"/>
      <c r="E27" s="49"/>
      <c r="I27" s="104"/>
      <c r="J27" s="104"/>
      <c r="K27" s="104"/>
    </row>
    <row r="28" spans="1:11" ht="15.6" x14ac:dyDescent="0.25">
      <c r="A28" s="47"/>
      <c r="B28" s="48"/>
      <c r="C28" s="48"/>
      <c r="D28" s="48"/>
      <c r="E28" s="49"/>
      <c r="I28" s="104"/>
      <c r="J28" s="104"/>
      <c r="K28" s="104"/>
    </row>
    <row r="29" spans="1:11" ht="15.75" customHeight="1" x14ac:dyDescent="0.25">
      <c r="I29" s="104"/>
      <c r="J29" s="104"/>
      <c r="K29" s="104"/>
    </row>
    <row r="30" spans="1:11" ht="15.75" customHeight="1" x14ac:dyDescent="0.25">
      <c r="I30" s="104"/>
      <c r="J30" s="104"/>
      <c r="K30" s="104"/>
    </row>
    <row r="31" spans="1:11" ht="15.75" customHeight="1" x14ac:dyDescent="0.25">
      <c r="I31" s="104"/>
      <c r="J31" s="104"/>
      <c r="K31" s="104"/>
    </row>
    <row r="32" spans="1:11" ht="15.75" customHeight="1" x14ac:dyDescent="0.25">
      <c r="I32" s="104"/>
      <c r="J32" s="104"/>
      <c r="K32" s="104"/>
    </row>
  </sheetData>
  <mergeCells count="4">
    <mergeCell ref="I24:K32"/>
    <mergeCell ref="A9:G9"/>
    <mergeCell ref="A19:G19"/>
    <mergeCell ref="I9:K22"/>
  </mergeCells>
  <conditionalFormatting sqref="I2:J6">
    <cfRule type="cellIs" dxfId="1" priority="2" operator="lessThan">
      <formula>0</formula>
    </cfRule>
  </conditionalFormatting>
  <conditionalFormatting sqref="J2:J8 I2:I9 I23:J23 I24">
    <cfRule type="cellIs" dxfId="0" priority="1" operator="greaterThan">
      <formula>0</formula>
    </cfRule>
  </conditionalFormatting>
  <dataValidations count="2">
    <dataValidation allowBlank="1" showDropDown="1" sqref="K2:K6" xr:uid="{00000000-0002-0000-0000-000000000000}"/>
    <dataValidation type="list" allowBlank="1" showErrorMessage="1" sqref="A12 A21" xr:uid="{00000000-0002-0000-0000-000001000000}">
      <formula1>"Facebook,Instagram,YouTube"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5.21875" customWidth="1"/>
    <col min="2" max="2" width="37.6640625" customWidth="1"/>
    <col min="3" max="3" width="15.44140625" customWidth="1"/>
    <col min="4" max="4" width="15.77734375" customWidth="1"/>
    <col min="5" max="5" width="13.44140625" customWidth="1"/>
    <col min="6" max="6" width="13" customWidth="1"/>
    <col min="8" max="8" width="17.6640625" customWidth="1"/>
    <col min="9" max="9" width="18.6640625" customWidth="1"/>
    <col min="10" max="10" width="18.77734375" customWidth="1"/>
    <col min="11" max="11" width="17.21875" customWidth="1"/>
    <col min="12" max="12" width="14.109375" customWidth="1"/>
    <col min="15" max="15" width="16.33203125" customWidth="1"/>
    <col min="16" max="16" width="18.33203125" customWidth="1"/>
    <col min="17" max="17" width="18.44140625" customWidth="1"/>
    <col min="18" max="18" width="20.44140625" customWidth="1"/>
    <col min="19" max="19" width="20" customWidth="1"/>
  </cols>
  <sheetData>
    <row r="1" spans="1:19" ht="15.75" customHeight="1" x14ac:dyDescent="0.3">
      <c r="A1" s="50" t="s">
        <v>46</v>
      </c>
      <c r="B1" s="51" t="s">
        <v>47</v>
      </c>
      <c r="C1" s="51" t="s">
        <v>48</v>
      </c>
      <c r="D1" s="51" t="s">
        <v>49</v>
      </c>
      <c r="E1" s="51" t="s">
        <v>50</v>
      </c>
      <c r="F1" s="51" t="s">
        <v>51</v>
      </c>
      <c r="G1" s="51" t="s">
        <v>52</v>
      </c>
      <c r="H1" s="51" t="s">
        <v>53</v>
      </c>
      <c r="I1" s="51" t="s">
        <v>54</v>
      </c>
      <c r="J1" s="51" t="s">
        <v>55</v>
      </c>
      <c r="K1" s="51" t="s">
        <v>56</v>
      </c>
      <c r="L1" s="51" t="s">
        <v>57</v>
      </c>
      <c r="M1" s="51" t="s">
        <v>58</v>
      </c>
      <c r="N1" s="51" t="s">
        <v>59</v>
      </c>
      <c r="O1" s="51" t="s">
        <v>60</v>
      </c>
      <c r="P1" s="51" t="s">
        <v>61</v>
      </c>
      <c r="Q1" s="51" t="s">
        <v>62</v>
      </c>
      <c r="R1" s="51" t="s">
        <v>63</v>
      </c>
      <c r="S1" s="52" t="s">
        <v>64</v>
      </c>
    </row>
    <row r="2" spans="1:19" ht="15.75" customHeight="1" x14ac:dyDescent="0.3">
      <c r="A2" s="53">
        <v>1778709286504</v>
      </c>
      <c r="B2" s="54" t="s">
        <v>65</v>
      </c>
      <c r="C2" s="55">
        <v>45567</v>
      </c>
      <c r="D2" s="54" t="s">
        <v>66</v>
      </c>
      <c r="E2" s="54"/>
      <c r="F2" s="54" t="s">
        <v>67</v>
      </c>
      <c r="G2" s="54" t="s">
        <v>68</v>
      </c>
      <c r="H2" s="56">
        <v>5795</v>
      </c>
      <c r="I2" s="56">
        <v>5051</v>
      </c>
      <c r="J2" s="56">
        <v>5411</v>
      </c>
      <c r="K2" s="56">
        <v>696</v>
      </c>
      <c r="L2" s="57">
        <v>125</v>
      </c>
      <c r="M2" s="57">
        <v>1043</v>
      </c>
      <c r="N2" s="57">
        <v>103</v>
      </c>
      <c r="O2" s="57">
        <v>1256</v>
      </c>
      <c r="P2" s="57">
        <v>27187</v>
      </c>
      <c r="Q2" s="56">
        <v>31390</v>
      </c>
      <c r="R2" s="56">
        <v>512</v>
      </c>
      <c r="S2" s="58">
        <v>250</v>
      </c>
    </row>
    <row r="3" spans="1:19" ht="15.75" customHeight="1" x14ac:dyDescent="0.3">
      <c r="A3" s="59">
        <v>4227403875308</v>
      </c>
      <c r="B3" s="60" t="s">
        <v>69</v>
      </c>
      <c r="C3" s="61">
        <v>45574</v>
      </c>
      <c r="D3" s="60" t="s">
        <v>66</v>
      </c>
      <c r="E3" s="60"/>
      <c r="F3" s="60" t="s">
        <v>70</v>
      </c>
      <c r="G3" s="60" t="s">
        <v>68</v>
      </c>
      <c r="H3" s="62">
        <v>2064</v>
      </c>
      <c r="I3" s="62">
        <v>1814</v>
      </c>
      <c r="J3" s="62">
        <v>1610</v>
      </c>
      <c r="K3" s="62">
        <v>845</v>
      </c>
      <c r="L3" s="63">
        <v>133</v>
      </c>
      <c r="M3" s="63">
        <v>1229</v>
      </c>
      <c r="N3" s="63">
        <v>237</v>
      </c>
      <c r="O3" s="63">
        <v>1043</v>
      </c>
      <c r="P3" s="63">
        <v>27417</v>
      </c>
      <c r="Q3" s="62">
        <v>29404</v>
      </c>
      <c r="R3" s="62">
        <v>574</v>
      </c>
      <c r="S3" s="64">
        <v>440</v>
      </c>
    </row>
    <row r="4" spans="1:19" ht="15.75" customHeight="1" x14ac:dyDescent="0.3">
      <c r="A4" s="53">
        <v>3776083447722</v>
      </c>
      <c r="B4" s="54" t="s">
        <v>71</v>
      </c>
      <c r="C4" s="55">
        <v>45578</v>
      </c>
      <c r="D4" s="54" t="s">
        <v>66</v>
      </c>
      <c r="E4" s="54"/>
      <c r="F4" s="54" t="s">
        <v>70</v>
      </c>
      <c r="G4" s="54" t="s">
        <v>68</v>
      </c>
      <c r="H4" s="56">
        <v>3512</v>
      </c>
      <c r="I4" s="56">
        <v>3296</v>
      </c>
      <c r="J4" s="56">
        <v>5283</v>
      </c>
      <c r="K4" s="56">
        <v>905</v>
      </c>
      <c r="L4" s="57">
        <v>133</v>
      </c>
      <c r="M4" s="57">
        <v>795</v>
      </c>
      <c r="N4" s="57">
        <v>278</v>
      </c>
      <c r="O4" s="57">
        <v>1438</v>
      </c>
      <c r="P4" s="57">
        <v>28094</v>
      </c>
      <c r="Q4" s="56">
        <v>32049</v>
      </c>
      <c r="R4" s="56">
        <v>621</v>
      </c>
      <c r="S4" s="58">
        <v>489</v>
      </c>
    </row>
    <row r="5" spans="1:19" ht="15.75" customHeight="1" x14ac:dyDescent="0.3">
      <c r="A5" s="59">
        <v>4726321004227</v>
      </c>
      <c r="B5" s="60" t="s">
        <v>72</v>
      </c>
      <c r="C5" s="61">
        <v>45586</v>
      </c>
      <c r="D5" s="60" t="s">
        <v>66</v>
      </c>
      <c r="E5" s="60"/>
      <c r="F5" s="60" t="s">
        <v>67</v>
      </c>
      <c r="G5" s="60" t="s">
        <v>68</v>
      </c>
      <c r="H5" s="62">
        <v>6272</v>
      </c>
      <c r="I5" s="62">
        <v>3087</v>
      </c>
      <c r="J5" s="62">
        <v>2449</v>
      </c>
      <c r="K5" s="62">
        <v>456</v>
      </c>
      <c r="L5" s="63">
        <v>148</v>
      </c>
      <c r="M5" s="63">
        <v>1073</v>
      </c>
      <c r="N5" s="63">
        <v>263</v>
      </c>
      <c r="O5" s="63">
        <v>1075</v>
      </c>
      <c r="P5" s="63">
        <v>24996</v>
      </c>
      <c r="Q5" s="62">
        <v>27904</v>
      </c>
      <c r="R5" s="62">
        <v>549</v>
      </c>
      <c r="S5" s="64">
        <v>287</v>
      </c>
    </row>
    <row r="6" spans="1:19" ht="15.75" customHeight="1" x14ac:dyDescent="0.3">
      <c r="A6" s="53">
        <v>3669072550433</v>
      </c>
      <c r="B6" s="54" t="s">
        <v>73</v>
      </c>
      <c r="C6" s="55">
        <v>45594</v>
      </c>
      <c r="D6" s="54" t="s">
        <v>66</v>
      </c>
      <c r="E6" s="54"/>
      <c r="F6" s="54" t="s">
        <v>70</v>
      </c>
      <c r="G6" s="54" t="s">
        <v>68</v>
      </c>
      <c r="H6" s="56">
        <v>5748</v>
      </c>
      <c r="I6" s="56">
        <v>6431</v>
      </c>
      <c r="J6" s="56">
        <v>6333</v>
      </c>
      <c r="K6" s="56">
        <v>817</v>
      </c>
      <c r="L6" s="57">
        <v>135</v>
      </c>
      <c r="M6" s="57">
        <v>855</v>
      </c>
      <c r="N6" s="57">
        <v>200</v>
      </c>
      <c r="O6" s="57">
        <v>1460</v>
      </c>
      <c r="P6" s="57">
        <v>28550</v>
      </c>
      <c r="Q6" s="56">
        <v>35043</v>
      </c>
      <c r="R6" s="56">
        <v>599</v>
      </c>
      <c r="S6" s="58">
        <v>352</v>
      </c>
    </row>
    <row r="7" spans="1:19" ht="15.75" customHeight="1" x14ac:dyDescent="0.3">
      <c r="A7" s="65" t="s">
        <v>74</v>
      </c>
      <c r="H7" s="66">
        <f t="shared" ref="H7:J7" si="0">SUM(H2:H6)</f>
        <v>23391</v>
      </c>
      <c r="I7" s="66">
        <f t="shared" si="0"/>
        <v>19679</v>
      </c>
      <c r="J7" s="66">
        <f t="shared" si="0"/>
        <v>21086</v>
      </c>
      <c r="K7" s="66">
        <v>3719</v>
      </c>
      <c r="P7" s="63"/>
      <c r="Q7" s="66">
        <v>155790</v>
      </c>
      <c r="R7" s="66">
        <f t="shared" ref="R7:R8" si="1">SUM(R2:R6)</f>
        <v>2855</v>
      </c>
      <c r="S7" s="67">
        <v>1818</v>
      </c>
    </row>
    <row r="8" spans="1:19" ht="15.75" customHeight="1" x14ac:dyDescent="0.3">
      <c r="A8" s="68"/>
      <c r="B8" s="69"/>
      <c r="C8" s="69"/>
      <c r="D8" s="69"/>
      <c r="E8" s="69"/>
      <c r="F8" s="70">
        <f>SUMIF(F2:F6,"Link",K2:K6)</f>
        <v>2567</v>
      </c>
      <c r="G8" s="69"/>
      <c r="H8" s="71"/>
      <c r="I8" s="71"/>
      <c r="J8" s="71"/>
      <c r="K8" s="72"/>
      <c r="L8" s="69"/>
      <c r="M8" s="69"/>
      <c r="N8" s="69"/>
      <c r="O8" s="69"/>
      <c r="P8" s="73"/>
      <c r="Q8" s="72"/>
      <c r="R8" s="74">
        <f t="shared" si="1"/>
        <v>5198</v>
      </c>
      <c r="S8" s="75"/>
    </row>
    <row r="10" spans="1:19" x14ac:dyDescent="0.25">
      <c r="I10" s="76"/>
      <c r="J10" s="77">
        <f>F8/Q7</f>
        <v>1.6477309198279735E-2</v>
      </c>
    </row>
    <row r="11" spans="1:19" x14ac:dyDescent="0.25">
      <c r="I11" s="78">
        <f>K7-F8</f>
        <v>1152</v>
      </c>
      <c r="J11" s="77">
        <f>I11/Q7</f>
        <v>7.3945696129404971E-3</v>
      </c>
    </row>
  </sheetData>
  <dataValidations count="1">
    <dataValidation type="custom" allowBlank="1" showDropDown="1" sqref="H2:K8 Q2:S8" xr:uid="{00000000-0002-0000-0100-000000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1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5.21875" customWidth="1"/>
    <col min="2" max="2" width="37.6640625" customWidth="1"/>
    <col min="3" max="3" width="17" customWidth="1"/>
    <col min="4" max="4" width="15.44140625" customWidth="1"/>
    <col min="5" max="5" width="13.44140625" customWidth="1"/>
    <col min="6" max="6" width="13" customWidth="1"/>
    <col min="8" max="8" width="18.44140625" customWidth="1"/>
    <col min="9" max="9" width="13.77734375" customWidth="1"/>
    <col min="14" max="14" width="14.109375" customWidth="1"/>
    <col min="16" max="16" width="20.44140625" customWidth="1"/>
  </cols>
  <sheetData>
    <row r="1" spans="1:16" ht="15.75" customHeight="1" x14ac:dyDescent="0.3">
      <c r="A1" s="50" t="s">
        <v>46</v>
      </c>
      <c r="B1" s="51" t="s">
        <v>47</v>
      </c>
      <c r="C1" s="51" t="s">
        <v>75</v>
      </c>
      <c r="D1" s="51" t="s">
        <v>48</v>
      </c>
      <c r="E1" s="51" t="s">
        <v>50</v>
      </c>
      <c r="F1" s="51" t="s">
        <v>51</v>
      </c>
      <c r="G1" s="51" t="s">
        <v>52</v>
      </c>
      <c r="H1" s="51" t="s">
        <v>62</v>
      </c>
      <c r="I1" s="51" t="s">
        <v>76</v>
      </c>
      <c r="J1" s="51" t="s">
        <v>59</v>
      </c>
      <c r="K1" s="51" t="s">
        <v>77</v>
      </c>
      <c r="L1" s="51" t="s">
        <v>78</v>
      </c>
      <c r="M1" s="51" t="s">
        <v>58</v>
      </c>
      <c r="N1" s="51" t="s">
        <v>57</v>
      </c>
      <c r="O1" s="51" t="s">
        <v>79</v>
      </c>
      <c r="P1" s="52" t="s">
        <v>63</v>
      </c>
    </row>
    <row r="2" spans="1:16" ht="15.75" customHeight="1" x14ac:dyDescent="0.3">
      <c r="A2" s="53">
        <v>3848353393431</v>
      </c>
      <c r="B2" s="54" t="s">
        <v>80</v>
      </c>
      <c r="C2" s="57">
        <v>0</v>
      </c>
      <c r="D2" s="55">
        <v>45566</v>
      </c>
      <c r="E2" s="54"/>
      <c r="F2" s="54" t="s">
        <v>81</v>
      </c>
      <c r="G2" s="54" t="s">
        <v>68</v>
      </c>
      <c r="H2" s="56">
        <v>12118</v>
      </c>
      <c r="I2" s="56">
        <v>9526</v>
      </c>
      <c r="J2" s="57">
        <v>91</v>
      </c>
      <c r="K2" s="57">
        <v>73</v>
      </c>
      <c r="L2" s="57">
        <v>0</v>
      </c>
      <c r="M2" s="57">
        <v>247</v>
      </c>
      <c r="N2" s="57">
        <v>89</v>
      </c>
      <c r="O2" s="57">
        <v>206</v>
      </c>
      <c r="P2" s="79">
        <v>183</v>
      </c>
    </row>
    <row r="3" spans="1:16" ht="15.75" customHeight="1" x14ac:dyDescent="0.3">
      <c r="A3" s="59">
        <v>5548901037213</v>
      </c>
      <c r="B3" s="60" t="s">
        <v>82</v>
      </c>
      <c r="C3" s="63">
        <v>25</v>
      </c>
      <c r="D3" s="61">
        <v>45570</v>
      </c>
      <c r="E3" s="60"/>
      <c r="F3" s="60" t="s">
        <v>83</v>
      </c>
      <c r="G3" s="60" t="s">
        <v>68</v>
      </c>
      <c r="H3" s="62">
        <v>8533</v>
      </c>
      <c r="I3" s="62">
        <v>7839</v>
      </c>
      <c r="J3" s="63">
        <v>100</v>
      </c>
      <c r="K3" s="63">
        <v>70</v>
      </c>
      <c r="L3" s="63">
        <v>3346</v>
      </c>
      <c r="M3" s="63">
        <v>428</v>
      </c>
      <c r="N3" s="63">
        <v>61</v>
      </c>
      <c r="O3" s="63">
        <v>348</v>
      </c>
      <c r="P3" s="80">
        <v>410</v>
      </c>
    </row>
    <row r="4" spans="1:16" ht="15.75" customHeight="1" x14ac:dyDescent="0.3">
      <c r="A4" s="53">
        <v>3600679920719</v>
      </c>
      <c r="B4" s="54" t="s">
        <v>84</v>
      </c>
      <c r="C4" s="57">
        <v>0</v>
      </c>
      <c r="D4" s="55">
        <v>45577</v>
      </c>
      <c r="E4" s="54"/>
      <c r="F4" s="54" t="s">
        <v>81</v>
      </c>
      <c r="G4" s="54" t="s">
        <v>68</v>
      </c>
      <c r="H4" s="56">
        <v>9208</v>
      </c>
      <c r="I4" s="56">
        <v>8856</v>
      </c>
      <c r="J4" s="57">
        <v>132</v>
      </c>
      <c r="K4" s="57">
        <v>69</v>
      </c>
      <c r="L4" s="57">
        <v>0</v>
      </c>
      <c r="M4" s="57">
        <v>246</v>
      </c>
      <c r="N4" s="57">
        <v>105</v>
      </c>
      <c r="O4" s="57">
        <v>255</v>
      </c>
      <c r="P4" s="79">
        <v>178</v>
      </c>
    </row>
    <row r="5" spans="1:16" ht="15.75" customHeight="1" x14ac:dyDescent="0.3">
      <c r="A5" s="59">
        <v>1902698680456</v>
      </c>
      <c r="B5" s="60" t="s">
        <v>85</v>
      </c>
      <c r="C5" s="63">
        <v>15</v>
      </c>
      <c r="D5" s="61">
        <v>45581</v>
      </c>
      <c r="E5" s="60"/>
      <c r="F5" s="60" t="s">
        <v>83</v>
      </c>
      <c r="G5" s="60" t="s">
        <v>68</v>
      </c>
      <c r="H5" s="62">
        <v>8135</v>
      </c>
      <c r="I5" s="62">
        <v>8255</v>
      </c>
      <c r="J5" s="63">
        <v>91</v>
      </c>
      <c r="K5" s="63">
        <v>85</v>
      </c>
      <c r="L5" s="63">
        <v>3203</v>
      </c>
      <c r="M5" s="63">
        <v>518</v>
      </c>
      <c r="N5" s="63">
        <v>61</v>
      </c>
      <c r="O5" s="63">
        <v>385</v>
      </c>
      <c r="P5" s="80">
        <v>464</v>
      </c>
    </row>
    <row r="6" spans="1:16" ht="15.75" customHeight="1" x14ac:dyDescent="0.3">
      <c r="A6" s="53">
        <v>6431724401329</v>
      </c>
      <c r="B6" s="54" t="s">
        <v>86</v>
      </c>
      <c r="C6" s="57">
        <v>0</v>
      </c>
      <c r="D6" s="55">
        <v>45586</v>
      </c>
      <c r="E6" s="54"/>
      <c r="F6" s="54" t="s">
        <v>81</v>
      </c>
      <c r="G6" s="54" t="s">
        <v>68</v>
      </c>
      <c r="H6" s="56">
        <v>12598</v>
      </c>
      <c r="I6" s="56">
        <v>8779</v>
      </c>
      <c r="J6" s="57">
        <v>109</v>
      </c>
      <c r="K6" s="57">
        <v>64</v>
      </c>
      <c r="L6" s="57">
        <v>0</v>
      </c>
      <c r="M6" s="57">
        <v>142</v>
      </c>
      <c r="N6" s="57">
        <v>71</v>
      </c>
      <c r="O6" s="57">
        <v>74</v>
      </c>
      <c r="P6" s="79">
        <v>86</v>
      </c>
    </row>
    <row r="7" spans="1:16" ht="15.75" customHeight="1" x14ac:dyDescent="0.3">
      <c r="A7" s="59">
        <v>5189413401038</v>
      </c>
      <c r="B7" s="60" t="s">
        <v>87</v>
      </c>
      <c r="C7" s="63">
        <v>0</v>
      </c>
      <c r="D7" s="61">
        <v>45592</v>
      </c>
      <c r="E7" s="60"/>
      <c r="F7" s="60" t="s">
        <v>81</v>
      </c>
      <c r="G7" s="60" t="s">
        <v>68</v>
      </c>
      <c r="H7" s="62">
        <v>12145</v>
      </c>
      <c r="I7" s="62">
        <v>9783</v>
      </c>
      <c r="J7" s="63">
        <v>86</v>
      </c>
      <c r="K7" s="63">
        <v>69</v>
      </c>
      <c r="L7" s="63">
        <v>0</v>
      </c>
      <c r="M7" s="63">
        <v>143</v>
      </c>
      <c r="N7" s="63">
        <v>41</v>
      </c>
      <c r="O7" s="63">
        <v>159</v>
      </c>
      <c r="P7" s="80">
        <v>198</v>
      </c>
    </row>
    <row r="8" spans="1:16" x14ac:dyDescent="0.25">
      <c r="A8" s="81" t="s">
        <v>74</v>
      </c>
      <c r="H8" s="82">
        <f t="shared" ref="H8:H9" si="0">SUM(H2:H7)</f>
        <v>62737</v>
      </c>
      <c r="I8" s="82">
        <v>53038</v>
      </c>
      <c r="P8" s="83">
        <v>1519</v>
      </c>
    </row>
    <row r="9" spans="1:16" x14ac:dyDescent="0.25">
      <c r="A9" s="84"/>
      <c r="B9" s="85"/>
      <c r="C9" s="85"/>
      <c r="D9" s="85"/>
      <c r="E9" s="85"/>
      <c r="F9" s="85"/>
      <c r="G9" s="85"/>
      <c r="H9" s="86">
        <f t="shared" si="0"/>
        <v>113356</v>
      </c>
      <c r="I9" s="87"/>
      <c r="J9" s="85"/>
      <c r="K9" s="85"/>
      <c r="L9" s="85"/>
      <c r="M9" s="85"/>
      <c r="N9" s="85"/>
      <c r="O9" s="85"/>
      <c r="P9" s="88"/>
    </row>
    <row r="11" spans="1:16" x14ac:dyDescent="0.25">
      <c r="I11" s="76">
        <f>SUMIF(F2:F7, "Image Post",P2:P7)</f>
        <v>645</v>
      </c>
      <c r="J11" s="77">
        <f>I11/P8</f>
        <v>0.42462146148782093</v>
      </c>
      <c r="K11" s="76"/>
      <c r="L11" s="76"/>
    </row>
  </sheetData>
  <dataValidations count="1">
    <dataValidation type="custom" allowBlank="1" showDropDown="1" sqref="H2:I9 P2:P9" xr:uid="{00000000-0002-0000-0200-000000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39"/>
  <sheetViews>
    <sheetView showGridLines="0" workbookViewId="0"/>
  </sheetViews>
  <sheetFormatPr defaultColWidth="12.6640625" defaultRowHeight="15.75" customHeight="1" x14ac:dyDescent="0.25"/>
  <cols>
    <col min="1" max="1" width="27.44140625" customWidth="1"/>
    <col min="2" max="2" width="17.44140625" customWidth="1"/>
    <col min="3" max="3" width="18.6640625" customWidth="1"/>
    <col min="4" max="4" width="20" customWidth="1"/>
    <col min="6" max="6" width="13.33203125" customWidth="1"/>
    <col min="7" max="7" width="17.44140625" customWidth="1"/>
    <col min="8" max="8" width="26.77734375" customWidth="1"/>
    <col min="9" max="9" width="23.88671875" customWidth="1"/>
    <col min="10" max="10" width="16.33203125" customWidth="1"/>
  </cols>
  <sheetData>
    <row r="1" spans="1:10" ht="15.75" customHeight="1" x14ac:dyDescent="0.3">
      <c r="A1" s="31" t="s">
        <v>88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5.75" customHeight="1" x14ac:dyDescent="0.3">
      <c r="A2" s="31" t="s">
        <v>89</v>
      </c>
      <c r="B2" s="31"/>
      <c r="C2" s="31"/>
      <c r="D2" s="31"/>
      <c r="E2" s="31"/>
      <c r="F2" s="31"/>
      <c r="G2" s="31"/>
      <c r="H2" s="31"/>
      <c r="I2" s="31"/>
      <c r="J2" s="31"/>
    </row>
    <row r="3" spans="1:10" ht="15.75" customHeight="1" x14ac:dyDescent="0.3">
      <c r="A3" s="31" t="s">
        <v>90</v>
      </c>
      <c r="B3" s="31"/>
      <c r="C3" s="31"/>
      <c r="D3" s="31"/>
      <c r="E3" s="31"/>
      <c r="F3" s="31"/>
      <c r="G3" s="31"/>
      <c r="H3" s="31"/>
      <c r="I3" s="31"/>
      <c r="J3" s="31"/>
    </row>
    <row r="4" spans="1:10" ht="15.75" customHeight="1" x14ac:dyDescent="0.3">
      <c r="A4" s="31" t="s">
        <v>91</v>
      </c>
      <c r="B4" s="31"/>
      <c r="C4" s="31"/>
      <c r="D4" s="31"/>
      <c r="E4" s="31"/>
      <c r="F4" s="31"/>
      <c r="G4" s="31"/>
      <c r="H4" s="31"/>
      <c r="I4" s="31"/>
      <c r="J4" s="31"/>
    </row>
    <row r="5" spans="1:10" ht="15.75" customHeight="1" x14ac:dyDescent="0.3">
      <c r="A5" s="31" t="s">
        <v>92</v>
      </c>
      <c r="B5" s="31"/>
      <c r="C5" s="31"/>
      <c r="D5" s="31"/>
      <c r="E5" s="31"/>
      <c r="F5" s="31"/>
      <c r="G5" s="31"/>
      <c r="H5" s="31"/>
      <c r="I5" s="31"/>
      <c r="J5" s="31"/>
    </row>
    <row r="6" spans="1:10" ht="15.75" customHeight="1" x14ac:dyDescent="0.3">
      <c r="A6" s="31" t="s">
        <v>93</v>
      </c>
      <c r="B6" s="31"/>
      <c r="C6" s="31"/>
      <c r="D6" s="31"/>
      <c r="E6" s="31"/>
      <c r="F6" s="31"/>
      <c r="G6" s="31"/>
      <c r="H6" s="31"/>
      <c r="I6" s="31"/>
      <c r="J6" s="31"/>
    </row>
    <row r="7" spans="1:10" ht="15.75" customHeight="1" x14ac:dyDescent="0.3">
      <c r="A7" s="89"/>
      <c r="B7" s="89"/>
      <c r="C7" s="89"/>
      <c r="D7" s="89"/>
      <c r="E7" s="89"/>
      <c r="F7" s="89"/>
      <c r="G7" s="89"/>
      <c r="H7" s="89"/>
      <c r="I7" s="89"/>
      <c r="J7" s="89"/>
    </row>
    <row r="8" spans="1:10" ht="15.75" customHeight="1" x14ac:dyDescent="0.3">
      <c r="A8" s="50" t="s">
        <v>94</v>
      </c>
      <c r="B8" s="51" t="s">
        <v>95</v>
      </c>
      <c r="C8" s="51" t="s">
        <v>96</v>
      </c>
      <c r="D8" s="51" t="s">
        <v>97</v>
      </c>
      <c r="E8" s="51" t="s">
        <v>98</v>
      </c>
      <c r="F8" s="51" t="s">
        <v>99</v>
      </c>
      <c r="G8" s="51" t="s">
        <v>100</v>
      </c>
      <c r="H8" s="51" t="s">
        <v>101</v>
      </c>
      <c r="I8" s="51" t="s">
        <v>102</v>
      </c>
      <c r="J8" s="52" t="s">
        <v>103</v>
      </c>
    </row>
    <row r="9" spans="1:10" ht="15.75" customHeight="1" x14ac:dyDescent="0.3">
      <c r="A9" s="90" t="s">
        <v>104</v>
      </c>
      <c r="B9" s="54" t="s">
        <v>105</v>
      </c>
      <c r="C9" s="54" t="s">
        <v>106</v>
      </c>
      <c r="D9" s="54" t="s">
        <v>107</v>
      </c>
      <c r="E9" s="57">
        <v>887</v>
      </c>
      <c r="F9" s="56">
        <v>501</v>
      </c>
      <c r="G9" s="57">
        <v>1.5786800000000001</v>
      </c>
      <c r="H9" s="57">
        <v>39.117647099999999</v>
      </c>
      <c r="I9" s="57">
        <v>7</v>
      </c>
      <c r="J9" s="91">
        <v>1023</v>
      </c>
    </row>
    <row r="10" spans="1:10" ht="15.75" customHeight="1" x14ac:dyDescent="0.3">
      <c r="A10" s="92" t="s">
        <v>104</v>
      </c>
      <c r="B10" s="60" t="s">
        <v>105</v>
      </c>
      <c r="C10" s="60" t="s">
        <v>108</v>
      </c>
      <c r="D10" s="60" t="s">
        <v>107</v>
      </c>
      <c r="E10" s="63">
        <v>1637</v>
      </c>
      <c r="F10" s="62">
        <v>698</v>
      </c>
      <c r="G10" s="63">
        <v>2.3452700000000002</v>
      </c>
      <c r="H10" s="63">
        <v>47.076923100000002</v>
      </c>
      <c r="I10" s="63">
        <v>10</v>
      </c>
      <c r="J10" s="93">
        <v>1128.67</v>
      </c>
    </row>
    <row r="11" spans="1:10" ht="15.75" customHeight="1" x14ac:dyDescent="0.3">
      <c r="A11" s="90" t="s">
        <v>104</v>
      </c>
      <c r="B11" s="54" t="s">
        <v>105</v>
      </c>
      <c r="C11" s="54" t="s">
        <v>109</v>
      </c>
      <c r="D11" s="54" t="s">
        <v>107</v>
      </c>
      <c r="E11" s="57">
        <v>2091</v>
      </c>
      <c r="F11" s="56">
        <v>921</v>
      </c>
      <c r="G11" s="57">
        <v>3.2897599999999998</v>
      </c>
      <c r="H11" s="57">
        <v>52.454545500000002</v>
      </c>
      <c r="I11" s="57">
        <v>15</v>
      </c>
      <c r="J11" s="91">
        <v>1323</v>
      </c>
    </row>
    <row r="12" spans="1:10" ht="15.75" customHeight="1" x14ac:dyDescent="0.3">
      <c r="A12" s="92" t="s">
        <v>104</v>
      </c>
      <c r="B12" s="60" t="s">
        <v>105</v>
      </c>
      <c r="C12" s="60" t="s">
        <v>110</v>
      </c>
      <c r="D12" s="60" t="s">
        <v>107</v>
      </c>
      <c r="E12" s="63">
        <v>2029</v>
      </c>
      <c r="F12" s="62">
        <v>504</v>
      </c>
      <c r="G12" s="63">
        <v>4.0257899999999998</v>
      </c>
      <c r="H12" s="63">
        <v>10.428571399999999</v>
      </c>
      <c r="I12" s="63">
        <v>9</v>
      </c>
      <c r="J12" s="93">
        <v>1123</v>
      </c>
    </row>
    <row r="13" spans="1:10" ht="15.75" customHeight="1" x14ac:dyDescent="0.3">
      <c r="A13" s="90" t="s">
        <v>104</v>
      </c>
      <c r="B13" s="54" t="s">
        <v>105</v>
      </c>
      <c r="C13" s="54" t="s">
        <v>111</v>
      </c>
      <c r="D13" s="54" t="s">
        <v>107</v>
      </c>
      <c r="E13" s="57">
        <v>2539</v>
      </c>
      <c r="F13" s="56">
        <v>891</v>
      </c>
      <c r="G13" s="57">
        <v>2.8496100000000002</v>
      </c>
      <c r="H13" s="57">
        <v>38.285714300000002</v>
      </c>
      <c r="I13" s="57">
        <v>11</v>
      </c>
      <c r="J13" s="91">
        <v>1234</v>
      </c>
    </row>
    <row r="14" spans="1:10" ht="15.75" customHeight="1" x14ac:dyDescent="0.3">
      <c r="A14" s="92" t="s">
        <v>104</v>
      </c>
      <c r="B14" s="60" t="s">
        <v>105</v>
      </c>
      <c r="C14" s="60" t="s">
        <v>112</v>
      </c>
      <c r="D14" s="60" t="s">
        <v>113</v>
      </c>
      <c r="E14" s="63">
        <v>3849</v>
      </c>
      <c r="F14" s="62">
        <v>2093</v>
      </c>
      <c r="G14" s="63">
        <v>1.8389899999999999</v>
      </c>
      <c r="H14" s="63">
        <v>32.384982000000001</v>
      </c>
      <c r="I14" s="63">
        <v>33</v>
      </c>
      <c r="J14" s="93">
        <v>2387</v>
      </c>
    </row>
    <row r="15" spans="1:10" ht="15.75" customHeight="1" x14ac:dyDescent="0.3">
      <c r="A15" s="90" t="s">
        <v>104</v>
      </c>
      <c r="B15" s="54" t="s">
        <v>114</v>
      </c>
      <c r="C15" s="54" t="s">
        <v>113</v>
      </c>
      <c r="D15" s="54" t="s">
        <v>113</v>
      </c>
      <c r="E15" s="57">
        <v>705</v>
      </c>
      <c r="F15" s="56">
        <v>55</v>
      </c>
      <c r="G15" s="57">
        <v>12.81818</v>
      </c>
      <c r="H15" s="57">
        <v>190.43892</v>
      </c>
      <c r="I15" s="57">
        <v>0</v>
      </c>
      <c r="J15" s="94" t="s">
        <v>115</v>
      </c>
    </row>
    <row r="16" spans="1:10" ht="15.75" customHeight="1" x14ac:dyDescent="0.3">
      <c r="A16" s="92" t="s">
        <v>104</v>
      </c>
      <c r="B16" s="60" t="s">
        <v>116</v>
      </c>
      <c r="C16" s="60" t="s">
        <v>112</v>
      </c>
      <c r="D16" s="60" t="s">
        <v>113</v>
      </c>
      <c r="E16" s="63">
        <v>9035</v>
      </c>
      <c r="F16" s="62">
        <v>6596</v>
      </c>
      <c r="G16" s="63">
        <v>1.3698600000000001</v>
      </c>
      <c r="H16" s="63">
        <v>48.389423000000001</v>
      </c>
      <c r="I16" s="63">
        <v>121</v>
      </c>
      <c r="J16" s="93">
        <v>8845</v>
      </c>
    </row>
    <row r="17" spans="1:10" ht="15.75" customHeight="1" x14ac:dyDescent="0.3">
      <c r="A17" s="90" t="s">
        <v>104</v>
      </c>
      <c r="B17" s="54" t="s">
        <v>117</v>
      </c>
      <c r="C17" s="54" t="s">
        <v>118</v>
      </c>
      <c r="D17" s="54" t="s">
        <v>113</v>
      </c>
      <c r="E17" s="57">
        <v>4893</v>
      </c>
      <c r="F17" s="56">
        <v>2904</v>
      </c>
      <c r="G17" s="57">
        <v>1.68492</v>
      </c>
      <c r="H17" s="57">
        <v>28.399478899999998</v>
      </c>
      <c r="I17" s="57">
        <v>42</v>
      </c>
      <c r="J17" s="91">
        <v>3067</v>
      </c>
    </row>
    <row r="18" spans="1:10" x14ac:dyDescent="0.25">
      <c r="A18" s="84" t="s">
        <v>74</v>
      </c>
      <c r="F18" s="87">
        <f>SUM(F9:F17)</f>
        <v>15163</v>
      </c>
      <c r="I18" s="95">
        <f t="shared" ref="I18:J18" si="0">SUM(I9:I17)</f>
        <v>248</v>
      </c>
      <c r="J18" s="96">
        <f t="shared" si="0"/>
        <v>20130.669999999998</v>
      </c>
    </row>
    <row r="20" spans="1:10" ht="15.75" customHeight="1" x14ac:dyDescent="0.3">
      <c r="F20" s="76" t="s">
        <v>30</v>
      </c>
      <c r="G20" s="97">
        <v>85</v>
      </c>
    </row>
    <row r="21" spans="1:10" ht="15.75" customHeight="1" x14ac:dyDescent="0.3">
      <c r="F21" s="76"/>
      <c r="G21" s="97">
        <f>SUMIF(B9:B17,"facebook",F9:F17)</f>
        <v>5608</v>
      </c>
    </row>
    <row r="22" spans="1:10" ht="15.75" customHeight="1" x14ac:dyDescent="0.3">
      <c r="F22" s="76" t="s">
        <v>40</v>
      </c>
      <c r="G22" s="97">
        <f>SUMIF(B9:B17,"instagram",I9:I17)</f>
        <v>121</v>
      </c>
    </row>
    <row r="23" spans="1:10" ht="15.75" customHeight="1" x14ac:dyDescent="0.3">
      <c r="F23" s="76"/>
      <c r="G23" s="97">
        <f>SUMIF(B9:B17,"instagram",F9:F17)</f>
        <v>6596</v>
      </c>
    </row>
    <row r="24" spans="1:10" ht="15.6" x14ac:dyDescent="0.3">
      <c r="F24" s="36"/>
      <c r="G24" s="31"/>
    </row>
    <row r="25" spans="1:10" ht="15.6" x14ac:dyDescent="0.3">
      <c r="F25" s="36"/>
      <c r="G25" s="31"/>
    </row>
    <row r="26" spans="1:10" ht="15.6" x14ac:dyDescent="0.3">
      <c r="F26" s="36"/>
      <c r="G26" s="31"/>
    </row>
    <row r="27" spans="1:10" ht="15.6" x14ac:dyDescent="0.3">
      <c r="F27" s="36"/>
      <c r="G27" s="31"/>
    </row>
    <row r="28" spans="1:10" ht="15.6" x14ac:dyDescent="0.3">
      <c r="F28" s="36"/>
      <c r="G28" s="31"/>
    </row>
    <row r="29" spans="1:10" ht="15.6" x14ac:dyDescent="0.3">
      <c r="F29" s="36"/>
      <c r="G29" s="31"/>
    </row>
    <row r="30" spans="1:10" ht="15.6" x14ac:dyDescent="0.3">
      <c r="F30" s="36"/>
      <c r="G30" s="31"/>
    </row>
    <row r="31" spans="1:10" ht="15.6" x14ac:dyDescent="0.3">
      <c r="F31" s="36"/>
      <c r="G31" s="31"/>
    </row>
    <row r="32" spans="1:10" ht="15.6" x14ac:dyDescent="0.3">
      <c r="F32" s="36"/>
      <c r="G32" s="31"/>
    </row>
    <row r="33" spans="6:7" ht="15.6" x14ac:dyDescent="0.3">
      <c r="F33" s="36"/>
      <c r="G33" s="31"/>
    </row>
    <row r="34" spans="6:7" ht="15.6" x14ac:dyDescent="0.3">
      <c r="F34" s="36"/>
      <c r="G34" s="31"/>
    </row>
    <row r="35" spans="6:7" ht="15.6" x14ac:dyDescent="0.3">
      <c r="F35" s="36"/>
      <c r="G35" s="31"/>
    </row>
    <row r="36" spans="6:7" ht="15.6" x14ac:dyDescent="0.3">
      <c r="F36" s="36"/>
      <c r="G36" s="31"/>
    </row>
    <row r="37" spans="6:7" ht="15.6" x14ac:dyDescent="0.3">
      <c r="F37" s="36"/>
      <c r="G37" s="31"/>
    </row>
    <row r="38" spans="6:7" ht="15.6" x14ac:dyDescent="0.3">
      <c r="F38" s="36"/>
      <c r="G38" s="31"/>
    </row>
    <row r="39" spans="6:7" ht="15.6" x14ac:dyDescent="0.3">
      <c r="F39" s="36"/>
      <c r="G39" s="31"/>
    </row>
  </sheetData>
  <dataValidations count="1">
    <dataValidation type="custom" allowBlank="1" showDropDown="1" sqref="F9:F18" xr:uid="{00000000-0002-0000-0300-000000000000}">
      <formula1>AND(ISNUMBER(F9),(NOT(OR(NOT(ISERROR(DATEVALUE(F9))), AND(ISNUMBER(F9), LEFT(CELL("format", F9))="D")))))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Facebook</vt:lpstr>
      <vt:lpstr>Instagram</vt:lpstr>
      <vt:lpstr>google analytics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timilehin olubodun</cp:lastModifiedBy>
  <dcterms:modified xsi:type="dcterms:W3CDTF">2025-02-20T19:02:01Z</dcterms:modified>
</cp:coreProperties>
</file>