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S:\pools\t\T-ISC-ET-PM3\SensorBoard\Datasheets\"/>
    </mc:Choice>
  </mc:AlternateContent>
  <xr:revisionPtr revIDLastSave="0" documentId="13_ncr:1_{46C81E33-522B-4D00-BEBF-7DB2EC689D2B}" xr6:coauthVersionLast="47" xr6:coauthVersionMax="47" xr10:uidLastSave="{00000000-0000-0000-0000-000000000000}"/>
  <bookViews>
    <workbookView xWindow="24180" yWindow="-8070" windowWidth="18240" windowHeight="24240" xr2:uid="{00000000-000D-0000-FFFF-FFFF00000000}"/>
  </bookViews>
  <sheets>
    <sheet name="PM3+4" sheetId="1" r:id="rId1"/>
    <sheet name="Demo-Board" sheetId="2" r:id="rId2"/>
    <sheet name="Connector-PC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9" i="1" l="1"/>
  <c r="F39" i="1"/>
  <c r="G39" i="1" s="1"/>
  <c r="F50" i="1"/>
  <c r="G50" i="1" s="1"/>
  <c r="J50" i="1"/>
  <c r="F10" i="1"/>
  <c r="J10" i="1" s="1"/>
  <c r="F25" i="1"/>
  <c r="J25" i="1" s="1"/>
  <c r="J27" i="1"/>
  <c r="F27" i="1"/>
  <c r="G27" i="1" s="1"/>
  <c r="F7" i="1"/>
  <c r="J7" i="1" s="1"/>
  <c r="F17" i="3"/>
  <c r="F15" i="3"/>
  <c r="F13" i="3"/>
  <c r="F11" i="3"/>
  <c r="F9" i="3"/>
  <c r="F8" i="3"/>
  <c r="F7" i="3"/>
  <c r="F5" i="3"/>
  <c r="F11" i="1"/>
  <c r="J11" i="1" s="1"/>
  <c r="F9" i="1"/>
  <c r="J9" i="1" s="1"/>
  <c r="F8" i="1"/>
  <c r="J8" i="1" s="1"/>
  <c r="F48" i="1"/>
  <c r="J48" i="1" s="1"/>
  <c r="F47" i="1"/>
  <c r="J47" i="1" s="1"/>
  <c r="F46" i="1"/>
  <c r="J46" i="1" s="1"/>
  <c r="F24" i="1"/>
  <c r="G24" i="1" s="1"/>
  <c r="J24" i="1"/>
  <c r="J37" i="1"/>
  <c r="F37" i="1"/>
  <c r="G37" i="1" s="1"/>
  <c r="G10" i="1" l="1"/>
  <c r="G25" i="1"/>
  <c r="G8" i="1"/>
  <c r="G11" i="1"/>
  <c r="G46" i="1"/>
  <c r="G47" i="1"/>
  <c r="G9" i="1"/>
  <c r="G48" i="1"/>
  <c r="G7" i="1"/>
  <c r="F20" i="3"/>
  <c r="J40" i="1"/>
  <c r="F40" i="1"/>
  <c r="G40" i="1" s="1"/>
  <c r="J38" i="1" l="1"/>
  <c r="F38" i="1"/>
  <c r="G38" i="1" s="1"/>
  <c r="J15" i="1" l="1"/>
  <c r="F15" i="1"/>
  <c r="G15" i="1" s="1"/>
  <c r="F45" i="1" l="1"/>
  <c r="F43" i="1"/>
  <c r="F58" i="1"/>
  <c r="F57" i="1"/>
  <c r="F55" i="1"/>
  <c r="F54" i="1"/>
  <c r="F53" i="1"/>
  <c r="F41" i="1"/>
  <c r="F36" i="1"/>
  <c r="G36" i="1" s="1"/>
  <c r="F35" i="1"/>
  <c r="G35" i="1" s="1"/>
  <c r="F34" i="1"/>
  <c r="G34" i="1" s="1"/>
  <c r="F33" i="1"/>
  <c r="G33" i="1" s="1"/>
  <c r="F32" i="1"/>
  <c r="G32" i="1" s="1"/>
  <c r="F31" i="1"/>
  <c r="G31" i="1" s="1"/>
  <c r="F30" i="1"/>
  <c r="G30" i="1" s="1"/>
  <c r="F29" i="1"/>
  <c r="G29" i="1" s="1"/>
  <c r="F28" i="1"/>
  <c r="G28" i="1" s="1"/>
  <c r="F26" i="1"/>
  <c r="G26" i="1" s="1"/>
  <c r="F23" i="1"/>
  <c r="G23" i="1" s="1"/>
  <c r="F22" i="1"/>
  <c r="G22" i="1" s="1"/>
  <c r="F21" i="1"/>
  <c r="G21" i="1" s="1"/>
  <c r="F20" i="1"/>
  <c r="G20" i="1" s="1"/>
  <c r="F19" i="1"/>
  <c r="G19" i="1" s="1"/>
  <c r="F18" i="1"/>
  <c r="G18" i="1" s="1"/>
  <c r="F17" i="1"/>
  <c r="G17" i="1" s="1"/>
  <c r="F16" i="1"/>
  <c r="G16" i="1" s="1"/>
  <c r="F14" i="1"/>
  <c r="G14" i="1" s="1"/>
  <c r="F13" i="1"/>
  <c r="G13" i="1" s="1"/>
  <c r="F6" i="1"/>
  <c r="J13" i="1"/>
  <c r="J36" i="1"/>
  <c r="J35" i="1"/>
  <c r="J34" i="1"/>
  <c r="J33" i="1"/>
  <c r="J32" i="1"/>
  <c r="J31" i="1"/>
  <c r="J30" i="1"/>
  <c r="J29" i="1"/>
  <c r="J28" i="1"/>
  <c r="J26" i="1"/>
  <c r="J23" i="1"/>
  <c r="J22" i="1"/>
  <c r="J21" i="1"/>
  <c r="J20" i="1"/>
  <c r="J19" i="1"/>
  <c r="J18" i="1"/>
  <c r="J17" i="1"/>
  <c r="J16" i="1"/>
  <c r="J14" i="1"/>
  <c r="J53" i="1" l="1"/>
  <c r="G53" i="1"/>
  <c r="J54" i="1"/>
  <c r="G54" i="1"/>
  <c r="J57" i="1"/>
  <c r="G57" i="1"/>
  <c r="J58" i="1"/>
  <c r="G58" i="1"/>
  <c r="J41" i="1"/>
  <c r="G41" i="1"/>
  <c r="J55" i="1"/>
  <c r="G55" i="1"/>
  <c r="J43" i="1"/>
  <c r="G43" i="1"/>
  <c r="J6" i="1"/>
  <c r="G6" i="1"/>
  <c r="J45" i="1"/>
  <c r="G45" i="1"/>
  <c r="F6" i="2"/>
  <c r="F11" i="2"/>
  <c r="F12" i="2"/>
  <c r="F19" i="2"/>
  <c r="F10" i="2"/>
  <c r="F9" i="2"/>
  <c r="F8" i="2"/>
  <c r="F21" i="2"/>
  <c r="F17" i="2"/>
  <c r="F15" i="2"/>
  <c r="F13" i="2"/>
  <c r="F5" i="2"/>
  <c r="F24" i="2" l="1"/>
  <c r="J61" i="1" l="1"/>
</calcChain>
</file>

<file path=xl/sharedStrings.xml><?xml version="1.0" encoding="utf-8"?>
<sst xmlns="http://schemas.openxmlformats.org/spreadsheetml/2006/main" count="228" uniqueCount="141">
  <si>
    <t>Distributor</t>
  </si>
  <si>
    <t>Part Number</t>
  </si>
  <si>
    <t>Description</t>
  </si>
  <si>
    <t>Total</t>
  </si>
  <si>
    <t>Distrelec</t>
  </si>
  <si>
    <t>Farnell</t>
  </si>
  <si>
    <t>Mouser</t>
  </si>
  <si>
    <t>Digikey</t>
  </si>
  <si>
    <t>Remarks</t>
  </si>
  <si>
    <t>SIP32508DT-T1-GE3 - Leistungsschalter, über Slew-Rate gesteuert, High-Side, Active-High, 1 Ausgang, 5.5V, TSOT-23-6</t>
  </si>
  <si>
    <t>SD103AWS-7-F - Kleinsignal-Schottky-Diode, Einfach, 40 V, 200 mA, 600 mV, 1.5 A, 125 °C</t>
  </si>
  <si>
    <t>LED with different colours, Footprint 1206 or similar</t>
  </si>
  <si>
    <t xml:space="preserve">STM32F429I-DISC1 - Entwicklungsboard, STM32F429ZI-MCU, 2.4"-QVGA-LCD, 3-Achsen-MEMS-Bewegungssensor </t>
  </si>
  <si>
    <t>Replaces an electrolytic capacitor</t>
  </si>
  <si>
    <t xml:space="preserve">C0805C104M5RACTU - Keramikvielschichtkondensator, SMD, 0.1 µF, 50 V, 0805 [Metrisch 2012], ± 20%, X7R </t>
  </si>
  <si>
    <t>TEST POINT, PCB, THROUGH HOLE</t>
  </si>
  <si>
    <t>GRM31CD80J107ME39L - Keramikvielschichtkondensator, SMD, 100 µF, 6.3 V, 1206 [Metrisch 3216], ± 20%, X6T, Baureihe GRM</t>
  </si>
  <si>
    <t>SDR0503-153JL - Leistungsinduktivität (SMD), 15 mH, 20 mA, Ungeschirmt, 32 mA, Baureihe SDR0503, 5mm x 4.8mm x 3mm</t>
  </si>
  <si>
    <t>Unit Price
for 100+</t>
  </si>
  <si>
    <t>ET.PM3</t>
  </si>
  <si>
    <t xml:space="preserve">1301.9318 - Taster, LSH Series, Von oben zu betätigen, Oberflächenmontage, Runde Taste, 160 gf, 50mA bei 12V DC </t>
  </si>
  <si>
    <t xml:space="preserve">GRM21BR71C105KA01L - Keramikvielschichtkondensator, SMD, 1 µF, 16 V, 0805 [Metrisch 2012], ± 10%, X7R, Baureihe GRM </t>
  </si>
  <si>
    <t xml:space="preserve">2214SM-40G-75-PCR - Board-to-Board-Steckverbinder, 2.54 mm, 40 Kontakt(e), Buchse, Oberflächenmontage, 2 Reihe(n) </t>
  </si>
  <si>
    <t>2214SM-08G-75-PCR - Board-to-Board-Steckverbinder, 2.54 mm, 8 Kontakt(e), Buchse, Oberflächenmontage, 2 Reihe(n)</t>
  </si>
  <si>
    <t xml:space="preserve">2213S-08G - Board-to-Board-Steckverbinder, 2.54 mm, 8 Kontakt(e), Stiftleiste, Baureihe 2213S </t>
  </si>
  <si>
    <t>Eurocircuit</t>
  </si>
  <si>
    <t>rough estimation</t>
  </si>
  <si>
    <t xml:space="preserve">2213S-40G - Board-to-Board-Steckverbinder, 2.54 mm, 40 Kontakt(e), Stiftleiste, Baureihe 2213S </t>
  </si>
  <si>
    <t>143-71-101</t>
  </si>
  <si>
    <t>C2700-02AAGB00R - Isoliert C2700 Jumper, 3A, 1 x 2, 2.54mm Raster, Hsuan Mao</t>
  </si>
  <si>
    <t>Others</t>
  </si>
  <si>
    <t>Electronics_Project_Base_Board = standard support for microcontroller evaluation board and individual sensor board</t>
  </si>
  <si>
    <t>Demo-HW-PCB for the cable_monitor_template SW</t>
  </si>
  <si>
    <t>RK09K1130AH1 - Drehpotentiometer, 10 kohm, 1 Umdrehung(en), Linear, 50 mW</t>
  </si>
  <si>
    <t>MP170822BR - Knopf, D-förmig, 6 mm, Rund mit Markierungslinie, 16.2 mm</t>
  </si>
  <si>
    <t>2214S-22SG-85 - Board-to-Board-Steckverbinder, 2.54 mm, 22 Kontakt(e), Buchse</t>
  </si>
  <si>
    <t>Resistors, different values, SMD 0805, from standard kits</t>
  </si>
  <si>
    <t>2211S-06G - Board-to-Board-Steckverbinder, 2.54 mm, 6 Kontakt(e), Stiftleiste</t>
  </si>
  <si>
    <t>Quantity per
demo board</t>
  </si>
  <si>
    <t>Demo-HW for the cable_monitor_template SW =&gt; 10 for lecturers</t>
  </si>
  <si>
    <t>C2700-02AAGB00R - Isoliert C2700 Jumper</t>
  </si>
  <si>
    <t>Price of 1 board. Volume discount?
Also available at Distrelec, Mouser and Digikey</t>
  </si>
  <si>
    <t>2213SM-08G-TB - Stiftleiste, Board-to-Board, 2.54 mm, 2 Reihe(n), 8 Kontakt(e), Oberflächenmontage</t>
  </si>
  <si>
    <t>MCP6002-I/SN - Operationsverstärker, Zweifach, 2 Verstärker, 1 MHz, 0.6 V/µs, 1.8V bis 5.5V, SOIC, 8 Pin(s)</t>
  </si>
  <si>
    <t xml:space="preserve">2211S-02G - Board-to-Board-Steckverbinder, 2.54 mm, 2 Kontakt(e), Stiftleiste, Baureihe 2211S </t>
  </si>
  <si>
    <t>GRM21BR61C106KE15K - Keramikvielschichtkondensator, SMD, 10 µF, 16 V, 0805 [Metrisch 2012], ± 10%, X5R, GRM Series</t>
  </si>
  <si>
    <t>Block capacitor</t>
  </si>
  <si>
    <t>MP000322 - Batteriehalter, Lötmontage, 2x AA</t>
  </si>
  <si>
    <t>For pushbutton on / auto off</t>
  </si>
  <si>
    <t>Test point with loop to attach probes</t>
  </si>
  <si>
    <t>Coil sensor</t>
  </si>
  <si>
    <t>SMD 2x4, for jumper</t>
  </si>
  <si>
    <t>SMD 2x20</t>
  </si>
  <si>
    <t>SMD 2x4, for mechanical support</t>
  </si>
  <si>
    <t>THT 2x20</t>
  </si>
  <si>
    <t>THT 2x4, for mechanical support</t>
  </si>
  <si>
    <t>THT 1x2, support for coil sensor</t>
  </si>
  <si>
    <t>Pshbutton on</t>
  </si>
  <si>
    <t>Capacitors, different values &lt; 10nF, SMD 0805, from standard kits</t>
  </si>
  <si>
    <t>Total
per student</t>
  </si>
  <si>
    <t>Quantity per student</t>
  </si>
  <si>
    <t>SMD 2x11 (40+22 pins =&gt; better 64 pins)</t>
  </si>
  <si>
    <t>2214SM-22G-75-PCR - Printbuchse, Board-to-Board, 2.54 mm, 2 Reihe(n), 22 Kontakt(e), Oberflächenmontage</t>
  </si>
  <si>
    <t>Jumper</t>
  </si>
  <si>
    <t>STM32F429I-DISC1</t>
  </si>
  <si>
    <t>MCP6002, OpAmp</t>
  </si>
  <si>
    <t>SD103, Signal-Schottky</t>
  </si>
  <si>
    <t>100 µF, 6.3 V, 1206</t>
  </si>
  <si>
    <t>10 µF, 16 V, 0805</t>
  </si>
  <si>
    <t>1 µF, 16 V, 0805</t>
  </si>
  <si>
    <t>THT 1x6, header as alternative to test points</t>
  </si>
  <si>
    <t>Header, SMD, 2x4</t>
  </si>
  <si>
    <t>Header, THT, 2x20</t>
  </si>
  <si>
    <t>Header, THT, 2x4</t>
  </si>
  <si>
    <t>Header, THT, 1x2</t>
  </si>
  <si>
    <t>Header, THT, 1x6</t>
  </si>
  <si>
    <t>Socket, SMD, 2x20</t>
  </si>
  <si>
    <t>Socket, SMD, 2x11</t>
  </si>
  <si>
    <t>Socket, SMD, 2x4</t>
  </si>
  <si>
    <t>SIP32508, Switch</t>
  </si>
  <si>
    <t>Pushbutton</t>
  </si>
  <si>
    <t>Batteryholder</t>
  </si>
  <si>
    <t>Testpoint</t>
  </si>
  <si>
    <t>100 nF, 50 V, 0805</t>
  </si>
  <si>
    <t>15 mH, unshielded</t>
  </si>
  <si>
    <t>DRV5053VA, Hallssensor</t>
  </si>
  <si>
    <t>DRV5053VAQDBZR - Hall-Effekt-Sensor, Bipolar, 2.3 mA, SOT-23, 3 Pin(s), 2.5 V, 38 V, ±90mV/mT</t>
  </si>
  <si>
    <t>Chipwiderstand, Oberflächenmontage, Dickschicht, 1 Mohm, ± 1%, 125 mW, 0805 [Metrisch 2012]</t>
  </si>
  <si>
    <t>C0805C105K4RACTU - Keramikvielschichtkondensator, SMD, 1 µF, 16 V, 0805 [Metrisch 2012], ± 10%, X7R</t>
  </si>
  <si>
    <t>1 MegaOhm, 0805</t>
  </si>
  <si>
    <t>SOT-23, different direction of B-field as for TO226AA</t>
  </si>
  <si>
    <t>DRV5053VAQLPG - Hall-Effekt-Sensor, Bipolar, 2.3 mA, TO-226AA, 3 Pin(s), 2.5 V, 38 V , ±90mV/mT</t>
  </si>
  <si>
    <t>Hall sensor as alternative to coil sensor, TO92</t>
  </si>
  <si>
    <t>MCP1825S-3302E/DB LDO-Festspannungsregler, 2.1V bis 6V, 210mV Dropout, 3.3Vout, 500mAout, SOT-223-3</t>
  </si>
  <si>
    <t>MCP1825S-3302, LDO</t>
  </si>
  <si>
    <t>ET.PM3+PM4</t>
  </si>
  <si>
    <t>K-LC5-RFB-00C Radar HF-Transceiver-Module 24,05GHz bis 24,25GHz</t>
  </si>
  <si>
    <t>Radar-Modul for PM4, 3.3V version</t>
  </si>
  <si>
    <t>K-LC5-RFB-00D Radar HF-Transceiver-Module 24,05GHz bis 24,25GHz</t>
  </si>
  <si>
    <t>Radar-Modul for PM4, 5V version</t>
  </si>
  <si>
    <t>Socket</t>
  </si>
  <si>
    <t>300-24-942</t>
  </si>
  <si>
    <t>61303211821 - WR-PHD Gerade Buchse Leiterplattenbuchse, Durchsteckmontage, 1 Reihen, 32 Kontakte, 2.54mm Raster, Würth Elektronik</t>
  </si>
  <si>
    <t>143-84-024</t>
  </si>
  <si>
    <t>801-87-032-10-012101 - 801 Gerade Buchse Leiterplattenbuchse, Durchsteckmontage, 1 Reihen, 32 Kontakte, 2.54mm Raster, Preci-Dip</t>
  </si>
  <si>
    <t>THT 1x32 for connection to mikrocontroller board</t>
  </si>
  <si>
    <t>Alternative if above cheaper one is not available</t>
  </si>
  <si>
    <t>PM3</t>
  </si>
  <si>
    <t>PM4</t>
  </si>
  <si>
    <t>2012-K-LC5-
RFB-00C-ND</t>
  </si>
  <si>
    <t>2012-K-LC5-
RFB-00D-ND</t>
  </si>
  <si>
    <t>Individually designed PCB</t>
  </si>
  <si>
    <t>Connector PCB for Piggyback =&gt; 10 for testequipment</t>
  </si>
  <si>
    <t>Quantity per
connector PCB</t>
  </si>
  <si>
    <t>61003218221 Stiftleiste, Board-to-Board, 2.54 mm, 1 Reihe(n), 32 Kontakt(e), Oberflächenmontage, gerade</t>
  </si>
  <si>
    <t>SSM-132-L-SV Printbuchse, Board-to-Board, 2.54 mm, 1 Reihe(n), 32 Kontakt(e), Oberflächenmontage</t>
  </si>
  <si>
    <t>Standard Components</t>
  </si>
  <si>
    <t>Conrad</t>
  </si>
  <si>
    <t>Powerbank</t>
  </si>
  <si>
    <t>Intenso PM5200 Powerbank (Zusatzakku) Li-Ion 5200 mAh 7323520</t>
  </si>
  <si>
    <t>1590037 - 62</t>
  </si>
  <si>
    <t>USB mini cable</t>
  </si>
  <si>
    <t>301-25-756</t>
  </si>
  <si>
    <t>USB-A-Anschluss auf USB-Mini-B-Anschlusskabel, 5-polig 1m Schwarz</t>
  </si>
  <si>
    <t>Radar-Sensor K-LC5 3.3V</t>
  </si>
  <si>
    <t>Radar-Sensor K-LC5 5V</t>
  </si>
  <si>
    <t>OpenLog SD-card adapter</t>
  </si>
  <si>
    <t>1568-1368-ND</t>
  </si>
  <si>
    <t>DEV-13712 ATMega328 Datenlogger Memory Evaluierungsplatine</t>
  </si>
  <si>
    <t>if datalogger functionality is desired</t>
  </si>
  <si>
    <t>301-70-562</t>
  </si>
  <si>
    <t>LD1117S33CTR - LDO-Spannungsregler 3.3V 800mA SOT-223, ST</t>
  </si>
  <si>
    <t>LD1117S33, LDO</t>
  </si>
  <si>
    <t>not availabel =&gt; LD1117S33</t>
  </si>
  <si>
    <t>MCP6272-E/SN Operationsverstärker, Zweifach, 2 Verstärker, 2 MHz, 0.9 V/µs, 2V bis 5.5V, SOIC, 8 Pin(s)</t>
  </si>
  <si>
    <t>Replacement for MCP6002</t>
  </si>
  <si>
    <t>MCP6272, OpAmp</t>
  </si>
  <si>
    <t xml:space="preserve">SS13L R3 - Schottky-Gleichrichterdiode, 30 V, 1 A, Einfach, SMD, 2 Pin(s), 500 mV </t>
  </si>
  <si>
    <t>SS13, Power-Schottky</t>
  </si>
  <si>
    <t>BSS316N</t>
  </si>
  <si>
    <t>Leistungs-MOSFET, n-Kanal, 30 V, 1.4 A, 0.119 ohm, SOT-23, Oberflächenmontage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</si>
</sst>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wrapText="1"/>
    </xf>
    <xf numFmtId="2" fontId="1" fillId="0" borderId="0" xfId="0" applyNumberFormat="1" applyFont="1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2" fontId="0" fillId="0" borderId="0" xfId="0" applyNumberFormat="1" applyFont="1" applyAlignment="1">
      <alignment wrapText="1"/>
    </xf>
    <xf numFmtId="2" fontId="0" fillId="0" borderId="0" xfId="0" applyNumberFormat="1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1"/>
  <sheetViews>
    <sheetView tabSelected="1" zoomScaleNormal="100" workbookViewId="0">
      <pane ySplit="2550" activePane="bottomLeft"/>
      <selection activeCell="G4" sqref="G4"/>
      <selection pane="bottomLeft" activeCell="A3" sqref="A3"/>
    </sheetView>
  </sheetViews>
  <sheetFormatPr baseColWidth="10" defaultColWidth="8.85546875" defaultRowHeight="15" x14ac:dyDescent="0.25"/>
  <cols>
    <col min="1" max="1" width="23.85546875" customWidth="1"/>
    <col min="2" max="2" width="10.5703125" bestFit="1" customWidth="1"/>
    <col min="3" max="3" width="13.140625" customWidth="1"/>
    <col min="4" max="4" width="6.140625" bestFit="1" customWidth="1"/>
    <col min="5" max="5" width="7.7109375" bestFit="1" customWidth="1"/>
    <col min="6" max="6" width="5.42578125" bestFit="1" customWidth="1"/>
    <col min="7" max="7" width="5.42578125" customWidth="1"/>
    <col min="8" max="8" width="112.5703125" bestFit="1" customWidth="1"/>
    <col min="9" max="9" width="9.7109375" style="5" bestFit="1" customWidth="1"/>
    <col min="10" max="10" width="11.28515625" style="5" bestFit="1" customWidth="1"/>
    <col min="11" max="11" width="47.140625" customWidth="1"/>
  </cols>
  <sheetData>
    <row r="1" spans="1:11" s="11" customFormat="1" ht="26.25" x14ac:dyDescent="0.4">
      <c r="A1" s="11" t="s">
        <v>95</v>
      </c>
      <c r="H1" s="11" t="s">
        <v>116</v>
      </c>
      <c r="I1" s="12"/>
      <c r="J1" s="12"/>
    </row>
    <row r="2" spans="1:11" s="11" customFormat="1" ht="26.25" x14ac:dyDescent="0.4">
      <c r="I2" s="12"/>
      <c r="J2" s="12"/>
    </row>
    <row r="3" spans="1:11" s="7" customFormat="1" x14ac:dyDescent="0.25">
      <c r="D3" s="19" t="s">
        <v>60</v>
      </c>
      <c r="E3" s="19"/>
      <c r="F3" s="19"/>
      <c r="G3" s="18">
        <v>50</v>
      </c>
      <c r="I3" s="9"/>
      <c r="J3" s="10"/>
    </row>
    <row r="4" spans="1:11" ht="30" x14ac:dyDescent="0.25">
      <c r="A4" s="1" t="s">
        <v>2</v>
      </c>
      <c r="B4" s="1" t="s">
        <v>0</v>
      </c>
      <c r="C4" s="1" t="s">
        <v>1</v>
      </c>
      <c r="D4" s="2" t="s">
        <v>107</v>
      </c>
      <c r="E4" s="2" t="s">
        <v>108</v>
      </c>
      <c r="F4" s="2" t="s">
        <v>3</v>
      </c>
      <c r="G4" s="2" t="s">
        <v>3</v>
      </c>
      <c r="H4" s="1" t="s">
        <v>2</v>
      </c>
      <c r="I4" s="3" t="s">
        <v>18</v>
      </c>
      <c r="J4" s="3" t="s">
        <v>59</v>
      </c>
      <c r="K4" s="1" t="s">
        <v>8</v>
      </c>
    </row>
    <row r="5" spans="1:11" s="7" customFormat="1" x14ac:dyDescent="0.25">
      <c r="E5" s="8"/>
      <c r="F5" s="8"/>
      <c r="G5" s="8"/>
      <c r="I5" s="9"/>
      <c r="J5" s="10"/>
    </row>
    <row r="6" spans="1:11" x14ac:dyDescent="0.25">
      <c r="A6" t="s">
        <v>63</v>
      </c>
      <c r="B6" t="s">
        <v>4</v>
      </c>
      <c r="C6" t="s">
        <v>28</v>
      </c>
      <c r="D6">
        <v>3</v>
      </c>
      <c r="E6">
        <v>3</v>
      </c>
      <c r="F6">
        <f>D6+E6</f>
        <v>6</v>
      </c>
      <c r="G6">
        <f t="shared" ref="G6:G7" si="0">$G$3*F6</f>
        <v>300</v>
      </c>
      <c r="H6" t="s">
        <v>29</v>
      </c>
      <c r="I6" s="5">
        <v>0.1386</v>
      </c>
      <c r="J6" s="5">
        <f>F6*I6</f>
        <v>0.83160000000000001</v>
      </c>
    </row>
    <row r="7" spans="1:11" x14ac:dyDescent="0.25">
      <c r="A7" t="s">
        <v>121</v>
      </c>
      <c r="B7" t="s">
        <v>4</v>
      </c>
      <c r="C7" t="s">
        <v>122</v>
      </c>
      <c r="D7">
        <v>1</v>
      </c>
      <c r="E7">
        <v>0</v>
      </c>
      <c r="F7">
        <f>D7+E7</f>
        <v>1</v>
      </c>
      <c r="G7">
        <f t="shared" si="0"/>
        <v>50</v>
      </c>
      <c r="H7" t="s">
        <v>123</v>
      </c>
      <c r="I7" s="5">
        <v>1</v>
      </c>
      <c r="J7" s="5">
        <f>F7*I7</f>
        <v>1</v>
      </c>
    </row>
    <row r="8" spans="1:11" x14ac:dyDescent="0.25">
      <c r="A8" t="s">
        <v>100</v>
      </c>
      <c r="B8" t="s">
        <v>4</v>
      </c>
      <c r="C8" t="s">
        <v>101</v>
      </c>
      <c r="D8">
        <v>2</v>
      </c>
      <c r="E8">
        <v>2</v>
      </c>
      <c r="F8">
        <f t="shared" ref="F8:F11" si="1">D8+E8</f>
        <v>4</v>
      </c>
      <c r="G8">
        <f>$G$3*F8</f>
        <v>200</v>
      </c>
      <c r="H8" t="s">
        <v>102</v>
      </c>
      <c r="I8" s="5">
        <v>1.61</v>
      </c>
      <c r="J8" s="5">
        <f t="shared" ref="J8:J11" si="2">F8*I8</f>
        <v>6.44</v>
      </c>
      <c r="K8" t="s">
        <v>105</v>
      </c>
    </row>
    <row r="9" spans="1:11" x14ac:dyDescent="0.25">
      <c r="A9" t="s">
        <v>100</v>
      </c>
      <c r="B9" t="s">
        <v>4</v>
      </c>
      <c r="C9" t="s">
        <v>103</v>
      </c>
      <c r="D9">
        <v>0</v>
      </c>
      <c r="E9">
        <v>0</v>
      </c>
      <c r="F9">
        <f t="shared" si="1"/>
        <v>0</v>
      </c>
      <c r="G9">
        <f t="shared" ref="G9:G58" si="3">$G$3*F9</f>
        <v>0</v>
      </c>
      <c r="H9" t="s">
        <v>104</v>
      </c>
      <c r="I9" s="5">
        <v>2.65</v>
      </c>
      <c r="J9" s="5">
        <f t="shared" si="2"/>
        <v>0</v>
      </c>
      <c r="K9" t="s">
        <v>106</v>
      </c>
    </row>
    <row r="10" spans="1:11" x14ac:dyDescent="0.25">
      <c r="A10" t="s">
        <v>132</v>
      </c>
      <c r="B10" t="s">
        <v>4</v>
      </c>
      <c r="C10" t="s">
        <v>130</v>
      </c>
      <c r="D10">
        <v>0</v>
      </c>
      <c r="E10">
        <v>0</v>
      </c>
      <c r="F10">
        <f>D10+E10</f>
        <v>0</v>
      </c>
      <c r="G10">
        <f t="shared" si="3"/>
        <v>0</v>
      </c>
      <c r="H10" s="17" t="s">
        <v>131</v>
      </c>
      <c r="I10" s="5">
        <v>0.28999999999999998</v>
      </c>
      <c r="J10" s="5">
        <f t="shared" si="2"/>
        <v>0</v>
      </c>
    </row>
    <row r="11" spans="1:11" x14ac:dyDescent="0.25">
      <c r="B11" t="s">
        <v>4</v>
      </c>
      <c r="F11">
        <f t="shared" si="1"/>
        <v>0</v>
      </c>
      <c r="G11">
        <f t="shared" si="3"/>
        <v>0</v>
      </c>
      <c r="J11" s="5">
        <f t="shared" si="2"/>
        <v>0</v>
      </c>
    </row>
    <row r="13" spans="1:11" ht="30" x14ac:dyDescent="0.25">
      <c r="A13" t="s">
        <v>64</v>
      </c>
      <c r="B13" t="s">
        <v>5</v>
      </c>
      <c r="C13">
        <v>2506924</v>
      </c>
      <c r="D13">
        <v>1</v>
      </c>
      <c r="E13">
        <v>0</v>
      </c>
      <c r="F13">
        <f t="shared" ref="F13:F41" si="4">D13+E13</f>
        <v>1</v>
      </c>
      <c r="G13">
        <f t="shared" si="3"/>
        <v>50</v>
      </c>
      <c r="H13" t="s">
        <v>12</v>
      </c>
      <c r="I13" s="5">
        <v>30</v>
      </c>
      <c r="J13" s="5">
        <f>(D13+E13)*I13</f>
        <v>30</v>
      </c>
      <c r="K13" s="6" t="s">
        <v>41</v>
      </c>
    </row>
    <row r="14" spans="1:11" x14ac:dyDescent="0.25">
      <c r="A14" t="s">
        <v>76</v>
      </c>
      <c r="B14" t="s">
        <v>5</v>
      </c>
      <c r="C14">
        <v>2847933</v>
      </c>
      <c r="D14">
        <v>0</v>
      </c>
      <c r="E14">
        <v>0</v>
      </c>
      <c r="F14">
        <f t="shared" si="4"/>
        <v>0</v>
      </c>
      <c r="G14">
        <f t="shared" si="3"/>
        <v>0</v>
      </c>
      <c r="H14" t="s">
        <v>22</v>
      </c>
      <c r="I14" s="5">
        <v>1</v>
      </c>
      <c r="J14" s="5">
        <f t="shared" ref="J14:J37" si="5">(D14+E14)*I14</f>
        <v>0</v>
      </c>
      <c r="K14" t="s">
        <v>52</v>
      </c>
    </row>
    <row r="15" spans="1:11" x14ac:dyDescent="0.25">
      <c r="A15" t="s">
        <v>77</v>
      </c>
      <c r="B15" t="s">
        <v>5</v>
      </c>
      <c r="C15">
        <v>2847929</v>
      </c>
      <c r="D15">
        <v>0</v>
      </c>
      <c r="E15">
        <v>0</v>
      </c>
      <c r="F15">
        <f t="shared" ref="F15" si="6">D15+E15</f>
        <v>0</v>
      </c>
      <c r="G15">
        <f t="shared" si="3"/>
        <v>0</v>
      </c>
      <c r="H15" s="6" t="s">
        <v>62</v>
      </c>
      <c r="I15" s="5">
        <v>0.61899999999999999</v>
      </c>
      <c r="J15" s="5">
        <f t="shared" ref="J15" si="7">(D15+E15)*I15</f>
        <v>0</v>
      </c>
      <c r="K15" t="s">
        <v>61</v>
      </c>
    </row>
    <row r="16" spans="1:11" x14ac:dyDescent="0.25">
      <c r="A16" t="s">
        <v>78</v>
      </c>
      <c r="B16" t="s">
        <v>5</v>
      </c>
      <c r="C16">
        <v>2847924</v>
      </c>
      <c r="D16">
        <v>0</v>
      </c>
      <c r="E16">
        <v>0</v>
      </c>
      <c r="F16">
        <f t="shared" si="4"/>
        <v>0</v>
      </c>
      <c r="G16">
        <f t="shared" si="3"/>
        <v>0</v>
      </c>
      <c r="H16" t="s">
        <v>23</v>
      </c>
      <c r="I16" s="5">
        <v>0.4</v>
      </c>
      <c r="J16" s="5">
        <f t="shared" si="5"/>
        <v>0</v>
      </c>
      <c r="K16" s="6" t="s">
        <v>53</v>
      </c>
    </row>
    <row r="17" spans="1:11" x14ac:dyDescent="0.25">
      <c r="A17" t="s">
        <v>71</v>
      </c>
      <c r="B17" t="s">
        <v>5</v>
      </c>
      <c r="C17">
        <v>2847231</v>
      </c>
      <c r="D17">
        <v>1</v>
      </c>
      <c r="E17">
        <v>0</v>
      </c>
      <c r="F17">
        <f t="shared" si="4"/>
        <v>1</v>
      </c>
      <c r="G17">
        <f t="shared" si="3"/>
        <v>50</v>
      </c>
      <c r="H17" t="s">
        <v>42</v>
      </c>
      <c r="I17" s="5">
        <v>0.22500000000000001</v>
      </c>
      <c r="J17" s="5">
        <f t="shared" si="5"/>
        <v>0.22500000000000001</v>
      </c>
      <c r="K17" s="6" t="s">
        <v>51</v>
      </c>
    </row>
    <row r="18" spans="1:11" x14ac:dyDescent="0.25">
      <c r="A18" t="s">
        <v>72</v>
      </c>
      <c r="B18" t="s">
        <v>5</v>
      </c>
      <c r="C18">
        <v>2725179</v>
      </c>
      <c r="D18">
        <v>0</v>
      </c>
      <c r="E18">
        <v>0</v>
      </c>
      <c r="F18">
        <f t="shared" si="4"/>
        <v>0</v>
      </c>
      <c r="G18">
        <f t="shared" si="3"/>
        <v>0</v>
      </c>
      <c r="H18" t="s">
        <v>27</v>
      </c>
      <c r="I18" s="5">
        <v>0.1</v>
      </c>
      <c r="J18" s="5">
        <f t="shared" si="5"/>
        <v>0</v>
      </c>
      <c r="K18" s="6" t="s">
        <v>54</v>
      </c>
    </row>
    <row r="19" spans="1:11" x14ac:dyDescent="0.25">
      <c r="A19" t="s">
        <v>73</v>
      </c>
      <c r="B19" t="s">
        <v>5</v>
      </c>
      <c r="C19">
        <v>1593441</v>
      </c>
      <c r="D19">
        <v>1</v>
      </c>
      <c r="E19">
        <v>0</v>
      </c>
      <c r="F19">
        <f t="shared" si="4"/>
        <v>1</v>
      </c>
      <c r="G19">
        <f t="shared" si="3"/>
        <v>50</v>
      </c>
      <c r="H19" t="s">
        <v>24</v>
      </c>
      <c r="I19" s="5">
        <v>3.7999999999999999E-2</v>
      </c>
      <c r="J19" s="5">
        <f t="shared" si="5"/>
        <v>3.7999999999999999E-2</v>
      </c>
      <c r="K19" s="6" t="s">
        <v>55</v>
      </c>
    </row>
    <row r="20" spans="1:11" x14ac:dyDescent="0.25">
      <c r="A20" t="s">
        <v>74</v>
      </c>
      <c r="B20" t="s">
        <v>5</v>
      </c>
      <c r="C20">
        <v>1593411</v>
      </c>
      <c r="D20">
        <v>1</v>
      </c>
      <c r="E20">
        <v>2</v>
      </c>
      <c r="F20">
        <f t="shared" si="4"/>
        <v>3</v>
      </c>
      <c r="G20">
        <f t="shared" si="3"/>
        <v>150</v>
      </c>
      <c r="H20" t="s">
        <v>44</v>
      </c>
      <c r="I20" s="5">
        <v>1.47E-2</v>
      </c>
      <c r="J20" s="5">
        <f t="shared" si="5"/>
        <v>4.41E-2</v>
      </c>
      <c r="K20" s="6" t="s">
        <v>56</v>
      </c>
    </row>
    <row r="21" spans="1:11" x14ac:dyDescent="0.25">
      <c r="A21" t="s">
        <v>79</v>
      </c>
      <c r="B21" t="s">
        <v>5</v>
      </c>
      <c r="C21">
        <v>2361512</v>
      </c>
      <c r="D21">
        <v>1</v>
      </c>
      <c r="E21">
        <v>0</v>
      </c>
      <c r="F21">
        <f t="shared" si="4"/>
        <v>1</v>
      </c>
      <c r="G21">
        <f t="shared" si="3"/>
        <v>50</v>
      </c>
      <c r="H21" t="s">
        <v>9</v>
      </c>
      <c r="I21" s="5">
        <v>0.26800000000000002</v>
      </c>
      <c r="J21" s="5">
        <f t="shared" si="5"/>
        <v>0.26800000000000002</v>
      </c>
      <c r="K21" t="s">
        <v>48</v>
      </c>
    </row>
    <row r="22" spans="1:11" x14ac:dyDescent="0.25">
      <c r="A22" t="s">
        <v>80</v>
      </c>
      <c r="B22" t="s">
        <v>5</v>
      </c>
      <c r="C22">
        <v>1217769</v>
      </c>
      <c r="D22">
        <v>1</v>
      </c>
      <c r="E22">
        <v>0</v>
      </c>
      <c r="F22">
        <f t="shared" si="4"/>
        <v>1</v>
      </c>
      <c r="G22">
        <f t="shared" si="3"/>
        <v>50</v>
      </c>
      <c r="H22" t="s">
        <v>20</v>
      </c>
      <c r="I22" s="5">
        <v>0.2</v>
      </c>
      <c r="J22" s="5">
        <f t="shared" si="5"/>
        <v>0.2</v>
      </c>
      <c r="K22" s="6" t="s">
        <v>57</v>
      </c>
    </row>
    <row r="23" spans="1:11" x14ac:dyDescent="0.25">
      <c r="A23" t="s">
        <v>81</v>
      </c>
      <c r="B23" t="s">
        <v>5</v>
      </c>
      <c r="C23">
        <v>3126556</v>
      </c>
      <c r="D23">
        <v>0</v>
      </c>
      <c r="E23">
        <v>0</v>
      </c>
      <c r="F23">
        <f t="shared" si="4"/>
        <v>0</v>
      </c>
      <c r="G23">
        <f t="shared" si="3"/>
        <v>0</v>
      </c>
      <c r="H23" t="s">
        <v>47</v>
      </c>
      <c r="I23" s="5">
        <v>0.63900000000000001</v>
      </c>
      <c r="J23" s="5">
        <f t="shared" si="5"/>
        <v>0</v>
      </c>
    </row>
    <row r="24" spans="1:11" s="13" customFormat="1" x14ac:dyDescent="0.25">
      <c r="A24" t="s">
        <v>94</v>
      </c>
      <c r="B24" s="13" t="s">
        <v>5</v>
      </c>
      <c r="C24" s="16">
        <v>1578404</v>
      </c>
      <c r="D24" s="13">
        <v>0</v>
      </c>
      <c r="E24" s="13">
        <v>0</v>
      </c>
      <c r="F24">
        <f t="shared" si="4"/>
        <v>0</v>
      </c>
      <c r="G24">
        <f t="shared" si="3"/>
        <v>0</v>
      </c>
      <c r="H24" s="13" t="s">
        <v>93</v>
      </c>
      <c r="I24" s="14">
        <v>0.56999999999999995</v>
      </c>
      <c r="J24" s="5">
        <f t="shared" si="5"/>
        <v>0</v>
      </c>
      <c r="K24" s="13" t="s">
        <v>133</v>
      </c>
    </row>
    <row r="25" spans="1:11" x14ac:dyDescent="0.25">
      <c r="A25" t="s">
        <v>132</v>
      </c>
      <c r="B25" t="s">
        <v>5</v>
      </c>
      <c r="C25">
        <v>1467779</v>
      </c>
      <c r="D25">
        <v>0</v>
      </c>
      <c r="E25">
        <v>1</v>
      </c>
      <c r="F25">
        <f>D25+E25</f>
        <v>1</v>
      </c>
      <c r="G25">
        <f t="shared" ref="G25" si="8">$G$3*F25</f>
        <v>50</v>
      </c>
      <c r="H25" s="17" t="s">
        <v>131</v>
      </c>
      <c r="I25" s="5">
        <v>0.28999999999999998</v>
      </c>
      <c r="J25" s="5">
        <f t="shared" ref="J25" si="9">F25*I25</f>
        <v>0.28999999999999998</v>
      </c>
    </row>
    <row r="26" spans="1:11" x14ac:dyDescent="0.25">
      <c r="A26" t="s">
        <v>65</v>
      </c>
      <c r="B26" t="s">
        <v>5</v>
      </c>
      <c r="C26">
        <v>1292246</v>
      </c>
      <c r="D26">
        <v>4</v>
      </c>
      <c r="E26">
        <v>3</v>
      </c>
      <c r="F26">
        <f t="shared" si="4"/>
        <v>7</v>
      </c>
      <c r="G26">
        <f t="shared" si="3"/>
        <v>350</v>
      </c>
      <c r="H26" t="s">
        <v>43</v>
      </c>
      <c r="I26" s="5">
        <v>0.24099999999999999</v>
      </c>
      <c r="J26" s="5">
        <f t="shared" si="5"/>
        <v>1.6869999999999998</v>
      </c>
    </row>
    <row r="27" spans="1:11" x14ac:dyDescent="0.25">
      <c r="A27" t="s">
        <v>136</v>
      </c>
      <c r="B27" t="s">
        <v>5</v>
      </c>
      <c r="C27">
        <v>1439452</v>
      </c>
      <c r="D27">
        <v>0</v>
      </c>
      <c r="E27">
        <v>0</v>
      </c>
      <c r="F27">
        <f t="shared" si="4"/>
        <v>0</v>
      </c>
      <c r="G27">
        <f t="shared" si="3"/>
        <v>0</v>
      </c>
      <c r="H27" t="s">
        <v>134</v>
      </c>
      <c r="I27" s="5">
        <v>0.57399999999999995</v>
      </c>
      <c r="J27" s="5">
        <f t="shared" si="5"/>
        <v>0</v>
      </c>
      <c r="K27" t="s">
        <v>135</v>
      </c>
    </row>
    <row r="28" spans="1:11" x14ac:dyDescent="0.25">
      <c r="A28" t="s">
        <v>66</v>
      </c>
      <c r="B28" t="s">
        <v>5</v>
      </c>
      <c r="C28">
        <v>1773502</v>
      </c>
      <c r="D28">
        <v>1</v>
      </c>
      <c r="E28">
        <v>0</v>
      </c>
      <c r="F28">
        <f t="shared" si="4"/>
        <v>1</v>
      </c>
      <c r="G28">
        <f t="shared" si="3"/>
        <v>50</v>
      </c>
      <c r="H28" t="s">
        <v>10</v>
      </c>
      <c r="I28" s="5">
        <v>0.13</v>
      </c>
      <c r="J28" s="5">
        <f t="shared" si="5"/>
        <v>0.13</v>
      </c>
    </row>
    <row r="29" spans="1:11" x14ac:dyDescent="0.25">
      <c r="A29" t="s">
        <v>138</v>
      </c>
      <c r="B29" t="s">
        <v>5</v>
      </c>
      <c r="C29">
        <v>1559158</v>
      </c>
      <c r="D29">
        <v>1</v>
      </c>
      <c r="E29">
        <v>0</v>
      </c>
      <c r="F29">
        <f t="shared" si="4"/>
        <v>1</v>
      </c>
      <c r="G29">
        <f t="shared" si="3"/>
        <v>50</v>
      </c>
      <c r="H29" t="s">
        <v>137</v>
      </c>
      <c r="I29" s="5">
        <v>0.17399999999999999</v>
      </c>
      <c r="J29" s="5">
        <f t="shared" si="5"/>
        <v>0.17399999999999999</v>
      </c>
    </row>
    <row r="30" spans="1:11" x14ac:dyDescent="0.25">
      <c r="A30" t="s">
        <v>67</v>
      </c>
      <c r="B30" t="s">
        <v>5</v>
      </c>
      <c r="C30">
        <v>1907519</v>
      </c>
      <c r="D30">
        <v>1</v>
      </c>
      <c r="E30">
        <v>1</v>
      </c>
      <c r="F30">
        <f t="shared" si="4"/>
        <v>2</v>
      </c>
      <c r="G30">
        <f t="shared" si="3"/>
        <v>100</v>
      </c>
      <c r="H30" t="s">
        <v>16</v>
      </c>
      <c r="I30" s="5">
        <v>0.35</v>
      </c>
      <c r="J30" s="5">
        <f t="shared" si="5"/>
        <v>0.7</v>
      </c>
      <c r="K30" t="s">
        <v>13</v>
      </c>
    </row>
    <row r="31" spans="1:11" x14ac:dyDescent="0.25">
      <c r="A31" t="s">
        <v>68</v>
      </c>
      <c r="B31" t="s">
        <v>5</v>
      </c>
      <c r="C31">
        <v>2611940</v>
      </c>
      <c r="D31">
        <v>2</v>
      </c>
      <c r="E31">
        <v>4</v>
      </c>
      <c r="F31">
        <f t="shared" si="4"/>
        <v>6</v>
      </c>
      <c r="G31">
        <f t="shared" si="3"/>
        <v>300</v>
      </c>
      <c r="H31" t="s">
        <v>45</v>
      </c>
      <c r="I31" s="5">
        <v>0.14499999999999999</v>
      </c>
      <c r="J31" s="5">
        <f t="shared" si="5"/>
        <v>0.86999999999999988</v>
      </c>
      <c r="K31" t="s">
        <v>13</v>
      </c>
    </row>
    <row r="32" spans="1:11" x14ac:dyDescent="0.25">
      <c r="A32" t="s">
        <v>69</v>
      </c>
      <c r="B32" t="s">
        <v>5</v>
      </c>
      <c r="C32">
        <v>9227792</v>
      </c>
      <c r="D32">
        <v>5</v>
      </c>
      <c r="E32">
        <v>10</v>
      </c>
      <c r="F32">
        <f t="shared" si="4"/>
        <v>15</v>
      </c>
      <c r="G32">
        <f t="shared" si="3"/>
        <v>750</v>
      </c>
      <c r="H32" t="s">
        <v>88</v>
      </c>
      <c r="I32" s="5">
        <v>0.06</v>
      </c>
      <c r="J32" s="5">
        <f t="shared" si="5"/>
        <v>0.89999999999999991</v>
      </c>
      <c r="K32" t="s">
        <v>46</v>
      </c>
    </row>
    <row r="33" spans="1:11" x14ac:dyDescent="0.25">
      <c r="A33" t="s">
        <v>83</v>
      </c>
      <c r="B33" t="s">
        <v>5</v>
      </c>
      <c r="C33">
        <v>1650866</v>
      </c>
      <c r="D33">
        <v>5</v>
      </c>
      <c r="E33">
        <v>5</v>
      </c>
      <c r="F33">
        <f t="shared" si="4"/>
        <v>10</v>
      </c>
      <c r="G33">
        <f t="shared" si="3"/>
        <v>500</v>
      </c>
      <c r="H33" t="s">
        <v>14</v>
      </c>
      <c r="I33" s="5">
        <v>3.4700000000000002E-2</v>
      </c>
      <c r="J33" s="5">
        <f t="shared" si="5"/>
        <v>0.34700000000000003</v>
      </c>
      <c r="K33" t="s">
        <v>46</v>
      </c>
    </row>
    <row r="34" spans="1:11" x14ac:dyDescent="0.25">
      <c r="A34" t="s">
        <v>82</v>
      </c>
      <c r="B34" t="s">
        <v>5</v>
      </c>
      <c r="C34">
        <v>2301284</v>
      </c>
      <c r="D34">
        <v>8</v>
      </c>
      <c r="E34">
        <v>8</v>
      </c>
      <c r="F34">
        <f t="shared" si="4"/>
        <v>16</v>
      </c>
      <c r="G34">
        <f t="shared" si="3"/>
        <v>800</v>
      </c>
      <c r="H34" t="s">
        <v>15</v>
      </c>
      <c r="I34" s="5">
        <v>0.157</v>
      </c>
      <c r="J34" s="5">
        <f t="shared" si="5"/>
        <v>2.512</v>
      </c>
      <c r="K34" t="s">
        <v>49</v>
      </c>
    </row>
    <row r="35" spans="1:11" x14ac:dyDescent="0.25">
      <c r="A35" t="s">
        <v>75</v>
      </c>
      <c r="B35" t="s">
        <v>5</v>
      </c>
      <c r="C35">
        <v>1593415</v>
      </c>
      <c r="D35">
        <v>1</v>
      </c>
      <c r="E35">
        <v>1</v>
      </c>
      <c r="F35">
        <f t="shared" si="4"/>
        <v>2</v>
      </c>
      <c r="G35">
        <f t="shared" si="3"/>
        <v>100</v>
      </c>
      <c r="H35" t="s">
        <v>37</v>
      </c>
      <c r="I35" s="5">
        <v>3.9300000000000002E-2</v>
      </c>
      <c r="J35" s="5">
        <f t="shared" si="5"/>
        <v>7.8600000000000003E-2</v>
      </c>
      <c r="K35" t="s">
        <v>70</v>
      </c>
    </row>
    <row r="36" spans="1:11" x14ac:dyDescent="0.25">
      <c r="A36" t="s">
        <v>84</v>
      </c>
      <c r="B36" t="s">
        <v>5</v>
      </c>
      <c r="C36">
        <v>1929710</v>
      </c>
      <c r="D36">
        <v>2</v>
      </c>
      <c r="E36">
        <v>0</v>
      </c>
      <c r="F36">
        <f t="shared" si="4"/>
        <v>2</v>
      </c>
      <c r="G36">
        <f t="shared" si="3"/>
        <v>100</v>
      </c>
      <c r="H36" t="s">
        <v>17</v>
      </c>
      <c r="I36" s="5">
        <v>0.28399999999999997</v>
      </c>
      <c r="J36" s="5">
        <f t="shared" si="5"/>
        <v>0.56799999999999995</v>
      </c>
      <c r="K36" t="s">
        <v>50</v>
      </c>
    </row>
    <row r="37" spans="1:11" x14ac:dyDescent="0.25">
      <c r="A37" t="s">
        <v>85</v>
      </c>
      <c r="B37" t="s">
        <v>5</v>
      </c>
      <c r="C37">
        <v>3008995</v>
      </c>
      <c r="D37">
        <v>1</v>
      </c>
      <c r="E37">
        <v>0</v>
      </c>
      <c r="F37">
        <f t="shared" si="4"/>
        <v>1</v>
      </c>
      <c r="G37">
        <f t="shared" si="3"/>
        <v>50</v>
      </c>
      <c r="H37" s="6" t="s">
        <v>91</v>
      </c>
      <c r="I37" s="5">
        <v>0.747</v>
      </c>
      <c r="J37" s="5">
        <f t="shared" si="5"/>
        <v>0.747</v>
      </c>
      <c r="K37" t="s">
        <v>92</v>
      </c>
    </row>
    <row r="38" spans="1:11" x14ac:dyDescent="0.25">
      <c r="A38" t="s">
        <v>85</v>
      </c>
      <c r="B38" t="s">
        <v>5</v>
      </c>
      <c r="C38">
        <v>3008993</v>
      </c>
      <c r="D38">
        <v>1</v>
      </c>
      <c r="E38">
        <v>0</v>
      </c>
      <c r="F38">
        <f t="shared" ref="F38" si="10">D38+E38</f>
        <v>1</v>
      </c>
      <c r="G38">
        <f t="shared" si="3"/>
        <v>50</v>
      </c>
      <c r="H38" t="s">
        <v>86</v>
      </c>
      <c r="I38" s="5">
        <v>0.622</v>
      </c>
      <c r="J38" s="5">
        <f t="shared" ref="J38" si="11">(D38+E38)*I38</f>
        <v>0.622</v>
      </c>
      <c r="K38" t="s">
        <v>90</v>
      </c>
    </row>
    <row r="39" spans="1:11" x14ac:dyDescent="0.25">
      <c r="A39" t="s">
        <v>139</v>
      </c>
      <c r="B39" t="s">
        <v>5</v>
      </c>
      <c r="C39" s="6">
        <v>2432720</v>
      </c>
      <c r="D39">
        <v>1</v>
      </c>
      <c r="E39">
        <v>0</v>
      </c>
      <c r="F39">
        <f t="shared" ref="F39" si="12">D39+E39</f>
        <v>1</v>
      </c>
      <c r="G39">
        <f t="shared" ref="G39" si="13">$G$3*F39</f>
        <v>50</v>
      </c>
      <c r="H39" t="s">
        <v>140</v>
      </c>
      <c r="I39" s="5">
        <v>7.3000000000000001E-3</v>
      </c>
      <c r="J39" s="5">
        <f t="shared" ref="J39" si="14">(D39+E39)*I39</f>
        <v>7.3000000000000001E-3</v>
      </c>
    </row>
    <row r="40" spans="1:11" x14ac:dyDescent="0.25">
      <c r="A40" t="s">
        <v>89</v>
      </c>
      <c r="B40" t="s">
        <v>5</v>
      </c>
      <c r="C40">
        <v>2447596</v>
      </c>
      <c r="D40">
        <v>10</v>
      </c>
      <c r="E40">
        <v>0</v>
      </c>
      <c r="F40">
        <f>D40+E40</f>
        <v>10</v>
      </c>
      <c r="G40">
        <f>$G$3*F40</f>
        <v>500</v>
      </c>
      <c r="H40" t="s">
        <v>87</v>
      </c>
      <c r="I40" s="5">
        <v>7.3000000000000001E-3</v>
      </c>
      <c r="J40" s="5">
        <f>(D40+E40)*I40</f>
        <v>7.2999999999999995E-2</v>
      </c>
    </row>
    <row r="41" spans="1:11" x14ac:dyDescent="0.25">
      <c r="B41" t="s">
        <v>5</v>
      </c>
      <c r="F41">
        <f t="shared" si="4"/>
        <v>0</v>
      </c>
      <c r="G41">
        <f t="shared" si="3"/>
        <v>0</v>
      </c>
      <c r="J41" s="5">
        <f>F41*I41</f>
        <v>0</v>
      </c>
    </row>
    <row r="43" spans="1:11" x14ac:dyDescent="0.25">
      <c r="B43" t="s">
        <v>6</v>
      </c>
      <c r="F43">
        <f>D43+E43</f>
        <v>0</v>
      </c>
      <c r="G43">
        <f t="shared" si="3"/>
        <v>0</v>
      </c>
      <c r="J43" s="5">
        <f>F43*I43</f>
        <v>0</v>
      </c>
    </row>
    <row r="45" spans="1:11" ht="30" x14ac:dyDescent="0.25">
      <c r="A45" t="s">
        <v>124</v>
      </c>
      <c r="B45" t="s">
        <v>7</v>
      </c>
      <c r="C45" s="6" t="s">
        <v>109</v>
      </c>
      <c r="D45">
        <v>0</v>
      </c>
      <c r="E45">
        <v>1</v>
      </c>
      <c r="F45">
        <f>D45+E45</f>
        <v>1</v>
      </c>
      <c r="G45">
        <f t="shared" si="3"/>
        <v>50</v>
      </c>
      <c r="H45" s="15" t="s">
        <v>96</v>
      </c>
      <c r="I45" s="5">
        <v>23.27</v>
      </c>
      <c r="J45" s="5">
        <f>F45*I45</f>
        <v>23.27</v>
      </c>
      <c r="K45" t="s">
        <v>97</v>
      </c>
    </row>
    <row r="46" spans="1:11" s="13" customFormat="1" ht="30" x14ac:dyDescent="0.25">
      <c r="A46" t="s">
        <v>125</v>
      </c>
      <c r="B46" s="13" t="s">
        <v>7</v>
      </c>
      <c r="C46" s="16" t="s">
        <v>110</v>
      </c>
      <c r="D46" s="13">
        <v>0</v>
      </c>
      <c r="E46" s="13">
        <v>0</v>
      </c>
      <c r="F46">
        <f t="shared" ref="F46:F48" si="15">D46+E46</f>
        <v>0</v>
      </c>
      <c r="G46">
        <f t="shared" si="3"/>
        <v>0</v>
      </c>
      <c r="H46" s="13" t="s">
        <v>98</v>
      </c>
      <c r="I46" s="14">
        <v>23.27</v>
      </c>
      <c r="J46" s="5">
        <f t="shared" ref="J46:J48" si="16">F46*I46</f>
        <v>0</v>
      </c>
      <c r="K46" s="13" t="s">
        <v>99</v>
      </c>
    </row>
    <row r="47" spans="1:11" x14ac:dyDescent="0.25">
      <c r="A47" t="s">
        <v>126</v>
      </c>
      <c r="B47" t="s">
        <v>7</v>
      </c>
      <c r="C47" t="s">
        <v>127</v>
      </c>
      <c r="D47">
        <v>0</v>
      </c>
      <c r="E47">
        <v>0</v>
      </c>
      <c r="F47">
        <f t="shared" si="15"/>
        <v>0</v>
      </c>
      <c r="G47">
        <f t="shared" si="3"/>
        <v>0</v>
      </c>
      <c r="H47" t="s">
        <v>128</v>
      </c>
      <c r="I47" s="5">
        <v>14.11</v>
      </c>
      <c r="J47" s="5">
        <f t="shared" si="16"/>
        <v>0</v>
      </c>
      <c r="K47" t="s">
        <v>129</v>
      </c>
    </row>
    <row r="48" spans="1:11" x14ac:dyDescent="0.25">
      <c r="B48" t="s">
        <v>7</v>
      </c>
      <c r="F48">
        <f t="shared" si="15"/>
        <v>0</v>
      </c>
      <c r="G48">
        <f t="shared" si="3"/>
        <v>0</v>
      </c>
      <c r="J48" s="5">
        <f t="shared" si="16"/>
        <v>0</v>
      </c>
    </row>
    <row r="50" spans="1:11" x14ac:dyDescent="0.25">
      <c r="A50" t="s">
        <v>118</v>
      </c>
      <c r="B50" t="s">
        <v>117</v>
      </c>
      <c r="C50" t="s">
        <v>120</v>
      </c>
      <c r="D50">
        <v>1</v>
      </c>
      <c r="E50">
        <v>0</v>
      </c>
      <c r="F50">
        <f t="shared" ref="F50" si="17">D50+E50</f>
        <v>1</v>
      </c>
      <c r="G50">
        <f t="shared" ref="G50" si="18">$G$3*F50</f>
        <v>50</v>
      </c>
      <c r="H50" t="s">
        <v>119</v>
      </c>
      <c r="I50" s="5">
        <v>8.59</v>
      </c>
      <c r="J50" s="5">
        <f t="shared" ref="J50" si="19">(D50+E50)*I50</f>
        <v>8.59</v>
      </c>
    </row>
    <row r="53" spans="1:11" x14ac:dyDescent="0.25">
      <c r="B53" t="s">
        <v>30</v>
      </c>
      <c r="D53">
        <v>3</v>
      </c>
      <c r="E53">
        <v>3</v>
      </c>
      <c r="F53">
        <f t="shared" ref="F53:F55" si="20">D53+E53</f>
        <v>6</v>
      </c>
      <c r="G53">
        <f t="shared" si="3"/>
        <v>300</v>
      </c>
      <c r="H53" t="s">
        <v>11</v>
      </c>
      <c r="I53" s="5">
        <v>0.1</v>
      </c>
      <c r="J53" s="5">
        <f t="shared" ref="J53:J55" si="21">F53*I53</f>
        <v>0.60000000000000009</v>
      </c>
    </row>
    <row r="54" spans="1:11" x14ac:dyDescent="0.25">
      <c r="B54" t="s">
        <v>30</v>
      </c>
      <c r="D54">
        <v>20</v>
      </c>
      <c r="E54">
        <v>20</v>
      </c>
      <c r="F54">
        <f t="shared" si="20"/>
        <v>40</v>
      </c>
      <c r="G54">
        <f t="shared" si="3"/>
        <v>2000</v>
      </c>
      <c r="H54" t="s">
        <v>36</v>
      </c>
      <c r="I54" s="5">
        <v>0.02</v>
      </c>
      <c r="J54" s="5">
        <f t="shared" si="21"/>
        <v>0.8</v>
      </c>
    </row>
    <row r="55" spans="1:11" x14ac:dyDescent="0.25">
      <c r="B55" t="s">
        <v>30</v>
      </c>
      <c r="D55">
        <v>10</v>
      </c>
      <c r="E55">
        <v>10</v>
      </c>
      <c r="F55">
        <f t="shared" si="20"/>
        <v>20</v>
      </c>
      <c r="G55">
        <f t="shared" si="3"/>
        <v>1000</v>
      </c>
      <c r="H55" t="s">
        <v>58</v>
      </c>
      <c r="I55" s="5">
        <v>0.04</v>
      </c>
      <c r="J55" s="5">
        <f t="shared" si="21"/>
        <v>0.8</v>
      </c>
    </row>
    <row r="57" spans="1:11" x14ac:dyDescent="0.25">
      <c r="B57" t="s">
        <v>25</v>
      </c>
      <c r="D57">
        <v>0</v>
      </c>
      <c r="F57">
        <f t="shared" ref="F57:F58" si="22">D57+E57</f>
        <v>0</v>
      </c>
      <c r="G57">
        <f t="shared" si="3"/>
        <v>0</v>
      </c>
      <c r="H57" t="s">
        <v>31</v>
      </c>
      <c r="I57" s="5">
        <v>10</v>
      </c>
      <c r="J57" s="5">
        <f t="shared" ref="J57:J58" si="23">F57*I57</f>
        <v>0</v>
      </c>
      <c r="K57" t="s">
        <v>26</v>
      </c>
    </row>
    <row r="58" spans="1:11" x14ac:dyDescent="0.25">
      <c r="B58" t="s">
        <v>25</v>
      </c>
      <c r="D58">
        <v>2</v>
      </c>
      <c r="E58">
        <v>2</v>
      </c>
      <c r="F58">
        <f t="shared" si="22"/>
        <v>4</v>
      </c>
      <c r="G58">
        <f t="shared" si="3"/>
        <v>200</v>
      </c>
      <c r="H58" t="s">
        <v>111</v>
      </c>
      <c r="I58" s="5">
        <v>25</v>
      </c>
      <c r="J58" s="5">
        <f t="shared" si="23"/>
        <v>100</v>
      </c>
      <c r="K58" t="s">
        <v>26</v>
      </c>
    </row>
    <row r="61" spans="1:11" x14ac:dyDescent="0.25">
      <c r="B61" t="s">
        <v>3</v>
      </c>
      <c r="J61" s="5">
        <f>SUM(J5:J60)</f>
        <v>182.81259999999997</v>
      </c>
    </row>
  </sheetData>
  <mergeCells count="1">
    <mergeCell ref="D3:F3"/>
  </mergeCells>
  <printOptions gridLines="1"/>
  <pageMargins left="0.70866141732283472" right="0.70866141732283472" top="0.74803149606299213" bottom="0.74803149606299213" header="0.31496062992125984" footer="0.31496062992125984"/>
  <pageSetup paperSize="8" scale="7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zoomScale="90" zoomScaleNormal="90" workbookViewId="0">
      <pane ySplit="1560" topLeftCell="A4" activePane="bottomLeft"/>
      <selection activeCell="D2" sqref="D2"/>
      <selection pane="bottomLeft"/>
    </sheetView>
  </sheetViews>
  <sheetFormatPr baseColWidth="10" defaultColWidth="8.85546875" defaultRowHeight="15" x14ac:dyDescent="0.25"/>
  <cols>
    <col min="1" max="1" width="10.5703125" bestFit="1" customWidth="1"/>
    <col min="2" max="2" width="12.28515625" bestFit="1" customWidth="1"/>
    <col min="3" max="3" width="12.85546875" customWidth="1"/>
    <col min="4" max="4" width="112.5703125" bestFit="1" customWidth="1"/>
    <col min="5" max="5" width="9.7109375" style="5" bestFit="1" customWidth="1"/>
    <col min="6" max="6" width="6" style="5" bestFit="1" customWidth="1"/>
    <col min="7" max="7" width="45.7109375" customWidth="1"/>
  </cols>
  <sheetData>
    <row r="1" spans="1:7" s="11" customFormat="1" ht="26.25" x14ac:dyDescent="0.4">
      <c r="A1" s="11" t="s">
        <v>19</v>
      </c>
      <c r="D1" s="11" t="s">
        <v>39</v>
      </c>
      <c r="E1" s="12"/>
      <c r="F1" s="12"/>
    </row>
    <row r="2" spans="1:7" s="7" customFormat="1" x14ac:dyDescent="0.25">
      <c r="C2" s="8"/>
      <c r="E2" s="9"/>
      <c r="F2" s="10"/>
    </row>
    <row r="3" spans="1:7" ht="30" x14ac:dyDescent="0.25">
      <c r="A3" s="1" t="s">
        <v>0</v>
      </c>
      <c r="B3" s="1" t="s">
        <v>1</v>
      </c>
      <c r="C3" s="2" t="s">
        <v>38</v>
      </c>
      <c r="D3" s="1" t="s">
        <v>2</v>
      </c>
      <c r="E3" s="3" t="s">
        <v>18</v>
      </c>
      <c r="F3" s="4" t="s">
        <v>3</v>
      </c>
      <c r="G3" s="1" t="s">
        <v>8</v>
      </c>
    </row>
    <row r="4" spans="1:7" s="7" customFormat="1" x14ac:dyDescent="0.25">
      <c r="C4" s="8"/>
      <c r="E4" s="9"/>
      <c r="F4" s="10"/>
    </row>
    <row r="5" spans="1:7" x14ac:dyDescent="0.25">
      <c r="A5" t="s">
        <v>4</v>
      </c>
      <c r="B5" t="s">
        <v>28</v>
      </c>
      <c r="C5">
        <v>1</v>
      </c>
      <c r="D5" t="s">
        <v>40</v>
      </c>
      <c r="E5" s="5">
        <v>0.27489999999999998</v>
      </c>
      <c r="F5" s="5">
        <f t="shared" ref="F5" si="0">C5*E5</f>
        <v>0.27489999999999998</v>
      </c>
      <c r="G5" s="1"/>
    </row>
    <row r="6" spans="1:7" x14ac:dyDescent="0.25">
      <c r="A6" t="s">
        <v>4</v>
      </c>
      <c r="F6" s="5">
        <f t="shared" ref="F6" si="1">C6*E6</f>
        <v>0</v>
      </c>
      <c r="G6" s="1"/>
    </row>
    <row r="8" spans="1:7" x14ac:dyDescent="0.25">
      <c r="A8" t="s">
        <v>5</v>
      </c>
      <c r="B8">
        <v>1191725</v>
      </c>
      <c r="C8">
        <v>1</v>
      </c>
      <c r="D8" t="s">
        <v>33</v>
      </c>
      <c r="E8" s="5">
        <v>0.72399999999999998</v>
      </c>
      <c r="F8" s="5">
        <f t="shared" ref="F8:F12" si="2">C8*E8</f>
        <v>0.72399999999999998</v>
      </c>
    </row>
    <row r="9" spans="1:7" x14ac:dyDescent="0.25">
      <c r="A9" t="s">
        <v>5</v>
      </c>
      <c r="B9">
        <v>3259745</v>
      </c>
      <c r="C9">
        <v>1</v>
      </c>
      <c r="D9" t="s">
        <v>34</v>
      </c>
      <c r="E9" s="5">
        <v>0.48599999999999999</v>
      </c>
      <c r="F9" s="5">
        <f t="shared" si="2"/>
        <v>0.48599999999999999</v>
      </c>
    </row>
    <row r="10" spans="1:7" x14ac:dyDescent="0.25">
      <c r="A10" t="s">
        <v>5</v>
      </c>
      <c r="B10">
        <v>1593495</v>
      </c>
      <c r="C10">
        <v>1</v>
      </c>
      <c r="D10" t="s">
        <v>35</v>
      </c>
      <c r="E10" s="5">
        <v>0.59899999999999998</v>
      </c>
      <c r="F10" s="5">
        <f t="shared" si="2"/>
        <v>0.59899999999999998</v>
      </c>
    </row>
    <row r="11" spans="1:7" x14ac:dyDescent="0.25">
      <c r="A11" t="s">
        <v>5</v>
      </c>
      <c r="B11">
        <v>1593415</v>
      </c>
      <c r="C11">
        <v>1</v>
      </c>
      <c r="D11" t="s">
        <v>37</v>
      </c>
      <c r="E11" s="5">
        <v>3.9300000000000002E-2</v>
      </c>
      <c r="F11" s="5">
        <f t="shared" si="2"/>
        <v>3.9300000000000002E-2</v>
      </c>
    </row>
    <row r="12" spans="1:7" x14ac:dyDescent="0.25">
      <c r="A12" t="s">
        <v>5</v>
      </c>
      <c r="B12">
        <v>9527710</v>
      </c>
      <c r="C12">
        <v>1</v>
      </c>
      <c r="D12" t="s">
        <v>21</v>
      </c>
      <c r="E12" s="5">
        <v>0.06</v>
      </c>
      <c r="F12" s="5">
        <f t="shared" si="2"/>
        <v>0.06</v>
      </c>
    </row>
    <row r="13" spans="1:7" x14ac:dyDescent="0.25">
      <c r="A13" t="s">
        <v>5</v>
      </c>
      <c r="F13" s="5">
        <f t="shared" ref="F13:F21" si="3">C13*E13</f>
        <v>0</v>
      </c>
    </row>
    <row r="15" spans="1:7" x14ac:dyDescent="0.25">
      <c r="A15" t="s">
        <v>6</v>
      </c>
      <c r="F15" s="5">
        <f t="shared" si="3"/>
        <v>0</v>
      </c>
    </row>
    <row r="17" spans="1:6" x14ac:dyDescent="0.25">
      <c r="A17" t="s">
        <v>7</v>
      </c>
      <c r="F17" s="5">
        <f t="shared" si="3"/>
        <v>0</v>
      </c>
    </row>
    <row r="19" spans="1:6" x14ac:dyDescent="0.25">
      <c r="A19" t="s">
        <v>30</v>
      </c>
      <c r="C19">
        <v>2</v>
      </c>
      <c r="D19" t="s">
        <v>36</v>
      </c>
      <c r="E19" s="5">
        <v>0.02</v>
      </c>
      <c r="F19" s="5">
        <f t="shared" ref="F19" si="4">C19*E19</f>
        <v>0.04</v>
      </c>
    </row>
    <row r="21" spans="1:6" x14ac:dyDescent="0.25">
      <c r="A21" t="s">
        <v>25</v>
      </c>
      <c r="C21">
        <v>1</v>
      </c>
      <c r="D21" t="s">
        <v>32</v>
      </c>
      <c r="E21" s="5">
        <v>10</v>
      </c>
      <c r="F21" s="5">
        <f t="shared" si="3"/>
        <v>10</v>
      </c>
    </row>
    <row r="24" spans="1:6" x14ac:dyDescent="0.25">
      <c r="A24" t="s">
        <v>3</v>
      </c>
      <c r="F24" s="5">
        <f>SUM(F4:F23)</f>
        <v>12.2232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73BC4-6795-4CC2-90A7-552279512D4A}">
  <dimension ref="A1:G20"/>
  <sheetViews>
    <sheetView topLeftCell="A3" zoomScale="90" zoomScaleNormal="90" workbookViewId="0">
      <pane ySplit="1545" topLeftCell="A4" activePane="bottomLeft"/>
      <selection activeCell="C4" sqref="C4"/>
      <selection pane="bottomLeft" activeCell="D19" sqref="D19"/>
    </sheetView>
  </sheetViews>
  <sheetFormatPr baseColWidth="10" defaultColWidth="8.85546875" defaultRowHeight="15" x14ac:dyDescent="0.25"/>
  <cols>
    <col min="1" max="1" width="10.5703125" bestFit="1" customWidth="1"/>
    <col min="2" max="2" width="12.28515625" bestFit="1" customWidth="1"/>
    <col min="3" max="3" width="16.5703125" customWidth="1"/>
    <col min="4" max="4" width="112.5703125" bestFit="1" customWidth="1"/>
    <col min="5" max="5" width="9.7109375" style="5" bestFit="1" customWidth="1"/>
    <col min="6" max="6" width="6" style="5" bestFit="1" customWidth="1"/>
    <col min="7" max="7" width="45.7109375" customWidth="1"/>
  </cols>
  <sheetData>
    <row r="1" spans="1:7" s="11" customFormat="1" ht="26.25" x14ac:dyDescent="0.4">
      <c r="A1" s="11" t="s">
        <v>19</v>
      </c>
      <c r="D1" s="11" t="s">
        <v>112</v>
      </c>
      <c r="E1" s="12"/>
      <c r="F1" s="12"/>
    </row>
    <row r="2" spans="1:7" s="7" customFormat="1" x14ac:dyDescent="0.25">
      <c r="C2" s="8"/>
      <c r="E2" s="9"/>
      <c r="F2" s="10"/>
    </row>
    <row r="3" spans="1:7" ht="30" x14ac:dyDescent="0.25">
      <c r="A3" s="1" t="s">
        <v>0</v>
      </c>
      <c r="B3" s="1" t="s">
        <v>1</v>
      </c>
      <c r="C3" s="2" t="s">
        <v>113</v>
      </c>
      <c r="D3" s="1" t="s">
        <v>2</v>
      </c>
      <c r="E3" s="3" t="s">
        <v>18</v>
      </c>
      <c r="F3" s="4" t="s">
        <v>3</v>
      </c>
      <c r="G3" s="1" t="s">
        <v>8</v>
      </c>
    </row>
    <row r="4" spans="1:7" s="7" customFormat="1" x14ac:dyDescent="0.25">
      <c r="C4" s="8"/>
      <c r="E4" s="9"/>
      <c r="F4" s="10"/>
    </row>
    <row r="5" spans="1:7" x14ac:dyDescent="0.25">
      <c r="A5" t="s">
        <v>4</v>
      </c>
      <c r="F5" s="5">
        <f t="shared" ref="F5" si="0">C5*E5</f>
        <v>0</v>
      </c>
      <c r="G5" s="1"/>
    </row>
    <row r="7" spans="1:7" x14ac:dyDescent="0.25">
      <c r="A7" t="s">
        <v>5</v>
      </c>
      <c r="B7">
        <v>2356216</v>
      </c>
      <c r="C7">
        <v>1</v>
      </c>
      <c r="D7" t="s">
        <v>114</v>
      </c>
      <c r="E7" s="5">
        <v>2.35</v>
      </c>
      <c r="F7" s="5">
        <f t="shared" ref="F7:F17" si="1">C7*E7</f>
        <v>2.35</v>
      </c>
    </row>
    <row r="8" spans="1:7" x14ac:dyDescent="0.25">
      <c r="A8" t="s">
        <v>5</v>
      </c>
      <c r="B8">
        <v>3584712</v>
      </c>
      <c r="C8">
        <v>1</v>
      </c>
      <c r="D8" t="s">
        <v>115</v>
      </c>
      <c r="E8" s="5">
        <v>5.24</v>
      </c>
      <c r="F8" s="5">
        <f t="shared" si="1"/>
        <v>5.24</v>
      </c>
    </row>
    <row r="9" spans="1:7" x14ac:dyDescent="0.25">
      <c r="A9" t="s">
        <v>5</v>
      </c>
      <c r="F9" s="5">
        <f t="shared" si="1"/>
        <v>0</v>
      </c>
    </row>
    <row r="11" spans="1:7" x14ac:dyDescent="0.25">
      <c r="A11" t="s">
        <v>6</v>
      </c>
      <c r="F11" s="5">
        <f t="shared" si="1"/>
        <v>0</v>
      </c>
    </row>
    <row r="13" spans="1:7" x14ac:dyDescent="0.25">
      <c r="A13" t="s">
        <v>7</v>
      </c>
      <c r="F13" s="5">
        <f t="shared" si="1"/>
        <v>0</v>
      </c>
    </row>
    <row r="15" spans="1:7" x14ac:dyDescent="0.25">
      <c r="A15" t="s">
        <v>30</v>
      </c>
      <c r="F15" s="5">
        <f t="shared" ref="F15" si="2">C15*E15</f>
        <v>0</v>
      </c>
    </row>
    <row r="17" spans="1:6" x14ac:dyDescent="0.25">
      <c r="A17" t="s">
        <v>25</v>
      </c>
      <c r="F17" s="5">
        <f t="shared" si="1"/>
        <v>0</v>
      </c>
    </row>
    <row r="20" spans="1:6" x14ac:dyDescent="0.25">
      <c r="A20" t="s">
        <v>3</v>
      </c>
      <c r="F20" s="5">
        <f>SUM(F4:F19)</f>
        <v>7.59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PM3+4</vt:lpstr>
      <vt:lpstr>Demo-Board</vt:lpstr>
      <vt:lpstr>Connector-PCB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hanspeter</dc:creator>
  <cp:lastModifiedBy>Hochreutener Hanspeter (hhrt)</cp:lastModifiedBy>
  <cp:lastPrinted>2021-08-09T07:00:17Z</cp:lastPrinted>
  <dcterms:created xsi:type="dcterms:W3CDTF">2015-06-05T18:19:34Z</dcterms:created>
  <dcterms:modified xsi:type="dcterms:W3CDTF">2023-01-08T16:12:20Z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2021-07-26T13:06:59Z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97ac56e2-62f4-49c7-b346-24d9797b5f8f</vt:lpwstr>
  </property>
  <property fmtid="{D5CDD505-2E9C-101B-9397-08002B2CF9AE}" pid="8" name="MSIP_Label_10d9bad3-6dac-4e9a-89a3-89f3b8d247b2_ContentBits">
    <vt:lpwstr>0</vt:lpwstr>
  </property>
</Properties>
</file>