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7695CD04-55F5-4715-85B3-3938664D7CC5}" xr6:coauthVersionLast="47" xr6:coauthVersionMax="47" xr10:uidLastSave="{00000000-0000-0000-0000-000000000000}"/>
  <bookViews>
    <workbookView xWindow="-120" yWindow="-120" windowWidth="38640" windowHeight="21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1" l="1"/>
  <c r="F10" i="11"/>
  <c r="E10" i="11"/>
  <c r="F12" i="11"/>
  <c r="E13" i="11" s="1"/>
  <c r="E12" i="11"/>
  <c r="F11" i="11"/>
  <c r="E11" i="11"/>
  <c r="F9" i="11"/>
  <c r="E9" i="11"/>
  <c r="H7" i="11"/>
  <c r="J5" i="11" l="1"/>
  <c r="K5" i="11" l="1"/>
  <c r="L5" i="11" s="1"/>
  <c r="M5" i="11" s="1"/>
  <c r="N5" i="11" s="1"/>
  <c r="O5" i="11" s="1"/>
  <c r="P5" i="11" s="1"/>
  <c r="J4" i="11"/>
  <c r="H23" i="11"/>
  <c r="H34" i="11"/>
  <c r="H33" i="11"/>
  <c r="H32" i="11"/>
  <c r="H31" i="11"/>
  <c r="H30" i="11"/>
  <c r="H29" i="11"/>
  <c r="H27" i="11"/>
  <c r="H21" i="11"/>
  <c r="H15" i="11"/>
  <c r="H8" i="11"/>
  <c r="H22" i="11" l="1"/>
  <c r="H9" i="11"/>
  <c r="H26" i="11" l="1"/>
  <c r="H28" i="11"/>
  <c r="H11" i="11"/>
  <c r="H24" i="11"/>
  <c r="H14" i="11"/>
  <c r="H25" i="11" l="1"/>
  <c r="H17" i="11"/>
  <c r="H12" i="11"/>
  <c r="Q5" i="11" l="1"/>
  <c r="R5" i="11" s="1"/>
  <c r="S5" i="11" s="1"/>
  <c r="T5" i="11" s="1"/>
  <c r="U5" i="11" s="1"/>
  <c r="V5" i="11" s="1"/>
  <c r="W5" i="11" s="1"/>
  <c r="X5" i="11" s="1"/>
  <c r="Y5" i="11" s="1"/>
  <c r="Z5" i="11" s="1"/>
  <c r="AA5" i="11" s="1"/>
  <c r="AB5" i="11" s="1"/>
  <c r="AC5" i="11" s="1"/>
  <c r="AD5" i="11" s="1"/>
  <c r="AE5" i="11" s="1"/>
  <c r="Q4" i="11"/>
  <c r="X4" i="11" l="1"/>
  <c r="AF5" i="11"/>
  <c r="AG5" i="11" s="1"/>
  <c r="AH5" i="11" s="1"/>
  <c r="AI5" i="11" s="1"/>
  <c r="AJ5" i="11" s="1"/>
  <c r="AK5" i="11" s="1"/>
  <c r="AE4" i="11"/>
  <c r="AL5" i="11" l="1"/>
  <c r="AM5" i="11" s="1"/>
  <c r="AN5" i="11" s="1"/>
  <c r="AO5" i="11" s="1"/>
  <c r="AP5" i="11" s="1"/>
  <c r="AQ5" i="11" s="1"/>
  <c r="AR5" i="11" s="1"/>
  <c r="AS5" i="11" l="1"/>
  <c r="AT5" i="11" s="1"/>
  <c r="AL4" i="11"/>
  <c r="AU5" i="11" l="1"/>
  <c r="AS4" i="11"/>
  <c r="AV5" i="11" l="1"/>
  <c r="AW5" i="11" l="1"/>
  <c r="AX5" i="11" l="1"/>
  <c r="AY5" i="11" l="1"/>
  <c r="AZ5" i="11" s="1"/>
  <c r="BA5" i="11" l="1"/>
  <c r="AZ4" i="11"/>
  <c r="BB5" i="11" l="1"/>
  <c r="BC5" i="11" l="1"/>
  <c r="BD5" i="11" l="1"/>
  <c r="BE5" i="11" l="1"/>
  <c r="BF5" i="11" l="1"/>
  <c r="BG5" i="11" l="1"/>
  <c r="BG4" i="11" s="1"/>
  <c r="BH5" i="11" l="1"/>
  <c r="BI5" i="11" l="1"/>
  <c r="BJ5" i="11" l="1"/>
  <c r="BK5" i="11" l="1"/>
  <c r="BL5" i="11" l="1"/>
  <c r="BM5" i="11" l="1"/>
  <c r="BN5" i="11" s="1"/>
  <c r="BO5" i="11" l="1"/>
  <c r="BN4" i="11"/>
  <c r="BP5" i="11" l="1"/>
  <c r="BQ5" i="11" l="1"/>
  <c r="BR5" i="11" l="1"/>
  <c r="BS5" i="11" l="1"/>
  <c r="BT5" i="11" l="1"/>
  <c r="BU5" i="11" l="1"/>
  <c r="BV5" i="11" l="1"/>
  <c r="BU4" i="11"/>
  <c r="BW5" i="11" l="1"/>
  <c r="BX5" i="11" l="1"/>
  <c r="BY5" i="11" l="1"/>
  <c r="BZ5" i="11" l="1"/>
  <c r="CA5" i="11" l="1"/>
  <c r="CB5" i="11" l="1"/>
  <c r="CC5" i="11" l="1"/>
  <c r="CB4" i="11"/>
  <c r="CD5" i="11" l="1"/>
  <c r="CE5" i="11" l="1"/>
  <c r="CF5" i="11" l="1"/>
  <c r="CG5" i="11" l="1"/>
  <c r="CH5" i="11" l="1"/>
  <c r="CI5" i="11" l="1"/>
  <c r="CJ5" i="11" l="1"/>
  <c r="CI4" i="11"/>
  <c r="CK5" i="11" l="1"/>
  <c r="CL5" i="11" l="1"/>
  <c r="CM5" i="11" l="1"/>
  <c r="CN5" i="11" l="1"/>
  <c r="CO5" i="11" l="1"/>
  <c r="CP5" i="11" l="1"/>
  <c r="CQ5" i="11" l="1"/>
  <c r="CP4" i="11"/>
  <c r="CR5" i="11" l="1"/>
  <c r="CS5" i="11" l="1"/>
  <c r="CT5" i="11" l="1"/>
  <c r="CU5" i="11" l="1"/>
  <c r="CV5" i="11" l="1"/>
  <c r="F13" i="11"/>
  <c r="H13" i="11" s="1"/>
</calcChain>
</file>

<file path=xl/sharedStrings.xml><?xml version="1.0" encoding="utf-8"?>
<sst xmlns="http://schemas.openxmlformats.org/spreadsheetml/2006/main" count="169" uniqueCount="71">
  <si>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</si>
  <si>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</si>
  <si>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</si>
  <si>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</si>
  <si>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</si>
  <si>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</si>
  <si>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</si>
  <si>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</si>
  <si>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</si>
  <si>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</si>
  <si>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</si>
  <si>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</si>
  <si>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</si>
  <si>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</si>
  <si>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</si>
  <si>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</si>
  <si>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</si>
  <si>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</si>
  <si>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</si>
  <si>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</si>
  <si>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</si>
  <si>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</si>
  <si>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</si>
  <si>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</si>
  <si>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</si>
  <si>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</si>
  <si>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</si>
  <si>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</si>
  <si>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</si>
  <si>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</si>
  <si>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</si>
  <si>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</si>
  <si>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</si>
  <si>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</si>
  <si>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</si>
  <si>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</si>
  <si>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</si>
  <si>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</si>
  <si>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t>
  </si>
  <si>
    <t>T</t>
  </si>
  <si>
    <t>W</t>
  </si>
  <si>
    <t>F</t>
  </si>
  <si>
    <t>S</t>
  </si>
  <si>
    <t>CABLE MONITOR (HS22)</t>
  </si>
  <si>
    <t>GROUP: Alejandro Horvat &amp; Timo Wey</t>
  </si>
  <si>
    <t>Sensor Board Design</t>
  </si>
  <si>
    <t>Schematic Drawing</t>
  </si>
  <si>
    <t>PCB Design</t>
  </si>
  <si>
    <t>Components research &amp; gathering</t>
  </si>
  <si>
    <t>both</t>
  </si>
  <si>
    <t>Alejandro</t>
  </si>
  <si>
    <t>Timo</t>
  </si>
  <si>
    <t>reserved</t>
  </si>
  <si>
    <t>Simulation (LT-Spice)</t>
  </si>
  <si>
    <t>Calculation (Matlab)</t>
  </si>
  <si>
    <t>PCB Board</t>
  </si>
  <si>
    <t>Firmware</t>
  </si>
  <si>
    <t>Documentation</t>
  </si>
  <si>
    <t>Testing HW</t>
  </si>
  <si>
    <t>Demo Code Analysis</t>
  </si>
  <si>
    <t>Touch Interface Coding</t>
  </si>
  <si>
    <t>Signal Sensing Code</t>
  </si>
  <si>
    <t>Hardware Report</t>
  </si>
  <si>
    <t>Firmware Documentation</t>
  </si>
  <si>
    <t>Demonstration FW</t>
  </si>
  <si>
    <t>Finish any open Task</t>
  </si>
  <si>
    <t>unknown</t>
  </si>
  <si>
    <t>Soldering</t>
  </si>
  <si>
    <t>Demonstration HW</t>
  </si>
  <si>
    <t>Testing FW</t>
  </si>
  <si>
    <t>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</si>
</sst>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d"/>
    <numFmt numFmtId="168" formatCode="yyyy\-mm\-dd;@"/>
    <numFmt numFmtId="169" formatCode="[$-409]d\-m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9" fillId="3" borderId="2" xfId="10" applyNumberFormat="1" applyFill="1">
      <alignment horizontal="center" vertical="center"/>
    </xf>
    <xf numFmtId="0" fontId="7" fillId="13" borderId="0" xfId="0" applyFont="1" applyFill="1" applyAlignment="1">
      <alignment horizontal="center" vertical="center" wrapText="1"/>
    </xf>
    <xf numFmtId="0" fontId="9" fillId="3" borderId="2" xfId="12" applyFill="1" applyAlignment="1">
      <alignment horizontal="left" vertical="center" wrapText="1" indent="2"/>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V37"/>
  <sheetViews>
    <sheetView showGridLines="0" tabSelected="1" showRuler="0" zoomScale="85" zoomScaleNormal="85" zoomScalePageLayoutView="70" workbookViewId="0">
      <pane ySplit="6" topLeftCell="A11" activePane="bottomLeft" state="frozen"/>
      <selection pane="bottomLeft" activeCell="T37" sqref="T37"/>
    </sheetView>
  </sheetViews>
  <sheetFormatPr baseColWidth="10" defaultColWidth="8.7109375" defaultRowHeight="30" customHeight="1" x14ac:dyDescent="0.25"/>
  <cols>
    <col min="1" max="1" width="2.7109375" style="54" customWidth="1"/>
    <col min="2" max="2" width="25.42578125" customWidth="1"/>
    <col min="3" max="3" width="16.140625" customWidth="1"/>
    <col min="4" max="4" width="10.7109375" customWidth="1"/>
    <col min="5" max="5" width="10.42578125" style="5" customWidth="1"/>
    <col min="6" max="6" width="14.28515625" customWidth="1"/>
    <col min="7" max="7" width="2.7109375" customWidth="1"/>
    <col min="8" max="9" width="6.140625" customWidth="1"/>
    <col min="10" max="100" width="2.5703125" customWidth="1"/>
  </cols>
  <sheetData>
    <row r="1" spans="1:100" ht="30" customHeight="1" x14ac:dyDescent="0.45">
      <c r="A1" s="55" t="s">
        <v>29</v>
      </c>
      <c r="B1" s="59" t="s">
        <v>43</v>
      </c>
      <c r="C1" s="1"/>
      <c r="D1" s="2"/>
      <c r="E1" s="4"/>
      <c r="F1" s="43"/>
      <c r="H1" s="2"/>
      <c r="I1" s="2"/>
      <c r="J1" s="14"/>
    </row>
    <row r="2" spans="1:100" ht="30" customHeight="1" x14ac:dyDescent="0.3">
      <c r="A2" s="54" t="s">
        <v>24</v>
      </c>
      <c r="B2" s="60" t="s">
        <v>44</v>
      </c>
      <c r="J2" s="57"/>
    </row>
    <row r="3" spans="1:100" ht="30" customHeight="1" x14ac:dyDescent="0.25">
      <c r="A3" s="54" t="s">
        <v>30</v>
      </c>
      <c r="B3" s="61"/>
      <c r="C3" s="85" t="s">
        <v>1</v>
      </c>
      <c r="D3" s="86"/>
      <c r="E3" s="84">
        <v>45191</v>
      </c>
      <c r="F3" s="84"/>
    </row>
    <row r="4" spans="1:100" ht="30" customHeight="1" x14ac:dyDescent="0.25">
      <c r="A4" s="55" t="s">
        <v>31</v>
      </c>
      <c r="C4" s="85" t="s">
        <v>8</v>
      </c>
      <c r="D4" s="86"/>
      <c r="E4" s="7">
        <v>2</v>
      </c>
      <c r="J4" s="81">
        <f>J5</f>
        <v>45194</v>
      </c>
      <c r="K4" s="82"/>
      <c r="L4" s="82"/>
      <c r="M4" s="82"/>
      <c r="N4" s="82"/>
      <c r="O4" s="82"/>
      <c r="P4" s="83"/>
      <c r="Q4" s="81">
        <f>N5</f>
        <v>45198</v>
      </c>
      <c r="R4" s="82"/>
      <c r="S4" s="82"/>
      <c r="T4" s="82"/>
      <c r="U4" s="82"/>
      <c r="V4" s="82"/>
      <c r="W4" s="83"/>
      <c r="X4" s="81">
        <f>X5</f>
        <v>45208</v>
      </c>
      <c r="Y4" s="82"/>
      <c r="Z4" s="82"/>
      <c r="AA4" s="82"/>
      <c r="AB4" s="82"/>
      <c r="AC4" s="82"/>
      <c r="AD4" s="83"/>
      <c r="AE4" s="81">
        <f>AE5</f>
        <v>45215</v>
      </c>
      <c r="AF4" s="82"/>
      <c r="AG4" s="82"/>
      <c r="AH4" s="82"/>
      <c r="AI4" s="82"/>
      <c r="AJ4" s="82"/>
      <c r="AK4" s="83"/>
      <c r="AL4" s="81">
        <f>AL5</f>
        <v>45222</v>
      </c>
      <c r="AM4" s="82"/>
      <c r="AN4" s="82"/>
      <c r="AO4" s="82"/>
      <c r="AP4" s="82"/>
      <c r="AQ4" s="82"/>
      <c r="AR4" s="83"/>
      <c r="AS4" s="81">
        <f>AS5</f>
        <v>45229</v>
      </c>
      <c r="AT4" s="82"/>
      <c r="AU4" s="82"/>
      <c r="AV4" s="82"/>
      <c r="AW4" s="82"/>
      <c r="AX4" s="82"/>
      <c r="AY4" s="83"/>
      <c r="AZ4" s="81">
        <f>AZ5</f>
        <v>45236</v>
      </c>
      <c r="BA4" s="82"/>
      <c r="BB4" s="82"/>
      <c r="BC4" s="82"/>
      <c r="BD4" s="82"/>
      <c r="BE4" s="82"/>
      <c r="BF4" s="83"/>
      <c r="BG4" s="81">
        <f>BG5</f>
        <v>45243</v>
      </c>
      <c r="BH4" s="82"/>
      <c r="BI4" s="82"/>
      <c r="BJ4" s="82"/>
      <c r="BK4" s="82"/>
      <c r="BL4" s="82"/>
      <c r="BM4" s="83"/>
      <c r="BN4" s="81">
        <f>BN5</f>
        <v>45250</v>
      </c>
      <c r="BO4" s="82"/>
      <c r="BP4" s="82"/>
      <c r="BQ4" s="82"/>
      <c r="BR4" s="82"/>
      <c r="BS4" s="82"/>
      <c r="BT4" s="83"/>
      <c r="BU4" s="81">
        <f>BU5</f>
        <v>45257</v>
      </c>
      <c r="BV4" s="82"/>
      <c r="BW4" s="82"/>
      <c r="BX4" s="82"/>
      <c r="BY4" s="82"/>
      <c r="BZ4" s="82"/>
      <c r="CA4" s="83"/>
      <c r="CB4" s="81">
        <f>CB5</f>
        <v>45264</v>
      </c>
      <c r="CC4" s="82"/>
      <c r="CD4" s="82"/>
      <c r="CE4" s="82"/>
      <c r="CF4" s="82"/>
      <c r="CG4" s="82"/>
      <c r="CH4" s="83"/>
      <c r="CI4" s="81">
        <f>CI5</f>
        <v>45271</v>
      </c>
      <c r="CJ4" s="82"/>
      <c r="CK4" s="82"/>
      <c r="CL4" s="82"/>
      <c r="CM4" s="82"/>
      <c r="CN4" s="82"/>
      <c r="CO4" s="83"/>
      <c r="CP4" s="81">
        <f>CP5</f>
        <v>45278</v>
      </c>
      <c r="CQ4" s="82"/>
      <c r="CR4" s="82"/>
      <c r="CS4" s="82"/>
      <c r="CT4" s="82"/>
      <c r="CU4" s="82"/>
      <c r="CV4" s="83"/>
    </row>
    <row r="5" spans="1:100" ht="15" customHeight="1" x14ac:dyDescent="0.25">
      <c r="A5" s="55" t="s">
        <v>32</v>
      </c>
      <c r="B5" s="87"/>
      <c r="C5" s="87"/>
      <c r="D5" s="87"/>
      <c r="E5" s="87"/>
      <c r="F5" s="87"/>
      <c r="G5" s="87"/>
      <c r="J5" s="11">
        <f>Project_Start-WEEKDAY(Project_Start,1)+2+7*(Display_Week-1)</f>
        <v>45194</v>
      </c>
      <c r="K5" s="10">
        <f>J5+1</f>
        <v>45195</v>
      </c>
      <c r="L5" s="10">
        <f t="shared" ref="L5:AY5" si="0">K5+1</f>
        <v>45196</v>
      </c>
      <c r="M5" s="10">
        <f t="shared" si="0"/>
        <v>45197</v>
      </c>
      <c r="N5" s="10">
        <f t="shared" si="0"/>
        <v>45198</v>
      </c>
      <c r="O5" s="10">
        <f t="shared" si="0"/>
        <v>45199</v>
      </c>
      <c r="P5" s="12">
        <f t="shared" si="0"/>
        <v>45200</v>
      </c>
      <c r="Q5" s="11">
        <f>P5+1</f>
        <v>45201</v>
      </c>
      <c r="R5" s="10">
        <f>Q5+1</f>
        <v>45202</v>
      </c>
      <c r="S5" s="10">
        <f t="shared" si="0"/>
        <v>45203</v>
      </c>
      <c r="T5" s="10">
        <f t="shared" si="0"/>
        <v>45204</v>
      </c>
      <c r="U5" s="10">
        <f t="shared" si="0"/>
        <v>45205</v>
      </c>
      <c r="V5" s="10">
        <f t="shared" si="0"/>
        <v>45206</v>
      </c>
      <c r="W5" s="12">
        <f t="shared" si="0"/>
        <v>45207</v>
      </c>
      <c r="X5" s="11">
        <f>W5+1</f>
        <v>45208</v>
      </c>
      <c r="Y5" s="10">
        <f>X5+1</f>
        <v>45209</v>
      </c>
      <c r="Z5" s="10">
        <f t="shared" si="0"/>
        <v>45210</v>
      </c>
      <c r="AA5" s="10">
        <f t="shared" si="0"/>
        <v>45211</v>
      </c>
      <c r="AB5" s="10">
        <f t="shared" si="0"/>
        <v>45212</v>
      </c>
      <c r="AC5" s="10">
        <f t="shared" si="0"/>
        <v>45213</v>
      </c>
      <c r="AD5" s="12">
        <f t="shared" si="0"/>
        <v>45214</v>
      </c>
      <c r="AE5" s="11">
        <f>AD5+1</f>
        <v>45215</v>
      </c>
      <c r="AF5" s="10">
        <f>AE5+1</f>
        <v>45216</v>
      </c>
      <c r="AG5" s="10">
        <f t="shared" si="0"/>
        <v>45217</v>
      </c>
      <c r="AH5" s="10">
        <f t="shared" si="0"/>
        <v>45218</v>
      </c>
      <c r="AI5" s="10">
        <f t="shared" si="0"/>
        <v>45219</v>
      </c>
      <c r="AJ5" s="10">
        <f t="shared" si="0"/>
        <v>45220</v>
      </c>
      <c r="AK5" s="12">
        <f t="shared" si="0"/>
        <v>45221</v>
      </c>
      <c r="AL5" s="11">
        <f>AK5+1</f>
        <v>45222</v>
      </c>
      <c r="AM5" s="10">
        <f>AL5+1</f>
        <v>45223</v>
      </c>
      <c r="AN5" s="10">
        <f t="shared" si="0"/>
        <v>45224</v>
      </c>
      <c r="AO5" s="10">
        <f t="shared" si="0"/>
        <v>45225</v>
      </c>
      <c r="AP5" s="10">
        <f t="shared" si="0"/>
        <v>45226</v>
      </c>
      <c r="AQ5" s="10">
        <f t="shared" si="0"/>
        <v>45227</v>
      </c>
      <c r="AR5" s="12">
        <f t="shared" si="0"/>
        <v>45228</v>
      </c>
      <c r="AS5" s="11">
        <f>AR5+1</f>
        <v>45229</v>
      </c>
      <c r="AT5" s="10">
        <f>AS5+1</f>
        <v>45230</v>
      </c>
      <c r="AU5" s="10">
        <f t="shared" si="0"/>
        <v>45231</v>
      </c>
      <c r="AV5" s="10">
        <f t="shared" si="0"/>
        <v>45232</v>
      </c>
      <c r="AW5" s="10">
        <f t="shared" si="0"/>
        <v>45233</v>
      </c>
      <c r="AX5" s="10">
        <f t="shared" si="0"/>
        <v>45234</v>
      </c>
      <c r="AY5" s="12">
        <f t="shared" si="0"/>
        <v>45235</v>
      </c>
      <c r="AZ5" s="11">
        <f>AY5+1</f>
        <v>45236</v>
      </c>
      <c r="BA5" s="10">
        <f>AZ5+1</f>
        <v>45237</v>
      </c>
      <c r="BB5" s="10">
        <f t="shared" ref="BB5:BF5" si="1">BA5+1</f>
        <v>45238</v>
      </c>
      <c r="BC5" s="10">
        <f t="shared" si="1"/>
        <v>45239</v>
      </c>
      <c r="BD5" s="10">
        <f t="shared" si="1"/>
        <v>45240</v>
      </c>
      <c r="BE5" s="10">
        <f t="shared" si="1"/>
        <v>45241</v>
      </c>
      <c r="BF5" s="12">
        <f t="shared" si="1"/>
        <v>45242</v>
      </c>
      <c r="BG5" s="11">
        <f>BF5+1</f>
        <v>45243</v>
      </c>
      <c r="BH5" s="10">
        <f>BG5+1</f>
        <v>45244</v>
      </c>
      <c r="BI5" s="10">
        <f t="shared" ref="BI5:BM5" si="2">BH5+1</f>
        <v>45245</v>
      </c>
      <c r="BJ5" s="10">
        <f t="shared" si="2"/>
        <v>45246</v>
      </c>
      <c r="BK5" s="10">
        <f t="shared" si="2"/>
        <v>45247</v>
      </c>
      <c r="BL5" s="10">
        <f t="shared" si="2"/>
        <v>45248</v>
      </c>
      <c r="BM5" s="12">
        <f t="shared" si="2"/>
        <v>45249</v>
      </c>
      <c r="BN5" s="12">
        <f t="shared" ref="BN5" si="3">BM5+1</f>
        <v>45250</v>
      </c>
      <c r="BO5" s="12">
        <f t="shared" ref="BO5" si="4">BN5+1</f>
        <v>45251</v>
      </c>
      <c r="BP5" s="12">
        <f t="shared" ref="BP5" si="5">BO5+1</f>
        <v>45252</v>
      </c>
      <c r="BQ5" s="12">
        <f t="shared" ref="BQ5" si="6">BP5+1</f>
        <v>45253</v>
      </c>
      <c r="BR5" s="12">
        <f t="shared" ref="BR5" si="7">BQ5+1</f>
        <v>45254</v>
      </c>
      <c r="BS5" s="12">
        <f t="shared" ref="BS5" si="8">BR5+1</f>
        <v>45255</v>
      </c>
      <c r="BT5" s="12">
        <f t="shared" ref="BT5" si="9">BS5+1</f>
        <v>45256</v>
      </c>
      <c r="BU5" s="12">
        <f t="shared" ref="BU5" si="10">BT5+1</f>
        <v>45257</v>
      </c>
      <c r="BV5" s="12">
        <f t="shared" ref="BV5" si="11">BU5+1</f>
        <v>45258</v>
      </c>
      <c r="BW5" s="12">
        <f t="shared" ref="BW5" si="12">BV5+1</f>
        <v>45259</v>
      </c>
      <c r="BX5" s="12">
        <f t="shared" ref="BX5" si="13">BW5+1</f>
        <v>45260</v>
      </c>
      <c r="BY5" s="12">
        <f t="shared" ref="BY5" si="14">BX5+1</f>
        <v>45261</v>
      </c>
      <c r="BZ5" s="12">
        <f t="shared" ref="BZ5" si="15">BY5+1</f>
        <v>45262</v>
      </c>
      <c r="CA5" s="12">
        <f t="shared" ref="CA5" si="16">BZ5+1</f>
        <v>45263</v>
      </c>
      <c r="CB5" s="12">
        <f t="shared" ref="CB5" si="17">CA5+1</f>
        <v>45264</v>
      </c>
      <c r="CC5" s="12">
        <f t="shared" ref="CC5" si="18">CB5+1</f>
        <v>45265</v>
      </c>
      <c r="CD5" s="12">
        <f t="shared" ref="CD5" si="19">CC5+1</f>
        <v>45266</v>
      </c>
      <c r="CE5" s="12">
        <f t="shared" ref="CE5" si="20">CD5+1</f>
        <v>45267</v>
      </c>
      <c r="CF5" s="12">
        <f t="shared" ref="CF5" si="21">CE5+1</f>
        <v>45268</v>
      </c>
      <c r="CG5" s="12">
        <f t="shared" ref="CG5" si="22">CF5+1</f>
        <v>45269</v>
      </c>
      <c r="CH5" s="12">
        <f t="shared" ref="CH5" si="23">CG5+1</f>
        <v>45270</v>
      </c>
      <c r="CI5" s="12">
        <f t="shared" ref="CI5" si="24">CH5+1</f>
        <v>45271</v>
      </c>
      <c r="CJ5" s="12">
        <f t="shared" ref="CJ5" si="25">CI5+1</f>
        <v>45272</v>
      </c>
      <c r="CK5" s="12">
        <f t="shared" ref="CK5" si="26">CJ5+1</f>
        <v>45273</v>
      </c>
      <c r="CL5" s="12">
        <f t="shared" ref="CL5" si="27">CK5+1</f>
        <v>45274</v>
      </c>
      <c r="CM5" s="12">
        <f t="shared" ref="CM5" si="28">CL5+1</f>
        <v>45275</v>
      </c>
      <c r="CN5" s="12">
        <f t="shared" ref="CN5" si="29">CM5+1</f>
        <v>45276</v>
      </c>
      <c r="CO5" s="12">
        <f t="shared" ref="CO5" si="30">CN5+1</f>
        <v>45277</v>
      </c>
      <c r="CP5" s="12">
        <f t="shared" ref="CP5" si="31">CO5+1</f>
        <v>45278</v>
      </c>
      <c r="CQ5" s="12">
        <f t="shared" ref="CQ5" si="32">CP5+1</f>
        <v>45279</v>
      </c>
      <c r="CR5" s="12">
        <f t="shared" ref="CR5" si="33">CQ5+1</f>
        <v>45280</v>
      </c>
      <c r="CS5" s="12">
        <f t="shared" ref="CS5" si="34">CR5+1</f>
        <v>45281</v>
      </c>
      <c r="CT5" s="12">
        <f t="shared" ref="CT5" si="35">CS5+1</f>
        <v>45282</v>
      </c>
      <c r="CU5" s="12">
        <f t="shared" ref="CU5" si="36">CT5+1</f>
        <v>45283</v>
      </c>
      <c r="CV5" s="12">
        <f t="shared" ref="CV5" si="37">CU5+1</f>
        <v>45284</v>
      </c>
    </row>
    <row r="6" spans="1:100" ht="30" customHeight="1" thickBot="1" x14ac:dyDescent="0.3">
      <c r="A6" s="55" t="s">
        <v>33</v>
      </c>
      <c r="B6" s="8" t="s">
        <v>9</v>
      </c>
      <c r="C6" s="9" t="s">
        <v>3</v>
      </c>
      <c r="D6" s="9" t="s">
        <v>2</v>
      </c>
      <c r="E6" s="9" t="s">
        <v>5</v>
      </c>
      <c r="F6" s="9" t="s">
        <v>6</v>
      </c>
      <c r="G6" s="9"/>
      <c r="H6" s="9" t="s">
        <v>7</v>
      </c>
      <c r="I6" s="79"/>
      <c r="J6" s="13" t="s">
        <v>38</v>
      </c>
      <c r="K6" s="13" t="s">
        <v>39</v>
      </c>
      <c r="L6" s="13" t="s">
        <v>40</v>
      </c>
      <c r="M6" s="13" t="s">
        <v>39</v>
      </c>
      <c r="N6" s="13" t="s">
        <v>41</v>
      </c>
      <c r="O6" s="13" t="s">
        <v>42</v>
      </c>
      <c r="P6" s="13" t="s">
        <v>42</v>
      </c>
      <c r="Q6" s="13" t="s">
        <v>38</v>
      </c>
      <c r="R6" s="13" t="s">
        <v>39</v>
      </c>
      <c r="S6" s="13" t="s">
        <v>40</v>
      </c>
      <c r="T6" s="13" t="s">
        <v>39</v>
      </c>
      <c r="U6" s="13" t="s">
        <v>41</v>
      </c>
      <c r="V6" s="13" t="s">
        <v>42</v>
      </c>
      <c r="W6" s="13" t="s">
        <v>42</v>
      </c>
      <c r="X6" s="13" t="s">
        <v>38</v>
      </c>
      <c r="Y6" s="13" t="s">
        <v>39</v>
      </c>
      <c r="Z6" s="13" t="s">
        <v>40</v>
      </c>
      <c r="AA6" s="13" t="s">
        <v>39</v>
      </c>
      <c r="AB6" s="13" t="s">
        <v>41</v>
      </c>
      <c r="AC6" s="13" t="s">
        <v>42</v>
      </c>
      <c r="AD6" s="13" t="s">
        <v>42</v>
      </c>
      <c r="AE6" s="13" t="s">
        <v>38</v>
      </c>
      <c r="AF6" s="13" t="s">
        <v>39</v>
      </c>
      <c r="AG6" s="13" t="s">
        <v>40</v>
      </c>
      <c r="AH6" s="13" t="s">
        <v>39</v>
      </c>
      <c r="AI6" s="13" t="s">
        <v>41</v>
      </c>
      <c r="AJ6" s="13" t="s">
        <v>42</v>
      </c>
      <c r="AK6" s="13" t="s">
        <v>42</v>
      </c>
      <c r="AL6" s="13" t="s">
        <v>38</v>
      </c>
      <c r="AM6" s="13" t="s">
        <v>39</v>
      </c>
      <c r="AN6" s="13" t="s">
        <v>40</v>
      </c>
      <c r="AO6" s="13" t="s">
        <v>39</v>
      </c>
      <c r="AP6" s="13" t="s">
        <v>41</v>
      </c>
      <c r="AQ6" s="13" t="s">
        <v>42</v>
      </c>
      <c r="AR6" s="13" t="s">
        <v>42</v>
      </c>
      <c r="AS6" s="13" t="s">
        <v>38</v>
      </c>
      <c r="AT6" s="13" t="s">
        <v>39</v>
      </c>
      <c r="AU6" s="13" t="s">
        <v>40</v>
      </c>
      <c r="AV6" s="13" t="s">
        <v>39</v>
      </c>
      <c r="AW6" s="13" t="s">
        <v>41</v>
      </c>
      <c r="AX6" s="13" t="s">
        <v>42</v>
      </c>
      <c r="AY6" s="13" t="s">
        <v>42</v>
      </c>
      <c r="AZ6" s="13" t="s">
        <v>38</v>
      </c>
      <c r="BA6" s="13" t="s">
        <v>39</v>
      </c>
      <c r="BB6" s="13" t="s">
        <v>40</v>
      </c>
      <c r="BC6" s="13" t="s">
        <v>39</v>
      </c>
      <c r="BD6" s="13" t="s">
        <v>41</v>
      </c>
      <c r="BE6" s="13" t="s">
        <v>42</v>
      </c>
      <c r="BF6" s="13" t="s">
        <v>42</v>
      </c>
      <c r="BG6" s="13" t="s">
        <v>38</v>
      </c>
      <c r="BH6" s="13" t="s">
        <v>39</v>
      </c>
      <c r="BI6" s="13" t="s">
        <v>40</v>
      </c>
      <c r="BJ6" s="13" t="s">
        <v>39</v>
      </c>
      <c r="BK6" s="13" t="s">
        <v>41</v>
      </c>
      <c r="BL6" s="13" t="s">
        <v>42</v>
      </c>
      <c r="BM6" s="13" t="s">
        <v>42</v>
      </c>
      <c r="BN6" s="13" t="s">
        <v>38</v>
      </c>
      <c r="BO6" s="13" t="s">
        <v>39</v>
      </c>
      <c r="BP6" s="13" t="s">
        <v>40</v>
      </c>
      <c r="BQ6" s="13" t="s">
        <v>39</v>
      </c>
      <c r="BR6" s="13" t="s">
        <v>41</v>
      </c>
      <c r="BS6" s="13" t="s">
        <v>42</v>
      </c>
      <c r="BT6" s="13" t="s">
        <v>42</v>
      </c>
      <c r="BU6" s="13" t="s">
        <v>38</v>
      </c>
      <c r="BV6" s="13" t="s">
        <v>39</v>
      </c>
      <c r="BW6" s="13" t="s">
        <v>40</v>
      </c>
      <c r="BX6" s="13" t="s">
        <v>39</v>
      </c>
      <c r="BY6" s="13" t="s">
        <v>41</v>
      </c>
      <c r="BZ6" s="13" t="s">
        <v>42</v>
      </c>
      <c r="CA6" s="13" t="s">
        <v>42</v>
      </c>
      <c r="CB6" s="13" t="s">
        <v>38</v>
      </c>
      <c r="CC6" s="13" t="s">
        <v>39</v>
      </c>
      <c r="CD6" s="13" t="s">
        <v>40</v>
      </c>
      <c r="CE6" s="13" t="s">
        <v>39</v>
      </c>
      <c r="CF6" s="13" t="s">
        <v>41</v>
      </c>
      <c r="CG6" s="13" t="s">
        <v>42</v>
      </c>
      <c r="CH6" s="13" t="s">
        <v>42</v>
      </c>
      <c r="CI6" s="13" t="s">
        <v>38</v>
      </c>
      <c r="CJ6" s="13" t="s">
        <v>39</v>
      </c>
      <c r="CK6" s="13" t="s">
        <v>40</v>
      </c>
      <c r="CL6" s="13" t="s">
        <v>39</v>
      </c>
      <c r="CM6" s="13" t="s">
        <v>41</v>
      </c>
      <c r="CN6" s="13" t="s">
        <v>42</v>
      </c>
      <c r="CO6" s="13" t="s">
        <v>42</v>
      </c>
      <c r="CP6" s="13" t="s">
        <v>38</v>
      </c>
      <c r="CQ6" s="13" t="s">
        <v>39</v>
      </c>
      <c r="CR6" s="13" t="s">
        <v>40</v>
      </c>
      <c r="CS6" s="13" t="s">
        <v>39</v>
      </c>
      <c r="CT6" s="13" t="s">
        <v>41</v>
      </c>
      <c r="CU6" s="13" t="s">
        <v>42</v>
      </c>
      <c r="CV6" s="13" t="s">
        <v>42</v>
      </c>
    </row>
    <row r="7" spans="1:100" ht="30" hidden="1" customHeight="1" thickBot="1" x14ac:dyDescent="0.3">
      <c r="A7" s="54" t="s">
        <v>28</v>
      </c>
      <c r="C7" s="58"/>
      <c r="E7"/>
      <c r="H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100" s="3" customFormat="1" ht="30" customHeight="1" thickBot="1" x14ac:dyDescent="0.3">
      <c r="A8" s="55" t="s">
        <v>34</v>
      </c>
      <c r="B8" s="18" t="s">
        <v>45</v>
      </c>
      <c r="C8" s="64"/>
      <c r="D8" s="19"/>
      <c r="E8" s="20"/>
      <c r="F8" s="21"/>
      <c r="G8" s="17"/>
      <c r="H8" s="17" t="str">
        <f t="shared" ref="H8:H34" si="38">IF(OR(ISBLANK(task_start),ISBLANK(task_end)),"",task_end-task_start+1)</f>
        <v/>
      </c>
      <c r="I8" s="17"/>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row>
    <row r="9" spans="1:100" s="3" customFormat="1" ht="30" customHeight="1" thickBot="1" x14ac:dyDescent="0.3">
      <c r="A9" s="55" t="s">
        <v>35</v>
      </c>
      <c r="B9" s="73" t="s">
        <v>53</v>
      </c>
      <c r="C9" s="65" t="s">
        <v>51</v>
      </c>
      <c r="D9" s="22">
        <v>1</v>
      </c>
      <c r="E9" s="78">
        <f>Project_Start</f>
        <v>45191</v>
      </c>
      <c r="F9" s="78">
        <f>E9+6</f>
        <v>45197</v>
      </c>
      <c r="G9" s="17"/>
      <c r="H9" s="17">
        <f>IF(OR(ISBLANK(task_start),ISBLANK(task_end)),"",task_end-task_start+1)</f>
        <v>7</v>
      </c>
      <c r="I9" s="17"/>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row>
    <row r="10" spans="1:100" s="3" customFormat="1" ht="30" customHeight="1" thickBot="1" x14ac:dyDescent="0.3">
      <c r="A10" s="55"/>
      <c r="B10" s="73" t="s">
        <v>54</v>
      </c>
      <c r="C10" s="65" t="s">
        <v>51</v>
      </c>
      <c r="D10" s="22">
        <v>1</v>
      </c>
      <c r="E10" s="78">
        <f>Project_Start</f>
        <v>45191</v>
      </c>
      <c r="F10" s="78">
        <f>E10+6</f>
        <v>45197</v>
      </c>
      <c r="G10" s="17"/>
      <c r="H10" s="17"/>
      <c r="I10" s="17"/>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row>
    <row r="11" spans="1:100" s="3" customFormat="1" ht="30" customHeight="1" thickBot="1" x14ac:dyDescent="0.3">
      <c r="A11" s="55" t="s">
        <v>36</v>
      </c>
      <c r="B11" s="73" t="s">
        <v>46</v>
      </c>
      <c r="C11" s="65" t="s">
        <v>50</v>
      </c>
      <c r="D11" s="22">
        <v>1</v>
      </c>
      <c r="E11" s="78">
        <f>Project_Start+7</f>
        <v>45198</v>
      </c>
      <c r="F11" s="78">
        <f>E11+6</f>
        <v>45204</v>
      </c>
      <c r="G11" s="17"/>
      <c r="H11" s="17">
        <f t="shared" si="38"/>
        <v>7</v>
      </c>
      <c r="I11" s="17"/>
      <c r="J11" s="40"/>
      <c r="K11" s="40"/>
      <c r="L11" s="40"/>
      <c r="M11" s="40"/>
      <c r="N11" s="40"/>
      <c r="O11" s="40"/>
      <c r="P11" s="40"/>
      <c r="Q11" s="40"/>
      <c r="R11" s="40"/>
      <c r="S11" s="40"/>
      <c r="T11" s="40"/>
      <c r="U11" s="40"/>
      <c r="V11" s="41"/>
      <c r="W11" s="41"/>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row>
    <row r="12" spans="1:100" s="3" customFormat="1" ht="30" customHeight="1" thickBot="1" x14ac:dyDescent="0.3">
      <c r="A12" s="54"/>
      <c r="B12" s="73" t="s">
        <v>47</v>
      </c>
      <c r="C12" s="65" t="s">
        <v>50</v>
      </c>
      <c r="D12" s="22">
        <v>1</v>
      </c>
      <c r="E12" s="78">
        <f>Project_Start+14</f>
        <v>45205</v>
      </c>
      <c r="F12" s="78">
        <f>E12+10</f>
        <v>45215</v>
      </c>
      <c r="G12" s="17"/>
      <c r="H12" s="17">
        <f t="shared" si="38"/>
        <v>11</v>
      </c>
      <c r="I12" s="17"/>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row>
    <row r="13" spans="1:100" s="3" customFormat="1" ht="30" customHeight="1" thickBot="1" x14ac:dyDescent="0.3">
      <c r="A13" s="54"/>
      <c r="B13" s="80" t="s">
        <v>48</v>
      </c>
      <c r="C13" s="65" t="s">
        <v>49</v>
      </c>
      <c r="D13" s="22">
        <v>1</v>
      </c>
      <c r="E13" s="78">
        <f>F12+1</f>
        <v>45216</v>
      </c>
      <c r="F13" s="78">
        <f t="shared" ref="F13" si="39">E13+3</f>
        <v>45219</v>
      </c>
      <c r="G13" s="17"/>
      <c r="H13" s="17">
        <f t="shared" si="38"/>
        <v>4</v>
      </c>
      <c r="I13" s="17"/>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row>
    <row r="14" spans="1:100" s="3" customFormat="1" ht="30" customHeight="1" thickBot="1" x14ac:dyDescent="0.3">
      <c r="A14" s="54"/>
      <c r="B14" s="73" t="s">
        <v>52</v>
      </c>
      <c r="C14" s="65"/>
      <c r="D14" s="22"/>
      <c r="E14" s="78"/>
      <c r="F14" s="78"/>
      <c r="G14" s="17"/>
      <c r="H14" s="17" t="str">
        <f t="shared" si="38"/>
        <v/>
      </c>
      <c r="I14" s="17"/>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row>
    <row r="15" spans="1:100" s="3" customFormat="1" ht="30" customHeight="1" thickBot="1" x14ac:dyDescent="0.3">
      <c r="A15" s="55" t="s">
        <v>37</v>
      </c>
      <c r="B15" s="23" t="s">
        <v>55</v>
      </c>
      <c r="C15" s="66"/>
      <c r="D15" s="24"/>
      <c r="E15" s="78"/>
      <c r="F15" s="78"/>
      <c r="G15" s="17"/>
      <c r="H15" s="17" t="str">
        <f t="shared" si="38"/>
        <v/>
      </c>
      <c r="I15" s="17"/>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row>
    <row r="16" spans="1:100" s="3" customFormat="1" ht="30" customHeight="1" thickBot="1" x14ac:dyDescent="0.3">
      <c r="A16" s="55"/>
      <c r="B16" s="74" t="s">
        <v>67</v>
      </c>
      <c r="C16" s="67" t="s">
        <v>49</v>
      </c>
      <c r="D16" s="25">
        <v>1</v>
      </c>
      <c r="E16" s="78">
        <v>45222</v>
      </c>
      <c r="F16" s="78">
        <v>45228</v>
      </c>
      <c r="G16" s="17"/>
      <c r="H16" s="17">
        <v>1</v>
      </c>
      <c r="I16" s="17"/>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row>
    <row r="17" spans="1:100" s="3" customFormat="1" ht="30" customHeight="1" thickBot="1" x14ac:dyDescent="0.3">
      <c r="A17" s="54"/>
      <c r="B17" s="74" t="s">
        <v>58</v>
      </c>
      <c r="C17" s="67" t="s">
        <v>49</v>
      </c>
      <c r="D17" s="25">
        <v>1</v>
      </c>
      <c r="E17" s="78">
        <v>45223</v>
      </c>
      <c r="F17" s="78">
        <v>45235</v>
      </c>
      <c r="G17" s="17"/>
      <c r="H17" s="17">
        <f t="shared" si="38"/>
        <v>13</v>
      </c>
      <c r="I17" s="17"/>
      <c r="J17" s="40"/>
      <c r="K17" s="40"/>
      <c r="L17" s="40"/>
      <c r="M17" s="40"/>
      <c r="N17" s="40"/>
      <c r="O17" s="40"/>
      <c r="P17" s="40"/>
      <c r="Q17" s="40"/>
      <c r="R17" s="40"/>
      <c r="S17" s="40"/>
      <c r="T17" s="40"/>
      <c r="U17" s="40"/>
      <c r="V17" s="41"/>
      <c r="W17" s="41"/>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row>
    <row r="18" spans="1:100" s="3" customFormat="1" ht="30" customHeight="1" thickBot="1" x14ac:dyDescent="0.3">
      <c r="A18" s="54"/>
      <c r="B18" s="74" t="s">
        <v>68</v>
      </c>
      <c r="C18" s="67" t="s">
        <v>49</v>
      </c>
      <c r="D18" s="25">
        <v>1</v>
      </c>
      <c r="E18" s="78">
        <v>45229</v>
      </c>
      <c r="F18" s="78">
        <v>45235</v>
      </c>
      <c r="G18" s="17"/>
      <c r="H18" s="17">
        <v>7</v>
      </c>
      <c r="I18" s="17"/>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row>
    <row r="19" spans="1:100" s="3" customFormat="1" ht="30" customHeight="1" thickBot="1" x14ac:dyDescent="0.3">
      <c r="A19" s="54"/>
      <c r="B19" s="74"/>
      <c r="C19" s="67"/>
      <c r="D19" s="25"/>
      <c r="E19" s="78"/>
      <c r="F19" s="78"/>
      <c r="G19" s="17"/>
      <c r="H19" s="17">
        <v>0</v>
      </c>
      <c r="I19" s="17"/>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row>
    <row r="20" spans="1:100" s="3" customFormat="1" ht="30" customHeight="1" thickBot="1" x14ac:dyDescent="0.3">
      <c r="A20" s="54"/>
      <c r="B20" s="74"/>
      <c r="C20" s="67"/>
      <c r="D20" s="25"/>
      <c r="E20" s="78"/>
      <c r="F20" s="78"/>
      <c r="G20" s="17"/>
      <c r="H20" s="17">
        <v>0</v>
      </c>
      <c r="I20" s="17"/>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row>
    <row r="21" spans="1:100" s="3" customFormat="1" ht="30" customHeight="1" thickBot="1" x14ac:dyDescent="0.3">
      <c r="A21" s="54" t="s">
        <v>25</v>
      </c>
      <c r="B21" s="26" t="s">
        <v>56</v>
      </c>
      <c r="C21" s="68"/>
      <c r="D21" s="27"/>
      <c r="E21" s="78"/>
      <c r="F21" s="78"/>
      <c r="G21" s="17"/>
      <c r="H21" s="17" t="str">
        <f t="shared" si="38"/>
        <v/>
      </c>
      <c r="I21" s="17"/>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row>
    <row r="22" spans="1:100" s="3" customFormat="1" ht="30" customHeight="1" thickBot="1" x14ac:dyDescent="0.3">
      <c r="A22" s="54"/>
      <c r="B22" s="75" t="s">
        <v>59</v>
      </c>
      <c r="C22" s="69" t="s">
        <v>49</v>
      </c>
      <c r="D22" s="28">
        <v>1</v>
      </c>
      <c r="E22" s="78">
        <v>45236</v>
      </c>
      <c r="F22" s="78">
        <f>E22+6</f>
        <v>45242</v>
      </c>
      <c r="G22" s="17"/>
      <c r="H22" s="17">
        <f t="shared" si="38"/>
        <v>7</v>
      </c>
      <c r="I22" s="17"/>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row>
    <row r="23" spans="1:100" s="3" customFormat="1" ht="30" customHeight="1" thickBot="1" x14ac:dyDescent="0.3">
      <c r="A23" s="54"/>
      <c r="B23" s="75" t="s">
        <v>60</v>
      </c>
      <c r="C23" s="69" t="s">
        <v>51</v>
      </c>
      <c r="D23" s="28">
        <v>0.05</v>
      </c>
      <c r="E23" s="78">
        <v>45243</v>
      </c>
      <c r="F23" s="78">
        <v>45256</v>
      </c>
      <c r="G23" s="17"/>
      <c r="H23" s="17">
        <f t="shared" si="38"/>
        <v>14</v>
      </c>
      <c r="I23" s="17"/>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row>
    <row r="24" spans="1:100" s="3" customFormat="1" ht="30" customHeight="1" thickBot="1" x14ac:dyDescent="0.3">
      <c r="A24" s="54"/>
      <c r="B24" s="75" t="s">
        <v>61</v>
      </c>
      <c r="C24" s="69" t="s">
        <v>50</v>
      </c>
      <c r="D24" s="28">
        <v>0.05</v>
      </c>
      <c r="E24" s="78">
        <v>45243</v>
      </c>
      <c r="F24" s="78">
        <v>45256</v>
      </c>
      <c r="G24" s="17"/>
      <c r="H24" s="17">
        <f t="shared" si="38"/>
        <v>14</v>
      </c>
      <c r="I24" s="17"/>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row>
    <row r="25" spans="1:100" s="3" customFormat="1" ht="30" customHeight="1" thickBot="1" x14ac:dyDescent="0.3">
      <c r="A25" s="54"/>
      <c r="B25" s="75" t="s">
        <v>69</v>
      </c>
      <c r="C25" s="69" t="s">
        <v>49</v>
      </c>
      <c r="D25" s="28">
        <v>0</v>
      </c>
      <c r="E25" s="78">
        <v>45257</v>
      </c>
      <c r="F25" s="78">
        <v>45270</v>
      </c>
      <c r="G25" s="17"/>
      <c r="H25" s="17">
        <f t="shared" si="38"/>
        <v>14</v>
      </c>
      <c r="I25" s="17"/>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row>
    <row r="26" spans="1:100" s="3" customFormat="1" ht="30" customHeight="1" thickBot="1" x14ac:dyDescent="0.3">
      <c r="A26" s="54"/>
      <c r="B26" s="75" t="s">
        <v>64</v>
      </c>
      <c r="C26" s="69" t="s">
        <v>49</v>
      </c>
      <c r="D26" s="28">
        <v>0</v>
      </c>
      <c r="E26" s="78">
        <v>45264</v>
      </c>
      <c r="F26" s="78">
        <v>45270</v>
      </c>
      <c r="G26" s="17"/>
      <c r="H26" s="17">
        <f t="shared" si="38"/>
        <v>7</v>
      </c>
      <c r="I26" s="17"/>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row>
    <row r="27" spans="1:100" s="3" customFormat="1" ht="30" customHeight="1" thickBot="1" x14ac:dyDescent="0.3">
      <c r="A27" s="54" t="s">
        <v>25</v>
      </c>
      <c r="B27" s="29" t="s">
        <v>57</v>
      </c>
      <c r="C27" s="70"/>
      <c r="D27" s="30"/>
      <c r="E27" s="31"/>
      <c r="F27" s="32"/>
      <c r="G27" s="17"/>
      <c r="H27" s="17" t="str">
        <f t="shared" si="38"/>
        <v/>
      </c>
      <c r="I27" s="17"/>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row>
    <row r="28" spans="1:100" s="3" customFormat="1" ht="30" customHeight="1" thickBot="1" x14ac:dyDescent="0.3">
      <c r="A28" s="54"/>
      <c r="B28" s="76" t="s">
        <v>62</v>
      </c>
      <c r="C28" s="71"/>
      <c r="D28" s="33">
        <v>0.9</v>
      </c>
      <c r="E28" s="62">
        <v>45215</v>
      </c>
      <c r="F28" s="62">
        <v>45243</v>
      </c>
      <c r="G28" s="17"/>
      <c r="H28" s="17">
        <f t="shared" si="38"/>
        <v>29</v>
      </c>
      <c r="I28" s="17"/>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row>
    <row r="29" spans="1:100" s="3" customFormat="1" ht="30" customHeight="1" thickBot="1" x14ac:dyDescent="0.3">
      <c r="A29" s="54"/>
      <c r="B29" s="76" t="s">
        <v>63</v>
      </c>
      <c r="C29" s="71"/>
      <c r="D29" s="33">
        <v>0</v>
      </c>
      <c r="E29" s="62">
        <v>45264</v>
      </c>
      <c r="F29" s="62">
        <v>45270</v>
      </c>
      <c r="G29" s="17"/>
      <c r="H29" s="17">
        <f t="shared" si="38"/>
        <v>7</v>
      </c>
      <c r="I29" s="17"/>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row>
    <row r="30" spans="1:100" s="3" customFormat="1" ht="30" customHeight="1" thickBot="1" x14ac:dyDescent="0.3">
      <c r="A30" s="54"/>
      <c r="B30" s="76" t="s">
        <v>65</v>
      </c>
      <c r="C30" s="71"/>
      <c r="D30" s="33">
        <v>0</v>
      </c>
      <c r="E30" s="62">
        <v>45278</v>
      </c>
      <c r="F30" s="62">
        <v>45252</v>
      </c>
      <c r="G30" s="17"/>
      <c r="H30" s="17">
        <f t="shared" si="38"/>
        <v>-25</v>
      </c>
      <c r="I30" s="17"/>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row>
    <row r="31" spans="1:100" s="3" customFormat="1" ht="30" customHeight="1" thickBot="1" x14ac:dyDescent="0.3">
      <c r="A31" s="54"/>
      <c r="B31" s="76" t="s">
        <v>70</v>
      </c>
      <c r="C31" s="71"/>
      <c r="D31" s="33">
        <v>0</v>
      </c>
      <c r="E31" s="62" t="s">
        <v>66</v>
      </c>
      <c r="F31" s="62" t="s">
        <v>66</v>
      </c>
      <c r="G31" s="17"/>
      <c r="H31" s="17" t="e">
        <f t="shared" si="38"/>
        <v>#VALUE!</v>
      </c>
      <c r="I31" s="17"/>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row>
    <row r="32" spans="1:100" s="3" customFormat="1" ht="30" customHeight="1" thickBot="1" x14ac:dyDescent="0.3">
      <c r="A32" s="54"/>
      <c r="B32" s="76"/>
      <c r="C32" s="71"/>
      <c r="D32" s="33"/>
      <c r="E32" s="62"/>
      <c r="F32" s="62"/>
      <c r="G32" s="17"/>
      <c r="H32" s="17" t="str">
        <f t="shared" si="38"/>
        <v/>
      </c>
      <c r="I32" s="17"/>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row>
    <row r="33" spans="1:100" s="3" customFormat="1" ht="30" customHeight="1" thickBot="1" x14ac:dyDescent="0.3">
      <c r="A33" s="54" t="s">
        <v>27</v>
      </c>
      <c r="B33" s="77"/>
      <c r="C33" s="72"/>
      <c r="D33" s="16"/>
      <c r="E33" s="63"/>
      <c r="F33" s="63"/>
      <c r="G33" s="17"/>
      <c r="H33" s="17" t="str">
        <f t="shared" si="38"/>
        <v/>
      </c>
      <c r="I33" s="17"/>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row>
    <row r="34" spans="1:100" s="3" customFormat="1" ht="30" customHeight="1" thickBot="1" x14ac:dyDescent="0.3">
      <c r="A34" s="55" t="s">
        <v>26</v>
      </c>
      <c r="B34" s="34" t="s">
        <v>0</v>
      </c>
      <c r="C34" s="35"/>
      <c r="D34" s="36"/>
      <c r="E34" s="37"/>
      <c r="F34" s="38"/>
      <c r="G34" s="39"/>
      <c r="H34" s="39" t="str">
        <f t="shared" si="38"/>
        <v/>
      </c>
      <c r="I34" s="39"/>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c r="CV34" s="42"/>
    </row>
    <row r="35" spans="1:100" ht="30" customHeight="1" x14ac:dyDescent="0.25">
      <c r="G35" s="6"/>
    </row>
    <row r="36" spans="1:100" ht="30" customHeight="1" x14ac:dyDescent="0.25">
      <c r="C36" s="14"/>
      <c r="F36" s="56"/>
    </row>
    <row r="37" spans="1:100" ht="30" customHeight="1" x14ac:dyDescent="0.25">
      <c r="C37" s="15"/>
    </row>
  </sheetData>
  <mergeCells count="17">
    <mergeCell ref="C3:D3"/>
    <mergeCell ref="C4:D4"/>
    <mergeCell ref="B5:G5"/>
    <mergeCell ref="AL4:AR4"/>
    <mergeCell ref="AS4:AY4"/>
    <mergeCell ref="AZ4:BF4"/>
    <mergeCell ref="BG4:BM4"/>
    <mergeCell ref="E3:F3"/>
    <mergeCell ref="J4:P4"/>
    <mergeCell ref="Q4:W4"/>
    <mergeCell ref="X4:AD4"/>
    <mergeCell ref="AE4:AK4"/>
    <mergeCell ref="BN4:BT4"/>
    <mergeCell ref="BU4:CA4"/>
    <mergeCell ref="CB4:CH4"/>
    <mergeCell ref="CI4:CO4"/>
    <mergeCell ref="CP4:CV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CI5:CU5 BN8:CV34 J5:BM34 BN5:CH6 CI6:CV6">
    <cfRule type="expression" dxfId="3" priority="33">
      <formula>AND(TODAY()&gt;=J$5,TODAY()&lt;K$5)</formula>
    </cfRule>
  </conditionalFormatting>
  <conditionalFormatting sqref="J7:BM34 BN8:CV34">
    <cfRule type="expression" dxfId="2" priority="27">
      <formula>AND(task_start&lt;=J$5,ROUNDDOWN((task_end-task_start+1)*task_progress,0)+task_start-1&gt;=J$5)</formula>
    </cfRule>
    <cfRule type="expression" dxfId="1" priority="28" stopIfTrue="1">
      <formula>AND(task_end&gt;=J$5,task_start&lt;K$5)</formula>
    </cfRule>
  </conditionalFormatting>
  <conditionalFormatting sqref="CV5">
    <cfRule type="expression" dxfId="0" priority="35">
      <formula>AND(TODAY()&gt;=CV$5,TODAY()&lt;#REF!)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44" customWidth="1"/>
    <col min="2" max="16384" width="9.140625" style="2"/>
  </cols>
  <sheetData>
    <row r="1" spans="1:2" ht="46.5" customHeight="1" x14ac:dyDescent="0.2"/>
    <row r="2" spans="1:2" s="46" customFormat="1" ht="15.75" x14ac:dyDescent="0.25">
      <c r="A2" s="45" t="s">
        <v>12</v>
      </c>
      <c r="B2" s="45"/>
    </row>
    <row r="3" spans="1:2" s="50" customFormat="1" ht="27" customHeight="1" x14ac:dyDescent="0.25">
      <c r="A3" s="51" t="s">
        <v>17</v>
      </c>
      <c r="B3" s="51"/>
    </row>
    <row r="4" spans="1:2" s="47" customFormat="1" ht="26.25" x14ac:dyDescent="0.4">
      <c r="A4" s="48" t="s">
        <v>11</v>
      </c>
    </row>
    <row r="5" spans="1:2" ht="74.099999999999994" customHeight="1" x14ac:dyDescent="0.2">
      <c r="A5" s="49" t="s">
        <v>20</v>
      </c>
    </row>
    <row r="6" spans="1:2" ht="26.25" customHeight="1" x14ac:dyDescent="0.2">
      <c r="A6" s="48" t="s">
        <v>23</v>
      </c>
    </row>
    <row r="7" spans="1:2" s="44" customFormat="1" ht="204.95" customHeight="1" x14ac:dyDescent="0.25">
      <c r="A7" s="53" t="s">
        <v>22</v>
      </c>
    </row>
    <row r="8" spans="1:2" s="47" customFormat="1" ht="26.25" x14ac:dyDescent="0.4">
      <c r="A8" s="48" t="s">
        <v>13</v>
      </c>
    </row>
    <row r="9" spans="1:2" ht="60" x14ac:dyDescent="0.2">
      <c r="A9" s="49" t="s">
        <v>21</v>
      </c>
    </row>
    <row r="10" spans="1:2" s="44" customFormat="1" ht="27.95" customHeight="1" x14ac:dyDescent="0.25">
      <c r="A10" s="52" t="s">
        <v>19</v>
      </c>
    </row>
    <row r="11" spans="1:2" s="47" customFormat="1" ht="26.25" x14ac:dyDescent="0.4">
      <c r="A11" s="48" t="s">
        <v>10</v>
      </c>
    </row>
    <row r="12" spans="1:2" ht="30" x14ac:dyDescent="0.2">
      <c r="A12" s="49" t="s">
        <v>18</v>
      </c>
    </row>
    <row r="13" spans="1:2" s="44" customFormat="1" ht="27.95" customHeight="1" x14ac:dyDescent="0.25">
      <c r="A13" s="52" t="s">
        <v>4</v>
      </c>
    </row>
    <row r="14" spans="1:2" s="47" customFormat="1" ht="26.25" x14ac:dyDescent="0.4">
      <c r="A14" s="48" t="s">
        <v>14</v>
      </c>
    </row>
    <row r="15" spans="1:2" ht="75" customHeight="1" x14ac:dyDescent="0.2">
      <c r="A15" s="49" t="s">
        <v>15</v>
      </c>
    </row>
    <row r="16" spans="1:2" ht="75" x14ac:dyDescent="0.2">
      <c r="A16" s="49"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ProjectSchedule</vt:lpstr>
      <vt:lpstr>About</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2023-11-11T20:41:01Z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etDate">
    <vt:lpwstr>2021-10-01T11:59:58Z</vt:lpwstr>
  </property>
  <property fmtid="{D5CDD505-2E9C-101B-9397-08002B2CF9AE}" pid="4" name="MSIP_Label_10d9bad3-6dac-4e9a-89a3-89f3b8d247b2_Method">
    <vt:lpwstr>Standard</vt:lpwstr>
  </property>
  <property fmtid="{D5CDD505-2E9C-101B-9397-08002B2CF9AE}" pid="5" name="MSIP_Label_10d9bad3-6dac-4e9a-89a3-89f3b8d247b2_Name">
    <vt:lpwstr>10d9bad3-6dac-4e9a-89a3-89f3b8d247b2</vt:lpwstr>
  </property>
  <property fmtid="{D5CDD505-2E9C-101B-9397-08002B2CF9AE}" pid="6" name="MSIP_Label_10d9bad3-6dac-4e9a-89a3-89f3b8d247b2_SiteId">
    <vt:lpwstr>5d1a9f9d-201f-4a10-b983-451cf65cbc1e</vt:lpwstr>
  </property>
  <property fmtid="{D5CDD505-2E9C-101B-9397-08002B2CF9AE}" pid="7" name="MSIP_Label_10d9bad3-6dac-4e9a-89a3-89f3b8d247b2_ActionId">
    <vt:lpwstr>748b7158-7ac6-4baa-a29d-aaee54a35113</vt:lpwstr>
  </property>
  <property fmtid="{D5CDD505-2E9C-101B-9397-08002B2CF9AE}" pid="8" name="MSIP_Label_10d9bad3-6dac-4e9a-89a3-89f3b8d247b2_ContentBits">
    <vt:lpwstr>0</vt:lpwstr>
  </property>
</Properties>
</file>