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timow\Desktop\Bachelor Arbeit\DataAnalysis\ExcelFinals\"/>
    </mc:Choice>
  </mc:AlternateContent>
  <xr:revisionPtr revIDLastSave="0" documentId="13_ncr:1_{6FBF7B3E-F206-491B-85F4-D6CCE28AA8D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HumanRandom" sheetId="1" r:id="rId1"/>
    <sheet name="HumanRealistic" sheetId="2" r:id="rId2"/>
    <sheet name="Model2Random1" sheetId="4" r:id="rId3"/>
    <sheet name="Model2Random2" sheetId="5" r:id="rId4"/>
    <sheet name="Model2Random3" sheetId="3" r:id="rId5"/>
    <sheet name="Model2Random" sheetId="10" r:id="rId6"/>
    <sheet name="Model2Realistic1" sheetId="7" r:id="rId7"/>
    <sheet name="Model2Realistic2" sheetId="8" r:id="rId8"/>
    <sheet name="Model2Realistic3" sheetId="9" r:id="rId9"/>
    <sheet name="Model2Realistic" sheetId="11" r:id="rId10"/>
    <sheet name="SpecifiedModelComparrision" sheetId="12" r:id="rId11"/>
  </sheets>
  <definedNames>
    <definedName name="output" localSheetId="2">Model2Random1!$A$1:$I$5</definedName>
    <definedName name="output" localSheetId="3">Model2Random2!$A$1:$I$5</definedName>
    <definedName name="output" localSheetId="4">Model2Random3!$A$1:$I$5</definedName>
    <definedName name="output" localSheetId="6">Model2Realistic1!$A$1:$I$5</definedName>
    <definedName name="output" localSheetId="8">Model2Realistic3!$A$1:$I$5</definedName>
    <definedName name="output_1" localSheetId="7">Model2Realistic2!$A$1:$I$5</definedName>
    <definedName name="output_error" localSheetId="2">Model2Random1!$A$7:$I$14</definedName>
    <definedName name="output_error" localSheetId="3">Model2Random2!$A$7:$I$14</definedName>
    <definedName name="output_error" localSheetId="4">Model2Random3!$A$7:$I$14</definedName>
    <definedName name="output_error" localSheetId="6">Model2Realistic1!$A$7:$I$14</definedName>
    <definedName name="output_error" localSheetId="7">Model2Realistic2!$A$7:$I$14</definedName>
    <definedName name="output_error" localSheetId="8">Model2Realistic3!$A$7:$I$14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2" l="1"/>
  <c r="P22" i="12" l="1"/>
  <c r="P23" i="12"/>
  <c r="P24" i="12"/>
  <c r="O22" i="12"/>
  <c r="O23" i="12"/>
  <c r="O24" i="12"/>
  <c r="N22" i="12"/>
  <c r="N23" i="12"/>
  <c r="N24" i="12"/>
  <c r="N4" i="12"/>
  <c r="N5" i="12"/>
  <c r="N6" i="12"/>
  <c r="O4" i="12"/>
  <c r="O5" i="12"/>
  <c r="O6" i="12"/>
  <c r="P4" i="12"/>
  <c r="P5" i="12"/>
  <c r="P21" i="12"/>
  <c r="O21" i="12"/>
  <c r="N21" i="12"/>
  <c r="P3" i="12"/>
  <c r="O3" i="12"/>
  <c r="N3" i="12"/>
  <c r="L4" i="12"/>
  <c r="H22" i="12"/>
  <c r="H23" i="12"/>
  <c r="H24" i="12"/>
  <c r="H28" i="12"/>
  <c r="H29" i="12"/>
  <c r="H30" i="12"/>
  <c r="H31" i="12"/>
  <c r="H32" i="12"/>
  <c r="H33" i="12"/>
  <c r="H34" i="12"/>
  <c r="H21" i="12"/>
  <c r="I22" i="12"/>
  <c r="I23" i="12"/>
  <c r="I24" i="12"/>
  <c r="I28" i="12"/>
  <c r="I29" i="12"/>
  <c r="I30" i="12"/>
  <c r="I31" i="12"/>
  <c r="I32" i="12"/>
  <c r="I33" i="12"/>
  <c r="I34" i="12"/>
  <c r="I21" i="12"/>
  <c r="J22" i="12"/>
  <c r="J23" i="12"/>
  <c r="J24" i="12"/>
  <c r="J28" i="12"/>
  <c r="J29" i="12"/>
  <c r="J30" i="12"/>
  <c r="J31" i="12"/>
  <c r="J32" i="12"/>
  <c r="J33" i="12"/>
  <c r="J34" i="12"/>
  <c r="J21" i="12"/>
  <c r="J4" i="12"/>
  <c r="J5" i="12"/>
  <c r="J6" i="12"/>
  <c r="J10" i="12"/>
  <c r="J11" i="12"/>
  <c r="J12" i="12"/>
  <c r="J13" i="12"/>
  <c r="J14" i="12"/>
  <c r="J15" i="12"/>
  <c r="J16" i="12"/>
  <c r="J3" i="12"/>
  <c r="I10" i="12"/>
  <c r="H4" i="12"/>
  <c r="H5" i="12"/>
  <c r="H6" i="12"/>
  <c r="H10" i="12"/>
  <c r="H11" i="12"/>
  <c r="H12" i="12"/>
  <c r="H13" i="12"/>
  <c r="H14" i="12"/>
  <c r="H15" i="12"/>
  <c r="H16" i="12"/>
  <c r="H3" i="12"/>
  <c r="I3" i="12"/>
  <c r="L23" i="12" l="1"/>
  <c r="L24" i="12"/>
  <c r="L22" i="12"/>
  <c r="L21" i="12"/>
  <c r="D21" i="12"/>
  <c r="L5" i="12"/>
  <c r="L6" i="12"/>
  <c r="L3" i="12"/>
  <c r="I4" i="12"/>
  <c r="I5" i="12"/>
  <c r="I6" i="12"/>
  <c r="I11" i="12"/>
  <c r="I12" i="12"/>
  <c r="I13" i="12"/>
  <c r="I15" i="12"/>
  <c r="D28" i="12"/>
  <c r="E28" i="12"/>
  <c r="D29" i="12"/>
  <c r="E29" i="12"/>
  <c r="D30" i="12"/>
  <c r="E30" i="12"/>
  <c r="D31" i="12"/>
  <c r="E31" i="12"/>
  <c r="D33" i="12"/>
  <c r="E33" i="12"/>
  <c r="E21" i="12"/>
  <c r="D22" i="12"/>
  <c r="E22" i="12"/>
  <c r="D23" i="12"/>
  <c r="E23" i="12"/>
  <c r="D24" i="12"/>
  <c r="E24" i="12"/>
  <c r="D10" i="12"/>
  <c r="E10" i="12"/>
  <c r="D11" i="12"/>
  <c r="E11" i="12"/>
  <c r="D12" i="12"/>
  <c r="E12" i="12"/>
  <c r="D13" i="12"/>
  <c r="E13" i="12"/>
  <c r="D15" i="12"/>
  <c r="E15" i="12"/>
  <c r="D3" i="12"/>
  <c r="E3" i="12"/>
  <c r="D4" i="12"/>
  <c r="E4" i="12"/>
  <c r="D5" i="12"/>
  <c r="E5" i="12"/>
  <c r="D6" i="12"/>
  <c r="E6" i="12"/>
  <c r="F3" i="11"/>
  <c r="F4" i="11"/>
  <c r="F5" i="11"/>
  <c r="F8" i="11"/>
  <c r="F9" i="11"/>
  <c r="F10" i="11"/>
  <c r="F11" i="11"/>
  <c r="F13" i="11"/>
  <c r="F2" i="11"/>
  <c r="E3" i="11"/>
  <c r="E4" i="11"/>
  <c r="E5" i="11"/>
  <c r="E8" i="11"/>
  <c r="E9" i="11"/>
  <c r="E10" i="11"/>
  <c r="E11" i="11"/>
  <c r="E13" i="11"/>
  <c r="E2" i="11"/>
  <c r="D2" i="11"/>
  <c r="D3" i="11"/>
  <c r="D4" i="11"/>
  <c r="D5" i="11"/>
  <c r="D8" i="11"/>
  <c r="D9" i="11"/>
  <c r="D10" i="11"/>
  <c r="D11" i="11"/>
  <c r="D13" i="11"/>
  <c r="C2" i="11"/>
  <c r="C3" i="11"/>
  <c r="C4" i="11"/>
  <c r="C5" i="11"/>
  <c r="C8" i="11"/>
  <c r="C9" i="11"/>
  <c r="C10" i="11"/>
  <c r="C11" i="11"/>
  <c r="C13" i="11"/>
  <c r="B2" i="11"/>
  <c r="B3" i="11"/>
  <c r="B4" i="11"/>
  <c r="B5" i="11"/>
  <c r="B8" i="11"/>
  <c r="B9" i="11"/>
  <c r="B10" i="11"/>
  <c r="B11" i="11"/>
  <c r="B13" i="11"/>
  <c r="F9" i="10"/>
  <c r="F10" i="10"/>
  <c r="F11" i="10"/>
  <c r="F13" i="10"/>
  <c r="F8" i="10"/>
  <c r="F3" i="10"/>
  <c r="F4" i="10"/>
  <c r="F5" i="10"/>
  <c r="F2" i="10"/>
  <c r="E8" i="10"/>
  <c r="E9" i="10"/>
  <c r="E10" i="10"/>
  <c r="E11" i="10"/>
  <c r="E13" i="10"/>
  <c r="E3" i="10"/>
  <c r="E4" i="10"/>
  <c r="E5" i="10"/>
  <c r="E2" i="10"/>
  <c r="D2" i="10"/>
  <c r="D3" i="10"/>
  <c r="D4" i="10"/>
  <c r="D5" i="10"/>
  <c r="D8" i="10"/>
  <c r="D9" i="10"/>
  <c r="D10" i="10"/>
  <c r="D11" i="10"/>
  <c r="D13" i="10"/>
  <c r="C2" i="10"/>
  <c r="C3" i="10"/>
  <c r="C4" i="10"/>
  <c r="C5" i="10"/>
  <c r="C8" i="10"/>
  <c r="C9" i="10"/>
  <c r="C10" i="10"/>
  <c r="C11" i="10"/>
  <c r="C13" i="10"/>
  <c r="B2" i="10"/>
  <c r="B3" i="10"/>
  <c r="B4" i="10"/>
  <c r="B5" i="10"/>
  <c r="B8" i="10"/>
  <c r="B9" i="10"/>
  <c r="B10" i="10"/>
  <c r="B11" i="10"/>
  <c r="B13" i="10"/>
  <c r="K3" i="9" l="1"/>
  <c r="K4" i="9"/>
  <c r="K5" i="9"/>
  <c r="K8" i="9"/>
  <c r="K9" i="9"/>
  <c r="K10" i="9"/>
  <c r="K11" i="9"/>
  <c r="K12" i="9"/>
  <c r="K13" i="9"/>
  <c r="K14" i="9"/>
  <c r="K2" i="9"/>
  <c r="J8" i="9"/>
  <c r="J9" i="9"/>
  <c r="J10" i="9"/>
  <c r="J11" i="9"/>
  <c r="J12" i="9"/>
  <c r="D12" i="11" s="1"/>
  <c r="J13" i="9"/>
  <c r="J14" i="9"/>
  <c r="D14" i="11" s="1"/>
  <c r="K3" i="8"/>
  <c r="K4" i="8"/>
  <c r="K5" i="8"/>
  <c r="K8" i="8"/>
  <c r="K9" i="8"/>
  <c r="K10" i="8"/>
  <c r="K11" i="8"/>
  <c r="K12" i="8"/>
  <c r="K13" i="8"/>
  <c r="K14" i="8"/>
  <c r="K2" i="8"/>
  <c r="J8" i="8"/>
  <c r="J9" i="8"/>
  <c r="J10" i="8"/>
  <c r="J11" i="8"/>
  <c r="J12" i="8"/>
  <c r="C12" i="11" s="1"/>
  <c r="J13" i="8"/>
  <c r="J14" i="8"/>
  <c r="C14" i="11" s="1"/>
  <c r="K3" i="7"/>
  <c r="K4" i="7"/>
  <c r="K5" i="7"/>
  <c r="K8" i="7"/>
  <c r="K9" i="7"/>
  <c r="K10" i="7"/>
  <c r="K11" i="7"/>
  <c r="K12" i="7"/>
  <c r="K13" i="7"/>
  <c r="K14" i="7"/>
  <c r="K2" i="7"/>
  <c r="J8" i="7"/>
  <c r="J9" i="7"/>
  <c r="J10" i="7"/>
  <c r="J11" i="7"/>
  <c r="J12" i="7"/>
  <c r="B12" i="11" s="1"/>
  <c r="J13" i="7"/>
  <c r="J14" i="7"/>
  <c r="B14" i="11" s="1"/>
  <c r="K3" i="3"/>
  <c r="K4" i="3"/>
  <c r="K5" i="3"/>
  <c r="K8" i="3"/>
  <c r="K9" i="3"/>
  <c r="K10" i="3"/>
  <c r="K11" i="3"/>
  <c r="K12" i="3"/>
  <c r="K13" i="3"/>
  <c r="K14" i="3"/>
  <c r="K2" i="3"/>
  <c r="J8" i="3"/>
  <c r="J9" i="3"/>
  <c r="J10" i="3"/>
  <c r="J11" i="3"/>
  <c r="J12" i="3"/>
  <c r="D12" i="10" s="1"/>
  <c r="J13" i="3"/>
  <c r="J14" i="3"/>
  <c r="D14" i="10" s="1"/>
  <c r="K3" i="5"/>
  <c r="K4" i="5"/>
  <c r="K5" i="5"/>
  <c r="K8" i="5"/>
  <c r="K9" i="5"/>
  <c r="K10" i="5"/>
  <c r="K11" i="5"/>
  <c r="K12" i="5"/>
  <c r="K13" i="5"/>
  <c r="K14" i="5"/>
  <c r="K2" i="5"/>
  <c r="J8" i="5"/>
  <c r="J9" i="5"/>
  <c r="J10" i="5"/>
  <c r="J11" i="5"/>
  <c r="J12" i="5"/>
  <c r="C12" i="10" s="1"/>
  <c r="J13" i="5"/>
  <c r="J14" i="5"/>
  <c r="C14" i="10" s="1"/>
  <c r="K3" i="4"/>
  <c r="K4" i="4"/>
  <c r="K5" i="4"/>
  <c r="K8" i="4"/>
  <c r="K9" i="4"/>
  <c r="K10" i="4"/>
  <c r="K11" i="4"/>
  <c r="K12" i="4"/>
  <c r="K13" i="4"/>
  <c r="K14" i="4"/>
  <c r="K2" i="4"/>
  <c r="J8" i="4"/>
  <c r="J9" i="4"/>
  <c r="J10" i="4"/>
  <c r="J11" i="4"/>
  <c r="J12" i="4"/>
  <c r="B12" i="10" s="1"/>
  <c r="J13" i="4"/>
  <c r="J14" i="4"/>
  <c r="B14" i="10" s="1"/>
  <c r="J5" i="9"/>
  <c r="J4" i="9"/>
  <c r="J3" i="9"/>
  <c r="J2" i="9"/>
  <c r="J5" i="8"/>
  <c r="J4" i="8"/>
  <c r="J3" i="8"/>
  <c r="J2" i="8"/>
  <c r="J5" i="7"/>
  <c r="J4" i="7"/>
  <c r="J3" i="7"/>
  <c r="J2" i="7"/>
  <c r="J5" i="3"/>
  <c r="J4" i="3"/>
  <c r="J3" i="3"/>
  <c r="J2" i="3"/>
  <c r="J5" i="5"/>
  <c r="J4" i="5"/>
  <c r="J3" i="5"/>
  <c r="J2" i="5"/>
  <c r="J3" i="4"/>
  <c r="J4" i="4"/>
  <c r="J5" i="4"/>
  <c r="J2" i="4"/>
  <c r="E25" i="1"/>
  <c r="D25" i="1"/>
  <c r="C25" i="1"/>
  <c r="B25" i="1"/>
  <c r="D24" i="1"/>
  <c r="C24" i="1"/>
  <c r="B24" i="1"/>
  <c r="E24" i="1" s="1"/>
  <c r="E23" i="1"/>
  <c r="D23" i="1"/>
  <c r="C23" i="1"/>
  <c r="B23" i="1"/>
  <c r="D22" i="1"/>
  <c r="C22" i="1"/>
  <c r="B22" i="1"/>
  <c r="E22" i="1" s="1"/>
  <c r="E20" i="1"/>
  <c r="E19" i="1"/>
  <c r="E18" i="1"/>
  <c r="E17" i="1"/>
  <c r="E15" i="1"/>
  <c r="E14" i="1"/>
  <c r="E13" i="1"/>
  <c r="E12" i="1"/>
  <c r="E10" i="1"/>
  <c r="E9" i="1"/>
  <c r="E8" i="1"/>
  <c r="E7" i="1"/>
  <c r="E5" i="1"/>
  <c r="E4" i="1"/>
  <c r="E3" i="1"/>
  <c r="E2" i="1"/>
  <c r="D25" i="2"/>
  <c r="C25" i="2"/>
  <c r="B25" i="2"/>
  <c r="E25" i="2" s="1"/>
  <c r="D24" i="2"/>
  <c r="C24" i="2"/>
  <c r="E24" i="2" s="1"/>
  <c r="B24" i="2"/>
  <c r="E23" i="2"/>
  <c r="D23" i="2"/>
  <c r="C23" i="2"/>
  <c r="B23" i="2"/>
  <c r="E22" i="2"/>
  <c r="D22" i="2"/>
  <c r="C22" i="2"/>
  <c r="B22" i="2"/>
  <c r="E20" i="2"/>
  <c r="E19" i="2"/>
  <c r="E18" i="2"/>
  <c r="E17" i="2"/>
  <c r="E15" i="2"/>
  <c r="E14" i="2"/>
  <c r="E13" i="2"/>
  <c r="E12" i="2"/>
  <c r="E10" i="2"/>
  <c r="E9" i="2"/>
  <c r="E8" i="2"/>
  <c r="E7" i="2"/>
  <c r="E5" i="2"/>
  <c r="E4" i="2"/>
  <c r="E3" i="2"/>
  <c r="E2" i="2"/>
  <c r="F14" i="11" l="1"/>
  <c r="E34" i="12" s="1"/>
  <c r="E14" i="11"/>
  <c r="D34" i="12" s="1"/>
  <c r="E12" i="11"/>
  <c r="D32" i="12" s="1"/>
  <c r="F12" i="11"/>
  <c r="E32" i="12" s="1"/>
  <c r="F14" i="10"/>
  <c r="E16" i="12" s="1"/>
  <c r="E14" i="10"/>
  <c r="D16" i="12" s="1"/>
  <c r="I16" i="12" s="1"/>
  <c r="E12" i="10"/>
  <c r="D14" i="12" s="1"/>
  <c r="I14" i="12" s="1"/>
  <c r="F12" i="10"/>
  <c r="E14" i="1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DF547D-3A46-4DA2-8E43-9E21986341A7}" name="output" type="6" refreshedVersion="8" background="1" saveData="1">
    <textPr codePage="850" sourceFile="C:\Users\timow\Desktop\Bachelor Arbeit\DataAnalysis\ModelDataFinalTest\Model2Random1\output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79FEB680-3F78-4133-A263-6258D39AFCC1}" name="output_error" type="6" refreshedVersion="8" background="1" saveData="1">
    <textPr codePage="850" sourceFile="C:\Users\timow\Desktop\Bachelor Arbeit\DataAnalysis\ModelDataFinalTest\Model2Random1\output_error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95A85F8E-2BC0-4752-82C5-6A9843D951B7}" name="output_error1" type="6" refreshedVersion="8" background="1" saveData="1">
    <textPr codePage="850" sourceFile="C:\Users\timow\Desktop\Bachelor Arbeit\DataAnalysis\ModelDataFinalTest\Model2Random2\output_error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7EBFACFD-AF7F-42AB-8167-D1E51446CAF6}" name="output_error2" type="6" refreshedVersion="8" background="1" saveData="1">
    <textPr codePage="850" sourceFile="C:\Users\timow\Desktop\Bachelor Arbeit\DataAnalysis\ModelDataFinalTest\Model2Random3\output_error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A66F20FC-B378-44EC-AB4D-283C102AEDE8}" name="output_error3" type="6" refreshedVersion="8" background="1" saveData="1">
    <textPr codePage="850" sourceFile="C:\Users\timow\Desktop\Bachelor Arbeit\DataAnalysis\ModelDataFinalTest\Model2Realistic1\output_error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C37BE800-A21B-4753-8317-74AF59085695}" name="output_error4" type="6" refreshedVersion="8" background="1" saveData="1">
    <textPr codePage="850" sourceFile="C:\Users\timow\Desktop\Bachelor Arbeit\DataAnalysis\ModelDataFinalTest\Model2Realistic2\output_error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EF576BC0-8AD6-4F0A-87B8-EDAB9D29F42C}" name="output_error5" type="6" refreshedVersion="8" background="1" saveData="1">
    <textPr codePage="850" sourceFile="C:\Users\timow\Desktop\Bachelor Arbeit\DataAnalysis\ModelDataFinalTest\Model2Realistic3\output_error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B0BBE07E-53F4-4C3B-A623-981B91E182FF}" name="output1" type="6" refreshedVersion="8" background="1" saveData="1">
    <textPr codePage="850" sourceFile="C:\Users\timow\Desktop\Bachelor Arbeit\DataAnalysis\ModelDataFinalTest\Model2Random2\output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9AEDB045-8E36-499F-9715-41AF8248A502}" name="output2" type="6" refreshedVersion="8" background="1" saveData="1">
    <textPr codePage="850" sourceFile="C:\Users\timow\Desktop\Bachelor Arbeit\DataAnalysis\ModelDataFinalTest\Model2Random3\output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67E3E54C-E234-4782-B713-F3BC51C4D646}" name="output3" type="6" refreshedVersion="8" background="1" saveData="1">
    <textPr codePage="850" sourceFile="C:\Users\timow\Desktop\Bachelor Arbeit\DataAnalysis\ModelDataFinalTest\Model2Realistic1\output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F2C534D1-BE41-4F49-A0A5-C41627A9C202}" name="output4" type="6" refreshedVersion="8" background="1" saveData="1">
    <textPr codePage="850" sourceFile="C:\Users\timow\Desktop\Bachelor Arbeit\DataAnalysis\ModelDataFinalTest\Model2Realistic2\output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51E6D1D-CCAF-4DE2-AFD9-E36C10C9D155}" name="output5" type="6" refreshedVersion="8" background="1" saveData="1">
    <textPr codePage="850" sourceFile="C:\Users\timow\Desktop\Bachelor Arbeit\DataAnalysis\ModelDataFinalTest\Model2Realistic3\output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<sst xmlns="http://schemas.openxmlformats.org/spreadsheetml/2006/main" count="412" uniqueCount="74">
  <si>
    <t>Soup1</t>
  </si>
  <si>
    <t>Participant 1</t>
  </si>
  <si>
    <t>Participant 2</t>
  </si>
  <si>
    <t>Participant 3</t>
  </si>
  <si>
    <t>Mean</t>
  </si>
  <si>
    <t>Click first Ing.</t>
  </si>
  <si>
    <t>Click first Sugg.</t>
  </si>
  <si>
    <t>Half of Recipe</t>
  </si>
  <si>
    <t>Finish Recipe</t>
  </si>
  <si>
    <t>Soup2</t>
  </si>
  <si>
    <t>Meatballs1</t>
  </si>
  <si>
    <t>Meatballs2</t>
  </si>
  <si>
    <t>Event</t>
  </si>
  <si>
    <t>salad (meta1)</t>
  </si>
  <si>
    <t>meatballs (meta2)</t>
  </si>
  <si>
    <t>hamburger (meta3)</t>
  </si>
  <si>
    <t>soup (meta4)</t>
  </si>
  <si>
    <t>hamburger (meta5)</t>
  </si>
  <si>
    <t>soup (meta6)</t>
  </si>
  <si>
    <t>meatballs (meta7)</t>
  </si>
  <si>
    <t>salad (meta8)</t>
  </si>
  <si>
    <t>First human interaction</t>
  </si>
  <si>
    <t>First robot interaction</t>
  </si>
  <si>
    <t>Second step completed</t>
  </si>
  <si>
    <t>Task completed</t>
  </si>
  <si>
    <t>meatballs (meta1)</t>
  </si>
  <si>
    <t>soup (meta3)</t>
  </si>
  <si>
    <t>hamburger (meta4)</t>
  </si>
  <si>
    <t>soup (meta5)</t>
  </si>
  <si>
    <t>hamburger (meta6)</t>
  </si>
  <si>
    <t>salad (meta7)</t>
  </si>
  <si>
    <t>salad (meta2)</t>
  </si>
  <si>
    <t>Random</t>
  </si>
  <si>
    <t>Test1</t>
  </si>
  <si>
    <t>Test2</t>
  </si>
  <si>
    <t>Test3</t>
  </si>
  <si>
    <t>Realistic</t>
  </si>
  <si>
    <t>Error Type</t>
  </si>
  <si>
    <t>salad  (meta1)</t>
  </si>
  <si>
    <t>meatballs  (meta2)</t>
  </si>
  <si>
    <t>hamburger  (meta3)</t>
  </si>
  <si>
    <t>soup  (meta4)</t>
  </si>
  <si>
    <t>hamburger  (meta5)</t>
  </si>
  <si>
    <t>soup  (meta6)</t>
  </si>
  <si>
    <t>meatballs  (meta7)</t>
  </si>
  <si>
    <t>salad  (meta8)</t>
  </si>
  <si>
    <t>Accepting robot suggestion not in recipe</t>
  </si>
  <si>
    <t>Accepting already finished robot suggestion</t>
  </si>
  <si>
    <t>Declining unfinished robot suggestion</t>
  </si>
  <si>
    <t>Re-selecting ingredient</t>
  </si>
  <si>
    <t>Doing a cooking step not in the recipe</t>
  </si>
  <si>
    <t>Doing an already finished recipe step</t>
  </si>
  <si>
    <t>Total Errors</t>
  </si>
  <si>
    <t>Std. Dev.</t>
  </si>
  <si>
    <t>Std. Dev</t>
  </si>
  <si>
    <t>meatballs  (meta1)</t>
  </si>
  <si>
    <t>soup  (meta3)</t>
  </si>
  <si>
    <t>hamburger  (meta4)</t>
  </si>
  <si>
    <t>soup  (meta5)</t>
  </si>
  <si>
    <t>hamburger  (meta6)</t>
  </si>
  <si>
    <t>salad  (meta7)</t>
  </si>
  <si>
    <t>salad  (meta2)</t>
  </si>
  <si>
    <t>Model2</t>
  </si>
  <si>
    <t>Human</t>
  </si>
  <si>
    <t>Diffrence</t>
  </si>
  <si>
    <t>Std Dev</t>
  </si>
  <si>
    <t>Human/Model2</t>
  </si>
  <si>
    <t>Errors</t>
  </si>
  <si>
    <t>Seperate Values (Time)</t>
  </si>
  <si>
    <t>Std Dev.</t>
  </si>
  <si>
    <t>Model2 specified</t>
  </si>
  <si>
    <t>Human/Model2 specified</t>
  </si>
  <si>
    <t>Model2/Model2 specified</t>
  </si>
  <si>
    <t>Difference Seperate Values (Time)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</si>
</sst>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Random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SpecifiedModelComparrision!$B$1:$B$2</c:f>
              <c:strCache>
                <c:ptCount val="2"/>
                <c:pt idx="0">
                  <c:v>Model2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SpecifiedModelComparrision!$C$3:$C$6</c:f>
                <c:numCache>
                  <c:formatCode>General</c:formatCode>
                  <c:ptCount val="4"/>
                  <c:pt idx="0">
                    <c:v>879.33113785422154</c:v>
                  </c:pt>
                  <c:pt idx="1">
                    <c:v>8439.3359891344535</c:v>
                  </c:pt>
                  <c:pt idx="2">
                    <c:v>3726.5709774536699</c:v>
                  </c:pt>
                  <c:pt idx="3">
                    <c:v>5766.6017451788712</c:v>
                  </c:pt>
                </c:numCache>
              </c:numRef>
            </c:plus>
            <c:minus>
              <c:numRef>
                <c:f>SpecifiedModelComparrision!$C$3:$C$6</c:f>
                <c:numCache>
                  <c:formatCode>General</c:formatCode>
                  <c:ptCount val="4"/>
                  <c:pt idx="0">
                    <c:v>879.33113785422154</c:v>
                  </c:pt>
                  <c:pt idx="1">
                    <c:v>8439.3359891344535</c:v>
                  </c:pt>
                  <c:pt idx="2">
                    <c:v>3726.5709774536699</c:v>
                  </c:pt>
                  <c:pt idx="3">
                    <c:v>5766.6017451788712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prstDash val="sysDash"/>
                <a:round/>
              </a:ln>
              <a:effectLst/>
            </c:spPr>
          </c:errBars>
          <c:cat>
            <c:strRef>
              <c:f>SpecifiedModelComparrision!$A$3:$A$6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SpecifiedModelComparrision!$B$3:$B$6</c:f>
              <c:numCache>
                <c:formatCode>General</c:formatCode>
                <c:ptCount val="4"/>
                <c:pt idx="0">
                  <c:v>3120.5</c:v>
                </c:pt>
                <c:pt idx="1">
                  <c:v>14176.25</c:v>
                </c:pt>
                <c:pt idx="2">
                  <c:v>21243.5</c:v>
                </c:pt>
                <c:pt idx="3">
                  <c:v>40893.25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6-4BC1-9470-761EB8AD8787}"/>
            </c:ext>
          </c:extLst>
        </c:ser>
        <c:ser>
          <c:idx val="1"/>
          <c:order val="1"/>
          <c:tx>
            <c:strRef>
              <c:f>SpecifiedModelComparrision!$D$1:$D$2</c:f>
              <c:strCache>
                <c:ptCount val="2"/>
                <c:pt idx="0">
                  <c:v>Model2 specified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SpecifiedModelComparrision!$E$3:$E$6</c:f>
                <c:numCache>
                  <c:formatCode>General</c:formatCode>
                  <c:ptCount val="4"/>
                  <c:pt idx="0">
                    <c:v>152.28841195792498</c:v>
                  </c:pt>
                  <c:pt idx="1">
                    <c:v>2729.0871426872786</c:v>
                  </c:pt>
                  <c:pt idx="2">
                    <c:v>585.70273852583841</c:v>
                  </c:pt>
                  <c:pt idx="3">
                    <c:v>1669.161935215461</c:v>
                  </c:pt>
                </c:numCache>
              </c:numRef>
            </c:plus>
            <c:minus>
              <c:numRef>
                <c:f>SpecifiedModelComparrision!$E$3:$E$6</c:f>
                <c:numCache>
                  <c:formatCode>General</c:formatCode>
                  <c:ptCount val="4"/>
                  <c:pt idx="0">
                    <c:v>152.28841195792498</c:v>
                  </c:pt>
                  <c:pt idx="1">
                    <c:v>2729.0871426872786</c:v>
                  </c:pt>
                  <c:pt idx="2">
                    <c:v>585.70273852583841</c:v>
                  </c:pt>
                  <c:pt idx="3">
                    <c:v>1669.161935215461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prstDash val="sysDash"/>
                <a:round/>
              </a:ln>
              <a:effectLst/>
            </c:spPr>
          </c:errBars>
          <c:cat>
            <c:strRef>
              <c:f>SpecifiedModelComparrision!$A$3:$A$6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SpecifiedModelComparrision!$D$3:$D$6</c:f>
              <c:numCache>
                <c:formatCode>General</c:formatCode>
                <c:ptCount val="4"/>
                <c:pt idx="0">
                  <c:v>2421.5</c:v>
                </c:pt>
                <c:pt idx="1">
                  <c:v>15937.085714285713</c:v>
                </c:pt>
                <c:pt idx="2">
                  <c:v>19482.5</c:v>
                </c:pt>
                <c:pt idx="3">
                  <c:v>37444.791666666664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D6-4BC1-9470-761EB8AD8787}"/>
            </c:ext>
          </c:extLst>
        </c:ser>
        <c:ser>
          <c:idx val="2"/>
          <c:order val="2"/>
          <c:tx>
            <c:strRef>
              <c:f>SpecifiedModelComparrision!$F$1:$F$2</c:f>
              <c:strCache>
                <c:ptCount val="2"/>
                <c:pt idx="0">
                  <c:v>Human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SpecifiedModelComparrision!$G$3:$G$6</c:f>
                <c:numCache>
                  <c:formatCode>General</c:formatCode>
                  <c:ptCount val="4"/>
                  <c:pt idx="0">
                    <c:v>215.48804426747722</c:v>
                  </c:pt>
                  <c:pt idx="1">
                    <c:v>328.21768267755198</c:v>
                  </c:pt>
                  <c:pt idx="2">
                    <c:v>2394.3075054294</c:v>
                  </c:pt>
                  <c:pt idx="3">
                    <c:v>2780.0585200675182</c:v>
                  </c:pt>
                </c:numCache>
              </c:numRef>
            </c:plus>
            <c:minus>
              <c:numRef>
                <c:f>SpecifiedModelComparrision!$G$3:$G$6</c:f>
                <c:numCache>
                  <c:formatCode>General</c:formatCode>
                  <c:ptCount val="4"/>
                  <c:pt idx="0">
                    <c:v>215.48804426747722</c:v>
                  </c:pt>
                  <c:pt idx="1">
                    <c:v>328.21768267755198</c:v>
                  </c:pt>
                  <c:pt idx="2">
                    <c:v>2394.3075054294</c:v>
                  </c:pt>
                  <c:pt idx="3">
                    <c:v>2780.0585200675182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prstDash val="sysDash"/>
                <a:round/>
              </a:ln>
              <a:effectLst/>
            </c:spPr>
          </c:errBars>
          <c:cat>
            <c:strRef>
              <c:f>SpecifiedModelComparrision!$A$3:$A$6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SpecifiedModelComparrision!$F$3:$F$6</c:f>
              <c:numCache>
                <c:formatCode>General</c:formatCode>
                <c:ptCount val="4"/>
                <c:pt idx="0">
                  <c:v>1463.0833333333333</c:v>
                </c:pt>
                <c:pt idx="1">
                  <c:v>9151.9166666666661</c:v>
                </c:pt>
                <c:pt idx="2">
                  <c:v>16806.166666666668</c:v>
                </c:pt>
                <c:pt idx="3">
                  <c:v>33966.75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D6-4BC1-9470-761EB8AD8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927840"/>
        <c:axId val="832927480"/>
      </c:lineChart>
      <c:catAx>
        <c:axId val="8329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2927480"/>
        <c:crosses val="autoZero"/>
        <c:auto val="1"/>
        <c:lblAlgn val="ctr"/>
        <c:lblOffset val="100"/>
        <c:noMultiLvlLbl val="0"/>
      </c:catAx>
      <c:valAx>
        <c:axId val="83292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292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Random Difference Separate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SpecifiedModelComparrision!$A$3</c:f>
              <c:strCache>
                <c:ptCount val="1"/>
                <c:pt idx="0">
                  <c:v>First human interaction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SpecifiedModelComparrision!$N$2:$P$2</c:f>
              <c:strCache>
                <c:ptCount val="3"/>
                <c:pt idx="0">
                  <c:v>Human/Model2</c:v>
                </c:pt>
                <c:pt idx="1">
                  <c:v>Human/Model2 specified</c:v>
                </c:pt>
                <c:pt idx="2">
                  <c:v>Model2/Model2 specified</c:v>
                </c:pt>
              </c:strCache>
            </c:strRef>
          </c:cat>
          <c:val>
            <c:numRef>
              <c:f>SpecifiedModelComparrision!$N$3:$P$3</c:f>
              <c:numCache>
                <c:formatCode>General</c:formatCode>
                <c:ptCount val="3"/>
                <c:pt idx="0">
                  <c:v>1657.4166666666667</c:v>
                </c:pt>
                <c:pt idx="1">
                  <c:v>958.41666666666674</c:v>
                </c:pt>
                <c:pt idx="2">
                  <c:v>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4-4ABF-8757-4BB2BD957929}"/>
            </c:ext>
          </c:extLst>
        </c:ser>
        <c:ser>
          <c:idx val="1"/>
          <c:order val="1"/>
          <c:tx>
            <c:strRef>
              <c:f>SpecifiedModelComparrision!$A$4</c:f>
              <c:strCache>
                <c:ptCount val="1"/>
                <c:pt idx="0">
                  <c:v>First robot interaction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SpecifiedModelComparrision!$N$2:$P$2</c:f>
              <c:strCache>
                <c:ptCount val="3"/>
                <c:pt idx="0">
                  <c:v>Human/Model2</c:v>
                </c:pt>
                <c:pt idx="1">
                  <c:v>Human/Model2 specified</c:v>
                </c:pt>
                <c:pt idx="2">
                  <c:v>Model2/Model2 specified</c:v>
                </c:pt>
              </c:strCache>
            </c:strRef>
          </c:cat>
          <c:val>
            <c:numRef>
              <c:f>SpecifiedModelComparrision!$N$4:$P$4</c:f>
              <c:numCache>
                <c:formatCode>General</c:formatCode>
                <c:ptCount val="3"/>
                <c:pt idx="0">
                  <c:v>3366.916666666667</c:v>
                </c:pt>
                <c:pt idx="1">
                  <c:v>5826.75238095238</c:v>
                </c:pt>
                <c:pt idx="2">
                  <c:v>2459.835714285713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4-4ABF-8757-4BB2BD957929}"/>
            </c:ext>
          </c:extLst>
        </c:ser>
        <c:ser>
          <c:idx val="2"/>
          <c:order val="2"/>
          <c:tx>
            <c:strRef>
              <c:f>SpecifiedModelComparrision!$A$5</c:f>
              <c:strCache>
                <c:ptCount val="1"/>
                <c:pt idx="0">
                  <c:v>Second step 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SpecifiedModelComparrision!$N$2:$P$2</c:f>
              <c:strCache>
                <c:ptCount val="3"/>
                <c:pt idx="0">
                  <c:v>Human/Model2</c:v>
                </c:pt>
                <c:pt idx="1">
                  <c:v>Human/Model2 specified</c:v>
                </c:pt>
                <c:pt idx="2">
                  <c:v>Model2/Model2 specified</c:v>
                </c:pt>
              </c:strCache>
            </c:strRef>
          </c:cat>
          <c:val>
            <c:numRef>
              <c:f>SpecifiedModelComparrision!$N$5:$P$5</c:f>
              <c:numCache>
                <c:formatCode>General</c:formatCode>
                <c:ptCount val="3"/>
                <c:pt idx="0">
                  <c:v>587.00000000000182</c:v>
                </c:pt>
                <c:pt idx="1">
                  <c:v>4108.8357142857149</c:v>
                </c:pt>
                <c:pt idx="2">
                  <c:v>3521.835714285713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D4-4ABF-8757-4BB2BD957929}"/>
            </c:ext>
          </c:extLst>
        </c:ser>
        <c:ser>
          <c:idx val="3"/>
          <c:order val="3"/>
          <c:tx>
            <c:strRef>
              <c:f>SpecifiedModelComparrision!$A$6</c:f>
              <c:strCache>
                <c:ptCount val="1"/>
                <c:pt idx="0">
                  <c:v>Task completed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SpecifiedModelComparrision!$N$2:$P$2</c:f>
              <c:strCache>
                <c:ptCount val="3"/>
                <c:pt idx="0">
                  <c:v>Human/Model2</c:v>
                </c:pt>
                <c:pt idx="1">
                  <c:v>Human/Model2 specified</c:v>
                </c:pt>
                <c:pt idx="2">
                  <c:v>Model2/Model2 specified</c:v>
                </c:pt>
              </c:strCache>
            </c:strRef>
          </c:cat>
          <c:val>
            <c:numRef>
              <c:f>SpecifiedModelComparrision!$N$6:$P$6</c:f>
              <c:numCache>
                <c:formatCode>General</c:formatCode>
                <c:ptCount val="3"/>
                <c:pt idx="0">
                  <c:v>2489.1666666666679</c:v>
                </c:pt>
                <c:pt idx="1">
                  <c:v>801.70833333333212</c:v>
                </c:pt>
                <c:pt idx="2">
                  <c:v>1687.4583333333358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D4-4ABF-8757-4BB2BD957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453904"/>
        <c:axId val="576452104"/>
      </c:barChart>
      <c:catAx>
        <c:axId val="57645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6452104"/>
        <c:crosses val="autoZero"/>
        <c:auto val="1"/>
        <c:lblAlgn val="ctr"/>
        <c:lblOffset val="100"/>
        <c:noMultiLvlLbl val="0"/>
      </c:catAx>
      <c:valAx>
        <c:axId val="576452104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645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Random</a:t>
            </a:r>
            <a:r>
              <a:rPr lang="de-DE" baseline="0"/>
              <a:t> Time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SpecifiedModelComparrision!$C$1:$C$2</c:f>
              <c:strCache>
                <c:ptCount val="2"/>
                <c:pt idx="0">
                  <c:v>Model2</c:v>
                </c:pt>
                <c:pt idx="1">
                  <c:v>Std Dev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SpecifiedModelComparrision!$A$3:$A$6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SpecifiedModelComparrision!$C$3:$C$6</c:f>
              <c:numCache>
                <c:formatCode>General</c:formatCode>
                <c:ptCount val="4"/>
                <c:pt idx="0">
                  <c:v>879.33113785422154</c:v>
                </c:pt>
                <c:pt idx="1">
                  <c:v>8439.3359891344535</c:v>
                </c:pt>
                <c:pt idx="2">
                  <c:v>3726.5709774536699</c:v>
                </c:pt>
                <c:pt idx="3">
                  <c:v>5766.6017451788712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A-4FB4-852B-A8BE5A7535DD}"/>
            </c:ext>
          </c:extLst>
        </c:ser>
        <c:ser>
          <c:idx val="1"/>
          <c:order val="1"/>
          <c:tx>
            <c:strRef>
              <c:f>SpecifiedModelComparrision!$E$1:$E$2</c:f>
              <c:strCache>
                <c:ptCount val="2"/>
                <c:pt idx="0">
                  <c:v>Model2 specified</c:v>
                </c:pt>
                <c:pt idx="1">
                  <c:v>Std Dev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SpecifiedModelComparrision!$A$3:$A$6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SpecifiedModelComparrision!$E$3:$E$6</c:f>
              <c:numCache>
                <c:formatCode>General</c:formatCode>
                <c:ptCount val="4"/>
                <c:pt idx="0">
                  <c:v>152.28841195792498</c:v>
                </c:pt>
                <c:pt idx="1">
                  <c:v>2729.0871426872786</c:v>
                </c:pt>
                <c:pt idx="2">
                  <c:v>585.70273852583841</c:v>
                </c:pt>
                <c:pt idx="3">
                  <c:v>1669.161935215461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A-4FB4-852B-A8BE5A7535DD}"/>
            </c:ext>
          </c:extLst>
        </c:ser>
        <c:ser>
          <c:idx val="2"/>
          <c:order val="2"/>
          <c:tx>
            <c:strRef>
              <c:f>SpecifiedModelComparrision!$G$1:$G$2</c:f>
              <c:strCache>
                <c:ptCount val="2"/>
                <c:pt idx="0">
                  <c:v>Human</c:v>
                </c:pt>
                <c:pt idx="1">
                  <c:v>Std. Dev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SpecifiedModelComparrision!$A$3:$A$6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SpecifiedModelComparrision!$G$3:$G$6</c:f>
              <c:numCache>
                <c:formatCode>General</c:formatCode>
                <c:ptCount val="4"/>
                <c:pt idx="0">
                  <c:v>215.48804426747722</c:v>
                </c:pt>
                <c:pt idx="1">
                  <c:v>328.21768267755198</c:v>
                </c:pt>
                <c:pt idx="2">
                  <c:v>2394.3075054294</c:v>
                </c:pt>
                <c:pt idx="3">
                  <c:v>2780.0585200675182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BA-4FB4-852B-A8BE5A753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087536"/>
        <c:axId val="855085016"/>
      </c:barChart>
      <c:catAx>
        <c:axId val="8550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5085016"/>
        <c:crosses val="autoZero"/>
        <c:auto val="1"/>
        <c:lblAlgn val="ctr"/>
        <c:lblOffset val="100"/>
        <c:noMultiLvlLbl val="0"/>
      </c:catAx>
      <c:valAx>
        <c:axId val="85508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508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Random Time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SpecifiedModelComparrision!$A$3</c:f>
              <c:strCache>
                <c:ptCount val="1"/>
                <c:pt idx="0">
                  <c:v>First human interaction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SpecifiedModelComparrision!$H$2:$J$2</c:f>
              <c:strCache>
                <c:ptCount val="3"/>
                <c:pt idx="0">
                  <c:v>Human/Model2</c:v>
                </c:pt>
                <c:pt idx="1">
                  <c:v>Human/Model2 specified</c:v>
                </c:pt>
                <c:pt idx="2">
                  <c:v>Model2/Model2 specified</c:v>
                </c:pt>
              </c:strCache>
            </c:strRef>
          </c:cat>
          <c:val>
            <c:numRef>
              <c:f>SpecifiedModelComparrision!$H$3:$J$3</c:f>
              <c:numCache>
                <c:formatCode>General</c:formatCode>
                <c:ptCount val="3"/>
                <c:pt idx="0">
                  <c:v>1657.4166666666667</c:v>
                </c:pt>
                <c:pt idx="1">
                  <c:v>958.41666666666674</c:v>
                </c:pt>
                <c:pt idx="2">
                  <c:v>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5-4FF9-A753-805645CCDE1F}"/>
            </c:ext>
          </c:extLst>
        </c:ser>
        <c:ser>
          <c:idx val="1"/>
          <c:order val="1"/>
          <c:tx>
            <c:strRef>
              <c:f>SpecifiedModelComparrision!$A$4</c:f>
              <c:strCache>
                <c:ptCount val="1"/>
                <c:pt idx="0">
                  <c:v>First robot interaction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SpecifiedModelComparrision!$H$2:$J$2</c:f>
              <c:strCache>
                <c:ptCount val="3"/>
                <c:pt idx="0">
                  <c:v>Human/Model2</c:v>
                </c:pt>
                <c:pt idx="1">
                  <c:v>Human/Model2 specified</c:v>
                </c:pt>
                <c:pt idx="2">
                  <c:v>Model2/Model2 specified</c:v>
                </c:pt>
              </c:strCache>
            </c:strRef>
          </c:cat>
          <c:val>
            <c:numRef>
              <c:f>SpecifiedModelComparrision!$H$4:$J$4</c:f>
              <c:numCache>
                <c:formatCode>General</c:formatCode>
                <c:ptCount val="3"/>
                <c:pt idx="0">
                  <c:v>5024.3333333333339</c:v>
                </c:pt>
                <c:pt idx="1">
                  <c:v>6785.169047619047</c:v>
                </c:pt>
                <c:pt idx="2">
                  <c:v>1760.835714285713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F5-4FF9-A753-805645CCDE1F}"/>
            </c:ext>
          </c:extLst>
        </c:ser>
        <c:ser>
          <c:idx val="2"/>
          <c:order val="2"/>
          <c:tx>
            <c:strRef>
              <c:f>SpecifiedModelComparrision!$A$5</c:f>
              <c:strCache>
                <c:ptCount val="1"/>
                <c:pt idx="0">
                  <c:v>Second step 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SpecifiedModelComparrision!$H$2:$J$2</c:f>
              <c:strCache>
                <c:ptCount val="3"/>
                <c:pt idx="0">
                  <c:v>Human/Model2</c:v>
                </c:pt>
                <c:pt idx="1">
                  <c:v>Human/Model2 specified</c:v>
                </c:pt>
                <c:pt idx="2">
                  <c:v>Model2/Model2 specified</c:v>
                </c:pt>
              </c:strCache>
            </c:strRef>
          </c:cat>
          <c:val>
            <c:numRef>
              <c:f>SpecifiedModelComparrision!$H$5:$J$5</c:f>
              <c:numCache>
                <c:formatCode>General</c:formatCode>
                <c:ptCount val="3"/>
                <c:pt idx="0">
                  <c:v>4437.3333333333321</c:v>
                </c:pt>
                <c:pt idx="1">
                  <c:v>2676.3333333333321</c:v>
                </c:pt>
                <c:pt idx="2">
                  <c:v>1761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F5-4FF9-A753-805645CCDE1F}"/>
            </c:ext>
          </c:extLst>
        </c:ser>
        <c:ser>
          <c:idx val="3"/>
          <c:order val="3"/>
          <c:tx>
            <c:strRef>
              <c:f>SpecifiedModelComparrision!$A$6</c:f>
              <c:strCache>
                <c:ptCount val="1"/>
                <c:pt idx="0">
                  <c:v>Task completed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SpecifiedModelComparrision!$H$2:$J$2</c:f>
              <c:strCache>
                <c:ptCount val="3"/>
                <c:pt idx="0">
                  <c:v>Human/Model2</c:v>
                </c:pt>
                <c:pt idx="1">
                  <c:v>Human/Model2 specified</c:v>
                </c:pt>
                <c:pt idx="2">
                  <c:v>Model2/Model2 specified</c:v>
                </c:pt>
              </c:strCache>
            </c:strRef>
          </c:cat>
          <c:val>
            <c:numRef>
              <c:f>SpecifiedModelComparrision!$H$6:$J$6</c:f>
              <c:numCache>
                <c:formatCode>General</c:formatCode>
                <c:ptCount val="3"/>
                <c:pt idx="0">
                  <c:v>6926.5</c:v>
                </c:pt>
                <c:pt idx="1">
                  <c:v>3478.0416666666642</c:v>
                </c:pt>
                <c:pt idx="2">
                  <c:v>3448.4583333333358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6-4F3B-99C9-10666A90E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921576"/>
        <c:axId val="832921936"/>
      </c:barChart>
      <c:catAx>
        <c:axId val="83292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2921936"/>
        <c:crosses val="autoZero"/>
        <c:auto val="1"/>
        <c:lblAlgn val="ctr"/>
        <c:lblOffset val="100"/>
        <c:noMultiLvlLbl val="0"/>
      </c:catAx>
      <c:valAx>
        <c:axId val="8329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292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Realistic</a:t>
            </a:r>
            <a:r>
              <a:rPr lang="de-DE" baseline="0"/>
              <a:t> Time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SpecifiedModelComparrision!$B$19:$B$20</c:f>
              <c:strCache>
                <c:ptCount val="2"/>
                <c:pt idx="0">
                  <c:v>Model2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SpecifiedModelComparrision!$C$21:$C$24</c:f>
                <c:numCache>
                  <c:formatCode>General</c:formatCode>
                  <c:ptCount val="4"/>
                  <c:pt idx="0">
                    <c:v>1433.9777663461173</c:v>
                  </c:pt>
                  <c:pt idx="1">
                    <c:v>7007.9333961143639</c:v>
                  </c:pt>
                  <c:pt idx="2">
                    <c:v>2838.9044982175783</c:v>
                  </c:pt>
                  <c:pt idx="3">
                    <c:v>6463.1856647863679</c:v>
                  </c:pt>
                </c:numCache>
              </c:numRef>
            </c:plus>
            <c:minus>
              <c:numRef>
                <c:f>SpecifiedModelComparrision!$C$21:$C$24</c:f>
                <c:numCache>
                  <c:formatCode>General</c:formatCode>
                  <c:ptCount val="4"/>
                  <c:pt idx="0">
                    <c:v>1433.9777663461173</c:v>
                  </c:pt>
                  <c:pt idx="1">
                    <c:v>7007.9333961143639</c:v>
                  </c:pt>
                  <c:pt idx="2">
                    <c:v>2838.9044982175783</c:v>
                  </c:pt>
                  <c:pt idx="3">
                    <c:v>6463.1856647863679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prstDash val="sysDash"/>
                <a:round/>
              </a:ln>
              <a:effectLst/>
            </c:spPr>
          </c:errBars>
          <c:cat>
            <c:strRef>
              <c:f>SpecifiedModelComparrision!$A$21:$A$24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SpecifiedModelComparrision!$B$21:$B$24</c:f>
              <c:numCache>
                <c:formatCode>General</c:formatCode>
                <c:ptCount val="4"/>
                <c:pt idx="0">
                  <c:v>3337.625</c:v>
                </c:pt>
                <c:pt idx="1">
                  <c:v>14277.375</c:v>
                </c:pt>
                <c:pt idx="2">
                  <c:v>19403</c:v>
                </c:pt>
                <c:pt idx="3">
                  <c:v>38296.75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4-4EC9-A9B4-8E180EDCFAEA}"/>
            </c:ext>
          </c:extLst>
        </c:ser>
        <c:ser>
          <c:idx val="1"/>
          <c:order val="1"/>
          <c:tx>
            <c:strRef>
              <c:f>SpecifiedModelComparrision!$D$19:$D$20</c:f>
              <c:strCache>
                <c:ptCount val="2"/>
                <c:pt idx="0">
                  <c:v>Model2 specified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SpecifiedModelComparrision!$E$21:$E$24</c:f>
                <c:numCache>
                  <c:formatCode>General</c:formatCode>
                  <c:ptCount val="4"/>
                  <c:pt idx="0">
                    <c:v>109.95426763987938</c:v>
                  </c:pt>
                  <c:pt idx="1">
                    <c:v>635.8419828964727</c:v>
                  </c:pt>
                  <c:pt idx="2">
                    <c:v>270.79301622990369</c:v>
                  </c:pt>
                  <c:pt idx="3">
                    <c:v>2312.4487772104753</c:v>
                  </c:pt>
                </c:numCache>
              </c:numRef>
            </c:plus>
            <c:minus>
              <c:numRef>
                <c:f>SpecifiedModelComparrision!$E$21:$E$24</c:f>
                <c:numCache>
                  <c:formatCode>General</c:formatCode>
                  <c:ptCount val="4"/>
                  <c:pt idx="0">
                    <c:v>109.95426763987938</c:v>
                  </c:pt>
                  <c:pt idx="1">
                    <c:v>635.8419828964727</c:v>
                  </c:pt>
                  <c:pt idx="2">
                    <c:v>270.79301622990369</c:v>
                  </c:pt>
                  <c:pt idx="3">
                    <c:v>2312.4487772104753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prstDash val="sysDash"/>
                <a:round/>
              </a:ln>
              <a:effectLst/>
            </c:spPr>
          </c:errBars>
          <c:cat>
            <c:strRef>
              <c:f>SpecifiedModelComparrision!$A$21:$A$24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SpecifiedModelComparrision!$D$21:$D$24</c:f>
              <c:numCache>
                <c:formatCode>General</c:formatCode>
                <c:ptCount val="4"/>
                <c:pt idx="0">
                  <c:v>2493.1666666666665</c:v>
                </c:pt>
                <c:pt idx="1">
                  <c:v>13578.32261904762</c:v>
                </c:pt>
                <c:pt idx="2">
                  <c:v>18609.291666666668</c:v>
                </c:pt>
                <c:pt idx="3">
                  <c:v>36396.083333333336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4-4EC9-A9B4-8E180EDCFAEA}"/>
            </c:ext>
          </c:extLst>
        </c:ser>
        <c:ser>
          <c:idx val="2"/>
          <c:order val="2"/>
          <c:tx>
            <c:strRef>
              <c:f>SpecifiedModelComparrision!$F$19:$F$20</c:f>
              <c:strCache>
                <c:ptCount val="2"/>
                <c:pt idx="0">
                  <c:v>Human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SpecifiedModelComparrision!$G$21:$G$24</c:f>
                <c:numCache>
                  <c:formatCode>General</c:formatCode>
                  <c:ptCount val="4"/>
                  <c:pt idx="0">
                    <c:v>277.6250719145437</c:v>
                  </c:pt>
                  <c:pt idx="1">
                    <c:v>5029.2871761314245</c:v>
                  </c:pt>
                  <c:pt idx="2">
                    <c:v>462.30928500301616</c:v>
                  </c:pt>
                  <c:pt idx="3">
                    <c:v>2695.1540643450339</c:v>
                  </c:pt>
                </c:numCache>
              </c:numRef>
            </c:plus>
            <c:minus>
              <c:numRef>
                <c:f>SpecifiedModelComparrision!$G$21:$G$24</c:f>
                <c:numCache>
                  <c:formatCode>General</c:formatCode>
                  <c:ptCount val="4"/>
                  <c:pt idx="0">
                    <c:v>277.6250719145437</c:v>
                  </c:pt>
                  <c:pt idx="1">
                    <c:v>5029.2871761314245</c:v>
                  </c:pt>
                  <c:pt idx="2">
                    <c:v>462.30928500301616</c:v>
                  </c:pt>
                  <c:pt idx="3">
                    <c:v>2695.1540643450339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prstDash val="sysDash"/>
                <a:round/>
              </a:ln>
              <a:effectLst/>
            </c:spPr>
          </c:errBars>
          <c:cat>
            <c:strRef>
              <c:f>SpecifiedModelComparrision!$A$21:$A$24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SpecifiedModelComparrision!$F$21:$F$24</c:f>
              <c:numCache>
                <c:formatCode>General</c:formatCode>
                <c:ptCount val="4"/>
                <c:pt idx="0">
                  <c:v>1576.4166666666667</c:v>
                </c:pt>
                <c:pt idx="1">
                  <c:v>9927.5</c:v>
                </c:pt>
                <c:pt idx="2">
                  <c:v>14636.5</c:v>
                </c:pt>
                <c:pt idx="3">
                  <c:v>31555.083333333332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54-4EC9-A9B4-8E180EDCF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316472"/>
        <c:axId val="1038316112"/>
      </c:lineChart>
      <c:catAx>
        <c:axId val="103831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8316112"/>
        <c:crosses val="autoZero"/>
        <c:auto val="1"/>
        <c:lblAlgn val="ctr"/>
        <c:lblOffset val="100"/>
        <c:noMultiLvlLbl val="0"/>
      </c:catAx>
      <c:valAx>
        <c:axId val="1038316112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831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Realistic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SpecifiedModelComparrision!$C$19:$C$20</c:f>
              <c:strCache>
                <c:ptCount val="2"/>
                <c:pt idx="0">
                  <c:v>Model2</c:v>
                </c:pt>
                <c:pt idx="1">
                  <c:v>Std Dev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SpecifiedModelComparrision!$A$21:$A$24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SpecifiedModelComparrision!$C$21:$C$24</c:f>
              <c:numCache>
                <c:formatCode>General</c:formatCode>
                <c:ptCount val="4"/>
                <c:pt idx="0">
                  <c:v>1433.9777663461173</c:v>
                </c:pt>
                <c:pt idx="1">
                  <c:v>7007.9333961143639</c:v>
                </c:pt>
                <c:pt idx="2">
                  <c:v>2838.9044982175783</c:v>
                </c:pt>
                <c:pt idx="3">
                  <c:v>6463.1856647863679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1-463D-B4E9-482E0BE289FF}"/>
            </c:ext>
          </c:extLst>
        </c:ser>
        <c:ser>
          <c:idx val="1"/>
          <c:order val="1"/>
          <c:tx>
            <c:strRef>
              <c:f>SpecifiedModelComparrision!$E$19:$E$20</c:f>
              <c:strCache>
                <c:ptCount val="2"/>
                <c:pt idx="0">
                  <c:v>Model2 specified</c:v>
                </c:pt>
                <c:pt idx="1">
                  <c:v>Std Dev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SpecifiedModelComparrision!$A$21:$A$24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SpecifiedModelComparrision!$E$21:$E$24</c:f>
              <c:numCache>
                <c:formatCode>General</c:formatCode>
                <c:ptCount val="4"/>
                <c:pt idx="0">
                  <c:v>109.95426763987938</c:v>
                </c:pt>
                <c:pt idx="1">
                  <c:v>635.8419828964727</c:v>
                </c:pt>
                <c:pt idx="2">
                  <c:v>270.79301622990369</c:v>
                </c:pt>
                <c:pt idx="3">
                  <c:v>2312.4487772104753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1-463D-B4E9-482E0BE289FF}"/>
            </c:ext>
          </c:extLst>
        </c:ser>
        <c:ser>
          <c:idx val="2"/>
          <c:order val="2"/>
          <c:tx>
            <c:strRef>
              <c:f>SpecifiedModelComparrision!$G$19:$G$20</c:f>
              <c:strCache>
                <c:ptCount val="2"/>
                <c:pt idx="0">
                  <c:v>Human</c:v>
                </c:pt>
                <c:pt idx="1">
                  <c:v>Std. Dev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SpecifiedModelComparrision!$A$21:$A$24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SpecifiedModelComparrision!$G$21:$G$24</c:f>
              <c:numCache>
                <c:formatCode>General</c:formatCode>
                <c:ptCount val="4"/>
                <c:pt idx="0">
                  <c:v>277.6250719145437</c:v>
                </c:pt>
                <c:pt idx="1">
                  <c:v>5029.2871761314245</c:v>
                </c:pt>
                <c:pt idx="2">
                  <c:v>462.30928500301616</c:v>
                </c:pt>
                <c:pt idx="3">
                  <c:v>2695.1540643450339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1-463D-B4E9-482E0BE28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160056"/>
        <c:axId val="862160416"/>
      </c:barChart>
      <c:catAx>
        <c:axId val="86216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2160416"/>
        <c:crosses val="autoZero"/>
        <c:auto val="1"/>
        <c:lblAlgn val="ctr"/>
        <c:lblOffset val="100"/>
        <c:noMultiLvlLbl val="0"/>
      </c:catAx>
      <c:valAx>
        <c:axId val="862160416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216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Realistic Time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SpecifiedModelComparrision!$A$21</c:f>
              <c:strCache>
                <c:ptCount val="1"/>
                <c:pt idx="0">
                  <c:v>First human interaction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SpecifiedModelComparrision!$H$20:$J$20</c:f>
              <c:strCache>
                <c:ptCount val="3"/>
                <c:pt idx="0">
                  <c:v>Human/Model2</c:v>
                </c:pt>
                <c:pt idx="1">
                  <c:v>Human/Model2 specified</c:v>
                </c:pt>
                <c:pt idx="2">
                  <c:v>Model2/Model2 specified</c:v>
                </c:pt>
              </c:strCache>
            </c:strRef>
          </c:cat>
          <c:val>
            <c:numRef>
              <c:f>SpecifiedModelComparrision!$H$21:$J$21</c:f>
              <c:numCache>
                <c:formatCode>General</c:formatCode>
                <c:ptCount val="3"/>
                <c:pt idx="0">
                  <c:v>1761.2083333333333</c:v>
                </c:pt>
                <c:pt idx="1">
                  <c:v>916.74999999999977</c:v>
                </c:pt>
                <c:pt idx="2">
                  <c:v>844.45833333333348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8-491D-B93B-625373859968}"/>
            </c:ext>
          </c:extLst>
        </c:ser>
        <c:ser>
          <c:idx val="1"/>
          <c:order val="1"/>
          <c:tx>
            <c:strRef>
              <c:f>SpecifiedModelComparrision!$A$22</c:f>
              <c:strCache>
                <c:ptCount val="1"/>
                <c:pt idx="0">
                  <c:v>First robot interaction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SpecifiedModelComparrision!$H$20:$J$20</c:f>
              <c:strCache>
                <c:ptCount val="3"/>
                <c:pt idx="0">
                  <c:v>Human/Model2</c:v>
                </c:pt>
                <c:pt idx="1">
                  <c:v>Human/Model2 specified</c:v>
                </c:pt>
                <c:pt idx="2">
                  <c:v>Model2/Model2 specified</c:v>
                </c:pt>
              </c:strCache>
            </c:strRef>
          </c:cat>
          <c:val>
            <c:numRef>
              <c:f>SpecifiedModelComparrision!$H$22:$J$22</c:f>
              <c:numCache>
                <c:formatCode>General</c:formatCode>
                <c:ptCount val="3"/>
                <c:pt idx="0">
                  <c:v>4349.875</c:v>
                </c:pt>
                <c:pt idx="1">
                  <c:v>3650.8226190476198</c:v>
                </c:pt>
                <c:pt idx="2">
                  <c:v>699.05238095238019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8-491D-B93B-625373859968}"/>
            </c:ext>
          </c:extLst>
        </c:ser>
        <c:ser>
          <c:idx val="2"/>
          <c:order val="2"/>
          <c:tx>
            <c:strRef>
              <c:f>SpecifiedModelComparrision!$A$23</c:f>
              <c:strCache>
                <c:ptCount val="1"/>
                <c:pt idx="0">
                  <c:v>Second step 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SpecifiedModelComparrision!$H$20:$J$20</c:f>
              <c:strCache>
                <c:ptCount val="3"/>
                <c:pt idx="0">
                  <c:v>Human/Model2</c:v>
                </c:pt>
                <c:pt idx="1">
                  <c:v>Human/Model2 specified</c:v>
                </c:pt>
                <c:pt idx="2">
                  <c:v>Model2/Model2 specified</c:v>
                </c:pt>
              </c:strCache>
            </c:strRef>
          </c:cat>
          <c:val>
            <c:numRef>
              <c:f>SpecifiedModelComparrision!$H$23:$J$23</c:f>
              <c:numCache>
                <c:formatCode>General</c:formatCode>
                <c:ptCount val="3"/>
                <c:pt idx="0">
                  <c:v>4766.5</c:v>
                </c:pt>
                <c:pt idx="1">
                  <c:v>3972.7916666666679</c:v>
                </c:pt>
                <c:pt idx="2">
                  <c:v>793.70833333333212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28-491D-B93B-625373859968}"/>
            </c:ext>
          </c:extLst>
        </c:ser>
        <c:ser>
          <c:idx val="3"/>
          <c:order val="3"/>
          <c:tx>
            <c:strRef>
              <c:f>SpecifiedModelComparrision!$A$24</c:f>
              <c:strCache>
                <c:ptCount val="1"/>
                <c:pt idx="0">
                  <c:v>Task completed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SpecifiedModelComparrision!$H$20:$J$20</c:f>
              <c:strCache>
                <c:ptCount val="3"/>
                <c:pt idx="0">
                  <c:v>Human/Model2</c:v>
                </c:pt>
                <c:pt idx="1">
                  <c:v>Human/Model2 specified</c:v>
                </c:pt>
                <c:pt idx="2">
                  <c:v>Model2/Model2 specified</c:v>
                </c:pt>
              </c:strCache>
            </c:strRef>
          </c:cat>
          <c:val>
            <c:numRef>
              <c:f>SpecifiedModelComparrision!$H$24:$J$24</c:f>
              <c:numCache>
                <c:formatCode>General</c:formatCode>
                <c:ptCount val="3"/>
                <c:pt idx="0">
                  <c:v>6741.6666666666679</c:v>
                </c:pt>
                <c:pt idx="1">
                  <c:v>4841.0000000000036</c:v>
                </c:pt>
                <c:pt idx="2">
                  <c:v>1900.6666666666642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A-4C00-BAE7-973926A21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094120"/>
        <c:axId val="853094480"/>
      </c:barChart>
      <c:catAx>
        <c:axId val="85309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094480"/>
        <c:crosses val="autoZero"/>
        <c:auto val="1"/>
        <c:lblAlgn val="ctr"/>
        <c:lblOffset val="100"/>
        <c:noMultiLvlLbl val="0"/>
      </c:catAx>
      <c:valAx>
        <c:axId val="8530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09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Random Separate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SpecifiedModelComparrision!$K$2</c:f>
              <c:strCache>
                <c:ptCount val="1"/>
                <c:pt idx="0">
                  <c:v>Model2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SpecifiedModelComparrision!$A$3:$A$6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SpecifiedModelComparrision!$K$3:$K$6</c:f>
              <c:numCache>
                <c:formatCode>General</c:formatCode>
                <c:ptCount val="4"/>
                <c:pt idx="0">
                  <c:v>3120.5</c:v>
                </c:pt>
                <c:pt idx="1">
                  <c:v>11055.75</c:v>
                </c:pt>
                <c:pt idx="2">
                  <c:v>7067.25</c:v>
                </c:pt>
                <c:pt idx="3">
                  <c:v>19649.75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B-49E2-961D-68D9E43DA6D4}"/>
            </c:ext>
          </c:extLst>
        </c:ser>
        <c:ser>
          <c:idx val="1"/>
          <c:order val="1"/>
          <c:tx>
            <c:strRef>
              <c:f>SpecifiedModelComparrision!$L$2</c:f>
              <c:strCache>
                <c:ptCount val="1"/>
                <c:pt idx="0">
                  <c:v>Model2 specified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SpecifiedModelComparrision!$L$3:$L$6</c:f>
              <c:numCache>
                <c:formatCode>General</c:formatCode>
                <c:ptCount val="4"/>
                <c:pt idx="0">
                  <c:v>2421.5</c:v>
                </c:pt>
                <c:pt idx="1">
                  <c:v>13515.585714285713</c:v>
                </c:pt>
                <c:pt idx="2">
                  <c:v>3545.414285714287</c:v>
                </c:pt>
                <c:pt idx="3">
                  <c:v>17962.291666666664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B-49E2-961D-68D9E43DA6D4}"/>
            </c:ext>
          </c:extLst>
        </c:ser>
        <c:ser>
          <c:idx val="2"/>
          <c:order val="2"/>
          <c:tx>
            <c:strRef>
              <c:f>SpecifiedModelComparrision!$M$2</c:f>
              <c:strCache>
                <c:ptCount val="1"/>
                <c:pt idx="0">
                  <c:v>Human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SpecifiedModelComparrision!$M$3:$M$6</c:f>
              <c:numCache>
                <c:formatCode>General</c:formatCode>
                <c:ptCount val="4"/>
                <c:pt idx="0">
                  <c:v>1463.0833333333333</c:v>
                </c:pt>
                <c:pt idx="1">
                  <c:v>7688.833333333333</c:v>
                </c:pt>
                <c:pt idx="2">
                  <c:v>7654.2500000000018</c:v>
                </c:pt>
                <c:pt idx="3">
                  <c:v>17160.583333333332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6B-49E2-961D-68D9E43DA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783984"/>
        <c:axId val="859787584"/>
      </c:barChart>
      <c:catAx>
        <c:axId val="85978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9787584"/>
        <c:crosses val="autoZero"/>
        <c:auto val="1"/>
        <c:lblAlgn val="ctr"/>
        <c:lblOffset val="100"/>
        <c:noMultiLvlLbl val="0"/>
      </c:catAx>
      <c:valAx>
        <c:axId val="859787584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978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Realistic Separate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SpecifiedModelComparrision!$K$20</c:f>
              <c:strCache>
                <c:ptCount val="1"/>
                <c:pt idx="0">
                  <c:v>Model2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SpecifiedModelComparrision!$A$21:$A$24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SpecifiedModelComparrision!$K$21:$K$24</c:f>
              <c:numCache>
                <c:formatCode>General</c:formatCode>
                <c:ptCount val="4"/>
                <c:pt idx="0">
                  <c:v>3337.625</c:v>
                </c:pt>
                <c:pt idx="1">
                  <c:v>10939.75</c:v>
                </c:pt>
                <c:pt idx="2">
                  <c:v>5125.625</c:v>
                </c:pt>
                <c:pt idx="3">
                  <c:v>18893.75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2-4D87-B894-BD68B67C1332}"/>
            </c:ext>
          </c:extLst>
        </c:ser>
        <c:ser>
          <c:idx val="1"/>
          <c:order val="1"/>
          <c:tx>
            <c:strRef>
              <c:f>SpecifiedModelComparrision!$L$20</c:f>
              <c:strCache>
                <c:ptCount val="1"/>
                <c:pt idx="0">
                  <c:v>Model2 specified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SpecifiedModelComparrision!$A$21:$A$24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SpecifiedModelComparrision!$L$21:$L$24</c:f>
              <c:numCache>
                <c:formatCode>General</c:formatCode>
                <c:ptCount val="4"/>
                <c:pt idx="0">
                  <c:v>2493.1666666666665</c:v>
                </c:pt>
                <c:pt idx="1">
                  <c:v>11085.155952380954</c:v>
                </c:pt>
                <c:pt idx="2">
                  <c:v>5030.9690476190481</c:v>
                </c:pt>
                <c:pt idx="3">
                  <c:v>17786.791666666668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2-4D87-B894-BD68B67C1332}"/>
            </c:ext>
          </c:extLst>
        </c:ser>
        <c:ser>
          <c:idx val="2"/>
          <c:order val="2"/>
          <c:tx>
            <c:strRef>
              <c:f>SpecifiedModelComparrision!$M$20</c:f>
              <c:strCache>
                <c:ptCount val="1"/>
                <c:pt idx="0">
                  <c:v>Human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SpecifiedModelComparrision!$A$21:$A$24</c:f>
              <c:strCache>
                <c:ptCount val="4"/>
                <c:pt idx="0">
                  <c:v>First human interaction</c:v>
                </c:pt>
                <c:pt idx="1">
                  <c:v>First robot interaction</c:v>
                </c:pt>
                <c:pt idx="2">
                  <c:v>Second step completed</c:v>
                </c:pt>
                <c:pt idx="3">
                  <c:v>Task completed</c:v>
                </c:pt>
              </c:strCache>
            </c:strRef>
          </c:cat>
          <c:val>
            <c:numRef>
              <c:f>SpecifiedModelComparrision!$M$21:$M$24</c:f>
              <c:numCache>
                <c:formatCode>General</c:formatCode>
                <c:ptCount val="4"/>
                <c:pt idx="0">
                  <c:v>1576.4166666666667</c:v>
                </c:pt>
                <c:pt idx="1">
                  <c:v>8351.0833333333339</c:v>
                </c:pt>
                <c:pt idx="2">
                  <c:v>4709</c:v>
                </c:pt>
                <c:pt idx="3">
                  <c:v>16918.583333333332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62-4D87-B894-BD68B67C1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827464"/>
        <c:axId val="845828904"/>
      </c:barChart>
      <c:catAx>
        <c:axId val="84582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5828904"/>
        <c:crosses val="autoZero"/>
        <c:auto val="1"/>
        <c:lblAlgn val="ctr"/>
        <c:lblOffset val="100"/>
        <c:noMultiLvlLbl val="0"/>
      </c:catAx>
      <c:valAx>
        <c:axId val="84582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582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Reaflistic Difference</a:t>
            </a:r>
            <a:r>
              <a:rPr lang="de-DE" baseline="0"/>
              <a:t> Separate Values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SpecifiedModelComparrision!$A$21</c:f>
              <c:strCache>
                <c:ptCount val="1"/>
                <c:pt idx="0">
                  <c:v>First human interaction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SpecifiedModelComparrision!$N$20:$P$20</c:f>
              <c:strCache>
                <c:ptCount val="3"/>
                <c:pt idx="0">
                  <c:v>Human/Model2</c:v>
                </c:pt>
                <c:pt idx="1">
                  <c:v>Human/Model2 specified</c:v>
                </c:pt>
                <c:pt idx="2">
                  <c:v>Model2/Model2 specified</c:v>
                </c:pt>
              </c:strCache>
            </c:strRef>
          </c:cat>
          <c:val>
            <c:numRef>
              <c:f>SpecifiedModelComparrision!$N$21:$P$21</c:f>
              <c:numCache>
                <c:formatCode>General</c:formatCode>
                <c:ptCount val="3"/>
                <c:pt idx="0">
                  <c:v>1761.2083333333333</c:v>
                </c:pt>
                <c:pt idx="1">
                  <c:v>916.74999999999977</c:v>
                </c:pt>
                <c:pt idx="2">
                  <c:v>844.45833333333348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8-4898-B2BA-B0A1ADC7A637}"/>
            </c:ext>
          </c:extLst>
        </c:ser>
        <c:ser>
          <c:idx val="1"/>
          <c:order val="1"/>
          <c:tx>
            <c:strRef>
              <c:f>SpecifiedModelComparrision!$A$22</c:f>
              <c:strCache>
                <c:ptCount val="1"/>
                <c:pt idx="0">
                  <c:v>First robot interaction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SpecifiedModelComparrision!$N$20:$P$20</c:f>
              <c:strCache>
                <c:ptCount val="3"/>
                <c:pt idx="0">
                  <c:v>Human/Model2</c:v>
                </c:pt>
                <c:pt idx="1">
                  <c:v>Human/Model2 specified</c:v>
                </c:pt>
                <c:pt idx="2">
                  <c:v>Model2/Model2 specified</c:v>
                </c:pt>
              </c:strCache>
            </c:strRef>
          </c:cat>
          <c:val>
            <c:numRef>
              <c:f>SpecifiedModelComparrision!$N$22:$P$22</c:f>
              <c:numCache>
                <c:formatCode>General</c:formatCode>
                <c:ptCount val="3"/>
                <c:pt idx="0">
                  <c:v>2588.6666666666661</c:v>
                </c:pt>
                <c:pt idx="1">
                  <c:v>2734.0726190476198</c:v>
                </c:pt>
                <c:pt idx="2">
                  <c:v>145.40595238095375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8-4898-B2BA-B0A1ADC7A637}"/>
            </c:ext>
          </c:extLst>
        </c:ser>
        <c:ser>
          <c:idx val="2"/>
          <c:order val="2"/>
          <c:tx>
            <c:strRef>
              <c:f>SpecifiedModelComparrision!$A$23</c:f>
              <c:strCache>
                <c:ptCount val="1"/>
                <c:pt idx="0">
                  <c:v>Second step 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SpecifiedModelComparrision!$N$20:$P$20</c:f>
              <c:strCache>
                <c:ptCount val="3"/>
                <c:pt idx="0">
                  <c:v>Human/Model2</c:v>
                </c:pt>
                <c:pt idx="1">
                  <c:v>Human/Model2 specified</c:v>
                </c:pt>
                <c:pt idx="2">
                  <c:v>Model2/Model2 specified</c:v>
                </c:pt>
              </c:strCache>
            </c:strRef>
          </c:cat>
          <c:val>
            <c:numRef>
              <c:f>SpecifiedModelComparrision!$N$23:$P$23</c:f>
              <c:numCache>
                <c:formatCode>General</c:formatCode>
                <c:ptCount val="3"/>
                <c:pt idx="0">
                  <c:v>416.625</c:v>
                </c:pt>
                <c:pt idx="1">
                  <c:v>321.96904761904807</c:v>
                </c:pt>
                <c:pt idx="2">
                  <c:v>94.655952380951931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38-4898-B2BA-B0A1ADC7A637}"/>
            </c:ext>
          </c:extLst>
        </c:ser>
        <c:ser>
          <c:idx val="3"/>
          <c:order val="3"/>
          <c:tx>
            <c:strRef>
              <c:f>SpecifiedModelComparrision!$A$24</c:f>
              <c:strCache>
                <c:ptCount val="1"/>
                <c:pt idx="0">
                  <c:v>Task completed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SpecifiedModelComparrision!$N$20:$P$20</c:f>
              <c:strCache>
                <c:ptCount val="3"/>
                <c:pt idx="0">
                  <c:v>Human/Model2</c:v>
                </c:pt>
                <c:pt idx="1">
                  <c:v>Human/Model2 specified</c:v>
                </c:pt>
                <c:pt idx="2">
                  <c:v>Model2/Model2 specified</c:v>
                </c:pt>
              </c:strCache>
            </c:strRef>
          </c:cat>
          <c:val>
            <c:numRef>
              <c:f>SpecifiedModelComparrision!$N$24:$P$24</c:f>
              <c:numCache>
                <c:formatCode>General</c:formatCode>
                <c:ptCount val="3"/>
                <c:pt idx="0">
                  <c:v>1975.1666666666679</c:v>
                </c:pt>
                <c:pt idx="1">
                  <c:v>868.20833333333576</c:v>
                </c:pt>
                <c:pt idx="2">
                  <c:v>1106.9583333333321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38-4898-B2BA-B0A1ADC7A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595584"/>
        <c:axId val="855593064"/>
      </c:barChart>
      <c:catAx>
        <c:axId val="8555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5593064"/>
        <c:crosses val="autoZero"/>
        <c:auto val="1"/>
        <c:lblAlgn val="ctr"/>
        <c:lblOffset val="100"/>
        <c:noMultiLvlLbl val="0"/>
      </c:catAx>
      <c:valAx>
        <c:axId val="855593064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559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320675</xdr:colOff>
      <xdr:row>0</xdr:row>
      <xdr:rowOff>174625</xdr:rowOff>
    </xdr:from>
    <xdr:to>
      <xdr:col>26</xdr:col>
      <xdr:colOff>320675</xdr:colOff>
      <xdr:row>15</xdr:row>
      <xdr:rowOff>155575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B3D0F14-30DE-EE78-54D0-2CF09A189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307975</xdr:colOff>
      <xdr:row>16</xdr:row>
      <xdr:rowOff>9525</xdr:rowOff>
    </xdr:from>
    <xdr:to>
      <xdr:col>26</xdr:col>
      <xdr:colOff>307975</xdr:colOff>
      <xdr:row>30</xdr:row>
      <xdr:rowOff>174625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0CDEA36-6EED-5279-DFBD-592DF47AC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295275</xdr:colOff>
      <xdr:row>31</xdr:row>
      <xdr:rowOff>60325</xdr:rowOff>
    </xdr:from>
    <xdr:to>
      <xdr:col>26</xdr:col>
      <xdr:colOff>295275</xdr:colOff>
      <xdr:row>46</xdr:row>
      <xdr:rowOff>41275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E2E0CE-F337-4D71-7BEB-1C52D78AC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358775</xdr:colOff>
      <xdr:row>1</xdr:row>
      <xdr:rowOff>6350</xdr:rowOff>
    </xdr:from>
    <xdr:to>
      <xdr:col>32</xdr:col>
      <xdr:colOff>701675</xdr:colOff>
      <xdr:row>15</xdr:row>
      <xdr:rowOff>177800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876ED58-9524-8558-0F87-C5EEC3050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387350</xdr:colOff>
      <xdr:row>16</xdr:row>
      <xdr:rowOff>6350</xdr:rowOff>
    </xdr:from>
    <xdr:to>
      <xdr:col>32</xdr:col>
      <xdr:colOff>730250</xdr:colOff>
      <xdr:row>30</xdr:row>
      <xdr:rowOff>177800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8A7A9E4-7FD9-703C-D716-EA857D573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368300</xdr:colOff>
      <xdr:row>30</xdr:row>
      <xdr:rowOff>130175</xdr:rowOff>
    </xdr:from>
    <xdr:to>
      <xdr:col>32</xdr:col>
      <xdr:colOff>711200</xdr:colOff>
      <xdr:row>45</xdr:row>
      <xdr:rowOff>111125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BE75BE4-766A-9F9B-BEDA-932811ADE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679356</xdr:colOff>
      <xdr:row>0</xdr:row>
      <xdr:rowOff>161178</xdr:rowOff>
    </xdr:from>
    <xdr:to>
      <xdr:col>39</xdr:col>
      <xdr:colOff>679356</xdr:colOff>
      <xdr:row>16</xdr:row>
      <xdr:rowOff>29322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7C807694-04ED-66DB-FCB6-CBB3B3454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725954</xdr:colOff>
      <xdr:row>1</xdr:row>
      <xdr:rowOff>4575</xdr:rowOff>
    </xdr:from>
    <xdr:to>
      <xdr:col>45</xdr:col>
      <xdr:colOff>725954</xdr:colOff>
      <xdr:row>16</xdr:row>
      <xdr:rowOff>64714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5FDA9699-C9CD-EC95-93DB-0CDDEA6B6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10459</xdr:colOff>
      <xdr:row>16</xdr:row>
      <xdr:rowOff>88898</xdr:rowOff>
    </xdr:from>
    <xdr:to>
      <xdr:col>46</xdr:col>
      <xdr:colOff>10459</xdr:colOff>
      <xdr:row>31</xdr:row>
      <xdr:rowOff>142686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9EE87E28-6B00-F43F-EF4E-7CA9C8A13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639669</xdr:colOff>
      <xdr:row>16</xdr:row>
      <xdr:rowOff>145863</xdr:rowOff>
    </xdr:from>
    <xdr:to>
      <xdr:col>39</xdr:col>
      <xdr:colOff>639669</xdr:colOff>
      <xdr:row>32</xdr:row>
      <xdr:rowOff>9151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429B09A-B381-9900-26ED-A59D8DE02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error" connectionId="2" xr16:uid="{1B483064-0926-42E1-B023-55EFB1DD8352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1" connectionId="11" xr16:uid="{D925B98B-212D-4851-8AA4-94D86BB3A7FD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error" connectionId="7" xr16:uid="{38EC2637-F06B-474B-A248-E1464F2B023C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2" xr16:uid="{286FB8F5-6A62-4489-961D-863CE34047E7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" xr16:uid="{1052BDEF-29B9-40D1-AA67-D1F532F5B605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error" connectionId="3" xr16:uid="{ED82EAC8-9131-48A9-9334-E6D6692059A3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8" xr16:uid="{9A649837-9D80-4E3B-9FD8-490455E7CFFC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error" connectionId="4" xr16:uid="{BD7FD5AE-B230-4673-BDF3-F4FB76FC6CB4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9" xr16:uid="{785AC31C-F8F9-4E3B-919E-0BE88D5CC1B1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error" connectionId="5" xr16:uid="{BA16EC54-2FCB-4F34-A7B7-72FA47E0ACE6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0" xr16:uid="{7F93E101-6D3A-4662-9E48-8B063C183B84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error" connectionId="6" xr16:uid="{1F3E7F09-3914-408F-842C-F28EEDF1E3F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E48" sqref="E48"/>
    </sheetView>
  </sheetViews>
  <sheetFormatPr baseColWidth="10" defaultColWidth="8.7265625" defaultRowHeight="14.5" x14ac:dyDescent="0.35"/>
  <cols>
    <col min="1" max="1" width="13.6328125" customWidth="1"/>
    <col min="2" max="2" width="12" customWidth="1"/>
    <col min="3" max="3" width="11.26953125" customWidth="1"/>
    <col min="4" max="4" width="11.90625" customWidth="1"/>
  </cols>
  <sheetData>
    <row r="1" spans="1:5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 t="s">
        <v>5</v>
      </c>
      <c r="B2">
        <v>1788</v>
      </c>
      <c r="C2">
        <v>1233</v>
      </c>
      <c r="D2">
        <v>1168</v>
      </c>
      <c r="E2">
        <f>AVERAGE(B2:D2)</f>
        <v>1396.3333333333333</v>
      </c>
    </row>
    <row r="3" spans="1:5" x14ac:dyDescent="0.35">
      <c r="A3" s="2" t="s">
        <v>6</v>
      </c>
      <c r="B3">
        <v>10662</v>
      </c>
      <c r="D3">
        <v>8775</v>
      </c>
      <c r="E3">
        <f>AVERAGE(B3:D3)</f>
        <v>9718.5</v>
      </c>
    </row>
    <row r="4" spans="1:5" x14ac:dyDescent="0.35">
      <c r="A4" s="2" t="s">
        <v>7</v>
      </c>
      <c r="B4">
        <v>22128</v>
      </c>
      <c r="C4">
        <v>16233</v>
      </c>
      <c r="D4">
        <v>8776</v>
      </c>
      <c r="E4">
        <f>AVERAGE(B4:D4)</f>
        <v>15712.333333333334</v>
      </c>
    </row>
    <row r="5" spans="1:5" x14ac:dyDescent="0.35">
      <c r="A5" s="2" t="s">
        <v>8</v>
      </c>
      <c r="B5">
        <v>35884</v>
      </c>
      <c r="C5">
        <v>32027</v>
      </c>
      <c r="D5">
        <v>26478</v>
      </c>
      <c r="E5">
        <f>AVERAGE(B5:D5)</f>
        <v>31463</v>
      </c>
    </row>
    <row r="6" spans="1:5" x14ac:dyDescent="0.35">
      <c r="A6" t="s">
        <v>9</v>
      </c>
      <c r="B6" s="1" t="s">
        <v>1</v>
      </c>
      <c r="C6" s="1" t="s">
        <v>2</v>
      </c>
      <c r="D6" s="1" t="s">
        <v>3</v>
      </c>
      <c r="E6" s="1" t="s">
        <v>4</v>
      </c>
    </row>
    <row r="7" spans="1:5" x14ac:dyDescent="0.35">
      <c r="A7" s="2" t="s">
        <v>5</v>
      </c>
      <c r="B7">
        <v>1602</v>
      </c>
      <c r="C7">
        <v>1115</v>
      </c>
      <c r="D7">
        <v>1036</v>
      </c>
      <c r="E7">
        <f>AVERAGE(B7:D7)</f>
        <v>1251</v>
      </c>
    </row>
    <row r="8" spans="1:5" x14ac:dyDescent="0.35">
      <c r="A8" s="2" t="s">
        <v>6</v>
      </c>
      <c r="B8">
        <v>10770</v>
      </c>
      <c r="C8">
        <v>8688</v>
      </c>
      <c r="D8">
        <v>8818</v>
      </c>
      <c r="E8">
        <f>AVERAGE(B8:D8)</f>
        <v>9425.3333333333339</v>
      </c>
    </row>
    <row r="9" spans="1:5" x14ac:dyDescent="0.35">
      <c r="A9" s="2" t="s">
        <v>7</v>
      </c>
      <c r="B9">
        <v>21985</v>
      </c>
      <c r="C9">
        <v>17235</v>
      </c>
      <c r="D9">
        <v>17820</v>
      </c>
      <c r="E9">
        <f>AVERAGE(B9:D9)</f>
        <v>19013.333333333332</v>
      </c>
    </row>
    <row r="10" spans="1:5" x14ac:dyDescent="0.35">
      <c r="A10" s="2" t="s">
        <v>8</v>
      </c>
      <c r="B10">
        <v>42072</v>
      </c>
      <c r="C10">
        <v>32665</v>
      </c>
      <c r="D10">
        <v>34377</v>
      </c>
      <c r="E10">
        <f>AVERAGE(B10:D10)</f>
        <v>36371.333333333336</v>
      </c>
    </row>
    <row r="11" spans="1:5" x14ac:dyDescent="0.35">
      <c r="A11" t="s">
        <v>10</v>
      </c>
      <c r="B11" s="1" t="s">
        <v>1</v>
      </c>
      <c r="C11" s="1" t="s">
        <v>2</v>
      </c>
      <c r="D11" s="1" t="s">
        <v>3</v>
      </c>
      <c r="E11" s="1" t="s">
        <v>4</v>
      </c>
    </row>
    <row r="12" spans="1:5" x14ac:dyDescent="0.35">
      <c r="A12" s="2" t="s">
        <v>5</v>
      </c>
      <c r="B12">
        <v>1927</v>
      </c>
      <c r="C12">
        <v>1863</v>
      </c>
      <c r="D12">
        <v>1393</v>
      </c>
      <c r="E12">
        <f>AVERAGE(B12:D12)</f>
        <v>1727.6666666666667</v>
      </c>
    </row>
    <row r="13" spans="1:5" x14ac:dyDescent="0.35">
      <c r="A13" s="2" t="s">
        <v>6</v>
      </c>
      <c r="B13">
        <v>4305</v>
      </c>
      <c r="D13">
        <v>9040</v>
      </c>
      <c r="E13">
        <f>AVERAGE(B13:D13)</f>
        <v>6672.5</v>
      </c>
    </row>
    <row r="14" spans="1:5" x14ac:dyDescent="0.35">
      <c r="A14" s="2" t="s">
        <v>7</v>
      </c>
      <c r="B14">
        <v>14082</v>
      </c>
      <c r="C14">
        <v>16907</v>
      </c>
      <c r="D14">
        <v>9041</v>
      </c>
      <c r="E14">
        <f>AVERAGE(B14:D14)</f>
        <v>13343.333333333334</v>
      </c>
    </row>
    <row r="15" spans="1:5" x14ac:dyDescent="0.35">
      <c r="A15" s="2" t="s">
        <v>8</v>
      </c>
      <c r="B15">
        <v>33218</v>
      </c>
      <c r="C15">
        <v>32047</v>
      </c>
      <c r="D15">
        <v>27004</v>
      </c>
      <c r="E15">
        <f>AVERAGE(B15:D15)</f>
        <v>30756.333333333332</v>
      </c>
    </row>
    <row r="16" spans="1:5" x14ac:dyDescent="0.35">
      <c r="A16" t="s">
        <v>11</v>
      </c>
      <c r="B16" s="1" t="s">
        <v>1</v>
      </c>
      <c r="C16" s="1" t="s">
        <v>2</v>
      </c>
      <c r="D16" s="1" t="s">
        <v>3</v>
      </c>
      <c r="E16" s="1" t="s">
        <v>4</v>
      </c>
    </row>
    <row r="17" spans="1:5" x14ac:dyDescent="0.35">
      <c r="A17" s="2" t="s">
        <v>5</v>
      </c>
      <c r="B17">
        <v>1545</v>
      </c>
      <c r="C17">
        <v>1728</v>
      </c>
      <c r="D17">
        <v>1159</v>
      </c>
      <c r="E17">
        <f>AVERAGE(B17:D17)</f>
        <v>1477.3333333333333</v>
      </c>
    </row>
    <row r="18" spans="1:5" x14ac:dyDescent="0.35">
      <c r="A18" s="2" t="s">
        <v>6</v>
      </c>
      <c r="B18">
        <v>10149</v>
      </c>
      <c r="C18">
        <v>10537</v>
      </c>
      <c r="D18">
        <v>8854</v>
      </c>
      <c r="E18">
        <f>AVERAGE(B18:D18)</f>
        <v>9846.6666666666661</v>
      </c>
    </row>
    <row r="19" spans="1:5" x14ac:dyDescent="0.35">
      <c r="A19" s="2" t="s">
        <v>7</v>
      </c>
      <c r="B19">
        <v>21340</v>
      </c>
      <c r="C19">
        <v>15586</v>
      </c>
      <c r="D19">
        <v>20541</v>
      </c>
      <c r="E19">
        <f>AVERAGE(B19:D19)</f>
        <v>19155.666666666668</v>
      </c>
    </row>
    <row r="20" spans="1:5" x14ac:dyDescent="0.35">
      <c r="A20" s="2" t="s">
        <v>8</v>
      </c>
      <c r="B20">
        <v>40370</v>
      </c>
      <c r="C20">
        <v>32368</v>
      </c>
      <c r="D20">
        <v>39091</v>
      </c>
      <c r="E20">
        <f>AVERAGE(B20:D20)</f>
        <v>37276.333333333336</v>
      </c>
    </row>
    <row r="21" spans="1:5" x14ac:dyDescent="0.35">
      <c r="A21" s="3" t="s">
        <v>4</v>
      </c>
      <c r="B21" s="1" t="s">
        <v>1</v>
      </c>
      <c r="C21" s="1" t="s">
        <v>2</v>
      </c>
      <c r="D21" s="1" t="s">
        <v>3</v>
      </c>
      <c r="E21" s="1" t="s">
        <v>4</v>
      </c>
    </row>
    <row r="22" spans="1:5" x14ac:dyDescent="0.35">
      <c r="A22" s="2" t="s">
        <v>5</v>
      </c>
      <c r="B22">
        <f>AVERAGE(B17,B12,B7,B2)</f>
        <v>1715.5</v>
      </c>
      <c r="C22">
        <f>AVERAGE(C2,C7,C12,C17)</f>
        <v>1484.75</v>
      </c>
      <c r="D22">
        <f>AVERAGE(D17,D12,D7,D2)</f>
        <v>1189</v>
      </c>
      <c r="E22">
        <f>AVERAGE(B22,C22,D22)</f>
        <v>1463.0833333333333</v>
      </c>
    </row>
    <row r="23" spans="1:5" x14ac:dyDescent="0.35">
      <c r="A23" s="2" t="s">
        <v>6</v>
      </c>
      <c r="B23">
        <f>AVERAGE(B3,B8,B13,B18)</f>
        <v>8971.5</v>
      </c>
      <c r="C23">
        <f>AVERAGE(C18,C13,C8,C3)</f>
        <v>9612.5</v>
      </c>
      <c r="D23">
        <f>AVERAGE(D18,D13,D8,D3)</f>
        <v>8871.75</v>
      </c>
      <c r="E23">
        <f>AVERAGE(B23:D23)</f>
        <v>9151.9166666666661</v>
      </c>
    </row>
    <row r="24" spans="1:5" x14ac:dyDescent="0.35">
      <c r="A24" s="2" t="s">
        <v>7</v>
      </c>
      <c r="B24">
        <f>AVERAGE(B19,B14,B9,B4)</f>
        <v>19883.75</v>
      </c>
      <c r="C24">
        <f>AVERAGE(C19,C14,C9,C4)</f>
        <v>16490.25</v>
      </c>
      <c r="D24">
        <f>AVERAGE(D19,D14,D9,D4)</f>
        <v>14044.5</v>
      </c>
      <c r="E24">
        <f>AVERAGE(B24:D24)</f>
        <v>16806.166666666668</v>
      </c>
    </row>
    <row r="25" spans="1:5" x14ac:dyDescent="0.35">
      <c r="A25" s="2" t="s">
        <v>8</v>
      </c>
      <c r="B25">
        <f>AVERAGE(B20,B15,B10,B5)</f>
        <v>37886</v>
      </c>
      <c r="C25">
        <f>AVERAGE(C20,C15,C10,C5)</f>
        <v>32276.75</v>
      </c>
      <c r="D25">
        <f>AVERAGE(D20,D15,D10,D5)</f>
        <v>31737.5</v>
      </c>
      <c r="E25">
        <f>AVERAGE(B25:D25)</f>
        <v>33966.75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D09F8-44B0-4638-8EFF-A2FC4357A099}">
  <dimension ref="A1:F14"/>
  <sheetViews>
    <sheetView workbookViewId="0">
      <selection activeCell="I34" sqref="I34"/>
    </sheetView>
  </sheetViews>
  <sheetFormatPr baseColWidth="10" defaultRowHeight="14.5" x14ac:dyDescent="0.35"/>
  <sheetData>
    <row r="1" spans="1:6" x14ac:dyDescent="0.35">
      <c r="A1" t="s">
        <v>12</v>
      </c>
      <c r="B1" t="s">
        <v>33</v>
      </c>
      <c r="C1" t="s">
        <v>34</v>
      </c>
      <c r="D1" t="s">
        <v>35</v>
      </c>
      <c r="E1" t="s">
        <v>4</v>
      </c>
      <c r="F1" t="s">
        <v>53</v>
      </c>
    </row>
    <row r="2" spans="1:6" x14ac:dyDescent="0.35">
      <c r="A2" t="s">
        <v>21</v>
      </c>
      <c r="B2">
        <f>Model2Realistic1!J2</f>
        <v>2497</v>
      </c>
      <c r="C2">
        <f>Model2Realistic2!J2</f>
        <v>2625.875</v>
      </c>
      <c r="D2">
        <f>Model2Realistic3!J2</f>
        <v>2356.625</v>
      </c>
      <c r="E2">
        <f>AVERAGE(B2:D2)</f>
        <v>2493.1666666666665</v>
      </c>
      <c r="F2">
        <f>_xlfn.STDEV.P(B2:D2)</f>
        <v>109.95426763987938</v>
      </c>
    </row>
    <row r="3" spans="1:6" x14ac:dyDescent="0.35">
      <c r="A3" t="s">
        <v>22</v>
      </c>
      <c r="B3">
        <f>Model2Realistic1!J3</f>
        <v>13729.142857142857</v>
      </c>
      <c r="C3">
        <f>Model2Realistic2!J3</f>
        <v>12735.2</v>
      </c>
      <c r="D3">
        <f>Model2Realistic3!J3</f>
        <v>14270.625</v>
      </c>
      <c r="E3">
        <f t="shared" ref="E3:E14" si="0">AVERAGE(B3:D3)</f>
        <v>13578.32261904762</v>
      </c>
      <c r="F3">
        <f t="shared" ref="F3:F14" si="1">_xlfn.STDEV.P(B3:D3)</f>
        <v>635.8419828964727</v>
      </c>
    </row>
    <row r="4" spans="1:6" x14ac:dyDescent="0.35">
      <c r="A4" t="s">
        <v>23</v>
      </c>
      <c r="B4">
        <f>Model2Realistic1!J4</f>
        <v>18418.5</v>
      </c>
      <c r="C4">
        <f>Model2Realistic2!J4</f>
        <v>18417.125</v>
      </c>
      <c r="D4">
        <f>Model2Realistic3!J4</f>
        <v>18992.25</v>
      </c>
      <c r="E4">
        <f t="shared" si="0"/>
        <v>18609.291666666668</v>
      </c>
      <c r="F4">
        <f t="shared" si="1"/>
        <v>270.79301622990369</v>
      </c>
    </row>
    <row r="5" spans="1:6" x14ac:dyDescent="0.35">
      <c r="A5" t="s">
        <v>24</v>
      </c>
      <c r="B5">
        <f>Model2Realistic1!J5</f>
        <v>35445.5</v>
      </c>
      <c r="C5">
        <f>Model2Realistic2!J5</f>
        <v>34161.5</v>
      </c>
      <c r="D5">
        <f>Model2Realistic3!J5</f>
        <v>39581.25</v>
      </c>
      <c r="E5">
        <f t="shared" si="0"/>
        <v>36396.083333333336</v>
      </c>
      <c r="F5">
        <f t="shared" si="1"/>
        <v>2312.4487772104753</v>
      </c>
    </row>
    <row r="7" spans="1:6" x14ac:dyDescent="0.35">
      <c r="A7" t="s">
        <v>37</v>
      </c>
      <c r="B7" t="s">
        <v>33</v>
      </c>
      <c r="C7" t="s">
        <v>34</v>
      </c>
      <c r="D7" t="s">
        <v>35</v>
      </c>
      <c r="E7" t="s">
        <v>4</v>
      </c>
      <c r="F7" t="s">
        <v>53</v>
      </c>
    </row>
    <row r="8" spans="1:6" x14ac:dyDescent="0.35">
      <c r="A8" t="s">
        <v>46</v>
      </c>
      <c r="B8">
        <f>Model2Realistic1!J8</f>
        <v>0.625</v>
      </c>
      <c r="C8">
        <f>Model2Realistic2!J8</f>
        <v>0.5</v>
      </c>
      <c r="D8">
        <f>Model2Realistic3!J8</f>
        <v>0.875</v>
      </c>
      <c r="E8">
        <f t="shared" si="0"/>
        <v>0.66666666666666663</v>
      </c>
      <c r="F8">
        <f t="shared" si="1"/>
        <v>0.15590239111558088</v>
      </c>
    </row>
    <row r="9" spans="1:6" x14ac:dyDescent="0.35">
      <c r="A9" t="s">
        <v>47</v>
      </c>
      <c r="B9">
        <f>Model2Realistic1!J9</f>
        <v>0</v>
      </c>
      <c r="C9">
        <f>Model2Realistic2!J9</f>
        <v>0</v>
      </c>
      <c r="D9">
        <f>Model2Realistic3!J9</f>
        <v>0</v>
      </c>
      <c r="E9">
        <f t="shared" si="0"/>
        <v>0</v>
      </c>
      <c r="F9">
        <f t="shared" si="1"/>
        <v>0</v>
      </c>
    </row>
    <row r="10" spans="1:6" x14ac:dyDescent="0.35">
      <c r="A10" t="s">
        <v>48</v>
      </c>
      <c r="B10">
        <f>Model2Realistic1!J10</f>
        <v>0</v>
      </c>
      <c r="C10">
        <f>Model2Realistic2!J10</f>
        <v>0</v>
      </c>
      <c r="D10">
        <f>Model2Realistic3!J10</f>
        <v>0</v>
      </c>
      <c r="E10">
        <f t="shared" si="0"/>
        <v>0</v>
      </c>
      <c r="F10">
        <f t="shared" si="1"/>
        <v>0</v>
      </c>
    </row>
    <row r="11" spans="1:6" x14ac:dyDescent="0.35">
      <c r="A11" t="s">
        <v>49</v>
      </c>
      <c r="B11">
        <f>Model2Realistic1!J11</f>
        <v>1</v>
      </c>
      <c r="C11">
        <f>Model2Realistic2!J11</f>
        <v>0.75</v>
      </c>
      <c r="D11">
        <f>Model2Realistic3!J11</f>
        <v>1.125</v>
      </c>
      <c r="E11">
        <f t="shared" si="0"/>
        <v>0.95833333333333337</v>
      </c>
      <c r="F11">
        <f t="shared" si="1"/>
        <v>0.15590239111558088</v>
      </c>
    </row>
    <row r="12" spans="1:6" x14ac:dyDescent="0.35">
      <c r="A12" t="s">
        <v>50</v>
      </c>
      <c r="B12">
        <f>Model2Realistic1!J12</f>
        <v>0</v>
      </c>
      <c r="C12">
        <f>Model2Realistic2!J12</f>
        <v>0</v>
      </c>
      <c r="D12">
        <f>Model2Realistic3!J12</f>
        <v>0</v>
      </c>
      <c r="E12">
        <f t="shared" si="0"/>
        <v>0</v>
      </c>
      <c r="F12">
        <f t="shared" si="1"/>
        <v>0</v>
      </c>
    </row>
    <row r="13" spans="1:6" x14ac:dyDescent="0.35">
      <c r="A13" t="s">
        <v>51</v>
      </c>
      <c r="B13">
        <f>Model2Realistic1!J13</f>
        <v>0</v>
      </c>
      <c r="C13">
        <f>Model2Realistic2!J13</f>
        <v>0</v>
      </c>
      <c r="D13">
        <f>Model2Realistic3!J13</f>
        <v>0</v>
      </c>
      <c r="E13">
        <f t="shared" si="0"/>
        <v>0</v>
      </c>
      <c r="F13">
        <f t="shared" si="1"/>
        <v>0</v>
      </c>
    </row>
    <row r="14" spans="1:6" x14ac:dyDescent="0.35">
      <c r="A14" t="s">
        <v>52</v>
      </c>
      <c r="B14">
        <f>Model2Realistic1!J14</f>
        <v>1.625</v>
      </c>
      <c r="C14">
        <f>Model2Realistic2!J14</f>
        <v>1.25</v>
      </c>
      <c r="D14">
        <f>Model2Realistic3!J14</f>
        <v>2</v>
      </c>
      <c r="E14">
        <f t="shared" si="0"/>
        <v>1.625</v>
      </c>
      <c r="F14">
        <f t="shared" si="1"/>
        <v>0.30618621784789724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923F-9F1C-4B4D-9412-8300506B2E7D}">
  <dimension ref="A1:P34"/>
  <sheetViews>
    <sheetView zoomScaleNormal="100" workbookViewId="0">
      <selection activeCell="O35" sqref="O35"/>
    </sheetView>
  </sheetViews>
  <sheetFormatPr baseColWidth="10" defaultRowHeight="14.5" x14ac:dyDescent="0.35"/>
  <cols>
    <col min="1" max="1" width="16" customWidth="1"/>
  </cols>
  <sheetData>
    <row r="1" spans="1:16" x14ac:dyDescent="0.35">
      <c r="A1" s="4" t="s">
        <v>32</v>
      </c>
      <c r="B1" t="s">
        <v>62</v>
      </c>
      <c r="C1" t="s">
        <v>62</v>
      </c>
      <c r="D1" t="s">
        <v>70</v>
      </c>
      <c r="E1" t="s">
        <v>70</v>
      </c>
      <c r="F1" t="s">
        <v>63</v>
      </c>
      <c r="G1" t="s">
        <v>63</v>
      </c>
      <c r="H1" t="s">
        <v>64</v>
      </c>
      <c r="K1" t="s">
        <v>68</v>
      </c>
      <c r="N1" t="s">
        <v>73</v>
      </c>
    </row>
    <row r="2" spans="1:16" x14ac:dyDescent="0.35">
      <c r="A2" t="s">
        <v>12</v>
      </c>
      <c r="B2" t="s">
        <v>4</v>
      </c>
      <c r="C2" t="s">
        <v>65</v>
      </c>
      <c r="D2" t="s">
        <v>4</v>
      </c>
      <c r="E2" t="s">
        <v>65</v>
      </c>
      <c r="F2" t="s">
        <v>4</v>
      </c>
      <c r="G2" t="s">
        <v>54</v>
      </c>
      <c r="H2" t="s">
        <v>66</v>
      </c>
      <c r="I2" t="s">
        <v>71</v>
      </c>
      <c r="J2" t="s">
        <v>72</v>
      </c>
      <c r="K2" t="s">
        <v>62</v>
      </c>
      <c r="L2" t="s">
        <v>70</v>
      </c>
      <c r="M2" t="s">
        <v>63</v>
      </c>
      <c r="N2" t="s">
        <v>66</v>
      </c>
      <c r="O2" t="s">
        <v>71</v>
      </c>
      <c r="P2" t="s">
        <v>72</v>
      </c>
    </row>
    <row r="3" spans="1:16" x14ac:dyDescent="0.35">
      <c r="A3" t="s">
        <v>21</v>
      </c>
      <c r="B3">
        <v>3120.5</v>
      </c>
      <c r="C3">
        <v>879.33113785422154</v>
      </c>
      <c r="D3">
        <f>Model2Random!E2</f>
        <v>2421.5</v>
      </c>
      <c r="E3">
        <f>Model2Random!F2</f>
        <v>152.28841195792498</v>
      </c>
      <c r="F3">
        <v>1463.0833333333333</v>
      </c>
      <c r="G3">
        <v>215.48804426747722</v>
      </c>
      <c r="H3">
        <f>SQRT((B3-F3)^2)</f>
        <v>1657.4166666666667</v>
      </c>
      <c r="I3">
        <f>SQRT((D3-F3)^2)</f>
        <v>958.41666666666674</v>
      </c>
      <c r="J3">
        <f>SQRT((B3-D3)^2)</f>
        <v>699</v>
      </c>
      <c r="K3">
        <v>3120.5</v>
      </c>
      <c r="L3">
        <f>D3</f>
        <v>2421.5</v>
      </c>
      <c r="M3">
        <v>1463.0833333333333</v>
      </c>
      <c r="N3">
        <f>SQRT((K3-M3)^2)</f>
        <v>1657.4166666666667</v>
      </c>
      <c r="O3">
        <f>SQRT((L3-M3)^2)</f>
        <v>958.41666666666674</v>
      </c>
      <c r="P3">
        <f>SQRT((K3-L3)^2)</f>
        <v>699</v>
      </c>
    </row>
    <row r="4" spans="1:16" x14ac:dyDescent="0.35">
      <c r="A4" t="s">
        <v>22</v>
      </c>
      <c r="B4">
        <v>14176.25</v>
      </c>
      <c r="C4">
        <v>8439.3359891344535</v>
      </c>
      <c r="D4">
        <f>Model2Random!E3</f>
        <v>15937.085714285713</v>
      </c>
      <c r="E4">
        <f>Model2Random!F3</f>
        <v>2729.0871426872786</v>
      </c>
      <c r="F4">
        <v>9151.9166666666661</v>
      </c>
      <c r="G4">
        <v>328.21768267755198</v>
      </c>
      <c r="H4">
        <f t="shared" ref="H4:H16" si="0">SQRT((B4-F4)^2)</f>
        <v>5024.3333333333339</v>
      </c>
      <c r="I4">
        <f t="shared" ref="I4:I16" si="1">SQRT((D4-F4)^2)</f>
        <v>6785.169047619047</v>
      </c>
      <c r="J4">
        <f t="shared" ref="J4:J16" si="2">SQRT((B4-D4)^2)</f>
        <v>1760.835714285713</v>
      </c>
      <c r="K4">
        <v>11055.75</v>
      </c>
      <c r="L4">
        <f>D4-D3</f>
        <v>13515.585714285713</v>
      </c>
      <c r="M4">
        <v>7688.833333333333</v>
      </c>
      <c r="N4">
        <f t="shared" ref="N4:N6" si="3">SQRT((K4-M4)^2)</f>
        <v>3366.916666666667</v>
      </c>
      <c r="O4">
        <f t="shared" ref="O4:O6" si="4">SQRT((L4-M4)^2)</f>
        <v>5826.75238095238</v>
      </c>
      <c r="P4">
        <f t="shared" ref="P4:P5" si="5">SQRT((K4-L4)^2)</f>
        <v>2459.835714285713</v>
      </c>
    </row>
    <row r="5" spans="1:16" x14ac:dyDescent="0.35">
      <c r="A5" t="s">
        <v>23</v>
      </c>
      <c r="B5">
        <v>21243.5</v>
      </c>
      <c r="C5">
        <v>3726.5709774536699</v>
      </c>
      <c r="D5">
        <f>Model2Random!E4</f>
        <v>19482.5</v>
      </c>
      <c r="E5">
        <f>Model2Random!F4</f>
        <v>585.70273852583841</v>
      </c>
      <c r="F5">
        <v>16806.166666666668</v>
      </c>
      <c r="G5">
        <v>2394.3075054294</v>
      </c>
      <c r="H5">
        <f t="shared" si="0"/>
        <v>4437.3333333333321</v>
      </c>
      <c r="I5">
        <f t="shared" si="1"/>
        <v>2676.3333333333321</v>
      </c>
      <c r="J5">
        <f t="shared" si="2"/>
        <v>1761</v>
      </c>
      <c r="K5">
        <v>7067.25</v>
      </c>
      <c r="L5">
        <f t="shared" ref="L5:L6" si="6">D5-D4</f>
        <v>3545.414285714287</v>
      </c>
      <c r="M5">
        <v>7654.2500000000018</v>
      </c>
      <c r="N5">
        <f t="shared" si="3"/>
        <v>587.00000000000182</v>
      </c>
      <c r="O5">
        <f t="shared" si="4"/>
        <v>4108.8357142857149</v>
      </c>
      <c r="P5">
        <f t="shared" si="5"/>
        <v>3521.835714285713</v>
      </c>
    </row>
    <row r="6" spans="1:16" x14ac:dyDescent="0.35">
      <c r="A6" t="s">
        <v>24</v>
      </c>
      <c r="B6">
        <v>40893.25</v>
      </c>
      <c r="C6">
        <v>5766.6017451788712</v>
      </c>
      <c r="D6">
        <f>Model2Random!E5</f>
        <v>37444.791666666664</v>
      </c>
      <c r="E6">
        <f>Model2Random!F5</f>
        <v>1669.161935215461</v>
      </c>
      <c r="F6">
        <v>33966.75</v>
      </c>
      <c r="G6">
        <v>2780.0585200675182</v>
      </c>
      <c r="H6">
        <f t="shared" si="0"/>
        <v>6926.5</v>
      </c>
      <c r="I6">
        <f t="shared" si="1"/>
        <v>3478.0416666666642</v>
      </c>
      <c r="J6">
        <f t="shared" si="2"/>
        <v>3448.4583333333358</v>
      </c>
      <c r="K6">
        <v>19649.75</v>
      </c>
      <c r="L6">
        <f t="shared" si="6"/>
        <v>17962.291666666664</v>
      </c>
      <c r="M6">
        <v>17160.583333333332</v>
      </c>
      <c r="N6">
        <f t="shared" si="3"/>
        <v>2489.1666666666679</v>
      </c>
      <c r="O6">
        <f t="shared" si="4"/>
        <v>801.70833333333212</v>
      </c>
      <c r="P6">
        <f>SQRT((K6-L6)^2)</f>
        <v>1687.4583333333358</v>
      </c>
    </row>
    <row r="8" spans="1:16" x14ac:dyDescent="0.35">
      <c r="A8" t="s">
        <v>67</v>
      </c>
    </row>
    <row r="9" spans="1:16" x14ac:dyDescent="0.35">
      <c r="A9" t="s">
        <v>37</v>
      </c>
    </row>
    <row r="10" spans="1:16" x14ac:dyDescent="0.35">
      <c r="A10" t="s">
        <v>46</v>
      </c>
      <c r="B10">
        <v>0.125</v>
      </c>
      <c r="C10">
        <v>0.33071891388307384</v>
      </c>
      <c r="D10">
        <f>Model2Random!E8</f>
        <v>0.33333333333333331</v>
      </c>
      <c r="E10">
        <f>Model2Random!F8</f>
        <v>5.892556509887896E-2</v>
      </c>
      <c r="F10">
        <v>0</v>
      </c>
      <c r="G10">
        <v>0</v>
      </c>
      <c r="H10">
        <f t="shared" si="0"/>
        <v>0.125</v>
      </c>
      <c r="I10">
        <f>SQRT((D10-F10)^2)</f>
        <v>0.33333333333333331</v>
      </c>
      <c r="J10">
        <f t="shared" si="2"/>
        <v>0.20833333333333331</v>
      </c>
    </row>
    <row r="11" spans="1:16" x14ac:dyDescent="0.35">
      <c r="A11" t="s">
        <v>47</v>
      </c>
      <c r="B11">
        <v>0</v>
      </c>
      <c r="C11">
        <v>0</v>
      </c>
      <c r="D11">
        <f>Model2Random!E9</f>
        <v>0</v>
      </c>
      <c r="E11">
        <f>Model2Random!F9</f>
        <v>0</v>
      </c>
      <c r="F11">
        <v>0</v>
      </c>
      <c r="G11">
        <v>0</v>
      </c>
      <c r="H11">
        <f t="shared" si="0"/>
        <v>0</v>
      </c>
      <c r="I11">
        <f t="shared" si="1"/>
        <v>0</v>
      </c>
      <c r="J11">
        <f t="shared" si="2"/>
        <v>0</v>
      </c>
    </row>
    <row r="12" spans="1:16" x14ac:dyDescent="0.35">
      <c r="A12" t="s">
        <v>48</v>
      </c>
      <c r="B12">
        <v>0</v>
      </c>
      <c r="C12">
        <v>0</v>
      </c>
      <c r="D12">
        <f>Model2Random!E10</f>
        <v>0</v>
      </c>
      <c r="E12">
        <f>Model2Random!F10</f>
        <v>0</v>
      </c>
      <c r="F12">
        <v>0</v>
      </c>
      <c r="G12">
        <v>0</v>
      </c>
      <c r="H12">
        <f t="shared" si="0"/>
        <v>0</v>
      </c>
      <c r="I12">
        <f t="shared" si="1"/>
        <v>0</v>
      </c>
      <c r="J12">
        <f t="shared" si="2"/>
        <v>0</v>
      </c>
    </row>
    <row r="13" spans="1:16" x14ac:dyDescent="0.35">
      <c r="A13" t="s">
        <v>49</v>
      </c>
      <c r="B13">
        <v>1.5</v>
      </c>
      <c r="C13">
        <v>1.1180339887498949</v>
      </c>
      <c r="D13">
        <f>Model2Random!E11</f>
        <v>1.1666666666666667</v>
      </c>
      <c r="E13">
        <f>Model2Random!F11</f>
        <v>0.21245914639969937</v>
      </c>
      <c r="F13">
        <v>8.3333333333333329E-2</v>
      </c>
      <c r="G13">
        <v>0.11785113019775792</v>
      </c>
      <c r="H13">
        <f t="shared" si="0"/>
        <v>1.4166666666666667</v>
      </c>
      <c r="I13">
        <f t="shared" si="1"/>
        <v>1.0833333333333335</v>
      </c>
      <c r="J13">
        <f t="shared" si="2"/>
        <v>0.33333333333333326</v>
      </c>
    </row>
    <row r="14" spans="1:16" x14ac:dyDescent="0.35">
      <c r="A14" t="s">
        <v>50</v>
      </c>
      <c r="B14">
        <v>0</v>
      </c>
      <c r="C14">
        <v>0</v>
      </c>
      <c r="D14">
        <f>Model2Random!E12</f>
        <v>0</v>
      </c>
      <c r="E14">
        <f>Model2Random!F12</f>
        <v>0</v>
      </c>
      <c r="F14">
        <v>0</v>
      </c>
      <c r="G14">
        <v>0</v>
      </c>
      <c r="H14">
        <f t="shared" si="0"/>
        <v>0</v>
      </c>
      <c r="I14">
        <f t="shared" si="1"/>
        <v>0</v>
      </c>
      <c r="J14">
        <f t="shared" si="2"/>
        <v>0</v>
      </c>
    </row>
    <row r="15" spans="1:16" x14ac:dyDescent="0.35">
      <c r="A15" t="s">
        <v>51</v>
      </c>
      <c r="B15">
        <v>0</v>
      </c>
      <c r="C15">
        <v>0</v>
      </c>
      <c r="D15">
        <f>Model2Random!E13</f>
        <v>0</v>
      </c>
      <c r="E15">
        <f>Model2Random!F13</f>
        <v>0</v>
      </c>
      <c r="F15">
        <v>0</v>
      </c>
      <c r="G15">
        <v>0</v>
      </c>
      <c r="H15">
        <f t="shared" si="0"/>
        <v>0</v>
      </c>
      <c r="I15">
        <f t="shared" si="1"/>
        <v>0</v>
      </c>
      <c r="J15">
        <f t="shared" si="2"/>
        <v>0</v>
      </c>
    </row>
    <row r="16" spans="1:16" x14ac:dyDescent="0.35">
      <c r="A16" t="s">
        <v>52</v>
      </c>
      <c r="B16">
        <v>1.5</v>
      </c>
      <c r="C16">
        <v>1.1180339887498949</v>
      </c>
      <c r="D16">
        <f>Model2Random!E14</f>
        <v>1.5</v>
      </c>
      <c r="E16">
        <f>Model2Random!F14</f>
        <v>0.17677669529663689</v>
      </c>
      <c r="F16">
        <v>8.3333333333333329E-2</v>
      </c>
      <c r="G16">
        <v>0.11785113019775792</v>
      </c>
      <c r="H16">
        <f t="shared" si="0"/>
        <v>1.4166666666666667</v>
      </c>
      <c r="I16">
        <f t="shared" si="1"/>
        <v>1.4166666666666667</v>
      </c>
      <c r="J16">
        <f t="shared" si="2"/>
        <v>0</v>
      </c>
    </row>
    <row r="19" spans="1:16" x14ac:dyDescent="0.35">
      <c r="A19" s="4" t="s">
        <v>36</v>
      </c>
      <c r="B19" t="s">
        <v>62</v>
      </c>
      <c r="C19" t="s">
        <v>62</v>
      </c>
      <c r="D19" t="s">
        <v>70</v>
      </c>
      <c r="E19" t="s">
        <v>70</v>
      </c>
      <c r="F19" t="s">
        <v>63</v>
      </c>
      <c r="G19" t="s">
        <v>63</v>
      </c>
      <c r="H19" t="s">
        <v>64</v>
      </c>
      <c r="K19" t="s">
        <v>68</v>
      </c>
      <c r="N19" t="s">
        <v>73</v>
      </c>
    </row>
    <row r="20" spans="1:16" x14ac:dyDescent="0.35">
      <c r="A20" t="s">
        <v>12</v>
      </c>
      <c r="B20" t="s">
        <v>4</v>
      </c>
      <c r="C20" t="s">
        <v>65</v>
      </c>
      <c r="D20" t="s">
        <v>4</v>
      </c>
      <c r="E20" t="s">
        <v>65</v>
      </c>
      <c r="F20" t="s">
        <v>4</v>
      </c>
      <c r="G20" t="s">
        <v>54</v>
      </c>
      <c r="H20" t="s">
        <v>66</v>
      </c>
      <c r="I20" t="s">
        <v>71</v>
      </c>
      <c r="J20" t="s">
        <v>72</v>
      </c>
      <c r="K20" t="s">
        <v>62</v>
      </c>
      <c r="L20" t="s">
        <v>70</v>
      </c>
      <c r="M20" t="s">
        <v>63</v>
      </c>
      <c r="N20" t="s">
        <v>66</v>
      </c>
      <c r="O20" t="s">
        <v>71</v>
      </c>
      <c r="P20" t="s">
        <v>72</v>
      </c>
    </row>
    <row r="21" spans="1:16" x14ac:dyDescent="0.35">
      <c r="A21" t="s">
        <v>21</v>
      </c>
      <c r="B21">
        <v>3337.625</v>
      </c>
      <c r="C21">
        <v>1433.9777663461173</v>
      </c>
      <c r="D21">
        <f>Model2Realistic!E2</f>
        <v>2493.1666666666665</v>
      </c>
      <c r="E21">
        <f>Model2Realistic!F2</f>
        <v>109.95426763987938</v>
      </c>
      <c r="F21">
        <v>1576.4166666666667</v>
      </c>
      <c r="G21">
        <v>277.6250719145437</v>
      </c>
      <c r="H21">
        <f>SQRT((B21-F21)^2)</f>
        <v>1761.2083333333333</v>
      </c>
      <c r="I21">
        <f>SQRT((D21-F21)^2)</f>
        <v>916.74999999999977</v>
      </c>
      <c r="J21">
        <f>SQRT((B21-D21)^2)</f>
        <v>844.45833333333348</v>
      </c>
      <c r="K21">
        <v>3337.625</v>
      </c>
      <c r="L21">
        <f>D21</f>
        <v>2493.1666666666665</v>
      </c>
      <c r="M21">
        <v>1576.4166666666667</v>
      </c>
      <c r="N21">
        <f>SQRT((K21-M21)^2)</f>
        <v>1761.2083333333333</v>
      </c>
      <c r="O21">
        <f>SQRT((L21-M21)^2)</f>
        <v>916.74999999999977</v>
      </c>
      <c r="P21">
        <f>SQRT((K21-L21)^2)</f>
        <v>844.45833333333348</v>
      </c>
    </row>
    <row r="22" spans="1:16" x14ac:dyDescent="0.35">
      <c r="A22" t="s">
        <v>22</v>
      </c>
      <c r="B22">
        <v>14277.375</v>
      </c>
      <c r="C22">
        <v>7007.9333961143639</v>
      </c>
      <c r="D22">
        <f>Model2Realistic!E3</f>
        <v>13578.32261904762</v>
      </c>
      <c r="E22">
        <f>Model2Realistic!F3</f>
        <v>635.8419828964727</v>
      </c>
      <c r="F22">
        <v>9927.5</v>
      </c>
      <c r="G22">
        <v>5029.2871761314245</v>
      </c>
      <c r="H22">
        <f t="shared" ref="H22:H34" si="7">SQRT((B22-F22)^2)</f>
        <v>4349.875</v>
      </c>
      <c r="I22">
        <f t="shared" ref="I22:I34" si="8">SQRT((D22-F22)^2)</f>
        <v>3650.8226190476198</v>
      </c>
      <c r="J22">
        <f t="shared" ref="J22:J34" si="9">SQRT((B22-D22)^2)</f>
        <v>699.05238095238019</v>
      </c>
      <c r="K22">
        <v>10939.75</v>
      </c>
      <c r="L22">
        <f>D22-D21</f>
        <v>11085.155952380954</v>
      </c>
      <c r="M22">
        <v>8351.0833333333339</v>
      </c>
      <c r="N22">
        <f t="shared" ref="N22:N24" si="10">SQRT((K22-M22)^2)</f>
        <v>2588.6666666666661</v>
      </c>
      <c r="O22">
        <f t="shared" ref="O22:O24" si="11">SQRT((L22-M22)^2)</f>
        <v>2734.0726190476198</v>
      </c>
      <c r="P22">
        <f t="shared" ref="P22:P24" si="12">SQRT((K22-L22)^2)</f>
        <v>145.40595238095375</v>
      </c>
    </row>
    <row r="23" spans="1:16" x14ac:dyDescent="0.35">
      <c r="A23" t="s">
        <v>23</v>
      </c>
      <c r="B23">
        <v>19403</v>
      </c>
      <c r="C23">
        <v>2838.9044982175783</v>
      </c>
      <c r="D23">
        <f>Model2Realistic!E4</f>
        <v>18609.291666666668</v>
      </c>
      <c r="E23">
        <f>Model2Realistic!F4</f>
        <v>270.79301622990369</v>
      </c>
      <c r="F23">
        <v>14636.5</v>
      </c>
      <c r="G23">
        <v>462.30928500301616</v>
      </c>
      <c r="H23">
        <f t="shared" si="7"/>
        <v>4766.5</v>
      </c>
      <c r="I23">
        <f t="shared" si="8"/>
        <v>3972.7916666666679</v>
      </c>
      <c r="J23">
        <f t="shared" si="9"/>
        <v>793.70833333333212</v>
      </c>
      <c r="K23">
        <v>5125.625</v>
      </c>
      <c r="L23">
        <f t="shared" ref="L23:L24" si="13">D23-D22</f>
        <v>5030.9690476190481</v>
      </c>
      <c r="M23">
        <v>4709</v>
      </c>
      <c r="N23">
        <f t="shared" si="10"/>
        <v>416.625</v>
      </c>
      <c r="O23">
        <f t="shared" si="11"/>
        <v>321.96904761904807</v>
      </c>
      <c r="P23">
        <f t="shared" si="12"/>
        <v>94.655952380951931</v>
      </c>
    </row>
    <row r="24" spans="1:16" x14ac:dyDescent="0.35">
      <c r="A24" t="s">
        <v>24</v>
      </c>
      <c r="B24">
        <v>38296.75</v>
      </c>
      <c r="C24">
        <v>6463.1856647863679</v>
      </c>
      <c r="D24">
        <f>Model2Realistic!E5</f>
        <v>36396.083333333336</v>
      </c>
      <c r="E24">
        <f>Model2Realistic!F5</f>
        <v>2312.4487772104753</v>
      </c>
      <c r="F24">
        <v>31555.083333333332</v>
      </c>
      <c r="G24">
        <v>2695.1540643450339</v>
      </c>
      <c r="H24">
        <f t="shared" si="7"/>
        <v>6741.6666666666679</v>
      </c>
      <c r="I24">
        <f t="shared" si="8"/>
        <v>4841.0000000000036</v>
      </c>
      <c r="J24">
        <f t="shared" si="9"/>
        <v>1900.6666666666642</v>
      </c>
      <c r="K24">
        <v>18893.75</v>
      </c>
      <c r="L24">
        <f t="shared" si="13"/>
        <v>17786.791666666668</v>
      </c>
      <c r="M24">
        <v>16918.583333333332</v>
      </c>
      <c r="N24">
        <f t="shared" si="10"/>
        <v>1975.1666666666679</v>
      </c>
      <c r="O24">
        <f t="shared" si="11"/>
        <v>868.20833333333576</v>
      </c>
      <c r="P24">
        <f t="shared" si="12"/>
        <v>1106.9583333333321</v>
      </c>
    </row>
    <row r="26" spans="1:16" x14ac:dyDescent="0.35">
      <c r="A26" t="s">
        <v>67</v>
      </c>
    </row>
    <row r="27" spans="1:16" x14ac:dyDescent="0.35">
      <c r="A27" t="s">
        <v>37</v>
      </c>
    </row>
    <row r="28" spans="1:16" x14ac:dyDescent="0.35">
      <c r="A28" t="s">
        <v>46</v>
      </c>
      <c r="B28">
        <v>0.5</v>
      </c>
      <c r="C28">
        <v>0.5</v>
      </c>
      <c r="D28">
        <f>Model2Realistic!E8</f>
        <v>0.66666666666666663</v>
      </c>
      <c r="E28">
        <f>Model2Realistic!F8</f>
        <v>0.15590239111558088</v>
      </c>
      <c r="F28">
        <v>0</v>
      </c>
      <c r="G28">
        <v>0</v>
      </c>
      <c r="H28">
        <f t="shared" si="7"/>
        <v>0.5</v>
      </c>
      <c r="I28">
        <f t="shared" si="8"/>
        <v>0.66666666666666663</v>
      </c>
      <c r="J28">
        <f t="shared" si="9"/>
        <v>0.16666666666666663</v>
      </c>
    </row>
    <row r="29" spans="1:16" x14ac:dyDescent="0.35">
      <c r="A29" t="s">
        <v>47</v>
      </c>
      <c r="B29">
        <v>0</v>
      </c>
      <c r="C29">
        <v>0</v>
      </c>
      <c r="D29">
        <f>Model2Realistic!E9</f>
        <v>0</v>
      </c>
      <c r="E29">
        <f>Model2Realistic!F9</f>
        <v>0</v>
      </c>
      <c r="F29">
        <v>0</v>
      </c>
      <c r="G29">
        <v>0</v>
      </c>
      <c r="H29">
        <f t="shared" si="7"/>
        <v>0</v>
      </c>
      <c r="I29">
        <f t="shared" si="8"/>
        <v>0</v>
      </c>
      <c r="J29">
        <f t="shared" si="9"/>
        <v>0</v>
      </c>
    </row>
    <row r="30" spans="1:16" x14ac:dyDescent="0.35">
      <c r="A30" t="s">
        <v>48</v>
      </c>
      <c r="B30">
        <v>0</v>
      </c>
      <c r="C30">
        <v>0</v>
      </c>
      <c r="D30">
        <f>Model2Realistic!E10</f>
        <v>0</v>
      </c>
      <c r="E30">
        <f>Model2Realistic!F10</f>
        <v>0</v>
      </c>
      <c r="F30">
        <v>0</v>
      </c>
      <c r="G30">
        <v>0</v>
      </c>
      <c r="H30">
        <f t="shared" si="7"/>
        <v>0</v>
      </c>
      <c r="I30">
        <f t="shared" si="8"/>
        <v>0</v>
      </c>
      <c r="J30">
        <f t="shared" si="9"/>
        <v>0</v>
      </c>
    </row>
    <row r="31" spans="1:16" x14ac:dyDescent="0.35">
      <c r="A31" t="s">
        <v>49</v>
      </c>
      <c r="B31">
        <v>1.25</v>
      </c>
      <c r="C31">
        <v>0.82915619758884995</v>
      </c>
      <c r="D31">
        <f>Model2Realistic!E11</f>
        <v>0.95833333333333337</v>
      </c>
      <c r="E31">
        <f>Model2Realistic!F11</f>
        <v>0.15590239111558088</v>
      </c>
      <c r="F31">
        <v>8.3333333333333329E-2</v>
      </c>
      <c r="G31">
        <v>0.11785113019775792</v>
      </c>
      <c r="H31">
        <f t="shared" si="7"/>
        <v>1.1666666666666667</v>
      </c>
      <c r="I31">
        <f t="shared" si="8"/>
        <v>0.875</v>
      </c>
      <c r="J31">
        <f t="shared" si="9"/>
        <v>0.29166666666666663</v>
      </c>
    </row>
    <row r="32" spans="1:16" x14ac:dyDescent="0.35">
      <c r="A32" t="s">
        <v>50</v>
      </c>
      <c r="B32">
        <v>0</v>
      </c>
      <c r="C32">
        <v>0</v>
      </c>
      <c r="D32">
        <f>Model2Realistic!E12</f>
        <v>0</v>
      </c>
      <c r="E32">
        <f>Model2Realistic!F12</f>
        <v>0</v>
      </c>
      <c r="F32">
        <v>0</v>
      </c>
      <c r="G32">
        <v>0</v>
      </c>
      <c r="H32">
        <f t="shared" si="7"/>
        <v>0</v>
      </c>
      <c r="I32">
        <f t="shared" si="8"/>
        <v>0</v>
      </c>
      <c r="J32">
        <f t="shared" si="9"/>
        <v>0</v>
      </c>
    </row>
    <row r="33" spans="1:10" x14ac:dyDescent="0.35">
      <c r="A33" t="s">
        <v>51</v>
      </c>
      <c r="B33">
        <v>0</v>
      </c>
      <c r="C33">
        <v>0</v>
      </c>
      <c r="D33">
        <f>Model2Realistic!E13</f>
        <v>0</v>
      </c>
      <c r="E33">
        <f>Model2Realistic!F13</f>
        <v>0</v>
      </c>
      <c r="F33">
        <v>0</v>
      </c>
      <c r="G33">
        <v>0</v>
      </c>
      <c r="H33">
        <f t="shared" si="7"/>
        <v>0</v>
      </c>
      <c r="I33">
        <f t="shared" si="8"/>
        <v>0</v>
      </c>
      <c r="J33">
        <f t="shared" si="9"/>
        <v>0</v>
      </c>
    </row>
    <row r="34" spans="1:10" x14ac:dyDescent="0.35">
      <c r="A34" t="s">
        <v>52</v>
      </c>
      <c r="B34">
        <v>1.75</v>
      </c>
      <c r="C34">
        <v>0.96824583655185426</v>
      </c>
      <c r="D34">
        <f>Model2Realistic!E14</f>
        <v>1.625</v>
      </c>
      <c r="E34">
        <f>Model2Realistic!F14</f>
        <v>0.30618621784789724</v>
      </c>
      <c r="F34">
        <v>8.3333333333333329E-2</v>
      </c>
      <c r="G34">
        <v>0.11785113019775792</v>
      </c>
      <c r="H34">
        <f t="shared" si="7"/>
        <v>1.6666666666666667</v>
      </c>
      <c r="I34">
        <f t="shared" si="8"/>
        <v>1.5416666666666667</v>
      </c>
      <c r="J34">
        <f t="shared" si="9"/>
        <v>0.125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26A8-E6BD-41F8-9FC2-B39A4E49ACDC}">
  <dimension ref="A1:E25"/>
  <sheetViews>
    <sheetView workbookViewId="0">
      <selection activeCell="E46" sqref="E46"/>
    </sheetView>
  </sheetViews>
  <sheetFormatPr baseColWidth="10" defaultRowHeight="14.5" x14ac:dyDescent="0.35"/>
  <sheetData>
    <row r="1" spans="1:5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 t="s">
        <v>5</v>
      </c>
      <c r="B2">
        <v>1896</v>
      </c>
      <c r="C2">
        <v>1777</v>
      </c>
      <c r="D2">
        <v>1674</v>
      </c>
      <c r="E2">
        <f>AVERAGE(B2:D2)</f>
        <v>1782.3333333333333</v>
      </c>
    </row>
    <row r="3" spans="1:5" x14ac:dyDescent="0.35">
      <c r="A3" s="2" t="s">
        <v>6</v>
      </c>
      <c r="B3">
        <v>1671</v>
      </c>
      <c r="C3">
        <v>9697</v>
      </c>
      <c r="E3">
        <f>AVERAGE(B3:D3)</f>
        <v>5684</v>
      </c>
    </row>
    <row r="4" spans="1:5" x14ac:dyDescent="0.35">
      <c r="A4" s="2" t="s">
        <v>7</v>
      </c>
      <c r="B4">
        <v>14816</v>
      </c>
      <c r="C4">
        <v>13489</v>
      </c>
      <c r="D4">
        <v>16931</v>
      </c>
      <c r="E4">
        <f>AVERAGE(B4:D4)</f>
        <v>15078.666666666666</v>
      </c>
    </row>
    <row r="5" spans="1:5" x14ac:dyDescent="0.35">
      <c r="A5" s="2" t="s">
        <v>8</v>
      </c>
      <c r="B5">
        <v>34260</v>
      </c>
      <c r="C5">
        <v>27392</v>
      </c>
      <c r="D5">
        <v>32194</v>
      </c>
      <c r="E5">
        <f>AVERAGE(B5:D5)</f>
        <v>31282</v>
      </c>
    </row>
    <row r="6" spans="1:5" x14ac:dyDescent="0.35">
      <c r="A6" t="s">
        <v>9</v>
      </c>
      <c r="B6" s="1" t="s">
        <v>1</v>
      </c>
      <c r="C6" s="1" t="s">
        <v>2</v>
      </c>
      <c r="D6" s="1" t="s">
        <v>3</v>
      </c>
      <c r="E6" s="1" t="s">
        <v>4</v>
      </c>
    </row>
    <row r="7" spans="1:5" x14ac:dyDescent="0.35">
      <c r="A7" s="2" t="s">
        <v>5</v>
      </c>
      <c r="B7">
        <v>1437</v>
      </c>
      <c r="C7">
        <v>1038</v>
      </c>
      <c r="D7">
        <v>1499</v>
      </c>
      <c r="E7">
        <f>AVERAGE(B7:D7)</f>
        <v>1324.6666666666667</v>
      </c>
    </row>
    <row r="8" spans="1:5" x14ac:dyDescent="0.35">
      <c r="A8" s="2" t="s">
        <v>6</v>
      </c>
      <c r="B8">
        <v>4468</v>
      </c>
      <c r="C8">
        <v>8605</v>
      </c>
      <c r="D8">
        <v>9233</v>
      </c>
      <c r="E8">
        <f>AVERAGE(B8:D8)</f>
        <v>7435.333333333333</v>
      </c>
    </row>
    <row r="9" spans="1:5" x14ac:dyDescent="0.35">
      <c r="A9" s="2" t="s">
        <v>7</v>
      </c>
      <c r="B9">
        <v>23114</v>
      </c>
      <c r="C9">
        <v>17906</v>
      </c>
      <c r="D9">
        <v>9233</v>
      </c>
      <c r="E9">
        <f>AVERAGE(B9:D9)</f>
        <v>16751</v>
      </c>
    </row>
    <row r="10" spans="1:5" x14ac:dyDescent="0.35">
      <c r="A10" s="2" t="s">
        <v>8</v>
      </c>
      <c r="B10">
        <v>42606</v>
      </c>
      <c r="C10">
        <v>33161</v>
      </c>
      <c r="D10">
        <v>25335</v>
      </c>
      <c r="E10">
        <f>AVERAGE(B10:D10)</f>
        <v>33700.666666666664</v>
      </c>
    </row>
    <row r="11" spans="1:5" x14ac:dyDescent="0.35">
      <c r="A11" t="s">
        <v>10</v>
      </c>
      <c r="B11" s="1" t="s">
        <v>1</v>
      </c>
      <c r="C11" s="1" t="s">
        <v>2</v>
      </c>
      <c r="D11" s="1" t="s">
        <v>3</v>
      </c>
      <c r="E11" s="1" t="s">
        <v>4</v>
      </c>
    </row>
    <row r="12" spans="1:5" x14ac:dyDescent="0.35">
      <c r="A12" s="2" t="s">
        <v>5</v>
      </c>
      <c r="B12">
        <v>1586</v>
      </c>
      <c r="C12">
        <v>1037</v>
      </c>
      <c r="D12">
        <v>3219</v>
      </c>
      <c r="E12">
        <f>AVERAGE(B12:D12)</f>
        <v>1947.3333333333333</v>
      </c>
    </row>
    <row r="13" spans="1:5" x14ac:dyDescent="0.35">
      <c r="A13" s="2" t="s">
        <v>6</v>
      </c>
      <c r="B13">
        <v>10583</v>
      </c>
      <c r="C13">
        <v>8740</v>
      </c>
      <c r="E13">
        <f>AVERAGE(B13:D13)</f>
        <v>9661.5</v>
      </c>
    </row>
    <row r="14" spans="1:5" x14ac:dyDescent="0.35">
      <c r="A14" s="2" t="s">
        <v>7</v>
      </c>
      <c r="B14">
        <v>14663</v>
      </c>
      <c r="C14">
        <v>17293</v>
      </c>
      <c r="D14">
        <v>18741</v>
      </c>
      <c r="E14">
        <f>AVERAGE(B14:D14)</f>
        <v>16899</v>
      </c>
    </row>
    <row r="15" spans="1:5" x14ac:dyDescent="0.35">
      <c r="A15" s="2" t="s">
        <v>8</v>
      </c>
      <c r="B15">
        <v>28631</v>
      </c>
      <c r="C15">
        <v>27510</v>
      </c>
      <c r="D15">
        <v>34063</v>
      </c>
      <c r="E15">
        <f>AVERAGE(B15:D15)</f>
        <v>30068</v>
      </c>
    </row>
    <row r="16" spans="1:5" x14ac:dyDescent="0.35">
      <c r="A16" t="s">
        <v>11</v>
      </c>
      <c r="B16" s="1" t="s">
        <v>1</v>
      </c>
      <c r="C16" s="1" t="s">
        <v>2</v>
      </c>
      <c r="D16" s="1" t="s">
        <v>3</v>
      </c>
      <c r="E16" s="1" t="s">
        <v>4</v>
      </c>
    </row>
    <row r="17" spans="1:5" x14ac:dyDescent="0.35">
      <c r="A17" s="2" t="s">
        <v>5</v>
      </c>
      <c r="B17">
        <v>1311</v>
      </c>
      <c r="C17">
        <v>1133</v>
      </c>
      <c r="D17">
        <v>1310</v>
      </c>
      <c r="E17">
        <f>AVERAGE(B17:D17)</f>
        <v>1251.3333333333333</v>
      </c>
    </row>
    <row r="18" spans="1:5" x14ac:dyDescent="0.35">
      <c r="A18" s="2" t="s">
        <v>6</v>
      </c>
      <c r="B18">
        <v>4350</v>
      </c>
      <c r="C18">
        <v>3372</v>
      </c>
      <c r="D18">
        <v>24589</v>
      </c>
      <c r="E18">
        <f>AVERAGE(B18:D18)</f>
        <v>10770.333333333334</v>
      </c>
    </row>
    <row r="19" spans="1:5" x14ac:dyDescent="0.35">
      <c r="A19" s="2" t="s">
        <v>7</v>
      </c>
      <c r="B19">
        <v>4350</v>
      </c>
      <c r="C19">
        <v>8870</v>
      </c>
      <c r="D19">
        <v>16232</v>
      </c>
      <c r="E19">
        <f>AVERAGE(B19:D19)</f>
        <v>9817.3333333333339</v>
      </c>
    </row>
    <row r="20" spans="1:5" x14ac:dyDescent="0.35">
      <c r="A20" s="2" t="s">
        <v>8</v>
      </c>
      <c r="B20">
        <v>34227</v>
      </c>
      <c r="C20">
        <v>25276</v>
      </c>
      <c r="D20">
        <v>34006</v>
      </c>
      <c r="E20">
        <f>AVERAGE(B20:D20)</f>
        <v>31169.666666666668</v>
      </c>
    </row>
    <row r="21" spans="1:5" x14ac:dyDescent="0.35">
      <c r="A21" s="3" t="s">
        <v>4</v>
      </c>
      <c r="B21" s="1" t="s">
        <v>1</v>
      </c>
      <c r="C21" s="1" t="s">
        <v>2</v>
      </c>
      <c r="D21" s="1" t="s">
        <v>3</v>
      </c>
      <c r="E21" s="1" t="s">
        <v>4</v>
      </c>
    </row>
    <row r="22" spans="1:5" x14ac:dyDescent="0.35">
      <c r="A22" s="2" t="s">
        <v>5</v>
      </c>
      <c r="B22">
        <f>AVERAGE(B17,B12,B7,B2)</f>
        <v>1557.5</v>
      </c>
      <c r="C22">
        <f>AVERAGE(C2,C7,C12,C17)</f>
        <v>1246.25</v>
      </c>
      <c r="D22">
        <f>AVERAGE(D17,D12,D7,D2)</f>
        <v>1925.5</v>
      </c>
      <c r="E22">
        <f>AVERAGE(B22,C22,D22)</f>
        <v>1576.4166666666667</v>
      </c>
    </row>
    <row r="23" spans="1:5" x14ac:dyDescent="0.35">
      <c r="A23" s="2" t="s">
        <v>6</v>
      </c>
      <c r="B23">
        <f>AVERAGE(B3,B8,B13,B18)</f>
        <v>5268</v>
      </c>
      <c r="C23">
        <f>AVERAGE(C18,C13,C8,C3)</f>
        <v>7603.5</v>
      </c>
      <c r="D23">
        <f>AVERAGE(D18,D13,D8,D3)</f>
        <v>16911</v>
      </c>
      <c r="E23">
        <f>AVERAGE(B23:D23)</f>
        <v>9927.5</v>
      </c>
    </row>
    <row r="24" spans="1:5" x14ac:dyDescent="0.35">
      <c r="A24" s="2" t="s">
        <v>7</v>
      </c>
      <c r="B24">
        <f>AVERAGE(B19,B14,B9,B4)</f>
        <v>14235.75</v>
      </c>
      <c r="C24">
        <f>AVERAGE(C19,C14,C9,C4)</f>
        <v>14389.5</v>
      </c>
      <c r="D24">
        <f>AVERAGE(D19,D14,D9,D4)</f>
        <v>15284.25</v>
      </c>
      <c r="E24">
        <f>AVERAGE(B24:D24)</f>
        <v>14636.5</v>
      </c>
    </row>
    <row r="25" spans="1:5" x14ac:dyDescent="0.35">
      <c r="A25" s="2" t="s">
        <v>8</v>
      </c>
      <c r="B25">
        <f>AVERAGE(B20,B15,B10,B5)</f>
        <v>34931</v>
      </c>
      <c r="C25">
        <f>AVERAGE(C20,C15,C10,C5)</f>
        <v>28334.75</v>
      </c>
      <c r="D25">
        <f>AVERAGE(D20,D15,D10,D5)</f>
        <v>31399.5</v>
      </c>
      <c r="E25">
        <f>AVERAGE(B25:D25)</f>
        <v>31555.083333333332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E53EB-3C8B-4BDC-9821-F590CB243045}">
  <dimension ref="A1:K14"/>
  <sheetViews>
    <sheetView workbookViewId="0">
      <selection activeCell="I16" sqref="I16"/>
    </sheetView>
  </sheetViews>
  <sheetFormatPr baseColWidth="10" defaultRowHeight="14.5" x14ac:dyDescent="0.35"/>
  <cols>
    <col min="1" max="1" width="37.36328125" bestFit="1" customWidth="1"/>
    <col min="2" max="2" width="12.6328125" bestFit="1" customWidth="1"/>
    <col min="3" max="3" width="16.453125" bestFit="1" customWidth="1"/>
    <col min="4" max="4" width="17.6328125" bestFit="1" customWidth="1"/>
    <col min="5" max="5" width="12.36328125" bestFit="1" customWidth="1"/>
    <col min="6" max="6" width="17.6328125" bestFit="1" customWidth="1"/>
    <col min="7" max="7" width="12.36328125" bestFit="1" customWidth="1"/>
    <col min="8" max="8" width="16.453125" bestFit="1" customWidth="1"/>
    <col min="9" max="9" width="12.6328125" bestFit="1" customWidth="1"/>
  </cols>
  <sheetData>
    <row r="1" spans="1:11" x14ac:dyDescent="0.3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4</v>
      </c>
      <c r="K1" t="s">
        <v>53</v>
      </c>
    </row>
    <row r="2" spans="1:11" x14ac:dyDescent="0.35">
      <c r="A2" t="s">
        <v>21</v>
      </c>
      <c r="B2">
        <v>2222</v>
      </c>
      <c r="C2">
        <v>2286</v>
      </c>
      <c r="D2">
        <v>2286</v>
      </c>
      <c r="E2">
        <v>2287</v>
      </c>
      <c r="F2">
        <v>2290</v>
      </c>
      <c r="G2">
        <v>4527</v>
      </c>
      <c r="H2">
        <v>2293</v>
      </c>
      <c r="I2">
        <v>2869</v>
      </c>
      <c r="J2">
        <f>AVERAGE(B2:I2)</f>
        <v>2632.5</v>
      </c>
      <c r="K2">
        <f>_xlfn.STDEV.P(B2:I2)</f>
        <v>742.09450206830127</v>
      </c>
    </row>
    <row r="3" spans="1:11" x14ac:dyDescent="0.35">
      <c r="A3" t="s">
        <v>22</v>
      </c>
      <c r="C3">
        <v>9959</v>
      </c>
      <c r="D3">
        <v>22697</v>
      </c>
      <c r="E3">
        <v>28037</v>
      </c>
      <c r="F3">
        <v>10119</v>
      </c>
      <c r="G3">
        <v>12424</v>
      </c>
      <c r="H3">
        <v>25853</v>
      </c>
      <c r="I3">
        <v>29075</v>
      </c>
      <c r="J3">
        <f t="shared" ref="J3:J14" si="0">AVERAGE(B3:I3)</f>
        <v>19737.714285714286</v>
      </c>
      <c r="K3">
        <f t="shared" ref="K3:K14" si="1">_xlfn.STDEV.P(B3:I3)</f>
        <v>7962.8644651152963</v>
      </c>
    </row>
    <row r="4" spans="1:11" x14ac:dyDescent="0.35">
      <c r="A4" t="s">
        <v>23</v>
      </c>
      <c r="B4">
        <v>17591</v>
      </c>
      <c r="C4">
        <v>19272</v>
      </c>
      <c r="D4">
        <v>22275</v>
      </c>
      <c r="E4">
        <v>19764</v>
      </c>
      <c r="F4">
        <v>15120</v>
      </c>
      <c r="G4">
        <v>17425</v>
      </c>
      <c r="H4">
        <v>17543</v>
      </c>
      <c r="I4">
        <v>20632</v>
      </c>
      <c r="J4">
        <f t="shared" si="0"/>
        <v>18702.75</v>
      </c>
      <c r="K4">
        <f t="shared" si="1"/>
        <v>2091.1427348461893</v>
      </c>
    </row>
    <row r="5" spans="1:11" x14ac:dyDescent="0.35">
      <c r="A5" t="s">
        <v>24</v>
      </c>
      <c r="B5">
        <v>33291</v>
      </c>
      <c r="C5">
        <v>37713</v>
      </c>
      <c r="D5">
        <v>42069</v>
      </c>
      <c r="E5">
        <v>37337</v>
      </c>
      <c r="F5">
        <v>27437</v>
      </c>
      <c r="G5">
        <v>29761</v>
      </c>
      <c r="H5">
        <v>37351</v>
      </c>
      <c r="I5">
        <v>38369</v>
      </c>
      <c r="J5">
        <f t="shared" si="0"/>
        <v>35416</v>
      </c>
      <c r="K5">
        <f t="shared" si="1"/>
        <v>4553.1909689798867</v>
      </c>
    </row>
    <row r="7" spans="1:11" x14ac:dyDescent="0.35">
      <c r="A7" t="s">
        <v>37</v>
      </c>
      <c r="B7" t="s">
        <v>38</v>
      </c>
      <c r="C7" t="s">
        <v>39</v>
      </c>
      <c r="D7" t="s">
        <v>40</v>
      </c>
      <c r="E7" t="s">
        <v>41</v>
      </c>
      <c r="F7" t="s">
        <v>42</v>
      </c>
      <c r="G7" t="s">
        <v>43</v>
      </c>
      <c r="H7" t="s">
        <v>44</v>
      </c>
      <c r="I7" t="s">
        <v>45</v>
      </c>
      <c r="J7" t="s">
        <v>4</v>
      </c>
      <c r="K7" t="s">
        <v>54</v>
      </c>
    </row>
    <row r="8" spans="1:11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2</v>
      </c>
      <c r="G8">
        <v>1</v>
      </c>
      <c r="H8">
        <v>0</v>
      </c>
      <c r="I8">
        <v>0</v>
      </c>
      <c r="J8">
        <f t="shared" si="0"/>
        <v>0.375</v>
      </c>
      <c r="K8">
        <f t="shared" si="1"/>
        <v>0.69597054535375269</v>
      </c>
    </row>
    <row r="9" spans="1:11" x14ac:dyDescent="0.35">
      <c r="A9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>
        <f t="shared" si="1"/>
        <v>0</v>
      </c>
    </row>
    <row r="10" spans="1:11" x14ac:dyDescent="0.35">
      <c r="A10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  <c r="K10">
        <f t="shared" si="1"/>
        <v>0</v>
      </c>
    </row>
    <row r="11" spans="1:11" x14ac:dyDescent="0.35">
      <c r="A11" t="s">
        <v>49</v>
      </c>
      <c r="B11">
        <v>0</v>
      </c>
      <c r="C11">
        <v>1</v>
      </c>
      <c r="D11">
        <v>3</v>
      </c>
      <c r="E11">
        <v>1</v>
      </c>
      <c r="F11">
        <v>0</v>
      </c>
      <c r="G11">
        <v>0</v>
      </c>
      <c r="H11">
        <v>1</v>
      </c>
      <c r="I11">
        <v>1</v>
      </c>
      <c r="J11">
        <f t="shared" si="0"/>
        <v>0.875</v>
      </c>
      <c r="K11">
        <f t="shared" si="1"/>
        <v>0.92702481088695787</v>
      </c>
    </row>
    <row r="12" spans="1:11" x14ac:dyDescent="0.35">
      <c r="A12" t="s">
        <v>50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0</v>
      </c>
      <c r="K12">
        <f t="shared" si="1"/>
        <v>0</v>
      </c>
    </row>
    <row r="13" spans="1:11" x14ac:dyDescent="0.35">
      <c r="A13" t="s">
        <v>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  <c r="K13">
        <f t="shared" si="1"/>
        <v>0</v>
      </c>
    </row>
    <row r="14" spans="1:11" x14ac:dyDescent="0.35">
      <c r="A14" t="s">
        <v>52</v>
      </c>
      <c r="B14">
        <v>0</v>
      </c>
      <c r="C14">
        <v>1</v>
      </c>
      <c r="D14">
        <v>3</v>
      </c>
      <c r="E14">
        <v>1</v>
      </c>
      <c r="F14">
        <v>2</v>
      </c>
      <c r="G14">
        <v>1</v>
      </c>
      <c r="H14">
        <v>1</v>
      </c>
      <c r="I14">
        <v>1</v>
      </c>
      <c r="J14">
        <f t="shared" si="0"/>
        <v>1.25</v>
      </c>
      <c r="K14">
        <f t="shared" si="1"/>
        <v>0.82915619758884995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DE19A-F229-4CF9-83AA-2CA0D81B0545}">
  <dimension ref="A1:K14"/>
  <sheetViews>
    <sheetView workbookViewId="0">
      <selection activeCell="H26" sqref="H26"/>
    </sheetView>
  </sheetViews>
  <sheetFormatPr baseColWidth="10" defaultRowHeight="14.5" x14ac:dyDescent="0.35"/>
  <cols>
    <col min="1" max="1" width="37.36328125" bestFit="1" customWidth="1"/>
    <col min="2" max="3" width="16.453125" bestFit="1" customWidth="1"/>
    <col min="4" max="4" width="12.36328125" bestFit="1" customWidth="1"/>
    <col min="5" max="5" width="17.6328125" bestFit="1" customWidth="1"/>
    <col min="6" max="6" width="12.36328125" bestFit="1" customWidth="1"/>
    <col min="7" max="7" width="17.6328125" bestFit="1" customWidth="1"/>
    <col min="8" max="9" width="12.6328125" bestFit="1" customWidth="1"/>
  </cols>
  <sheetData>
    <row r="1" spans="1:11" x14ac:dyDescent="0.35">
      <c r="A1" t="s">
        <v>12</v>
      </c>
      <c r="B1" t="s">
        <v>25</v>
      </c>
      <c r="C1" t="s">
        <v>14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20</v>
      </c>
      <c r="J1" t="s">
        <v>4</v>
      </c>
      <c r="K1" t="s">
        <v>53</v>
      </c>
    </row>
    <row r="2" spans="1:11" x14ac:dyDescent="0.35">
      <c r="A2" t="s">
        <v>21</v>
      </c>
      <c r="B2">
        <v>2223</v>
      </c>
      <c r="C2">
        <v>2281</v>
      </c>
      <c r="D2">
        <v>2291</v>
      </c>
      <c r="E2">
        <v>2282</v>
      </c>
      <c r="F2">
        <v>2282</v>
      </c>
      <c r="G2">
        <v>2291</v>
      </c>
      <c r="H2">
        <v>2290</v>
      </c>
      <c r="I2">
        <v>2289</v>
      </c>
      <c r="J2">
        <f>AVERAGE(B2:I2)</f>
        <v>2278.625</v>
      </c>
      <c r="K2">
        <f>_xlfn.STDEV.P(B2:I2)</f>
        <v>21.406409670937347</v>
      </c>
    </row>
    <row r="3" spans="1:11" x14ac:dyDescent="0.35">
      <c r="A3" t="s">
        <v>22</v>
      </c>
      <c r="D3">
        <v>15209</v>
      </c>
      <c r="E3">
        <v>12173</v>
      </c>
      <c r="F3">
        <v>17914</v>
      </c>
      <c r="H3">
        <v>10169</v>
      </c>
      <c r="I3">
        <v>17627</v>
      </c>
      <c r="J3">
        <f t="shared" ref="J3:J14" si="0">AVERAGE(B3:I3)</f>
        <v>14618.4</v>
      </c>
      <c r="K3">
        <f t="shared" ref="K3:K14" si="1">_xlfn.STDEV.P(B3:I3)</f>
        <v>3034.4226205326113</v>
      </c>
    </row>
    <row r="4" spans="1:11" x14ac:dyDescent="0.35">
      <c r="A4" t="s">
        <v>23</v>
      </c>
      <c r="B4">
        <v>18371</v>
      </c>
      <c r="C4">
        <v>19995</v>
      </c>
      <c r="D4">
        <v>29200</v>
      </c>
      <c r="E4">
        <v>17174</v>
      </c>
      <c r="F4">
        <v>17581</v>
      </c>
      <c r="G4">
        <v>22269</v>
      </c>
      <c r="H4">
        <v>15170</v>
      </c>
      <c r="I4">
        <v>17283</v>
      </c>
      <c r="J4">
        <f t="shared" si="0"/>
        <v>19630.375</v>
      </c>
      <c r="K4">
        <f t="shared" si="1"/>
        <v>4121.557228084429</v>
      </c>
    </row>
    <row r="5" spans="1:11" x14ac:dyDescent="0.35">
      <c r="A5" t="s">
        <v>24</v>
      </c>
      <c r="B5">
        <v>34305</v>
      </c>
      <c r="C5">
        <v>35858</v>
      </c>
      <c r="D5">
        <v>48429</v>
      </c>
      <c r="E5">
        <v>34175</v>
      </c>
      <c r="F5">
        <v>39382</v>
      </c>
      <c r="G5">
        <v>38120</v>
      </c>
      <c r="H5">
        <v>29802</v>
      </c>
      <c r="I5">
        <v>39242</v>
      </c>
      <c r="J5">
        <f t="shared" si="0"/>
        <v>37414.125</v>
      </c>
      <c r="K5">
        <f t="shared" si="1"/>
        <v>5118.1533641905453</v>
      </c>
    </row>
    <row r="7" spans="1:11" x14ac:dyDescent="0.35">
      <c r="A7" t="s">
        <v>37</v>
      </c>
      <c r="B7" t="s">
        <v>55</v>
      </c>
      <c r="C7" t="s">
        <v>39</v>
      </c>
      <c r="D7" t="s">
        <v>56</v>
      </c>
      <c r="E7" t="s">
        <v>57</v>
      </c>
      <c r="F7" t="s">
        <v>58</v>
      </c>
      <c r="G7" t="s">
        <v>59</v>
      </c>
      <c r="H7" t="s">
        <v>60</v>
      </c>
      <c r="I7" t="s">
        <v>45</v>
      </c>
      <c r="J7" t="s">
        <v>4</v>
      </c>
      <c r="K7" t="s">
        <v>53</v>
      </c>
    </row>
    <row r="8" spans="1:11" x14ac:dyDescent="0.35">
      <c r="A8" t="s">
        <v>46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f t="shared" si="0"/>
        <v>0.25</v>
      </c>
      <c r="K8">
        <f t="shared" si="1"/>
        <v>0.4330127018922193</v>
      </c>
    </row>
    <row r="9" spans="1:11" x14ac:dyDescent="0.35">
      <c r="A9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>
        <f t="shared" si="1"/>
        <v>0</v>
      </c>
    </row>
    <row r="10" spans="1:11" x14ac:dyDescent="0.35">
      <c r="A10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  <c r="K10">
        <f t="shared" si="1"/>
        <v>0</v>
      </c>
    </row>
    <row r="11" spans="1:11" x14ac:dyDescent="0.35">
      <c r="A11" t="s">
        <v>49</v>
      </c>
      <c r="B11">
        <v>0</v>
      </c>
      <c r="C11">
        <v>1</v>
      </c>
      <c r="D11">
        <v>3</v>
      </c>
      <c r="E11">
        <v>2</v>
      </c>
      <c r="F11">
        <v>1</v>
      </c>
      <c r="G11">
        <v>2</v>
      </c>
      <c r="H11">
        <v>1</v>
      </c>
      <c r="I11">
        <v>1</v>
      </c>
      <c r="J11">
        <f t="shared" si="0"/>
        <v>1.375</v>
      </c>
      <c r="K11">
        <f t="shared" si="1"/>
        <v>0.85695682505013049</v>
      </c>
    </row>
    <row r="12" spans="1:11" x14ac:dyDescent="0.35">
      <c r="A12" t="s">
        <v>50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0</v>
      </c>
      <c r="K12">
        <f t="shared" si="1"/>
        <v>0</v>
      </c>
    </row>
    <row r="13" spans="1:11" x14ac:dyDescent="0.35">
      <c r="A13" t="s">
        <v>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  <c r="K13">
        <f t="shared" si="1"/>
        <v>0</v>
      </c>
    </row>
    <row r="14" spans="1:11" x14ac:dyDescent="0.35">
      <c r="A14" t="s">
        <v>52</v>
      </c>
      <c r="B14">
        <v>0</v>
      </c>
      <c r="C14">
        <v>1</v>
      </c>
      <c r="D14">
        <v>3</v>
      </c>
      <c r="E14">
        <v>3</v>
      </c>
      <c r="F14">
        <v>1</v>
      </c>
      <c r="G14">
        <v>2</v>
      </c>
      <c r="H14">
        <v>2</v>
      </c>
      <c r="I14">
        <v>1</v>
      </c>
      <c r="J14">
        <f t="shared" si="0"/>
        <v>1.625</v>
      </c>
      <c r="K14">
        <f t="shared" si="1"/>
        <v>0.99215674164922152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642A4-A61D-4930-B22E-9E7A1AB304F7}">
  <dimension ref="A1:K14"/>
  <sheetViews>
    <sheetView workbookViewId="0">
      <selection activeCell="I17" sqref="I17"/>
    </sheetView>
  </sheetViews>
  <sheetFormatPr baseColWidth="10" defaultRowHeight="14.5" x14ac:dyDescent="0.35"/>
  <cols>
    <col min="1" max="1" width="37.36328125" bestFit="1" customWidth="1"/>
    <col min="2" max="2" width="16.453125" bestFit="1" customWidth="1"/>
    <col min="3" max="3" width="12.6328125" bestFit="1" customWidth="1"/>
    <col min="4" max="5" width="12.36328125" bestFit="1" customWidth="1"/>
    <col min="6" max="7" width="17.6328125" bestFit="1" customWidth="1"/>
    <col min="8" max="8" width="16.453125" bestFit="1" customWidth="1"/>
    <col min="9" max="9" width="12.6328125" bestFit="1" customWidth="1"/>
  </cols>
  <sheetData>
    <row r="1" spans="1:11" x14ac:dyDescent="0.35">
      <c r="A1" t="s">
        <v>12</v>
      </c>
      <c r="B1" t="s">
        <v>25</v>
      </c>
      <c r="C1" t="s">
        <v>31</v>
      </c>
      <c r="D1" t="s">
        <v>26</v>
      </c>
      <c r="E1" t="s">
        <v>16</v>
      </c>
      <c r="F1" t="s">
        <v>17</v>
      </c>
      <c r="G1" t="s">
        <v>29</v>
      </c>
      <c r="H1" t="s">
        <v>19</v>
      </c>
      <c r="I1" t="s">
        <v>20</v>
      </c>
      <c r="J1" t="s">
        <v>4</v>
      </c>
      <c r="K1" t="s">
        <v>53</v>
      </c>
    </row>
    <row r="2" spans="1:11" x14ac:dyDescent="0.35">
      <c r="A2" t="s">
        <v>21</v>
      </c>
      <c r="B2">
        <v>2812</v>
      </c>
      <c r="C2">
        <v>2281</v>
      </c>
      <c r="D2">
        <v>2285</v>
      </c>
      <c r="E2">
        <v>2286</v>
      </c>
      <c r="F2">
        <v>2284</v>
      </c>
      <c r="G2">
        <v>2287</v>
      </c>
      <c r="H2">
        <v>2294</v>
      </c>
      <c r="I2">
        <v>2298</v>
      </c>
      <c r="J2">
        <f>AVERAGE(B2:I2)</f>
        <v>2353.375</v>
      </c>
      <c r="K2">
        <f>_xlfn.STDEV.P(B2:I2)</f>
        <v>173.42140691102699</v>
      </c>
    </row>
    <row r="3" spans="1:11" x14ac:dyDescent="0.35">
      <c r="A3" t="s">
        <v>22</v>
      </c>
      <c r="B3">
        <v>5303</v>
      </c>
      <c r="C3">
        <v>15197</v>
      </c>
      <c r="E3">
        <v>22331</v>
      </c>
      <c r="F3">
        <v>28673</v>
      </c>
      <c r="G3">
        <v>4965</v>
      </c>
      <c r="H3">
        <v>5032</v>
      </c>
      <c r="I3">
        <v>12685</v>
      </c>
      <c r="J3">
        <f t="shared" ref="J3:J14" si="0">AVERAGE(B3:I3)</f>
        <v>13455.142857142857</v>
      </c>
      <c r="K3">
        <f t="shared" ref="K3:K14" si="1">_xlfn.STDEV.P(B3:I3)</f>
        <v>8647.7123057169847</v>
      </c>
    </row>
    <row r="4" spans="1:11" x14ac:dyDescent="0.35">
      <c r="A4" t="s">
        <v>23</v>
      </c>
      <c r="B4">
        <v>19861</v>
      </c>
      <c r="C4">
        <v>24513</v>
      </c>
      <c r="D4">
        <v>17497</v>
      </c>
      <c r="E4">
        <v>21903</v>
      </c>
      <c r="F4">
        <v>20476</v>
      </c>
      <c r="G4">
        <v>14259</v>
      </c>
      <c r="H4">
        <v>24720</v>
      </c>
      <c r="I4">
        <v>17686</v>
      </c>
      <c r="J4">
        <f t="shared" si="0"/>
        <v>20114.375</v>
      </c>
      <c r="K4">
        <f t="shared" si="1"/>
        <v>3372.4417688634744</v>
      </c>
    </row>
    <row r="5" spans="1:11" x14ac:dyDescent="0.35">
      <c r="A5" t="s">
        <v>24</v>
      </c>
      <c r="B5">
        <v>37967</v>
      </c>
      <c r="C5">
        <v>40975</v>
      </c>
      <c r="D5">
        <v>32970</v>
      </c>
      <c r="E5">
        <v>53710</v>
      </c>
      <c r="F5">
        <v>37979</v>
      </c>
      <c r="G5">
        <v>36065</v>
      </c>
      <c r="H5">
        <v>44511</v>
      </c>
      <c r="I5">
        <v>31857</v>
      </c>
      <c r="J5">
        <f t="shared" si="0"/>
        <v>39504.25</v>
      </c>
      <c r="K5">
        <f t="shared" si="1"/>
        <v>6583.3958325092381</v>
      </c>
    </row>
    <row r="7" spans="1:11" x14ac:dyDescent="0.35">
      <c r="A7" t="s">
        <v>37</v>
      </c>
      <c r="B7" t="s">
        <v>55</v>
      </c>
      <c r="C7" t="s">
        <v>61</v>
      </c>
      <c r="D7" t="s">
        <v>56</v>
      </c>
      <c r="E7" t="s">
        <v>41</v>
      </c>
      <c r="F7" t="s">
        <v>42</v>
      </c>
      <c r="G7" t="s">
        <v>59</v>
      </c>
      <c r="H7" t="s">
        <v>44</v>
      </c>
      <c r="I7" t="s">
        <v>45</v>
      </c>
      <c r="J7" t="s">
        <v>4</v>
      </c>
      <c r="K7" t="s">
        <v>53</v>
      </c>
    </row>
    <row r="8" spans="1:11" x14ac:dyDescent="0.3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f t="shared" si="0"/>
        <v>0.375</v>
      </c>
      <c r="K8">
        <f t="shared" si="1"/>
        <v>0.48412291827592713</v>
      </c>
    </row>
    <row r="9" spans="1:11" x14ac:dyDescent="0.35">
      <c r="A9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>
        <f t="shared" si="1"/>
        <v>0</v>
      </c>
    </row>
    <row r="10" spans="1:11" x14ac:dyDescent="0.35">
      <c r="A10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  <c r="K10">
        <f t="shared" si="1"/>
        <v>0</v>
      </c>
    </row>
    <row r="11" spans="1:11" x14ac:dyDescent="0.35">
      <c r="A11" t="s">
        <v>49</v>
      </c>
      <c r="B11">
        <v>0</v>
      </c>
      <c r="C11">
        <v>0</v>
      </c>
      <c r="D11">
        <v>0</v>
      </c>
      <c r="E11">
        <v>3</v>
      </c>
      <c r="F11">
        <v>1</v>
      </c>
      <c r="G11">
        <v>2</v>
      </c>
      <c r="H11">
        <v>3</v>
      </c>
      <c r="I11">
        <v>1</v>
      </c>
      <c r="J11">
        <f t="shared" si="0"/>
        <v>1.25</v>
      </c>
      <c r="K11">
        <f t="shared" si="1"/>
        <v>1.1989578808281798</v>
      </c>
    </row>
    <row r="12" spans="1:11" x14ac:dyDescent="0.35">
      <c r="A12" t="s">
        <v>50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0</v>
      </c>
      <c r="K12">
        <f t="shared" si="1"/>
        <v>0</v>
      </c>
    </row>
    <row r="13" spans="1:11" x14ac:dyDescent="0.35">
      <c r="A13" t="s">
        <v>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  <c r="K13">
        <f t="shared" si="1"/>
        <v>0</v>
      </c>
    </row>
    <row r="14" spans="1:11" x14ac:dyDescent="0.35">
      <c r="A14" t="s">
        <v>52</v>
      </c>
      <c r="B14">
        <v>0</v>
      </c>
      <c r="C14">
        <v>0</v>
      </c>
      <c r="D14">
        <v>0</v>
      </c>
      <c r="E14">
        <v>3</v>
      </c>
      <c r="F14">
        <v>1</v>
      </c>
      <c r="G14">
        <v>3</v>
      </c>
      <c r="H14">
        <v>4</v>
      </c>
      <c r="I14">
        <v>2</v>
      </c>
      <c r="J14">
        <f t="shared" si="0"/>
        <v>1.625</v>
      </c>
      <c r="K14">
        <f t="shared" si="1"/>
        <v>1.4947825928876748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190C1-7C2D-4CF8-9335-503EA36612A6}">
  <dimension ref="A1:F14"/>
  <sheetViews>
    <sheetView workbookViewId="0">
      <selection activeCell="F36" sqref="F36"/>
    </sheetView>
  </sheetViews>
  <sheetFormatPr baseColWidth="10" defaultRowHeight="14.5" x14ac:dyDescent="0.35"/>
  <cols>
    <col min="1" max="1" width="36.81640625" customWidth="1"/>
  </cols>
  <sheetData>
    <row r="1" spans="1:6" x14ac:dyDescent="0.35">
      <c r="A1" t="s">
        <v>12</v>
      </c>
      <c r="B1" t="s">
        <v>33</v>
      </c>
      <c r="C1" t="s">
        <v>34</v>
      </c>
      <c r="D1" t="s">
        <v>35</v>
      </c>
      <c r="E1" t="s">
        <v>4</v>
      </c>
      <c r="F1" t="s">
        <v>53</v>
      </c>
    </row>
    <row r="2" spans="1:6" x14ac:dyDescent="0.35">
      <c r="A2" t="s">
        <v>21</v>
      </c>
      <c r="B2">
        <f>Model2Random1!J2</f>
        <v>2632.5</v>
      </c>
      <c r="C2">
        <f>Model2Random2!J2</f>
        <v>2278.625</v>
      </c>
      <c r="D2">
        <f>Model2Random3!J2</f>
        <v>2353.375</v>
      </c>
      <c r="E2">
        <f>AVERAGE(B2:D2)</f>
        <v>2421.5</v>
      </c>
      <c r="F2">
        <f>_xlfn.STDEV.P(B2:D2)</f>
        <v>152.28841195792498</v>
      </c>
    </row>
    <row r="3" spans="1:6" x14ac:dyDescent="0.35">
      <c r="A3" t="s">
        <v>22</v>
      </c>
      <c r="B3">
        <f>Model2Random1!J3</f>
        <v>19737.714285714286</v>
      </c>
      <c r="C3">
        <f>Model2Random2!J3</f>
        <v>14618.4</v>
      </c>
      <c r="D3">
        <f>Model2Random3!J3</f>
        <v>13455.142857142857</v>
      </c>
      <c r="E3">
        <f t="shared" ref="E3:E14" si="0">AVERAGE(B3:D3)</f>
        <v>15937.085714285713</v>
      </c>
      <c r="F3">
        <f t="shared" ref="F3:F5" si="1">_xlfn.STDEV.P(B3:D3)</f>
        <v>2729.0871426872786</v>
      </c>
    </row>
    <row r="4" spans="1:6" x14ac:dyDescent="0.35">
      <c r="A4" t="s">
        <v>23</v>
      </c>
      <c r="B4">
        <f>Model2Random1!J4</f>
        <v>18702.75</v>
      </c>
      <c r="C4">
        <f>Model2Random2!J4</f>
        <v>19630.375</v>
      </c>
      <c r="D4">
        <f>Model2Random3!J4</f>
        <v>20114.375</v>
      </c>
      <c r="E4">
        <f t="shared" si="0"/>
        <v>19482.5</v>
      </c>
      <c r="F4">
        <f t="shared" si="1"/>
        <v>585.70273852583841</v>
      </c>
    </row>
    <row r="5" spans="1:6" x14ac:dyDescent="0.35">
      <c r="A5" t="s">
        <v>24</v>
      </c>
      <c r="B5">
        <f>Model2Random1!J5</f>
        <v>35416</v>
      </c>
      <c r="C5">
        <f>Model2Random2!J5</f>
        <v>37414.125</v>
      </c>
      <c r="D5">
        <f>Model2Random3!J5</f>
        <v>39504.25</v>
      </c>
      <c r="E5">
        <f t="shared" si="0"/>
        <v>37444.791666666664</v>
      </c>
      <c r="F5">
        <f t="shared" si="1"/>
        <v>1669.161935215461</v>
      </c>
    </row>
    <row r="7" spans="1:6" x14ac:dyDescent="0.35">
      <c r="A7" t="s">
        <v>37</v>
      </c>
      <c r="B7" t="s">
        <v>33</v>
      </c>
      <c r="C7" t="s">
        <v>34</v>
      </c>
      <c r="D7" t="s">
        <v>35</v>
      </c>
      <c r="E7" t="s">
        <v>4</v>
      </c>
      <c r="F7" t="s">
        <v>69</v>
      </c>
    </row>
    <row r="8" spans="1:6" x14ac:dyDescent="0.35">
      <c r="A8" t="s">
        <v>46</v>
      </c>
      <c r="B8">
        <f>Model2Random1!J8</f>
        <v>0.375</v>
      </c>
      <c r="C8">
        <f>Model2Random2!J8</f>
        <v>0.25</v>
      </c>
      <c r="D8">
        <f>Model2Random3!J8</f>
        <v>0.375</v>
      </c>
      <c r="E8">
        <f t="shared" si="0"/>
        <v>0.33333333333333331</v>
      </c>
      <c r="F8">
        <f>_xlfn.STDEV.P(B8:D8)</f>
        <v>5.892556509887896E-2</v>
      </c>
    </row>
    <row r="9" spans="1:6" x14ac:dyDescent="0.35">
      <c r="A9" t="s">
        <v>47</v>
      </c>
      <c r="B9">
        <f>Model2Random1!J9</f>
        <v>0</v>
      </c>
      <c r="C9">
        <f>Model2Random2!J9</f>
        <v>0</v>
      </c>
      <c r="D9">
        <f>Model2Random3!J9</f>
        <v>0</v>
      </c>
      <c r="E9">
        <f t="shared" si="0"/>
        <v>0</v>
      </c>
      <c r="F9">
        <f t="shared" ref="F9:F14" si="2">_xlfn.STDEV.P(B9:D9)</f>
        <v>0</v>
      </c>
    </row>
    <row r="10" spans="1:6" x14ac:dyDescent="0.35">
      <c r="A10" t="s">
        <v>48</v>
      </c>
      <c r="B10">
        <f>Model2Random1!J10</f>
        <v>0</v>
      </c>
      <c r="C10">
        <f>Model2Random2!J10</f>
        <v>0</v>
      </c>
      <c r="D10">
        <f>Model2Random3!J10</f>
        <v>0</v>
      </c>
      <c r="E10">
        <f t="shared" si="0"/>
        <v>0</v>
      </c>
      <c r="F10">
        <f t="shared" si="2"/>
        <v>0</v>
      </c>
    </row>
    <row r="11" spans="1:6" x14ac:dyDescent="0.35">
      <c r="A11" t="s">
        <v>49</v>
      </c>
      <c r="B11">
        <f>Model2Random1!J11</f>
        <v>0.875</v>
      </c>
      <c r="C11">
        <f>Model2Random2!J11</f>
        <v>1.375</v>
      </c>
      <c r="D11">
        <f>Model2Random3!J11</f>
        <v>1.25</v>
      </c>
      <c r="E11">
        <f t="shared" si="0"/>
        <v>1.1666666666666667</v>
      </c>
      <c r="F11">
        <f t="shared" si="2"/>
        <v>0.21245914639969937</v>
      </c>
    </row>
    <row r="12" spans="1:6" x14ac:dyDescent="0.35">
      <c r="A12" t="s">
        <v>50</v>
      </c>
      <c r="B12">
        <f>Model2Random1!J12</f>
        <v>0</v>
      </c>
      <c r="C12">
        <f>Model2Random2!J12</f>
        <v>0</v>
      </c>
      <c r="D12">
        <f>Model2Random3!J12</f>
        <v>0</v>
      </c>
      <c r="E12">
        <f t="shared" si="0"/>
        <v>0</v>
      </c>
      <c r="F12">
        <f t="shared" si="2"/>
        <v>0</v>
      </c>
    </row>
    <row r="13" spans="1:6" x14ac:dyDescent="0.35">
      <c r="A13" t="s">
        <v>51</v>
      </c>
      <c r="B13">
        <f>Model2Random1!J13</f>
        <v>0</v>
      </c>
      <c r="C13">
        <f>Model2Random2!J13</f>
        <v>0</v>
      </c>
      <c r="D13">
        <f>Model2Random3!J13</f>
        <v>0</v>
      </c>
      <c r="E13">
        <f t="shared" si="0"/>
        <v>0</v>
      </c>
      <c r="F13">
        <f t="shared" si="2"/>
        <v>0</v>
      </c>
    </row>
    <row r="14" spans="1:6" x14ac:dyDescent="0.35">
      <c r="A14" t="s">
        <v>52</v>
      </c>
      <c r="B14">
        <f>Model2Random1!J14</f>
        <v>1.25</v>
      </c>
      <c r="C14">
        <f>Model2Random2!J14</f>
        <v>1.625</v>
      </c>
      <c r="D14">
        <f>Model2Random3!J14</f>
        <v>1.625</v>
      </c>
      <c r="E14">
        <f t="shared" si="0"/>
        <v>1.5</v>
      </c>
      <c r="F14">
        <f t="shared" si="2"/>
        <v>0.17677669529663689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C6262-A3B8-4467-9A02-FA6E280C2F16}">
  <dimension ref="A1:K14"/>
  <sheetViews>
    <sheetView workbookViewId="0">
      <selection activeCell="J12" sqref="J12"/>
    </sheetView>
  </sheetViews>
  <sheetFormatPr baseColWidth="10" defaultRowHeight="14.5" x14ac:dyDescent="0.35"/>
  <cols>
    <col min="1" max="1" width="37.36328125" bestFit="1" customWidth="1"/>
    <col min="2" max="2" width="12.6328125" bestFit="1" customWidth="1"/>
    <col min="3" max="3" width="16.453125" bestFit="1" customWidth="1"/>
    <col min="4" max="4" width="17.6328125" bestFit="1" customWidth="1"/>
    <col min="5" max="5" width="12.36328125" bestFit="1" customWidth="1"/>
    <col min="6" max="6" width="17.6328125" bestFit="1" customWidth="1"/>
    <col min="7" max="7" width="12.36328125" bestFit="1" customWidth="1"/>
    <col min="8" max="8" width="16.453125" bestFit="1" customWidth="1"/>
    <col min="9" max="9" width="12.6328125" bestFit="1" customWidth="1"/>
  </cols>
  <sheetData>
    <row r="1" spans="1:11" x14ac:dyDescent="0.3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4</v>
      </c>
      <c r="K1" t="s">
        <v>53</v>
      </c>
    </row>
    <row r="2" spans="1:11" x14ac:dyDescent="0.35">
      <c r="A2" t="s">
        <v>21</v>
      </c>
      <c r="B2">
        <v>2808</v>
      </c>
      <c r="C2">
        <v>2283</v>
      </c>
      <c r="D2">
        <v>2281</v>
      </c>
      <c r="E2">
        <v>2870</v>
      </c>
      <c r="F2">
        <v>2285</v>
      </c>
      <c r="G2">
        <v>2287</v>
      </c>
      <c r="H2">
        <v>2873</v>
      </c>
      <c r="I2">
        <v>2289</v>
      </c>
      <c r="J2">
        <f>AVERAGE(B2:I2)</f>
        <v>2497</v>
      </c>
      <c r="K2">
        <f>_xlfn.STDEV.P(B2:I2)</f>
        <v>274.31414473191131</v>
      </c>
    </row>
    <row r="3" spans="1:11" x14ac:dyDescent="0.35">
      <c r="A3" t="s">
        <v>22</v>
      </c>
      <c r="B3">
        <v>13152</v>
      </c>
      <c r="C3">
        <v>9980</v>
      </c>
      <c r="D3">
        <v>21257</v>
      </c>
      <c r="F3">
        <v>4967</v>
      </c>
      <c r="G3">
        <v>21026</v>
      </c>
      <c r="H3">
        <v>13060</v>
      </c>
      <c r="I3">
        <v>12662</v>
      </c>
      <c r="J3">
        <f t="shared" ref="J3:J14" si="0">AVERAGE(B3:I3)</f>
        <v>13729.142857142857</v>
      </c>
      <c r="K3">
        <f t="shared" ref="K3:K14" si="1">_xlfn.STDEV.P(B3:I3)</f>
        <v>5380.7011871415161</v>
      </c>
    </row>
    <row r="4" spans="1:11" x14ac:dyDescent="0.35">
      <c r="A4" t="s">
        <v>23</v>
      </c>
      <c r="B4">
        <v>18153</v>
      </c>
      <c r="C4">
        <v>14981</v>
      </c>
      <c r="D4">
        <v>20839</v>
      </c>
      <c r="E4">
        <v>20905</v>
      </c>
      <c r="F4">
        <v>14275</v>
      </c>
      <c r="G4">
        <v>20604</v>
      </c>
      <c r="H4">
        <v>19928</v>
      </c>
      <c r="I4">
        <v>17663</v>
      </c>
      <c r="J4">
        <f t="shared" si="0"/>
        <v>18418.5</v>
      </c>
      <c r="K4">
        <f t="shared" si="1"/>
        <v>2467.8627392948742</v>
      </c>
    </row>
    <row r="5" spans="1:11" x14ac:dyDescent="0.35">
      <c r="A5" t="s">
        <v>24</v>
      </c>
      <c r="B5">
        <v>36368</v>
      </c>
      <c r="C5">
        <v>24645</v>
      </c>
      <c r="D5">
        <v>40758</v>
      </c>
      <c r="E5">
        <v>36775</v>
      </c>
      <c r="F5">
        <v>34972</v>
      </c>
      <c r="G5">
        <v>44585</v>
      </c>
      <c r="H5">
        <v>35672</v>
      </c>
      <c r="I5">
        <v>29789</v>
      </c>
      <c r="J5">
        <f t="shared" si="0"/>
        <v>35445.5</v>
      </c>
      <c r="K5">
        <f t="shared" si="1"/>
        <v>5736.8762188145565</v>
      </c>
    </row>
    <row r="7" spans="1:11" x14ac:dyDescent="0.35">
      <c r="A7" t="s">
        <v>37</v>
      </c>
      <c r="B7" t="s">
        <v>38</v>
      </c>
      <c r="C7" t="s">
        <v>39</v>
      </c>
      <c r="D7" t="s">
        <v>40</v>
      </c>
      <c r="E7" t="s">
        <v>41</v>
      </c>
      <c r="F7" t="s">
        <v>42</v>
      </c>
      <c r="G7" t="s">
        <v>43</v>
      </c>
      <c r="H7" t="s">
        <v>44</v>
      </c>
      <c r="I7" t="s">
        <v>45</v>
      </c>
      <c r="J7" t="s">
        <v>4</v>
      </c>
      <c r="K7" t="s">
        <v>53</v>
      </c>
    </row>
    <row r="8" spans="1:11" x14ac:dyDescent="0.35">
      <c r="A8" t="s">
        <v>46</v>
      </c>
      <c r="B8">
        <v>1</v>
      </c>
      <c r="C8">
        <v>2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f t="shared" si="0"/>
        <v>0.625</v>
      </c>
      <c r="K8">
        <f t="shared" si="1"/>
        <v>0.69597054535375269</v>
      </c>
    </row>
    <row r="9" spans="1:11" x14ac:dyDescent="0.35">
      <c r="A9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>
        <f t="shared" si="1"/>
        <v>0</v>
      </c>
    </row>
    <row r="10" spans="1:11" x14ac:dyDescent="0.35">
      <c r="A10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  <c r="K10">
        <f t="shared" si="1"/>
        <v>0</v>
      </c>
    </row>
    <row r="11" spans="1:11" x14ac:dyDescent="0.35">
      <c r="A11" t="s">
        <v>49</v>
      </c>
      <c r="B11">
        <v>0</v>
      </c>
      <c r="C11">
        <v>0</v>
      </c>
      <c r="D11">
        <v>1</v>
      </c>
      <c r="E11">
        <v>1</v>
      </c>
      <c r="F11">
        <v>3</v>
      </c>
      <c r="G11">
        <v>2</v>
      </c>
      <c r="H11">
        <v>0</v>
      </c>
      <c r="I11">
        <v>1</v>
      </c>
      <c r="J11">
        <f t="shared" si="0"/>
        <v>1</v>
      </c>
      <c r="K11">
        <f t="shared" si="1"/>
        <v>1</v>
      </c>
    </row>
    <row r="12" spans="1:11" x14ac:dyDescent="0.35">
      <c r="A12" t="s">
        <v>50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0</v>
      </c>
      <c r="K12">
        <f t="shared" si="1"/>
        <v>0</v>
      </c>
    </row>
    <row r="13" spans="1:11" x14ac:dyDescent="0.35">
      <c r="A13" t="s">
        <v>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  <c r="K13">
        <f t="shared" si="1"/>
        <v>0</v>
      </c>
    </row>
    <row r="14" spans="1:11" x14ac:dyDescent="0.35">
      <c r="A14" t="s">
        <v>52</v>
      </c>
      <c r="B14">
        <v>1</v>
      </c>
      <c r="C14">
        <v>2</v>
      </c>
      <c r="D14">
        <v>1</v>
      </c>
      <c r="E14">
        <v>1</v>
      </c>
      <c r="F14">
        <v>4</v>
      </c>
      <c r="G14">
        <v>2</v>
      </c>
      <c r="H14">
        <v>0</v>
      </c>
      <c r="I14">
        <v>2</v>
      </c>
      <c r="J14">
        <f t="shared" si="0"/>
        <v>1.625</v>
      </c>
      <c r="K14">
        <f t="shared" si="1"/>
        <v>1.1110243021644486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1C4C-0D6B-45FC-AD06-C72396E6FEE9}">
  <dimension ref="A1:K14"/>
  <sheetViews>
    <sheetView workbookViewId="0">
      <selection activeCell="I17" sqref="I17"/>
    </sheetView>
  </sheetViews>
  <sheetFormatPr baseColWidth="10" defaultRowHeight="14.5" x14ac:dyDescent="0.35"/>
  <cols>
    <col min="1" max="1" width="37.36328125" bestFit="1" customWidth="1"/>
    <col min="2" max="2" width="12.6328125" bestFit="1" customWidth="1"/>
    <col min="3" max="3" width="16.453125" bestFit="1" customWidth="1"/>
    <col min="4" max="4" width="17.6328125" bestFit="1" customWidth="1"/>
    <col min="5" max="5" width="12.36328125" bestFit="1" customWidth="1"/>
    <col min="6" max="6" width="17.6328125" bestFit="1" customWidth="1"/>
    <col min="7" max="7" width="12.36328125" bestFit="1" customWidth="1"/>
    <col min="8" max="8" width="16.453125" bestFit="1" customWidth="1"/>
    <col min="9" max="9" width="12.6328125" bestFit="1" customWidth="1"/>
  </cols>
  <sheetData>
    <row r="1" spans="1:11" x14ac:dyDescent="0.3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4</v>
      </c>
      <c r="K1" t="s">
        <v>53</v>
      </c>
    </row>
    <row r="2" spans="1:11" x14ac:dyDescent="0.35">
      <c r="A2" t="s">
        <v>21</v>
      </c>
      <c r="B2">
        <v>2808</v>
      </c>
      <c r="C2">
        <v>2283</v>
      </c>
      <c r="D2">
        <v>2866</v>
      </c>
      <c r="E2">
        <v>2286</v>
      </c>
      <c r="F2">
        <v>2279</v>
      </c>
      <c r="G2">
        <v>2881</v>
      </c>
      <c r="H2">
        <v>2877</v>
      </c>
      <c r="I2">
        <v>2727</v>
      </c>
      <c r="J2">
        <f>AVERAGE(B2:I2)</f>
        <v>2625.875</v>
      </c>
      <c r="K2">
        <f>_xlfn.STDEV.P(B2:I2)</f>
        <v>269.86313081819827</v>
      </c>
    </row>
    <row r="3" spans="1:11" x14ac:dyDescent="0.35">
      <c r="A3" t="s">
        <v>22</v>
      </c>
      <c r="C3">
        <v>26735</v>
      </c>
      <c r="E3">
        <v>10003</v>
      </c>
      <c r="G3">
        <v>10757</v>
      </c>
      <c r="H3">
        <v>5558</v>
      </c>
      <c r="I3">
        <v>10623</v>
      </c>
      <c r="J3">
        <f t="shared" ref="J3:J14" si="0">AVERAGE(B3:I3)</f>
        <v>12735.2</v>
      </c>
      <c r="K3">
        <f t="shared" ref="K3:K14" si="1">_xlfn.STDEV.P(B3:I3)</f>
        <v>7257.3573813062285</v>
      </c>
    </row>
    <row r="4" spans="1:11" x14ac:dyDescent="0.35">
      <c r="A4" t="s">
        <v>23</v>
      </c>
      <c r="B4">
        <v>18021</v>
      </c>
      <c r="C4">
        <v>18432</v>
      </c>
      <c r="D4">
        <v>20842</v>
      </c>
      <c r="E4">
        <v>15004</v>
      </c>
      <c r="F4">
        <v>17553</v>
      </c>
      <c r="G4">
        <v>20071</v>
      </c>
      <c r="H4">
        <v>17469</v>
      </c>
      <c r="I4">
        <v>19945</v>
      </c>
      <c r="J4">
        <f t="shared" si="0"/>
        <v>18417.125</v>
      </c>
      <c r="K4">
        <f t="shared" si="1"/>
        <v>1746.4941624222511</v>
      </c>
    </row>
    <row r="5" spans="1:11" x14ac:dyDescent="0.35">
      <c r="A5" t="s">
        <v>24</v>
      </c>
      <c r="B5">
        <v>33888</v>
      </c>
      <c r="C5">
        <v>36040</v>
      </c>
      <c r="D5">
        <v>36781</v>
      </c>
      <c r="E5">
        <v>29960</v>
      </c>
      <c r="F5">
        <v>33148</v>
      </c>
      <c r="G5">
        <v>36230</v>
      </c>
      <c r="H5">
        <v>37510</v>
      </c>
      <c r="I5">
        <v>29735</v>
      </c>
      <c r="J5">
        <f t="shared" si="0"/>
        <v>34161.5</v>
      </c>
      <c r="K5">
        <f t="shared" si="1"/>
        <v>2833.5087788817596</v>
      </c>
    </row>
    <row r="7" spans="1:11" x14ac:dyDescent="0.35">
      <c r="A7" t="s">
        <v>37</v>
      </c>
      <c r="B7" t="s">
        <v>38</v>
      </c>
      <c r="C7" t="s">
        <v>39</v>
      </c>
      <c r="D7" t="s">
        <v>40</v>
      </c>
      <c r="E7" t="s">
        <v>41</v>
      </c>
      <c r="F7" t="s">
        <v>42</v>
      </c>
      <c r="G7" t="s">
        <v>43</v>
      </c>
      <c r="H7" t="s">
        <v>44</v>
      </c>
      <c r="I7" t="s">
        <v>45</v>
      </c>
      <c r="J7" t="s">
        <v>4</v>
      </c>
      <c r="K7" t="s">
        <v>53</v>
      </c>
    </row>
    <row r="8" spans="1:11" x14ac:dyDescent="0.35">
      <c r="A8" t="s">
        <v>46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1</v>
      </c>
      <c r="J8">
        <f t="shared" si="0"/>
        <v>0.5</v>
      </c>
      <c r="K8">
        <f t="shared" si="1"/>
        <v>0.5</v>
      </c>
    </row>
    <row r="9" spans="1:11" x14ac:dyDescent="0.35">
      <c r="A9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>
        <f t="shared" si="1"/>
        <v>0</v>
      </c>
    </row>
    <row r="10" spans="1:11" x14ac:dyDescent="0.35">
      <c r="A10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  <c r="K10">
        <f t="shared" si="1"/>
        <v>0</v>
      </c>
    </row>
    <row r="11" spans="1:11" x14ac:dyDescent="0.35">
      <c r="A11" t="s">
        <v>49</v>
      </c>
      <c r="B11">
        <v>0</v>
      </c>
      <c r="C11">
        <v>0</v>
      </c>
      <c r="D11">
        <v>1</v>
      </c>
      <c r="E11">
        <v>1</v>
      </c>
      <c r="F11">
        <v>0</v>
      </c>
      <c r="G11">
        <v>2</v>
      </c>
      <c r="H11">
        <v>2</v>
      </c>
      <c r="I11">
        <v>0</v>
      </c>
      <c r="J11">
        <f t="shared" si="0"/>
        <v>0.75</v>
      </c>
      <c r="K11">
        <f t="shared" si="1"/>
        <v>0.82915619758884995</v>
      </c>
    </row>
    <row r="12" spans="1:11" x14ac:dyDescent="0.35">
      <c r="A12" t="s">
        <v>50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0</v>
      </c>
      <c r="K12">
        <f t="shared" si="1"/>
        <v>0</v>
      </c>
    </row>
    <row r="13" spans="1:11" x14ac:dyDescent="0.35">
      <c r="A13" t="s">
        <v>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  <c r="K13">
        <f t="shared" si="1"/>
        <v>0</v>
      </c>
    </row>
    <row r="14" spans="1:11" x14ac:dyDescent="0.35">
      <c r="A14" t="s">
        <v>52</v>
      </c>
      <c r="B14">
        <v>0</v>
      </c>
      <c r="C14">
        <v>0</v>
      </c>
      <c r="D14">
        <v>1</v>
      </c>
      <c r="E14">
        <v>2</v>
      </c>
      <c r="F14">
        <v>0</v>
      </c>
      <c r="G14">
        <v>3</v>
      </c>
      <c r="H14">
        <v>3</v>
      </c>
      <c r="I14">
        <v>1</v>
      </c>
      <c r="J14">
        <f t="shared" si="0"/>
        <v>1.25</v>
      </c>
      <c r="K14">
        <f t="shared" si="1"/>
        <v>1.1989578808281798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063A-01D3-4A90-BF8B-D4336713E730}">
  <dimension ref="A1:K14"/>
  <sheetViews>
    <sheetView workbookViewId="0">
      <selection activeCell="I16" sqref="I16"/>
    </sheetView>
  </sheetViews>
  <sheetFormatPr baseColWidth="10" defaultRowHeight="14.5" x14ac:dyDescent="0.35"/>
  <cols>
    <col min="1" max="1" width="37.36328125" bestFit="1" customWidth="1"/>
    <col min="2" max="2" width="12.6328125" bestFit="1" customWidth="1"/>
    <col min="3" max="3" width="16.453125" bestFit="1" customWidth="1"/>
    <col min="4" max="4" width="17.6328125" bestFit="1" customWidth="1"/>
    <col min="5" max="5" width="12.36328125" bestFit="1" customWidth="1"/>
    <col min="6" max="6" width="17.6328125" bestFit="1" customWidth="1"/>
    <col min="7" max="7" width="12.36328125" bestFit="1" customWidth="1"/>
    <col min="8" max="8" width="16.453125" bestFit="1" customWidth="1"/>
    <col min="9" max="9" width="12.6328125" bestFit="1" customWidth="1"/>
  </cols>
  <sheetData>
    <row r="1" spans="1:11" x14ac:dyDescent="0.3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4</v>
      </c>
      <c r="K1" t="s">
        <v>53</v>
      </c>
    </row>
    <row r="2" spans="1:11" x14ac:dyDescent="0.35">
      <c r="A2" t="s">
        <v>21</v>
      </c>
      <c r="B2">
        <v>2222</v>
      </c>
      <c r="C2">
        <v>2286</v>
      </c>
      <c r="D2">
        <v>2288</v>
      </c>
      <c r="E2">
        <v>2291</v>
      </c>
      <c r="F2">
        <v>2877</v>
      </c>
      <c r="G2">
        <v>2294</v>
      </c>
      <c r="H2">
        <v>2294</v>
      </c>
      <c r="I2">
        <v>2301</v>
      </c>
      <c r="J2">
        <f>AVERAGE(B2:I2)</f>
        <v>2356.625</v>
      </c>
      <c r="K2">
        <f>_xlfn.STDEV.P(B2:I2)</f>
        <v>198.07065500724735</v>
      </c>
    </row>
    <row r="3" spans="1:11" x14ac:dyDescent="0.35">
      <c r="A3" t="s">
        <v>22</v>
      </c>
      <c r="B3">
        <v>12578</v>
      </c>
      <c r="C3">
        <v>20698</v>
      </c>
      <c r="D3">
        <v>12650</v>
      </c>
      <c r="E3">
        <v>4976</v>
      </c>
      <c r="F3">
        <v>19056</v>
      </c>
      <c r="G3">
        <v>21452</v>
      </c>
      <c r="H3">
        <v>10037</v>
      </c>
      <c r="I3">
        <v>12718</v>
      </c>
      <c r="J3">
        <f t="shared" ref="J3:J14" si="0">AVERAGE(B3:I3)</f>
        <v>14270.625</v>
      </c>
      <c r="K3">
        <f t="shared" ref="K3:K14" si="1">_xlfn.STDEV.P(B3:I3)</f>
        <v>5338.5250055024562</v>
      </c>
    </row>
    <row r="4" spans="1:11" x14ac:dyDescent="0.35">
      <c r="A4" t="s">
        <v>23</v>
      </c>
      <c r="B4">
        <v>17579</v>
      </c>
      <c r="C4">
        <v>30015</v>
      </c>
      <c r="D4">
        <v>17651</v>
      </c>
      <c r="E4">
        <v>14270</v>
      </c>
      <c r="F4">
        <v>18715</v>
      </c>
      <c r="G4">
        <v>20951</v>
      </c>
      <c r="H4">
        <v>15038</v>
      </c>
      <c r="I4">
        <v>17719</v>
      </c>
      <c r="J4">
        <f t="shared" si="0"/>
        <v>18992.25</v>
      </c>
      <c r="K4">
        <f t="shared" si="1"/>
        <v>4593.0343660264507</v>
      </c>
    </row>
    <row r="5" spans="1:11" x14ac:dyDescent="0.35">
      <c r="A5" t="s">
        <v>24</v>
      </c>
      <c r="B5">
        <v>37019</v>
      </c>
      <c r="C5">
        <v>56573</v>
      </c>
      <c r="D5">
        <v>39547</v>
      </c>
      <c r="E5">
        <v>38451</v>
      </c>
      <c r="F5">
        <v>40507</v>
      </c>
      <c r="G5">
        <v>36150</v>
      </c>
      <c r="H5">
        <v>35907</v>
      </c>
      <c r="I5">
        <v>32496</v>
      </c>
      <c r="J5">
        <f t="shared" si="0"/>
        <v>39581.25</v>
      </c>
      <c r="K5">
        <f t="shared" si="1"/>
        <v>6827.2862608433225</v>
      </c>
    </row>
    <row r="7" spans="1:11" x14ac:dyDescent="0.35">
      <c r="A7" t="s">
        <v>37</v>
      </c>
      <c r="B7" t="s">
        <v>38</v>
      </c>
      <c r="C7" t="s">
        <v>39</v>
      </c>
      <c r="D7" t="s">
        <v>40</v>
      </c>
      <c r="E7" t="s">
        <v>41</v>
      </c>
      <c r="F7" t="s">
        <v>42</v>
      </c>
      <c r="G7" t="s">
        <v>43</v>
      </c>
      <c r="H7" t="s">
        <v>44</v>
      </c>
      <c r="I7" t="s">
        <v>45</v>
      </c>
      <c r="J7" t="s">
        <v>4</v>
      </c>
      <c r="K7" t="s">
        <v>53</v>
      </c>
    </row>
    <row r="8" spans="1:11" x14ac:dyDescent="0.35">
      <c r="A8" t="s">
        <v>46</v>
      </c>
      <c r="B8">
        <v>2</v>
      </c>
      <c r="C8">
        <v>0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f t="shared" si="0"/>
        <v>0.875</v>
      </c>
      <c r="K8">
        <f t="shared" si="1"/>
        <v>0.59947894041408989</v>
      </c>
    </row>
    <row r="9" spans="1:11" x14ac:dyDescent="0.35">
      <c r="A9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>
        <f t="shared" si="1"/>
        <v>0</v>
      </c>
    </row>
    <row r="10" spans="1:11" x14ac:dyDescent="0.35">
      <c r="A10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  <c r="K10">
        <f t="shared" si="1"/>
        <v>0</v>
      </c>
    </row>
    <row r="11" spans="1:11" x14ac:dyDescent="0.35">
      <c r="A11" t="s">
        <v>49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3</v>
      </c>
      <c r="I11">
        <v>2</v>
      </c>
      <c r="J11">
        <f t="shared" si="0"/>
        <v>1.125</v>
      </c>
      <c r="K11">
        <f t="shared" si="1"/>
        <v>0.92702481088695787</v>
      </c>
    </row>
    <row r="12" spans="1:11" x14ac:dyDescent="0.35">
      <c r="A12" t="s">
        <v>50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0</v>
      </c>
      <c r="K12">
        <f t="shared" si="1"/>
        <v>0</v>
      </c>
    </row>
    <row r="13" spans="1:11" x14ac:dyDescent="0.35">
      <c r="A13" t="s">
        <v>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  <c r="K13">
        <f t="shared" si="1"/>
        <v>0</v>
      </c>
    </row>
    <row r="14" spans="1:11" x14ac:dyDescent="0.35">
      <c r="A14" t="s">
        <v>52</v>
      </c>
      <c r="B14">
        <v>2</v>
      </c>
      <c r="C14">
        <v>0</v>
      </c>
      <c r="D14">
        <v>2</v>
      </c>
      <c r="E14">
        <v>2</v>
      </c>
      <c r="F14">
        <v>1</v>
      </c>
      <c r="G14">
        <v>2</v>
      </c>
      <c r="H14">
        <v>4</v>
      </c>
      <c r="I14">
        <v>3</v>
      </c>
      <c r="J14">
        <f t="shared" si="0"/>
        <v>2</v>
      </c>
      <c r="K14">
        <f t="shared" si="1"/>
        <v>1.1180339887498949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12</vt:i4>
      </vt:variant>
    </vt:vector>
  </HeadingPairs>
  <TitlesOfParts>
    <vt:vector size="23" baseType="lpstr">
      <vt:lpstr>HumanRandom</vt:lpstr>
      <vt:lpstr>HumanRealistic</vt:lpstr>
      <vt:lpstr>Model2Random1</vt:lpstr>
      <vt:lpstr>Model2Random2</vt:lpstr>
      <vt:lpstr>Model2Random3</vt:lpstr>
      <vt:lpstr>Model2Random</vt:lpstr>
      <vt:lpstr>Model2Realistic1</vt:lpstr>
      <vt:lpstr>Model2Realistic2</vt:lpstr>
      <vt:lpstr>Model2Realistic3</vt:lpstr>
      <vt:lpstr>Model2Realistic</vt:lpstr>
      <vt:lpstr>SpecifiedModelComparrision</vt:lpstr>
      <vt:lpstr>Model2Random1!output</vt:lpstr>
      <vt:lpstr>Model2Random2!output</vt:lpstr>
      <vt:lpstr>Model2Random3!output</vt:lpstr>
      <vt:lpstr>Model2Realistic1!output</vt:lpstr>
      <vt:lpstr>Model2Realistic3!output</vt:lpstr>
      <vt:lpstr>Model2Realistic2!output_1</vt:lpstr>
      <vt:lpstr>Model2Random1!output_error</vt:lpstr>
      <vt:lpstr>Model2Random2!output_error</vt:lpstr>
      <vt:lpstr>Model2Random3!output_error</vt:lpstr>
      <vt:lpstr>Model2Realistic1!output_error</vt:lpstr>
      <vt:lpstr>Model2Realistic2!output_error</vt:lpstr>
      <vt:lpstr>Model2Realistic3!output_error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Wiesner</dc:creator>
  <cp:lastModifiedBy>Timo Wiesner</cp:lastModifiedBy>
  <dcterms:created xsi:type="dcterms:W3CDTF">2015-06-05T18:19:34Z</dcterms:created>
  <dcterms:modified xsi:type="dcterms:W3CDTF">2025-01-10T09:08:39Z</dcterms:modified>
</cp:coreProperties>
</file>