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imow\Desktop\Bachelor Arbeit\DataAnalysis\ExcelFinals\"/>
    </mc:Choice>
  </mc:AlternateContent>
  <xr:revisionPtr revIDLastSave="0" documentId="13_ncr:1_{080C9025-5387-4EF1-AAEF-93172C65C0E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odel1Random" sheetId="1" r:id="rId1"/>
    <sheet name="Model1Realistic" sheetId="2" r:id="rId2"/>
    <sheet name="Model2Random" sheetId="3" r:id="rId3"/>
    <sheet name="Model2Realistic" sheetId="4" r:id="rId4"/>
    <sheet name="humanRealistic" sheetId="5" r:id="rId5"/>
    <sheet name="humanRandom" sheetId="6" r:id="rId6"/>
    <sheet name="InitialTestsComparrision" sheetId="12" r:id="rId7"/>
  </sheets>
  <definedNames>
    <definedName name="output" localSheetId="0">Model1Random!$A$1:$J$5</definedName>
    <definedName name="output" localSheetId="1">Model1Realistic!$A$1:$I$5</definedName>
    <definedName name="output_1" localSheetId="2">Model2Random!$A$1:$I$5</definedName>
    <definedName name="output_1" localSheetId="3">Model2Realistic!$A$1:$I$5</definedName>
    <definedName name="output_error" localSheetId="0">Model1Random!$B$8:$J$15</definedName>
    <definedName name="output_error" localSheetId="1">Model1Realistic!$A$8:$I$15</definedName>
    <definedName name="output_error" localSheetId="2">Model2Random!$A$8:$I$15</definedName>
    <definedName name="output_error" localSheetId="3">Model2Realistic!$A$9:$I$16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2" l="1"/>
  <c r="L5" i="12"/>
  <c r="M5" i="12"/>
  <c r="K4" i="12"/>
  <c r="N4" i="12"/>
  <c r="O24" i="12" l="1"/>
  <c r="P24" i="12"/>
  <c r="N24" i="12"/>
  <c r="P23" i="12"/>
  <c r="O23" i="12"/>
  <c r="N23" i="12"/>
  <c r="P22" i="12"/>
  <c r="O22" i="12"/>
  <c r="N22" i="12"/>
  <c r="P21" i="12"/>
  <c r="O21" i="12"/>
  <c r="N21" i="12"/>
  <c r="P4" i="12"/>
  <c r="P5" i="12"/>
  <c r="P6" i="12"/>
  <c r="P3" i="12"/>
  <c r="O4" i="12"/>
  <c r="O5" i="12"/>
  <c r="O6" i="12"/>
  <c r="O3" i="12"/>
  <c r="N5" i="12"/>
  <c r="N6" i="12"/>
  <c r="N3" i="12"/>
  <c r="M22" i="12" l="1"/>
  <c r="M23" i="12"/>
  <c r="M24" i="12"/>
  <c r="L23" i="12"/>
  <c r="L24" i="12"/>
  <c r="L22" i="12"/>
  <c r="K23" i="12"/>
  <c r="K24" i="12"/>
  <c r="K22" i="12"/>
  <c r="K21" i="12"/>
  <c r="M6" i="12"/>
  <c r="M4" i="12"/>
  <c r="L6" i="12"/>
  <c r="L4" i="12"/>
  <c r="K6" i="12"/>
  <c r="K3" i="12"/>
  <c r="L3" i="12"/>
  <c r="M21" i="12"/>
  <c r="L21" i="12"/>
  <c r="M3" i="12"/>
  <c r="J29" i="12"/>
  <c r="J30" i="12"/>
  <c r="J31" i="12"/>
  <c r="J32" i="12"/>
  <c r="J33" i="12"/>
  <c r="J34" i="12"/>
  <c r="I29" i="12"/>
  <c r="I30" i="12"/>
  <c r="I31" i="12"/>
  <c r="I32" i="12"/>
  <c r="I33" i="12"/>
  <c r="I34" i="12"/>
  <c r="H29" i="12"/>
  <c r="H30" i="12"/>
  <c r="H31" i="12"/>
  <c r="H32" i="12"/>
  <c r="H33" i="12"/>
  <c r="H34" i="12"/>
  <c r="J28" i="12"/>
  <c r="I28" i="12"/>
  <c r="H28" i="12"/>
  <c r="J22" i="12"/>
  <c r="J23" i="12"/>
  <c r="J24" i="12"/>
  <c r="I22" i="12"/>
  <c r="I23" i="12"/>
  <c r="I24" i="12"/>
  <c r="H22" i="12"/>
  <c r="H23" i="12"/>
  <c r="H24" i="12"/>
  <c r="J21" i="12"/>
  <c r="I21" i="12"/>
  <c r="H21" i="12"/>
  <c r="I16" i="12"/>
  <c r="J16" i="12"/>
  <c r="J11" i="12"/>
  <c r="J12" i="12"/>
  <c r="J13" i="12"/>
  <c r="J14" i="12"/>
  <c r="J15" i="12"/>
  <c r="I11" i="12"/>
  <c r="I12" i="12"/>
  <c r="I13" i="12"/>
  <c r="I14" i="12"/>
  <c r="I15" i="12"/>
  <c r="J10" i="12"/>
  <c r="I10" i="12"/>
  <c r="H11" i="12"/>
  <c r="H12" i="12"/>
  <c r="H13" i="12"/>
  <c r="H14" i="12"/>
  <c r="H15" i="12"/>
  <c r="H16" i="12"/>
  <c r="H10" i="12"/>
  <c r="J4" i="12"/>
  <c r="J5" i="12"/>
  <c r="J6" i="12"/>
  <c r="J3" i="12"/>
  <c r="I4" i="12"/>
  <c r="I5" i="12"/>
  <c r="I6" i="12"/>
  <c r="I3" i="12"/>
  <c r="H3" i="12"/>
  <c r="H4" i="12"/>
  <c r="H5" i="12"/>
  <c r="H6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21" i="12"/>
  <c r="G21" i="12"/>
  <c r="F22" i="12"/>
  <c r="G22" i="12"/>
  <c r="F23" i="12"/>
  <c r="G23" i="12"/>
  <c r="F24" i="12"/>
  <c r="G24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3" i="12"/>
  <c r="G3" i="12"/>
  <c r="F4" i="12"/>
  <c r="G4" i="12"/>
  <c r="F5" i="12"/>
  <c r="G5" i="12"/>
  <c r="F6" i="12"/>
  <c r="G6" i="12"/>
  <c r="F25" i="6"/>
  <c r="B22" i="6"/>
  <c r="B23" i="6"/>
  <c r="C22" i="6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21" i="12"/>
  <c r="E21" i="12"/>
  <c r="D22" i="12"/>
  <c r="E22" i="12"/>
  <c r="D23" i="12"/>
  <c r="E23" i="12"/>
  <c r="D24" i="12"/>
  <c r="E24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3" i="12"/>
  <c r="E3" i="12"/>
  <c r="D4" i="12"/>
  <c r="E4" i="12"/>
  <c r="D5" i="12"/>
  <c r="E5" i="12"/>
  <c r="D6" i="12"/>
  <c r="E6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21" i="12"/>
  <c r="C21" i="12"/>
  <c r="B22" i="12"/>
  <c r="C22" i="12"/>
  <c r="B23" i="12"/>
  <c r="C23" i="12"/>
  <c r="B24" i="12"/>
  <c r="C24" i="12"/>
  <c r="C10" i="12"/>
  <c r="C11" i="12"/>
  <c r="C12" i="12"/>
  <c r="C13" i="12"/>
  <c r="C14" i="12"/>
  <c r="C15" i="12"/>
  <c r="C16" i="12"/>
  <c r="C4" i="12"/>
  <c r="C5" i="12"/>
  <c r="C6" i="12"/>
  <c r="C3" i="12"/>
  <c r="B10" i="12"/>
  <c r="B11" i="12"/>
  <c r="B12" i="12"/>
  <c r="B13" i="12"/>
  <c r="B14" i="12"/>
  <c r="B15" i="12"/>
  <c r="B16" i="12"/>
  <c r="B3" i="12"/>
  <c r="B4" i="12"/>
  <c r="B5" i="12"/>
  <c r="B6" i="12"/>
  <c r="L10" i="1"/>
  <c r="L11" i="1"/>
  <c r="L12" i="1"/>
  <c r="L13" i="1"/>
  <c r="L14" i="1"/>
  <c r="L15" i="1"/>
  <c r="L9" i="1"/>
  <c r="L3" i="1"/>
  <c r="L4" i="1"/>
  <c r="L5" i="1"/>
  <c r="L2" i="1"/>
  <c r="K10" i="2"/>
  <c r="K11" i="2"/>
  <c r="K12" i="2"/>
  <c r="K13" i="2"/>
  <c r="K14" i="2"/>
  <c r="K15" i="2"/>
  <c r="K9" i="2"/>
  <c r="K3" i="2"/>
  <c r="K4" i="2"/>
  <c r="K5" i="2"/>
  <c r="K2" i="2"/>
  <c r="K10" i="3"/>
  <c r="K11" i="3"/>
  <c r="K12" i="3"/>
  <c r="K13" i="3"/>
  <c r="K14" i="3"/>
  <c r="K15" i="3"/>
  <c r="K9" i="3"/>
  <c r="K3" i="3"/>
  <c r="K4" i="3"/>
  <c r="K5" i="3"/>
  <c r="K2" i="3"/>
  <c r="K11" i="4"/>
  <c r="K12" i="4"/>
  <c r="K13" i="4"/>
  <c r="K14" i="4"/>
  <c r="K15" i="4"/>
  <c r="K16" i="4"/>
  <c r="K10" i="4"/>
  <c r="K3" i="4"/>
  <c r="K4" i="4"/>
  <c r="K5" i="4"/>
  <c r="K2" i="4"/>
  <c r="M35" i="6"/>
  <c r="M36" i="6"/>
  <c r="M37" i="6"/>
  <c r="M38" i="6"/>
  <c r="M39" i="6"/>
  <c r="M40" i="6"/>
  <c r="M27" i="6"/>
  <c r="M28" i="6"/>
  <c r="M29" i="6"/>
  <c r="M30" i="6"/>
  <c r="M31" i="6"/>
  <c r="M32" i="6"/>
  <c r="M19" i="6"/>
  <c r="M20" i="6"/>
  <c r="M21" i="6"/>
  <c r="M22" i="6"/>
  <c r="M23" i="6"/>
  <c r="M24" i="6"/>
  <c r="M11" i="6"/>
  <c r="M12" i="6"/>
  <c r="M13" i="6"/>
  <c r="M14" i="6"/>
  <c r="M15" i="6"/>
  <c r="M16" i="6"/>
  <c r="M34" i="6"/>
  <c r="M26" i="6"/>
  <c r="M18" i="6"/>
  <c r="M10" i="6"/>
  <c r="M3" i="6"/>
  <c r="M4" i="6"/>
  <c r="M5" i="6"/>
  <c r="M6" i="6"/>
  <c r="M7" i="6"/>
  <c r="M8" i="6"/>
  <c r="M2" i="6"/>
  <c r="N35" i="6"/>
  <c r="N36" i="6"/>
  <c r="N37" i="6"/>
  <c r="N38" i="6"/>
  <c r="N39" i="6"/>
  <c r="N40" i="6"/>
  <c r="N32" i="6"/>
  <c r="N27" i="6"/>
  <c r="N28" i="6"/>
  <c r="N29" i="6"/>
  <c r="N30" i="6"/>
  <c r="N31" i="6"/>
  <c r="N19" i="6"/>
  <c r="N20" i="6"/>
  <c r="N21" i="6"/>
  <c r="N22" i="6"/>
  <c r="N23" i="6"/>
  <c r="N24" i="6"/>
  <c r="N11" i="6"/>
  <c r="N12" i="6"/>
  <c r="N13" i="6"/>
  <c r="N14" i="6"/>
  <c r="N15" i="6"/>
  <c r="N16" i="6"/>
  <c r="N34" i="6"/>
  <c r="N26" i="6"/>
  <c r="N18" i="6"/>
  <c r="N10" i="6"/>
  <c r="N3" i="6"/>
  <c r="N4" i="6"/>
  <c r="N5" i="6"/>
  <c r="N6" i="6"/>
  <c r="N7" i="6"/>
  <c r="N8" i="6"/>
  <c r="N2" i="6"/>
  <c r="F23" i="6"/>
  <c r="F24" i="6"/>
  <c r="F18" i="6"/>
  <c r="F19" i="6"/>
  <c r="F20" i="6"/>
  <c r="F13" i="6"/>
  <c r="F14" i="6"/>
  <c r="F15" i="6"/>
  <c r="F8" i="6"/>
  <c r="F9" i="6"/>
  <c r="F10" i="6"/>
  <c r="F17" i="6"/>
  <c r="F12" i="6"/>
  <c r="F7" i="6"/>
  <c r="F3" i="6"/>
  <c r="F4" i="6"/>
  <c r="F5" i="6"/>
  <c r="F2" i="6"/>
  <c r="N35" i="5"/>
  <c r="N36" i="5"/>
  <c r="N37" i="5"/>
  <c r="N38" i="5"/>
  <c r="N39" i="5"/>
  <c r="N40" i="5"/>
  <c r="N27" i="5"/>
  <c r="N28" i="5"/>
  <c r="N29" i="5"/>
  <c r="N30" i="5"/>
  <c r="N31" i="5"/>
  <c r="N32" i="5"/>
  <c r="N19" i="5"/>
  <c r="N20" i="5"/>
  <c r="N21" i="5"/>
  <c r="N22" i="5"/>
  <c r="N23" i="5"/>
  <c r="N24" i="5"/>
  <c r="N11" i="5"/>
  <c r="N12" i="5"/>
  <c r="N13" i="5"/>
  <c r="N14" i="5"/>
  <c r="N15" i="5"/>
  <c r="N16" i="5"/>
  <c r="N34" i="5"/>
  <c r="N26" i="5"/>
  <c r="N18" i="5"/>
  <c r="N10" i="5"/>
  <c r="F23" i="5"/>
  <c r="F24" i="5"/>
  <c r="F25" i="5"/>
  <c r="F18" i="5"/>
  <c r="F19" i="5"/>
  <c r="F20" i="5"/>
  <c r="F13" i="5"/>
  <c r="F14" i="5"/>
  <c r="F15" i="5"/>
  <c r="F8" i="5"/>
  <c r="F9" i="5"/>
  <c r="F10" i="5"/>
  <c r="F22" i="5"/>
  <c r="F17" i="5"/>
  <c r="F12" i="5"/>
  <c r="F7" i="5"/>
  <c r="F3" i="5"/>
  <c r="F4" i="5"/>
  <c r="F5" i="5"/>
  <c r="F2" i="5"/>
  <c r="N3" i="5"/>
  <c r="N4" i="5"/>
  <c r="N5" i="5"/>
  <c r="N6" i="5"/>
  <c r="N7" i="5"/>
  <c r="N8" i="5"/>
  <c r="N2" i="5"/>
  <c r="M35" i="5"/>
  <c r="M36" i="5"/>
  <c r="M37" i="5"/>
  <c r="M38" i="5"/>
  <c r="M39" i="5"/>
  <c r="M40" i="5"/>
  <c r="M27" i="5"/>
  <c r="M28" i="5"/>
  <c r="M29" i="5"/>
  <c r="M30" i="5"/>
  <c r="M31" i="5"/>
  <c r="M32" i="5"/>
  <c r="M19" i="5"/>
  <c r="M20" i="5"/>
  <c r="M21" i="5"/>
  <c r="M22" i="5"/>
  <c r="M23" i="5"/>
  <c r="M24" i="5"/>
  <c r="M34" i="5"/>
  <c r="M26" i="5"/>
  <c r="M18" i="5"/>
  <c r="M13" i="5"/>
  <c r="M11" i="5"/>
  <c r="M12" i="5"/>
  <c r="M14" i="5"/>
  <c r="M15" i="5"/>
  <c r="M16" i="5"/>
  <c r="M10" i="5"/>
  <c r="M3" i="5"/>
  <c r="M4" i="5"/>
  <c r="M5" i="5"/>
  <c r="M6" i="5"/>
  <c r="M7" i="5"/>
  <c r="M8" i="5"/>
  <c r="M2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K34" i="5"/>
  <c r="L34" i="5"/>
  <c r="J34" i="5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J35" i="6"/>
  <c r="J36" i="6"/>
  <c r="J37" i="6"/>
  <c r="J38" i="6"/>
  <c r="J39" i="6"/>
  <c r="J40" i="6"/>
  <c r="J34" i="6"/>
  <c r="J13" i="2"/>
  <c r="K13" i="1"/>
  <c r="J10" i="4"/>
  <c r="J16" i="4"/>
  <c r="J15" i="4"/>
  <c r="J14" i="4"/>
  <c r="J13" i="4"/>
  <c r="J12" i="4"/>
  <c r="J11" i="4"/>
  <c r="J5" i="4"/>
  <c r="J4" i="4"/>
  <c r="J3" i="4"/>
  <c r="J2" i="4"/>
  <c r="J5" i="3"/>
  <c r="J5" i="2"/>
  <c r="J15" i="3"/>
  <c r="J14" i="3"/>
  <c r="J13" i="3"/>
  <c r="J12" i="3"/>
  <c r="J11" i="3"/>
  <c r="J10" i="3"/>
  <c r="J9" i="3"/>
  <c r="J4" i="3"/>
  <c r="J3" i="3"/>
  <c r="J2" i="3"/>
  <c r="J15" i="2"/>
  <c r="J14" i="2"/>
  <c r="J12" i="2"/>
  <c r="J11" i="2"/>
  <c r="J10" i="2"/>
  <c r="J9" i="2"/>
  <c r="J4" i="2"/>
  <c r="J3" i="2"/>
  <c r="J2" i="2"/>
  <c r="K9" i="1"/>
  <c r="K10" i="1"/>
  <c r="K11" i="1"/>
  <c r="K12" i="1"/>
  <c r="K14" i="1"/>
  <c r="K15" i="1"/>
  <c r="D25" i="5"/>
  <c r="C25" i="5"/>
  <c r="B25" i="5"/>
  <c r="E25" i="5" s="1"/>
  <c r="D24" i="5"/>
  <c r="C24" i="5"/>
  <c r="B24" i="5"/>
  <c r="E24" i="5" s="1"/>
  <c r="E23" i="5"/>
  <c r="D23" i="5"/>
  <c r="C23" i="5"/>
  <c r="B23" i="5"/>
  <c r="E22" i="5"/>
  <c r="D22" i="5"/>
  <c r="C22" i="5"/>
  <c r="B22" i="5"/>
  <c r="E20" i="5"/>
  <c r="E19" i="5"/>
  <c r="E18" i="5"/>
  <c r="E17" i="5"/>
  <c r="E15" i="5"/>
  <c r="E14" i="5"/>
  <c r="E13" i="5"/>
  <c r="E12" i="5"/>
  <c r="E10" i="5"/>
  <c r="E9" i="5"/>
  <c r="E8" i="5"/>
  <c r="E7" i="5"/>
  <c r="E5" i="5"/>
  <c r="E4" i="5"/>
  <c r="E3" i="5"/>
  <c r="E2" i="5"/>
  <c r="D25" i="6"/>
  <c r="C25" i="6"/>
  <c r="B25" i="6"/>
  <c r="E25" i="6" s="1"/>
  <c r="D24" i="6"/>
  <c r="C24" i="6"/>
  <c r="B24" i="6"/>
  <c r="E24" i="6" s="1"/>
  <c r="E23" i="6"/>
  <c r="D23" i="6"/>
  <c r="C23" i="6"/>
  <c r="D22" i="6"/>
  <c r="E22" i="6"/>
  <c r="E20" i="6"/>
  <c r="E19" i="6"/>
  <c r="E18" i="6"/>
  <c r="E17" i="6"/>
  <c r="E15" i="6"/>
  <c r="E14" i="6"/>
  <c r="E13" i="6"/>
  <c r="E12" i="6"/>
  <c r="E10" i="6"/>
  <c r="E9" i="6"/>
  <c r="E8" i="6"/>
  <c r="E7" i="6"/>
  <c r="E5" i="6"/>
  <c r="E4" i="6"/>
  <c r="E3" i="6"/>
  <c r="E2" i="6"/>
  <c r="F22" i="6" l="1"/>
  <c r="K5" i="1"/>
  <c r="K4" i="1"/>
  <c r="K3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F2036-C3D2-4614-BD3C-8F6E234DAF42}" name="output" type="6" refreshedVersion="8" background="1" saveData="1">
    <textPr codePage="850" sourceFile="C:\Users\timow\Desktop\Bachelor Arbeit\DataAnalysis\ModelDataSecondTest\Model1random\output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81ACEE23-3BEF-43BB-BEC5-891D2C24D0C5}" name="output_error" type="6" refreshedVersion="8" background="1" saveData="1">
    <textPr codePage="850" sourceFile="C:\Users\timow\Desktop\Bachelor Arbeit\DataAnalysis\ModelDataSecondTest\Model1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FB5A7EF9-36E3-46AB-A28D-0180FBCA311D}" name="output_error1" type="6" refreshedVersion="8" background="1" saveData="1">
    <textPr codePage="850" sourceFile="C:\Users\timow\Desktop\Bachelor Arbeit\DataAnalysis\ModelDataSecondTest\Model1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9311C504-2836-4B13-A33D-67375F1E3DDA}" name="output_error2" type="6" refreshedVersion="8" background="1" saveData="1">
    <textPr codePage="850" sourceFile="C:\Users\timow\Desktop\Bachelor Arbeit\DataAnalysis\ModelDataSecondTest\Model2random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36CA6099-934E-49DE-BE87-D02A5C71455D}" name="output_error3" type="6" refreshedVersion="8" background="1" saveData="1">
    <textPr codePage="850" sourceFile="C:\Users\timow\Desktop\Bachelor Arbeit\DataAnalysis\ModelDataSecondTest\Model2realistic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45C549-0F6A-4947-BC8A-FA571655990E}" name="output1" type="6" refreshedVersion="8" background="1" saveData="1">
    <textPr codePage="850" sourceFile="C:\Users\timow\Desktop\Bachelor Arbeit\DataAnalysis\ModelDataSecondTest\Model1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5EE121B-24DB-46A4-892F-D4AF1E4D1A14}" name="output2" type="6" refreshedVersion="8" background="1" saveData="1">
    <textPr codePage="850" sourceFile="C:\Users\timow\Desktop\Bachelor Arbeit\DataAnalysis\ModelDataSecondTest\Model2random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22898EF6-2646-409E-867B-D7A8E3AE617E}" name="output3" type="6" refreshedVersion="8" background="1" saveData="1">
    <textPr codePage="850" sourceFile="C:\Users\timow\Desktop\Bachelor Arbeit\DataAnalysis\ModelDataSecondTest\Model2realistic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<sst xmlns="http://schemas.openxmlformats.org/spreadsheetml/2006/main" count="458" uniqueCount="70">
  <si>
    <t>Event</t>
  </si>
  <si>
    <t>salad (meta1)</t>
  </si>
  <si>
    <t>meatballs (meta2)</t>
  </si>
  <si>
    <t>hamburger (meta3)</t>
  </si>
  <si>
    <t>soup (meta4)</t>
  </si>
  <si>
    <t>hamburger (meta5)</t>
  </si>
  <si>
    <t>soup (meta6)</t>
  </si>
  <si>
    <t>meatballs (meta7)</t>
  </si>
  <si>
    <t>salad (meta8)</t>
  </si>
  <si>
    <t>First human interaction</t>
  </si>
  <si>
    <t>First robot interaction</t>
  </si>
  <si>
    <t>Second step completed</t>
  </si>
  <si>
    <t>Task completed</t>
  </si>
  <si>
    <t>meatballs (meta1)</t>
  </si>
  <si>
    <t>soup (meta3)</t>
  </si>
  <si>
    <t>hamburger (meta4)</t>
  </si>
  <si>
    <t>soup (meta5)</t>
  </si>
  <si>
    <t>hamburger (meta6)</t>
  </si>
  <si>
    <t>salad (meta7)</t>
  </si>
  <si>
    <t>Mean</t>
  </si>
  <si>
    <t>Soup1</t>
  </si>
  <si>
    <t>Participant 1</t>
  </si>
  <si>
    <t>Participant 2</t>
  </si>
  <si>
    <t>Participant 3</t>
  </si>
  <si>
    <t>Click first Ing.</t>
  </si>
  <si>
    <t>Click first Sugg.</t>
  </si>
  <si>
    <t>Half of Recipe</t>
  </si>
  <si>
    <t>Finish Recipe</t>
  </si>
  <si>
    <t>Soup2</t>
  </si>
  <si>
    <t>Meatballs1</t>
  </si>
  <si>
    <t>Meatballs2</t>
  </si>
  <si>
    <t>Errors</t>
  </si>
  <si>
    <t>Error Type</t>
  </si>
  <si>
    <t>salad  (meta1)</t>
  </si>
  <si>
    <t>meatballs  (meta2)</t>
  </si>
  <si>
    <t>hamburger  (meta3)</t>
  </si>
  <si>
    <t>soup  (meta4)</t>
  </si>
  <si>
    <t>hamburger  (meta5)</t>
  </si>
  <si>
    <t>soup  (meta6)</t>
  </si>
  <si>
    <t>meatballs  (meta7)</t>
  </si>
  <si>
    <t>salad  (meta8)</t>
  </si>
  <si>
    <t>Accepting robot suggestion not in recipe</t>
  </si>
  <si>
    <t>Accepting already finished robot suggestion</t>
  </si>
  <si>
    <t>Declining unfinished robot suggestion</t>
  </si>
  <si>
    <t>Re-selecting ingredient</t>
  </si>
  <si>
    <t>Doing a cooking step not in the recipe</t>
  </si>
  <si>
    <t>Doing an already finished recipe step</t>
  </si>
  <si>
    <t>Total Errors</t>
  </si>
  <si>
    <t>meatballs  (meta1)</t>
  </si>
  <si>
    <t>soup  (meta3)</t>
  </si>
  <si>
    <t>hamburger  (meta4)</t>
  </si>
  <si>
    <t>soup  (meta5)</t>
  </si>
  <si>
    <t>hamburger  (meta6)</t>
  </si>
  <si>
    <t>salad  (meta7)</t>
  </si>
  <si>
    <t>Standard deviation</t>
  </si>
  <si>
    <t>Std. Deviation</t>
  </si>
  <si>
    <t>Random</t>
  </si>
  <si>
    <t>Model1</t>
  </si>
  <si>
    <t>Model2</t>
  </si>
  <si>
    <t>Human</t>
  </si>
  <si>
    <t>Std. Dev</t>
  </si>
  <si>
    <t>Std Dev</t>
  </si>
  <si>
    <t>Diffrence</t>
  </si>
  <si>
    <t>Human/Model1</t>
  </si>
  <si>
    <t>Human/Model2</t>
  </si>
  <si>
    <t>Model1/Model2</t>
  </si>
  <si>
    <t>Realistic</t>
  </si>
  <si>
    <t>Seperate Value (Time)</t>
  </si>
  <si>
    <t>Difference</t>
  </si>
  <si>
    <t>Difference Seperate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</si>
</sst>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</a:t>
            </a:r>
            <a:r>
              <a:rPr lang="de-DE" baseline="0"/>
              <a:t> </a:t>
            </a:r>
            <a:r>
              <a:rPr lang="de-DE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InitialTestsComparrision!$B$1:$B$2</c:f>
              <c:strCache>
                <c:ptCount val="2"/>
                <c:pt idx="0">
                  <c:v>Model1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InitialTestsComparrision!$C$3:$C$6</c:f>
                <c:numCache>
                  <c:formatCode>General</c:formatCode>
                  <c:ptCount val="4"/>
                  <c:pt idx="0">
                    <c:v>1423.3651971208935</c:v>
                  </c:pt>
                  <c:pt idx="1">
                    <c:v>6620.2052543236905</c:v>
                  </c:pt>
                  <c:pt idx="2">
                    <c:v>5809.5505944414499</c:v>
                  </c:pt>
                  <c:pt idx="3">
                    <c:v>9810.9389936692605</c:v>
                  </c:pt>
                </c:numCache>
              </c:numRef>
            </c:plus>
            <c:minus>
              <c:numRef>
                <c:f>InitialTestsComparrision!$C$3:$C$6</c:f>
                <c:numCache>
                  <c:formatCode>General</c:formatCode>
                  <c:ptCount val="4"/>
                  <c:pt idx="0">
                    <c:v>1423.3651971208935</c:v>
                  </c:pt>
                  <c:pt idx="1">
                    <c:v>6620.2052543236905</c:v>
                  </c:pt>
                  <c:pt idx="2">
                    <c:v>5809.5505944414499</c:v>
                  </c:pt>
                  <c:pt idx="3">
                    <c:v>9810.9389936692605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InitialTestsComparrision!$B$3:$B$6</c:f>
              <c:numCache>
                <c:formatCode>General</c:formatCode>
                <c:ptCount val="4"/>
                <c:pt idx="0">
                  <c:v>4446.625</c:v>
                </c:pt>
                <c:pt idx="1">
                  <c:v>13638.125</c:v>
                </c:pt>
                <c:pt idx="2">
                  <c:v>26392.125</c:v>
                </c:pt>
                <c:pt idx="3">
                  <c:v>56702.25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0-4DC3-AA34-BA52656F2CCE}"/>
            </c:ext>
          </c:extLst>
        </c:ser>
        <c:ser>
          <c:idx val="1"/>
          <c:order val="1"/>
          <c:tx>
            <c:strRef>
              <c:f>InitialTestsComparrision!$D$1:$D$2</c:f>
              <c:strCache>
                <c:ptCount val="2"/>
                <c:pt idx="0">
                  <c:v>Model2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InitialTestsComparrision!$E$3:$E$6</c:f>
                <c:numCache>
                  <c:formatCode>General</c:formatCode>
                  <c:ptCount val="4"/>
                  <c:pt idx="0">
                    <c:v>879.33113785422154</c:v>
                  </c:pt>
                  <c:pt idx="1">
                    <c:v>8439.3359891344535</c:v>
                  </c:pt>
                  <c:pt idx="2">
                    <c:v>3726.5709774536699</c:v>
                  </c:pt>
                  <c:pt idx="3">
                    <c:v>5766.6017451788712</c:v>
                  </c:pt>
                </c:numCache>
              </c:numRef>
            </c:plus>
            <c:minus>
              <c:numRef>
                <c:f>InitialTestsComparrision!$E$3:$E$6</c:f>
                <c:numCache>
                  <c:formatCode>General</c:formatCode>
                  <c:ptCount val="4"/>
                  <c:pt idx="0">
                    <c:v>879.33113785422154</c:v>
                  </c:pt>
                  <c:pt idx="1">
                    <c:v>8439.3359891344535</c:v>
                  </c:pt>
                  <c:pt idx="2">
                    <c:v>3726.5709774536699</c:v>
                  </c:pt>
                  <c:pt idx="3">
                    <c:v>5766.6017451788712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InitialTestsComparrision!$D$3:$D$6</c:f>
              <c:numCache>
                <c:formatCode>General</c:formatCode>
                <c:ptCount val="4"/>
                <c:pt idx="0">
                  <c:v>3120.5</c:v>
                </c:pt>
                <c:pt idx="1">
                  <c:v>14176.25</c:v>
                </c:pt>
                <c:pt idx="2">
                  <c:v>21243.5</c:v>
                </c:pt>
                <c:pt idx="3">
                  <c:v>40893.25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0-4DC3-AA34-BA52656F2CCE}"/>
            </c:ext>
          </c:extLst>
        </c:ser>
        <c:ser>
          <c:idx val="2"/>
          <c:order val="2"/>
          <c:tx>
            <c:strRef>
              <c:f>InitialTestsComparrision!$F$1:$F$2</c:f>
              <c:strCache>
                <c:ptCount val="2"/>
                <c:pt idx="0">
                  <c:v>Human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InitialTestsComparrision!$G$3:$G$6</c:f>
                <c:numCache>
                  <c:formatCode>General</c:formatCode>
                  <c:ptCount val="4"/>
                  <c:pt idx="0">
                    <c:v>215.48804426747722</c:v>
                  </c:pt>
                  <c:pt idx="1">
                    <c:v>328.21768267755198</c:v>
                  </c:pt>
                  <c:pt idx="2">
                    <c:v>2394.3075054294</c:v>
                  </c:pt>
                  <c:pt idx="3">
                    <c:v>2780.0585200675182</c:v>
                  </c:pt>
                </c:numCache>
              </c:numRef>
            </c:plus>
            <c:minus>
              <c:numRef>
                <c:f>InitialTestsComparrision!$G$3:$G$6</c:f>
                <c:numCache>
                  <c:formatCode>General</c:formatCode>
                  <c:ptCount val="4"/>
                  <c:pt idx="0">
                    <c:v>215.48804426747722</c:v>
                  </c:pt>
                  <c:pt idx="1">
                    <c:v>328.21768267755198</c:v>
                  </c:pt>
                  <c:pt idx="2">
                    <c:v>2394.3075054294</c:v>
                  </c:pt>
                  <c:pt idx="3">
                    <c:v>2780.0585200675182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prstDash val="sysDash"/>
                <a:round/>
              </a:ln>
              <a:effectLst/>
            </c:spPr>
          </c:errBars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InitialTestsComparrision!$F$3:$F$6</c:f>
              <c:numCache>
                <c:formatCode>General</c:formatCode>
                <c:ptCount val="4"/>
                <c:pt idx="0">
                  <c:v>1463.0833333333333</c:v>
                </c:pt>
                <c:pt idx="1">
                  <c:v>9151.9166666666661</c:v>
                </c:pt>
                <c:pt idx="2">
                  <c:v>16806.166666666668</c:v>
                </c:pt>
                <c:pt idx="3">
                  <c:v>33966.75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0-4DC3-AA34-BA52656F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013800"/>
        <c:axId val="1035014160"/>
      </c:lineChart>
      <c:catAx>
        <c:axId val="10350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014160"/>
        <c:crosses val="autoZero"/>
        <c:auto val="1"/>
        <c:lblAlgn val="ctr"/>
        <c:lblOffset val="100"/>
        <c:noMultiLvlLbl val="0"/>
      </c:catAx>
      <c:valAx>
        <c:axId val="103501416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0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Separate</a:t>
            </a:r>
            <a:r>
              <a:rPr lang="de-DE" baseline="0"/>
              <a:t> Values Difference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InitialTestsComparrision!$A$21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InitialTestsComparrision!$N$20:$P$20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InitialTestsComparrision!$N$21:$P$21</c:f>
              <c:numCache>
                <c:formatCode>General</c:formatCode>
                <c:ptCount val="3"/>
                <c:pt idx="0">
                  <c:v>2525.708333333333</c:v>
                </c:pt>
                <c:pt idx="1">
                  <c:v>1761.2083333333333</c:v>
                </c:pt>
                <c:pt idx="2">
                  <c:v>764.5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D-4189-A9E4-69488E911F53}"/>
            </c:ext>
          </c:extLst>
        </c:ser>
        <c:ser>
          <c:idx val="1"/>
          <c:order val="1"/>
          <c:tx>
            <c:strRef>
              <c:f>InitialTestsComparrision!$A$22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InitialTestsComparrision!$N$20:$P$20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InitialTestsComparrision!$N$22:$P$22</c:f>
              <c:numCache>
                <c:formatCode>General</c:formatCode>
                <c:ptCount val="3"/>
                <c:pt idx="0">
                  <c:v>783.16666666666606</c:v>
                </c:pt>
                <c:pt idx="1">
                  <c:v>2588.6666666666661</c:v>
                </c:pt>
                <c:pt idx="2">
                  <c:v>1805.5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D-4189-A9E4-69488E911F53}"/>
            </c:ext>
          </c:extLst>
        </c:ser>
        <c:ser>
          <c:idx val="2"/>
          <c:order val="2"/>
          <c:tx>
            <c:strRef>
              <c:f>InitialTestsComparrision!$A$23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InitialTestsComparrision!$N$20:$P$20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InitialTestsComparrision!$N$23:$P$23</c:f>
              <c:numCache>
                <c:formatCode>General</c:formatCode>
                <c:ptCount val="3"/>
                <c:pt idx="0">
                  <c:v>6390.25</c:v>
                </c:pt>
                <c:pt idx="1">
                  <c:v>416.625</c:v>
                </c:pt>
                <c:pt idx="2">
                  <c:v>5973.625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D-4189-A9E4-69488E911F53}"/>
            </c:ext>
          </c:extLst>
        </c:ser>
        <c:ser>
          <c:idx val="3"/>
          <c:order val="3"/>
          <c:tx>
            <c:strRef>
              <c:f>InitialTestsComparrision!$A$24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InitialTestsComparrision!$N$20:$P$20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InitialTestsComparrision!$N$24:$P$24</c:f>
              <c:numCache>
                <c:formatCode>General</c:formatCode>
                <c:ptCount val="3"/>
                <c:pt idx="0">
                  <c:v>5648.0416666666679</c:v>
                </c:pt>
                <c:pt idx="1">
                  <c:v>1975.1666666666679</c:v>
                </c:pt>
                <c:pt idx="2">
                  <c:v>3672.875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9-405F-883C-66F7FB9E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717312"/>
        <c:axId val="1045718032"/>
      </c:barChart>
      <c:catAx>
        <c:axId val="10457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718032"/>
        <c:crosses val="autoZero"/>
        <c:auto val="1"/>
        <c:lblAlgn val="ctr"/>
        <c:lblOffset val="100"/>
        <c:noMultiLvlLbl val="0"/>
      </c:catAx>
      <c:valAx>
        <c:axId val="1045718032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7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InitialTestsComparrision!$C$1:$C$2</c:f>
              <c:strCache>
                <c:ptCount val="2"/>
                <c:pt idx="0">
                  <c:v>Model1</c:v>
                </c:pt>
                <c:pt idx="1">
                  <c:v>Std. 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InitialTestsComparrision!$C$3:$C$6</c:f>
              <c:numCache>
                <c:formatCode>General</c:formatCode>
                <c:ptCount val="4"/>
                <c:pt idx="0">
                  <c:v>1423.3651971208935</c:v>
                </c:pt>
                <c:pt idx="1">
                  <c:v>6620.2052543236905</c:v>
                </c:pt>
                <c:pt idx="2">
                  <c:v>5809.5505944414499</c:v>
                </c:pt>
                <c:pt idx="3">
                  <c:v>9810.9389936692605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A-4AE9-8CE0-D125D66C7A3B}"/>
            </c:ext>
          </c:extLst>
        </c:ser>
        <c:ser>
          <c:idx val="1"/>
          <c:order val="1"/>
          <c:tx>
            <c:strRef>
              <c:f>InitialTestsComparrision!$E$1:$E$2</c:f>
              <c:strCache>
                <c:ptCount val="2"/>
                <c:pt idx="0">
                  <c:v>Model2</c:v>
                </c:pt>
                <c:pt idx="1">
                  <c:v>Std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InitialTestsComparrision!$E$3:$E$6</c:f>
              <c:numCache>
                <c:formatCode>General</c:formatCode>
                <c:ptCount val="4"/>
                <c:pt idx="0">
                  <c:v>879.33113785422154</c:v>
                </c:pt>
                <c:pt idx="1">
                  <c:v>8439.3359891344535</c:v>
                </c:pt>
                <c:pt idx="2">
                  <c:v>3726.5709774536699</c:v>
                </c:pt>
                <c:pt idx="3">
                  <c:v>5766.6017451788712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A-4AE9-8CE0-D125D66C7A3B}"/>
            </c:ext>
          </c:extLst>
        </c:ser>
        <c:ser>
          <c:idx val="2"/>
          <c:order val="2"/>
          <c:tx>
            <c:strRef>
              <c:f>InitialTestsComparrision!$G$1:$G$2</c:f>
              <c:strCache>
                <c:ptCount val="2"/>
                <c:pt idx="0">
                  <c:v>Human</c:v>
                </c:pt>
                <c:pt idx="1">
                  <c:v>Std. Dev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InitialTestsComparrision!$G$3:$G$6</c:f>
              <c:numCache>
                <c:formatCode>General</c:formatCode>
                <c:ptCount val="4"/>
                <c:pt idx="0">
                  <c:v>215.48804426747722</c:v>
                </c:pt>
                <c:pt idx="1">
                  <c:v>328.21768267755198</c:v>
                </c:pt>
                <c:pt idx="2">
                  <c:v>2394.3075054294</c:v>
                </c:pt>
                <c:pt idx="3">
                  <c:v>2780.0585200675182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A-4AE9-8CE0-D125D66C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13080"/>
        <c:axId val="830371576"/>
      </c:barChart>
      <c:catAx>
        <c:axId val="103501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371576"/>
        <c:crosses val="autoZero"/>
        <c:auto val="1"/>
        <c:lblAlgn val="ctr"/>
        <c:lblOffset val="100"/>
        <c:noMultiLvlLbl val="0"/>
      </c:catAx>
      <c:valAx>
        <c:axId val="8303715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01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InitialTestsComparrision!$A$3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InitialTestsComparrision!$H$2:$J$2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InitialTestsComparrision!$H$3:$J$3</c:f>
              <c:numCache>
                <c:formatCode>General</c:formatCode>
                <c:ptCount val="3"/>
                <c:pt idx="0">
                  <c:v>2983.541666666667</c:v>
                </c:pt>
                <c:pt idx="1">
                  <c:v>1657.4166666666667</c:v>
                </c:pt>
                <c:pt idx="2">
                  <c:v>1326.125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2-4668-B430-45D22197D4D1}"/>
            </c:ext>
          </c:extLst>
        </c:ser>
        <c:ser>
          <c:idx val="1"/>
          <c:order val="1"/>
          <c:tx>
            <c:strRef>
              <c:f>InitialTestsComparrision!$A$4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InitialTestsComparrision!$H$2:$J$2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InitialTestsComparrision!$H$4:$J$4</c:f>
              <c:numCache>
                <c:formatCode>General</c:formatCode>
                <c:ptCount val="3"/>
                <c:pt idx="0">
                  <c:v>4486.2083333333339</c:v>
                </c:pt>
                <c:pt idx="1">
                  <c:v>5024.3333333333339</c:v>
                </c:pt>
                <c:pt idx="2">
                  <c:v>538.125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2-4668-B430-45D22197D4D1}"/>
            </c:ext>
          </c:extLst>
        </c:ser>
        <c:ser>
          <c:idx val="2"/>
          <c:order val="2"/>
          <c:tx>
            <c:strRef>
              <c:f>InitialTestsComparrision!$A$5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InitialTestsComparrision!$H$2:$J$2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InitialTestsComparrision!$H$5:$J$5</c:f>
              <c:numCache>
                <c:formatCode>General</c:formatCode>
                <c:ptCount val="3"/>
                <c:pt idx="0">
                  <c:v>9585.9583333333321</c:v>
                </c:pt>
                <c:pt idx="1">
                  <c:v>4437.3333333333321</c:v>
                </c:pt>
                <c:pt idx="2">
                  <c:v>5148.625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2-4668-B430-45D22197D4D1}"/>
            </c:ext>
          </c:extLst>
        </c:ser>
        <c:ser>
          <c:idx val="3"/>
          <c:order val="3"/>
          <c:tx>
            <c:strRef>
              <c:f>InitialTestsComparrision!$A$6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InitialTestsComparrision!$H$2:$J$2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InitialTestsComparrision!$H$6:$J$6</c:f>
              <c:numCache>
                <c:formatCode>General</c:formatCode>
                <c:ptCount val="3"/>
                <c:pt idx="0">
                  <c:v>22735.5</c:v>
                </c:pt>
                <c:pt idx="1">
                  <c:v>6926.5</c:v>
                </c:pt>
                <c:pt idx="2">
                  <c:v>15809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7-4E0B-871C-B2696646B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536400"/>
        <c:axId val="860808960"/>
      </c:barChart>
      <c:catAx>
        <c:axId val="8555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0808960"/>
        <c:crosses val="autoZero"/>
        <c:auto val="1"/>
        <c:lblAlgn val="ctr"/>
        <c:lblOffset val="100"/>
        <c:noMultiLvlLbl val="0"/>
      </c:catAx>
      <c:valAx>
        <c:axId val="8608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5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InitialTestsComparrision!$K$2</c:f>
              <c:strCache>
                <c:ptCount val="1"/>
                <c:pt idx="0">
                  <c:v>Model1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InitialTestsComparrision!$K$3:$K$6</c:f>
              <c:numCache>
                <c:formatCode>General</c:formatCode>
                <c:ptCount val="4"/>
                <c:pt idx="0">
                  <c:v>4446.625</c:v>
                </c:pt>
                <c:pt idx="1">
                  <c:v>9191.5</c:v>
                </c:pt>
                <c:pt idx="2">
                  <c:v>12754</c:v>
                </c:pt>
                <c:pt idx="3">
                  <c:v>30310.125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B-49E2-961D-68D9E43DA6D4}"/>
            </c:ext>
          </c:extLst>
        </c:ser>
        <c:ser>
          <c:idx val="1"/>
          <c:order val="1"/>
          <c:tx>
            <c:strRef>
              <c:f>InitialTestsComparrision!$L$2</c:f>
              <c:strCache>
                <c:ptCount val="1"/>
                <c:pt idx="0">
                  <c:v>Model2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InitialTestsComparrision!$L$3:$L$6</c:f>
              <c:numCache>
                <c:formatCode>General</c:formatCode>
                <c:ptCount val="4"/>
                <c:pt idx="0">
                  <c:v>3120.5</c:v>
                </c:pt>
                <c:pt idx="1">
                  <c:v>11055.75</c:v>
                </c:pt>
                <c:pt idx="2">
                  <c:v>7067.25</c:v>
                </c:pt>
                <c:pt idx="3">
                  <c:v>19649.75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B-49E2-961D-68D9E43DA6D4}"/>
            </c:ext>
          </c:extLst>
        </c:ser>
        <c:ser>
          <c:idx val="2"/>
          <c:order val="2"/>
          <c:tx>
            <c:strRef>
              <c:f>InitialTestsComparrision!$M$2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InitialTestsComparrision!$A$3:$A$6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InitialTestsComparrision!$M$3:$M$6</c:f>
              <c:numCache>
                <c:formatCode>General</c:formatCode>
                <c:ptCount val="4"/>
                <c:pt idx="0">
                  <c:v>1463.0833333333333</c:v>
                </c:pt>
                <c:pt idx="1">
                  <c:v>7688.833333333333</c:v>
                </c:pt>
                <c:pt idx="2">
                  <c:v>7654.2500000000018</c:v>
                </c:pt>
                <c:pt idx="3">
                  <c:v>17160.583333333332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B-49E2-961D-68D9E43D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783984"/>
        <c:axId val="859787584"/>
      </c:barChart>
      <c:catAx>
        <c:axId val="8597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787584"/>
        <c:crosses val="autoZero"/>
        <c:auto val="1"/>
        <c:lblAlgn val="ctr"/>
        <c:lblOffset val="100"/>
        <c:noMultiLvlLbl val="0"/>
      </c:catAx>
      <c:valAx>
        <c:axId val="8597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7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</a:t>
            </a:r>
            <a:r>
              <a:rPr lang="de-DE" baseline="0"/>
              <a:t> Difference Separate Values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InitialTestsComparrision!$A$3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InitialTestsComparrision!$N$2:$P$2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InitialTestsComparrision!$N$3:$P$3</c:f>
              <c:numCache>
                <c:formatCode>General</c:formatCode>
                <c:ptCount val="3"/>
                <c:pt idx="0">
                  <c:v>2983.541666666667</c:v>
                </c:pt>
                <c:pt idx="1">
                  <c:v>1657.4166666666667</c:v>
                </c:pt>
                <c:pt idx="2">
                  <c:v>1326.125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1-4D38-8746-024B3D438A83}"/>
            </c:ext>
          </c:extLst>
        </c:ser>
        <c:ser>
          <c:idx val="1"/>
          <c:order val="1"/>
          <c:tx>
            <c:strRef>
              <c:f>InitialTestsComparrision!$A$4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InitialTestsComparrision!$N$2:$P$2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InitialTestsComparrision!$N$4:$P$4</c:f>
              <c:numCache>
                <c:formatCode>General</c:formatCode>
                <c:ptCount val="3"/>
                <c:pt idx="0">
                  <c:v>1502.666666666667</c:v>
                </c:pt>
                <c:pt idx="1">
                  <c:v>3366.916666666667</c:v>
                </c:pt>
                <c:pt idx="2">
                  <c:v>1864.25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1-4D38-8746-024B3D438A83}"/>
            </c:ext>
          </c:extLst>
        </c:ser>
        <c:ser>
          <c:idx val="2"/>
          <c:order val="2"/>
          <c:tx>
            <c:strRef>
              <c:f>InitialTestsComparrision!$A$5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InitialTestsComparrision!$N$2:$P$2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InitialTestsComparrision!$N$5:$P$5</c:f>
              <c:numCache>
                <c:formatCode>General</c:formatCode>
                <c:ptCount val="3"/>
                <c:pt idx="0">
                  <c:v>5099.7499999999982</c:v>
                </c:pt>
                <c:pt idx="1">
                  <c:v>587.00000000000182</c:v>
                </c:pt>
                <c:pt idx="2">
                  <c:v>5686.75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1-4D38-8746-024B3D438A83}"/>
            </c:ext>
          </c:extLst>
        </c:ser>
        <c:ser>
          <c:idx val="3"/>
          <c:order val="3"/>
          <c:tx>
            <c:strRef>
              <c:f>InitialTestsComparrision!$A$6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InitialTestsComparrision!$N$2:$P$2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InitialTestsComparrision!$N$6:$P$6</c:f>
              <c:numCache>
                <c:formatCode>General</c:formatCode>
                <c:ptCount val="3"/>
                <c:pt idx="0">
                  <c:v>13149.541666666668</c:v>
                </c:pt>
                <c:pt idx="1">
                  <c:v>2489.1666666666679</c:v>
                </c:pt>
                <c:pt idx="2">
                  <c:v>10660.375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0-4EDB-BAAF-AB1CCEF9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62936"/>
        <c:axId val="862156096"/>
      </c:barChart>
      <c:catAx>
        <c:axId val="8621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156096"/>
        <c:crosses val="autoZero"/>
        <c:auto val="1"/>
        <c:lblAlgn val="ctr"/>
        <c:lblOffset val="100"/>
        <c:noMultiLvlLbl val="0"/>
      </c:catAx>
      <c:valAx>
        <c:axId val="862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16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InitialTestsComparrision!$B$19:$B$20</c:f>
              <c:strCache>
                <c:ptCount val="2"/>
                <c:pt idx="0">
                  <c:v>Model1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InitialTestsComparrision!$C$21:$C$24</c:f>
                <c:numCache>
                  <c:formatCode>General</c:formatCode>
                  <c:ptCount val="4"/>
                  <c:pt idx="0">
                    <c:v>476.75791485302057</c:v>
                  </c:pt>
                  <c:pt idx="1">
                    <c:v>2950.0163956112178</c:v>
                  </c:pt>
                  <c:pt idx="2">
                    <c:v>1332.1752829019911</c:v>
                  </c:pt>
                  <c:pt idx="3">
                    <c:v>6659.3633094688566</c:v>
                  </c:pt>
                </c:numCache>
              </c:numRef>
            </c:plus>
            <c:minus>
              <c:numRef>
                <c:f>InitialTestsComparrision!$C$21:$C$24</c:f>
                <c:numCache>
                  <c:formatCode>General</c:formatCode>
                  <c:ptCount val="4"/>
                  <c:pt idx="0">
                    <c:v>476.75791485302057</c:v>
                  </c:pt>
                  <c:pt idx="1">
                    <c:v>2950.0163956112178</c:v>
                  </c:pt>
                  <c:pt idx="2">
                    <c:v>1332.1752829019911</c:v>
                  </c:pt>
                  <c:pt idx="3">
                    <c:v>6659.3633094688566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sysDash"/>
                <a:round/>
                <a:tailEnd type="none" w="med" len="med"/>
              </a:ln>
              <a:effectLst/>
            </c:spPr>
          </c:errBars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InitialTestsComparrision!$B$21:$B$24</c:f>
              <c:numCache>
                <c:formatCode>General</c:formatCode>
                <c:ptCount val="4"/>
                <c:pt idx="0">
                  <c:v>4102.125</c:v>
                </c:pt>
                <c:pt idx="1">
                  <c:v>13236.375</c:v>
                </c:pt>
                <c:pt idx="2">
                  <c:v>24335.625</c:v>
                </c:pt>
                <c:pt idx="3">
                  <c:v>46902.25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C82-8C36-6C0ED50FC5BE}"/>
            </c:ext>
          </c:extLst>
        </c:ser>
        <c:ser>
          <c:idx val="1"/>
          <c:order val="1"/>
          <c:tx>
            <c:strRef>
              <c:f>InitialTestsComparrision!$D$19:$D$20</c:f>
              <c:strCache>
                <c:ptCount val="2"/>
                <c:pt idx="0">
                  <c:v>Model2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InitialTestsComparrision!$E$21:$E$24</c:f>
                <c:numCache>
                  <c:formatCode>General</c:formatCode>
                  <c:ptCount val="4"/>
                  <c:pt idx="0">
                    <c:v>1433.9777663461173</c:v>
                  </c:pt>
                  <c:pt idx="1">
                    <c:v>7007.9333961143639</c:v>
                  </c:pt>
                  <c:pt idx="2">
                    <c:v>2838.9044982175783</c:v>
                  </c:pt>
                  <c:pt idx="3">
                    <c:v>6463.1856647863679</c:v>
                  </c:pt>
                </c:numCache>
              </c:numRef>
            </c:plus>
            <c:minus>
              <c:numRef>
                <c:f>InitialTestsComparrision!$E$21:$E$24</c:f>
                <c:numCache>
                  <c:formatCode>General</c:formatCode>
                  <c:ptCount val="4"/>
                  <c:pt idx="0">
                    <c:v>1433.9777663461173</c:v>
                  </c:pt>
                  <c:pt idx="1">
                    <c:v>7007.9333961143639</c:v>
                  </c:pt>
                  <c:pt idx="2">
                    <c:v>2838.9044982175783</c:v>
                  </c:pt>
                  <c:pt idx="3">
                    <c:v>6463.1856647863679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InitialTestsComparrision!$D$21:$D$24</c:f>
              <c:numCache>
                <c:formatCode>General</c:formatCode>
                <c:ptCount val="4"/>
                <c:pt idx="0">
                  <c:v>3337.625</c:v>
                </c:pt>
                <c:pt idx="1">
                  <c:v>14277.375</c:v>
                </c:pt>
                <c:pt idx="2">
                  <c:v>19403</c:v>
                </c:pt>
                <c:pt idx="3">
                  <c:v>38296.75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A-4C82-8C36-6C0ED50FC5BE}"/>
            </c:ext>
          </c:extLst>
        </c:ser>
        <c:ser>
          <c:idx val="2"/>
          <c:order val="2"/>
          <c:tx>
            <c:strRef>
              <c:f>InitialTestsComparrision!$F$19:$F$20</c:f>
              <c:strCache>
                <c:ptCount val="2"/>
                <c:pt idx="0">
                  <c:v>Human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InitialTestsComparrision!$G$21:$G$24</c:f>
                <c:numCache>
                  <c:formatCode>General</c:formatCode>
                  <c:ptCount val="4"/>
                  <c:pt idx="0">
                    <c:v>277.6250719145437</c:v>
                  </c:pt>
                  <c:pt idx="1">
                    <c:v>5029.2871761314245</c:v>
                  </c:pt>
                  <c:pt idx="2">
                    <c:v>462.30928500301616</c:v>
                  </c:pt>
                  <c:pt idx="3">
                    <c:v>2695.1540643450339</c:v>
                  </c:pt>
                </c:numCache>
              </c:numRef>
            </c:plus>
            <c:minus>
              <c:numRef>
                <c:f>InitialTestsComparrision!$G$21:$G$24</c:f>
                <c:numCache>
                  <c:formatCode>General</c:formatCode>
                  <c:ptCount val="4"/>
                  <c:pt idx="0">
                    <c:v>277.6250719145437</c:v>
                  </c:pt>
                  <c:pt idx="1">
                    <c:v>5029.2871761314245</c:v>
                  </c:pt>
                  <c:pt idx="2">
                    <c:v>462.30928500301616</c:v>
                  </c:pt>
                  <c:pt idx="3">
                    <c:v>2695.1540643450339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prstDash val="sysDash"/>
                <a:round/>
              </a:ln>
              <a:effectLst/>
            </c:spPr>
          </c:errBars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InitialTestsComparrision!$F$21:$F$24</c:f>
              <c:numCache>
                <c:formatCode>General</c:formatCode>
                <c:ptCount val="4"/>
                <c:pt idx="0">
                  <c:v>1576.4166666666667</c:v>
                </c:pt>
                <c:pt idx="1">
                  <c:v>9927.5</c:v>
                </c:pt>
                <c:pt idx="2">
                  <c:v>14636.5</c:v>
                </c:pt>
                <c:pt idx="3">
                  <c:v>31555.083333333332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A-4C82-8C36-6C0ED50F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21936"/>
        <c:axId val="832922656"/>
      </c:lineChart>
      <c:catAx>
        <c:axId val="8329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922656"/>
        <c:crosses val="autoZero"/>
        <c:auto val="1"/>
        <c:lblAlgn val="ctr"/>
        <c:lblOffset val="100"/>
        <c:noMultiLvlLbl val="0"/>
      </c:catAx>
      <c:valAx>
        <c:axId val="8329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9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InitialTestsComparrision!$C$19:$C$20</c:f>
              <c:strCache>
                <c:ptCount val="2"/>
                <c:pt idx="0">
                  <c:v>Model1</c:v>
                </c:pt>
                <c:pt idx="1">
                  <c:v>Std. 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InitialTestsComparrision!$C$21:$C$24</c:f>
              <c:numCache>
                <c:formatCode>General</c:formatCode>
                <c:ptCount val="4"/>
                <c:pt idx="0">
                  <c:v>476.75791485302057</c:v>
                </c:pt>
                <c:pt idx="1">
                  <c:v>2950.0163956112178</c:v>
                </c:pt>
                <c:pt idx="2">
                  <c:v>1332.1752829019911</c:v>
                </c:pt>
                <c:pt idx="3">
                  <c:v>6659.3633094688566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F-4725-9BA2-EF29C4BD3ED3}"/>
            </c:ext>
          </c:extLst>
        </c:ser>
        <c:ser>
          <c:idx val="1"/>
          <c:order val="1"/>
          <c:tx>
            <c:strRef>
              <c:f>InitialTestsComparrision!$E$19:$E$20</c:f>
              <c:strCache>
                <c:ptCount val="2"/>
                <c:pt idx="0">
                  <c:v>Model2</c:v>
                </c:pt>
                <c:pt idx="1">
                  <c:v>Std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InitialTestsComparrision!$E$21:$E$24</c:f>
              <c:numCache>
                <c:formatCode>General</c:formatCode>
                <c:ptCount val="4"/>
                <c:pt idx="0">
                  <c:v>1433.9777663461173</c:v>
                </c:pt>
                <c:pt idx="1">
                  <c:v>7007.9333961143639</c:v>
                </c:pt>
                <c:pt idx="2">
                  <c:v>2838.9044982175783</c:v>
                </c:pt>
                <c:pt idx="3">
                  <c:v>6463.1856647863679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F-4725-9BA2-EF29C4BD3ED3}"/>
            </c:ext>
          </c:extLst>
        </c:ser>
        <c:ser>
          <c:idx val="2"/>
          <c:order val="2"/>
          <c:tx>
            <c:strRef>
              <c:f>InitialTestsComparrision!$G$19:$G$20</c:f>
              <c:strCache>
                <c:ptCount val="2"/>
                <c:pt idx="0">
                  <c:v>Human</c:v>
                </c:pt>
                <c:pt idx="1">
                  <c:v>Std. Dev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InitialTestsComparrision!$G$21:$G$24</c:f>
              <c:numCache>
                <c:formatCode>General</c:formatCode>
                <c:ptCount val="4"/>
                <c:pt idx="0">
                  <c:v>277.6250719145437</c:v>
                </c:pt>
                <c:pt idx="1">
                  <c:v>5029.2871761314245</c:v>
                </c:pt>
                <c:pt idx="2">
                  <c:v>462.30928500301616</c:v>
                </c:pt>
                <c:pt idx="3">
                  <c:v>2695.1540643450339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F-4725-9BA2-EF29C4BD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85736"/>
        <c:axId val="855090776"/>
      </c:barChart>
      <c:catAx>
        <c:axId val="8550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090776"/>
        <c:crosses val="autoZero"/>
        <c:auto val="1"/>
        <c:lblAlgn val="ctr"/>
        <c:lblOffset val="100"/>
        <c:noMultiLvlLbl val="0"/>
      </c:catAx>
      <c:valAx>
        <c:axId val="8550907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08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InitialTestsComparrision!$A$21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InitialTestsComparrision!$H$20:$J$20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InitialTestsComparrision!$H$21:$J$21</c:f>
              <c:numCache>
                <c:formatCode>General</c:formatCode>
                <c:ptCount val="3"/>
                <c:pt idx="0">
                  <c:v>2525.708333333333</c:v>
                </c:pt>
                <c:pt idx="1">
                  <c:v>1761.2083333333333</c:v>
                </c:pt>
                <c:pt idx="2">
                  <c:v>764.5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A-4214-8378-754F7D0E0BF4}"/>
            </c:ext>
          </c:extLst>
        </c:ser>
        <c:ser>
          <c:idx val="1"/>
          <c:order val="1"/>
          <c:tx>
            <c:strRef>
              <c:f>InitialTestsComparrision!$A$22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InitialTestsComparrision!$H$20:$J$20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InitialTestsComparrision!$H$22:$J$22</c:f>
              <c:numCache>
                <c:formatCode>General</c:formatCode>
                <c:ptCount val="3"/>
                <c:pt idx="0">
                  <c:v>3308.875</c:v>
                </c:pt>
                <c:pt idx="1">
                  <c:v>4349.875</c:v>
                </c:pt>
                <c:pt idx="2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A-4214-8378-754F7D0E0BF4}"/>
            </c:ext>
          </c:extLst>
        </c:ser>
        <c:ser>
          <c:idx val="2"/>
          <c:order val="2"/>
          <c:tx>
            <c:strRef>
              <c:f>InitialTestsComparrision!$A$23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InitialTestsComparrision!$H$20:$J$20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InitialTestsComparrision!$H$23:$J$23</c:f>
              <c:numCache>
                <c:formatCode>General</c:formatCode>
                <c:ptCount val="3"/>
                <c:pt idx="0">
                  <c:v>9699.125</c:v>
                </c:pt>
                <c:pt idx="1">
                  <c:v>4766.5</c:v>
                </c:pt>
                <c:pt idx="2">
                  <c:v>4932.625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A-4214-8378-754F7D0E0BF4}"/>
            </c:ext>
          </c:extLst>
        </c:ser>
        <c:ser>
          <c:idx val="3"/>
          <c:order val="3"/>
          <c:tx>
            <c:strRef>
              <c:f>InitialTestsComparrision!$A$24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InitialTestsComparrision!$H$20:$J$20</c:f>
              <c:strCache>
                <c:ptCount val="3"/>
                <c:pt idx="0">
                  <c:v>Human/Model1</c:v>
                </c:pt>
                <c:pt idx="1">
                  <c:v>Human/Model2</c:v>
                </c:pt>
                <c:pt idx="2">
                  <c:v>Model1/Model2</c:v>
                </c:pt>
              </c:strCache>
            </c:strRef>
          </c:cat>
          <c:val>
            <c:numRef>
              <c:f>InitialTestsComparrision!$H$24:$J$24</c:f>
              <c:numCache>
                <c:formatCode>General</c:formatCode>
                <c:ptCount val="3"/>
                <c:pt idx="0">
                  <c:v>15347.166666666668</c:v>
                </c:pt>
                <c:pt idx="1">
                  <c:v>6741.6666666666679</c:v>
                </c:pt>
                <c:pt idx="2">
                  <c:v>8605.5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A-4214-8378-754F7D0E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92120"/>
        <c:axId val="1042589240"/>
      </c:barChart>
      <c:catAx>
        <c:axId val="10425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589240"/>
        <c:crosses val="autoZero"/>
        <c:auto val="1"/>
        <c:lblAlgn val="ctr"/>
        <c:lblOffset val="100"/>
        <c:noMultiLvlLbl val="0"/>
      </c:catAx>
      <c:valAx>
        <c:axId val="104258924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59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InitialTestsComparrision!$K$20</c:f>
              <c:strCache>
                <c:ptCount val="1"/>
                <c:pt idx="0">
                  <c:v>Model1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InitialTestsComparrision!$K$21:$K$24</c:f>
              <c:numCache>
                <c:formatCode>General</c:formatCode>
                <c:ptCount val="4"/>
                <c:pt idx="0">
                  <c:v>4102.125</c:v>
                </c:pt>
                <c:pt idx="1">
                  <c:v>9134.25</c:v>
                </c:pt>
                <c:pt idx="2">
                  <c:v>11099.25</c:v>
                </c:pt>
                <c:pt idx="3">
                  <c:v>22566.625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2-427E-B64D-0839039D0C16}"/>
            </c:ext>
          </c:extLst>
        </c:ser>
        <c:ser>
          <c:idx val="1"/>
          <c:order val="1"/>
          <c:tx>
            <c:strRef>
              <c:f>InitialTestsComparrision!$L$20</c:f>
              <c:strCache>
                <c:ptCount val="1"/>
                <c:pt idx="0">
                  <c:v>Model2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InitialTestsComparrision!$L$21:$L$24</c:f>
              <c:numCache>
                <c:formatCode>General</c:formatCode>
                <c:ptCount val="4"/>
                <c:pt idx="0">
                  <c:v>3337.625</c:v>
                </c:pt>
                <c:pt idx="1">
                  <c:v>10939.75</c:v>
                </c:pt>
                <c:pt idx="2">
                  <c:v>5125.625</c:v>
                </c:pt>
                <c:pt idx="3">
                  <c:v>18893.75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2-427E-B64D-0839039D0C16}"/>
            </c:ext>
          </c:extLst>
        </c:ser>
        <c:ser>
          <c:idx val="2"/>
          <c:order val="2"/>
          <c:tx>
            <c:strRef>
              <c:f>InitialTestsComparrision!$M$20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InitialTestsComparrision!$A$21:$A$24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InitialTestsComparrision!$M$21:$M$24</c:f>
              <c:numCache>
                <c:formatCode>General</c:formatCode>
                <c:ptCount val="4"/>
                <c:pt idx="0">
                  <c:v>1576.4166666666667</c:v>
                </c:pt>
                <c:pt idx="1">
                  <c:v>8351.0833333333339</c:v>
                </c:pt>
                <c:pt idx="2">
                  <c:v>4709</c:v>
                </c:pt>
                <c:pt idx="3">
                  <c:v>16918.583333333332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2-427E-B64D-0839039D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7080"/>
        <c:axId val="1042578440"/>
      </c:barChart>
      <c:catAx>
        <c:axId val="104258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578440"/>
        <c:crosses val="autoZero"/>
        <c:auto val="1"/>
        <c:lblAlgn val="ctr"/>
        <c:lblOffset val="100"/>
        <c:noMultiLvlLbl val="0"/>
      </c:catAx>
      <c:valAx>
        <c:axId val="104257844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58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498475</xdr:colOff>
      <xdr:row>0</xdr:row>
      <xdr:rowOff>79375</xdr:rowOff>
    </xdr:from>
    <xdr:to>
      <xdr:col>22</xdr:col>
      <xdr:colOff>498475</xdr:colOff>
      <xdr:row>15</xdr:row>
      <xdr:rowOff>60325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BB81FB-AC89-00CE-1507-05BD45E2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15</xdr:row>
      <xdr:rowOff>117475</xdr:rowOff>
    </xdr:from>
    <xdr:to>
      <xdr:col>22</xdr:col>
      <xdr:colOff>504825</xdr:colOff>
      <xdr:row>30</xdr:row>
      <xdr:rowOff>98425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ADADE26-470F-61B5-6C8E-D5CB288EB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30</xdr:row>
      <xdr:rowOff>117475</xdr:rowOff>
    </xdr:from>
    <xdr:to>
      <xdr:col>22</xdr:col>
      <xdr:colOff>485775</xdr:colOff>
      <xdr:row>45</xdr:row>
      <xdr:rowOff>98425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3EB8428-9D41-19AD-A27B-F6A89C9A2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3175</xdr:colOff>
      <xdr:row>0</xdr:row>
      <xdr:rowOff>168275</xdr:rowOff>
    </xdr:from>
    <xdr:to>
      <xdr:col>37</xdr:col>
      <xdr:colOff>3175</xdr:colOff>
      <xdr:row>15</xdr:row>
      <xdr:rowOff>149225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BF2AEE1-2CD4-BF90-EBAA-63B7252FA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2721</xdr:colOff>
      <xdr:row>16</xdr:row>
      <xdr:rowOff>3628</xdr:rowOff>
    </xdr:from>
    <xdr:to>
      <xdr:col>37</xdr:col>
      <xdr:colOff>2721</xdr:colOff>
      <xdr:row>30</xdr:row>
      <xdr:rowOff>168729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DA23694-82C9-A605-C536-872AA928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644525</xdr:colOff>
      <xdr:row>0</xdr:row>
      <xdr:rowOff>139700</xdr:rowOff>
    </xdr:from>
    <xdr:to>
      <xdr:col>28</xdr:col>
      <xdr:colOff>663575</xdr:colOff>
      <xdr:row>15</xdr:row>
      <xdr:rowOff>120650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0054511-22A9-B562-3B5B-CC748D7A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596900</xdr:colOff>
      <xdr:row>15</xdr:row>
      <xdr:rowOff>149225</xdr:rowOff>
    </xdr:from>
    <xdr:to>
      <xdr:col>28</xdr:col>
      <xdr:colOff>615950</xdr:colOff>
      <xdr:row>30</xdr:row>
      <xdr:rowOff>130175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B4C6D84-3251-24D3-900F-61EA738E6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615950</xdr:colOff>
      <xdr:row>30</xdr:row>
      <xdr:rowOff>63500</xdr:rowOff>
    </xdr:from>
    <xdr:to>
      <xdr:col>28</xdr:col>
      <xdr:colOff>635000</xdr:colOff>
      <xdr:row>45</xdr:row>
      <xdr:rowOff>44450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82DE43-0246-0AD1-AD43-F1825CE1D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50800</xdr:colOff>
      <xdr:row>0</xdr:row>
      <xdr:rowOff>165100</xdr:rowOff>
    </xdr:from>
    <xdr:to>
      <xdr:col>43</xdr:col>
      <xdr:colOff>88900</xdr:colOff>
      <xdr:row>15</xdr:row>
      <xdr:rowOff>146050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D92AD7B-1A83-DA26-E18F-D48B0043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50800</xdr:colOff>
      <xdr:row>16</xdr:row>
      <xdr:rowOff>3175</xdr:rowOff>
    </xdr:from>
    <xdr:to>
      <xdr:col>43</xdr:col>
      <xdr:colOff>69850</xdr:colOff>
      <xdr:row>30</xdr:row>
      <xdr:rowOff>168275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772454E-C2CF-379A-03B2-9E10E102F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6D98074E-AADB-4BF5-9D86-3195B2EC487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2" xr16:uid="{9AE60783-DCBD-494B-B1A5-4EE50188E12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6" xr16:uid="{0022D2B4-978F-44C2-9123-F1D825C4B0D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3" xr16:uid="{D343C62F-DAE8-4525-8DB6-3730342EC97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7" xr16:uid="{E9CE3712-095D-4684-AA09-BD193F8BDA4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4" xr16:uid="{2091E944-97EE-4156-87BC-D1117D2268BC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8" xr16:uid="{0A38B901-1736-407D-A501-9654EDF2E674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5" xr16:uid="{6AA9D3ED-7FF4-4ABA-894A-E6CCBF331E6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"/>
  <sheetViews>
    <sheetView tabSelected="1" workbookViewId="0">
      <selection activeCell="B43" sqref="B43"/>
    </sheetView>
  </sheetViews>
  <sheetFormatPr baseColWidth="10" defaultColWidth="8.7265625" defaultRowHeight="14.5" x14ac:dyDescent="0.35"/>
  <cols>
    <col min="1" max="1" width="20.26953125" bestFit="1" customWidth="1"/>
    <col min="2" max="2" width="37.36328125" bestFit="1" customWidth="1"/>
    <col min="3" max="3" width="12.6328125" bestFit="1" customWidth="1"/>
    <col min="4" max="4" width="16.453125" bestFit="1" customWidth="1"/>
    <col min="5" max="5" width="17.6328125" bestFit="1" customWidth="1"/>
    <col min="6" max="6" width="12.36328125" bestFit="1" customWidth="1"/>
    <col min="7" max="7" width="17.6328125" bestFit="1" customWidth="1"/>
    <col min="8" max="8" width="12.36328125" bestFit="1" customWidth="1"/>
    <col min="9" max="9" width="16.453125" bestFit="1" customWidth="1"/>
    <col min="10" max="10" width="12.6328125" bestFit="1" customWidth="1"/>
    <col min="12" max="12" width="17.36328125" customWidth="1"/>
  </cols>
  <sheetData>
    <row r="1" spans="2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19</v>
      </c>
      <c r="L1" t="s">
        <v>54</v>
      </c>
    </row>
    <row r="2" spans="2:12" x14ac:dyDescent="0.35">
      <c r="B2" t="s">
        <v>9</v>
      </c>
      <c r="C2">
        <v>3982</v>
      </c>
      <c r="D2">
        <v>8170</v>
      </c>
      <c r="E2">
        <v>3858</v>
      </c>
      <c r="F2">
        <v>4052</v>
      </c>
      <c r="G2">
        <v>4239</v>
      </c>
      <c r="H2">
        <v>4062</v>
      </c>
      <c r="I2">
        <v>3701</v>
      </c>
      <c r="J2">
        <v>3509</v>
      </c>
      <c r="K2">
        <f>AVERAGE(C2:J2)</f>
        <v>4446.625</v>
      </c>
      <c r="L2">
        <f>_xlfn.STDEV.P(C2:J2)</f>
        <v>1423.3651971208935</v>
      </c>
    </row>
    <row r="3" spans="2:12" x14ac:dyDescent="0.35">
      <c r="B3" t="s">
        <v>10</v>
      </c>
      <c r="C3">
        <v>20953</v>
      </c>
      <c r="D3">
        <v>6274</v>
      </c>
      <c r="E3">
        <v>6734</v>
      </c>
      <c r="F3">
        <v>20937</v>
      </c>
      <c r="G3">
        <v>23186</v>
      </c>
      <c r="H3">
        <v>6945</v>
      </c>
      <c r="I3">
        <v>11383</v>
      </c>
      <c r="J3">
        <v>12693</v>
      </c>
      <c r="K3">
        <f t="shared" ref="K3:K15" si="0">AVERAGE(C3:J3)</f>
        <v>13638.125</v>
      </c>
      <c r="L3">
        <f t="shared" ref="L3:L5" si="1">_xlfn.STDEV.P(C3:J3)</f>
        <v>6620.2052543236905</v>
      </c>
    </row>
    <row r="4" spans="2:12" x14ac:dyDescent="0.35">
      <c r="B4" t="s">
        <v>11</v>
      </c>
      <c r="C4">
        <v>20631</v>
      </c>
      <c r="D4">
        <v>31185</v>
      </c>
      <c r="E4">
        <v>23729</v>
      </c>
      <c r="F4">
        <v>20578</v>
      </c>
      <c r="G4">
        <v>38992</v>
      </c>
      <c r="H4">
        <v>22757</v>
      </c>
      <c r="I4">
        <v>25976</v>
      </c>
      <c r="J4">
        <v>27289</v>
      </c>
      <c r="K4">
        <f t="shared" si="0"/>
        <v>26392.125</v>
      </c>
      <c r="L4">
        <f t="shared" si="1"/>
        <v>5809.5505944414499</v>
      </c>
    </row>
    <row r="5" spans="2:12" x14ac:dyDescent="0.35">
      <c r="B5" t="s">
        <v>12</v>
      </c>
      <c r="C5">
        <v>45898</v>
      </c>
      <c r="D5">
        <v>61461</v>
      </c>
      <c r="E5">
        <v>52059</v>
      </c>
      <c r="F5">
        <v>45003</v>
      </c>
      <c r="G5">
        <v>69930</v>
      </c>
      <c r="H5">
        <v>47122</v>
      </c>
      <c r="I5">
        <v>62208</v>
      </c>
      <c r="J5">
        <v>69937</v>
      </c>
      <c r="K5">
        <f t="shared" si="0"/>
        <v>56702.25</v>
      </c>
      <c r="L5">
        <f t="shared" si="1"/>
        <v>9810.9389936692605</v>
      </c>
    </row>
    <row r="7" spans="2:12" x14ac:dyDescent="0.35">
      <c r="B7" t="s">
        <v>31</v>
      </c>
    </row>
    <row r="8" spans="2:12" x14ac:dyDescent="0.35"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19</v>
      </c>
    </row>
    <row r="9" spans="2:12" x14ac:dyDescent="0.35">
      <c r="B9" t="s">
        <v>41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f t="shared" si="0"/>
        <v>0.375</v>
      </c>
      <c r="L9">
        <f>_xlfn.STDEV.P(C9:J9)</f>
        <v>0.48412291827592713</v>
      </c>
    </row>
    <row r="10" spans="2:12" x14ac:dyDescent="0.35">
      <c r="B10" t="s">
        <v>42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  <c r="L10">
        <f t="shared" ref="L10:L15" si="2">_xlfn.STDEV.P(C10:J10)</f>
        <v>0</v>
      </c>
    </row>
    <row r="11" spans="2:12" x14ac:dyDescent="0.35">
      <c r="B11" t="s">
        <v>43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  <c r="L11">
        <f t="shared" si="2"/>
        <v>0</v>
      </c>
    </row>
    <row r="12" spans="2:12" x14ac:dyDescent="0.35">
      <c r="B12" t="s">
        <v>44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f t="shared" si="0"/>
        <v>0.125</v>
      </c>
      <c r="L12">
        <f t="shared" si="2"/>
        <v>0.33071891388307384</v>
      </c>
    </row>
    <row r="13" spans="2:12" x14ac:dyDescent="0.35">
      <c r="B13" t="s">
        <v>45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AVERAGE(C13:J13)</f>
        <v>0</v>
      </c>
      <c r="L13">
        <f t="shared" si="2"/>
        <v>0</v>
      </c>
    </row>
    <row r="14" spans="2:12" x14ac:dyDescent="0.35">
      <c r="B14" t="s">
        <v>46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  <c r="L14">
        <f t="shared" si="2"/>
        <v>0</v>
      </c>
    </row>
    <row r="15" spans="2:12" x14ac:dyDescent="0.35">
      <c r="B15" t="s">
        <v>47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f t="shared" si="0"/>
        <v>0.5</v>
      </c>
      <c r="L15">
        <f t="shared" si="2"/>
        <v>0.70710678118654757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DEDD-AFD4-4191-BFC1-94C6EF64A4FE}">
  <dimension ref="A1:K15"/>
  <sheetViews>
    <sheetView workbookViewId="0">
      <selection activeCell="C57" sqref="C57"/>
    </sheetView>
  </sheetViews>
  <sheetFormatPr baseColWidth="10" defaultRowHeight="14.5" x14ac:dyDescent="0.35"/>
  <cols>
    <col min="1" max="1" width="37.36328125" bestFit="1" customWidth="1"/>
    <col min="2" max="3" width="16.453125" bestFit="1" customWidth="1"/>
    <col min="4" max="4" width="12.36328125" bestFit="1" customWidth="1"/>
    <col min="5" max="5" width="17.6328125" bestFit="1" customWidth="1"/>
    <col min="6" max="6" width="12.36328125" bestFit="1" customWidth="1"/>
    <col min="7" max="7" width="17.6328125" bestFit="1" customWidth="1"/>
    <col min="8" max="9" width="12.6328125" bestFit="1" customWidth="1"/>
    <col min="11" max="11" width="16.453125" customWidth="1"/>
  </cols>
  <sheetData>
    <row r="1" spans="1:11" x14ac:dyDescent="0.35">
      <c r="A1" t="s">
        <v>0</v>
      </c>
      <c r="B1" t="s">
        <v>13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8</v>
      </c>
      <c r="J1" t="s">
        <v>19</v>
      </c>
      <c r="K1" t="s">
        <v>54</v>
      </c>
    </row>
    <row r="2" spans="1:11" x14ac:dyDescent="0.35">
      <c r="A2" t="s">
        <v>9</v>
      </c>
      <c r="B2">
        <v>3433</v>
      </c>
      <c r="C2">
        <v>4630</v>
      </c>
      <c r="D2">
        <v>4045</v>
      </c>
      <c r="E2">
        <v>3861</v>
      </c>
      <c r="F2">
        <v>3869</v>
      </c>
      <c r="G2">
        <v>3870</v>
      </c>
      <c r="H2">
        <v>4048</v>
      </c>
      <c r="I2">
        <v>5061</v>
      </c>
      <c r="J2">
        <f>AVERAGE(B2:I2)</f>
        <v>4102.125</v>
      </c>
      <c r="K2">
        <f>_xlfn.STDEV.P(B2:I2)</f>
        <v>476.75791485302057</v>
      </c>
    </row>
    <row r="3" spans="1:11" x14ac:dyDescent="0.35">
      <c r="A3" t="s">
        <v>10</v>
      </c>
      <c r="B3">
        <v>6308</v>
      </c>
      <c r="C3">
        <v>15410</v>
      </c>
      <c r="D3">
        <v>12131</v>
      </c>
      <c r="E3">
        <v>11934</v>
      </c>
      <c r="F3">
        <v>14653</v>
      </c>
      <c r="G3">
        <v>14674</v>
      </c>
      <c r="H3">
        <v>14833</v>
      </c>
      <c r="I3">
        <v>15948</v>
      </c>
      <c r="J3">
        <f t="shared" ref="J3:J15" si="0">AVERAGE(B3:I3)</f>
        <v>13236.375</v>
      </c>
      <c r="K3">
        <f t="shared" ref="K3:K5" si="1">_xlfn.STDEV.P(B3:I3)</f>
        <v>2950.0163956112178</v>
      </c>
    </row>
    <row r="4" spans="1:11" x14ac:dyDescent="0.35">
      <c r="A4" t="s">
        <v>11</v>
      </c>
      <c r="B4">
        <v>25726</v>
      </c>
      <c r="C4">
        <v>24971</v>
      </c>
      <c r="D4">
        <v>23892</v>
      </c>
      <c r="E4">
        <v>21255</v>
      </c>
      <c r="F4">
        <v>25391</v>
      </c>
      <c r="G4">
        <v>23997</v>
      </c>
      <c r="H4">
        <v>24161</v>
      </c>
      <c r="I4">
        <v>25292</v>
      </c>
      <c r="J4">
        <f t="shared" si="0"/>
        <v>24335.625</v>
      </c>
      <c r="K4">
        <f t="shared" si="1"/>
        <v>1332.1752829019911</v>
      </c>
    </row>
    <row r="5" spans="1:11" x14ac:dyDescent="0.35">
      <c r="A5" t="s">
        <v>12</v>
      </c>
      <c r="B5">
        <v>42658</v>
      </c>
      <c r="C5">
        <v>60213</v>
      </c>
      <c r="D5">
        <v>45215</v>
      </c>
      <c r="E5">
        <v>38692</v>
      </c>
      <c r="F5">
        <v>44188</v>
      </c>
      <c r="G5">
        <v>49362</v>
      </c>
      <c r="H5">
        <v>53582</v>
      </c>
      <c r="I5">
        <v>41308</v>
      </c>
      <c r="J5">
        <f>AVERAGE(B5:I5)</f>
        <v>46902.25</v>
      </c>
      <c r="K5">
        <f t="shared" si="1"/>
        <v>6659.3633094688566</v>
      </c>
    </row>
    <row r="8" spans="1:11" x14ac:dyDescent="0.35">
      <c r="A8" t="s">
        <v>32</v>
      </c>
      <c r="B8" t="s">
        <v>48</v>
      </c>
      <c r="C8" t="s">
        <v>34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40</v>
      </c>
      <c r="J8" t="s">
        <v>19</v>
      </c>
    </row>
    <row r="9" spans="1:11" x14ac:dyDescent="0.35">
      <c r="A9" t="s">
        <v>41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0.125</v>
      </c>
      <c r="K9">
        <f>_xlfn.STDEV.P(B9:I9)</f>
        <v>0.33071891388307384</v>
      </c>
    </row>
    <row r="10" spans="1:11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ref="K10:K15" si="2">_xlfn.STDEV.P(B10:I10)</f>
        <v>0</v>
      </c>
    </row>
    <row r="11" spans="1:11" x14ac:dyDescent="0.35">
      <c r="A1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f t="shared" si="2"/>
        <v>0</v>
      </c>
    </row>
    <row r="12" spans="1:11" x14ac:dyDescent="0.35">
      <c r="A12" t="s">
        <v>44</v>
      </c>
      <c r="B12">
        <v>1</v>
      </c>
      <c r="C12">
        <v>3</v>
      </c>
      <c r="D12">
        <v>1</v>
      </c>
      <c r="E12">
        <v>0</v>
      </c>
      <c r="F12">
        <v>1</v>
      </c>
      <c r="G12">
        <v>2</v>
      </c>
      <c r="H12">
        <v>3</v>
      </c>
      <c r="I12">
        <v>1</v>
      </c>
      <c r="J12">
        <f t="shared" si="0"/>
        <v>1.5</v>
      </c>
      <c r="K12">
        <f t="shared" si="2"/>
        <v>1</v>
      </c>
    </row>
    <row r="13" spans="1:11" x14ac:dyDescent="0.35">
      <c r="A13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AVERAGE(B13:I13)</f>
        <v>0</v>
      </c>
      <c r="K13">
        <f t="shared" si="2"/>
        <v>0</v>
      </c>
    </row>
    <row r="14" spans="1:11" x14ac:dyDescent="0.35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f t="shared" si="2"/>
        <v>0</v>
      </c>
    </row>
    <row r="15" spans="1:11" x14ac:dyDescent="0.35">
      <c r="A15" t="s">
        <v>47</v>
      </c>
      <c r="B15">
        <v>1</v>
      </c>
      <c r="C15">
        <v>3</v>
      </c>
      <c r="D15">
        <v>2</v>
      </c>
      <c r="E15">
        <v>0</v>
      </c>
      <c r="F15">
        <v>1</v>
      </c>
      <c r="G15">
        <v>2</v>
      </c>
      <c r="H15">
        <v>3</v>
      </c>
      <c r="I15">
        <v>1</v>
      </c>
      <c r="J15">
        <f t="shared" si="0"/>
        <v>1.625</v>
      </c>
      <c r="K15">
        <f t="shared" si="2"/>
        <v>0.99215674164922152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4435-9F12-41D2-90FA-E2B9B0051218}">
  <dimension ref="A1:K15"/>
  <sheetViews>
    <sheetView workbookViewId="0">
      <selection activeCell="M30" sqref="M30"/>
    </sheetView>
  </sheetViews>
  <sheetFormatPr baseColWidth="10" defaultRowHeight="14.5" x14ac:dyDescent="0.35"/>
  <cols>
    <col min="1" max="1" width="37.36328125" bestFit="1" customWidth="1"/>
    <col min="2" max="3" width="16.453125" bestFit="1" customWidth="1"/>
    <col min="4" max="4" width="12.36328125" bestFit="1" customWidth="1"/>
    <col min="5" max="5" width="17.6328125" bestFit="1" customWidth="1"/>
    <col min="6" max="6" width="12.36328125" bestFit="1" customWidth="1"/>
    <col min="7" max="7" width="17.6328125" bestFit="1" customWidth="1"/>
    <col min="8" max="9" width="12.6328125" bestFit="1" customWidth="1"/>
    <col min="11" max="11" width="16" customWidth="1"/>
  </cols>
  <sheetData>
    <row r="1" spans="1:11" x14ac:dyDescent="0.35">
      <c r="A1" t="s">
        <v>0</v>
      </c>
      <c r="B1" t="s">
        <v>13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8</v>
      </c>
      <c r="J1" t="s">
        <v>19</v>
      </c>
      <c r="K1" t="s">
        <v>54</v>
      </c>
    </row>
    <row r="2" spans="1:11" x14ac:dyDescent="0.35">
      <c r="A2" t="s">
        <v>9</v>
      </c>
      <c r="B2">
        <v>2585</v>
      </c>
      <c r="C2">
        <v>2635</v>
      </c>
      <c r="D2">
        <v>2646</v>
      </c>
      <c r="E2">
        <v>3267</v>
      </c>
      <c r="F2">
        <v>2628</v>
      </c>
      <c r="G2">
        <v>2624</v>
      </c>
      <c r="H2">
        <v>5337</v>
      </c>
      <c r="I2">
        <v>3242</v>
      </c>
      <c r="J2">
        <f>AVERAGE(B2:I2)</f>
        <v>3120.5</v>
      </c>
      <c r="K2">
        <f>_xlfn.STDEV.P(B2:I2)</f>
        <v>879.33113785422154</v>
      </c>
    </row>
    <row r="3" spans="1:11" x14ac:dyDescent="0.35">
      <c r="A3" t="s">
        <v>10</v>
      </c>
      <c r="B3">
        <v>10619</v>
      </c>
      <c r="C3">
        <v>13490</v>
      </c>
      <c r="D3">
        <v>10711</v>
      </c>
      <c r="E3">
        <v>14019</v>
      </c>
      <c r="F3">
        <v>28854</v>
      </c>
      <c r="G3">
        <v>26278</v>
      </c>
      <c r="H3">
        <v>3328</v>
      </c>
      <c r="I3">
        <v>6111</v>
      </c>
      <c r="J3">
        <f t="shared" ref="J3:J15" si="0">AVERAGE(B3:I3)</f>
        <v>14176.25</v>
      </c>
      <c r="K3">
        <f t="shared" ref="K3:K5" si="1">_xlfn.STDEV.P(B3:I3)</f>
        <v>8439.3359891344535</v>
      </c>
    </row>
    <row r="4" spans="1:11" x14ac:dyDescent="0.35">
      <c r="A4" t="s">
        <v>11</v>
      </c>
      <c r="B4">
        <v>20179</v>
      </c>
      <c r="C4">
        <v>22961</v>
      </c>
      <c r="D4">
        <v>20212</v>
      </c>
      <c r="E4">
        <v>25738</v>
      </c>
      <c r="F4">
        <v>20383</v>
      </c>
      <c r="G4">
        <v>20532</v>
      </c>
      <c r="H4">
        <v>13597</v>
      </c>
      <c r="I4">
        <v>26346</v>
      </c>
      <c r="J4">
        <f t="shared" si="0"/>
        <v>21243.5</v>
      </c>
      <c r="K4">
        <f t="shared" si="1"/>
        <v>3726.5709774536699</v>
      </c>
    </row>
    <row r="5" spans="1:11" x14ac:dyDescent="0.35">
      <c r="A5" t="s">
        <v>12</v>
      </c>
      <c r="B5">
        <v>39029</v>
      </c>
      <c r="C5">
        <v>39003</v>
      </c>
      <c r="D5">
        <v>40563</v>
      </c>
      <c r="E5">
        <v>42258</v>
      </c>
      <c r="F5">
        <v>39195</v>
      </c>
      <c r="G5">
        <v>50585</v>
      </c>
      <c r="H5">
        <v>29704</v>
      </c>
      <c r="I5">
        <v>46809</v>
      </c>
      <c r="J5">
        <f>AVERAGE(B5:I5)</f>
        <v>40893.25</v>
      </c>
      <c r="K5">
        <f t="shared" si="1"/>
        <v>5766.6017451788712</v>
      </c>
    </row>
    <row r="8" spans="1:11" x14ac:dyDescent="0.35">
      <c r="A8" t="s">
        <v>32</v>
      </c>
      <c r="B8" t="s">
        <v>48</v>
      </c>
      <c r="C8" t="s">
        <v>34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40</v>
      </c>
      <c r="J8" t="s">
        <v>19</v>
      </c>
    </row>
    <row r="9" spans="1:11" x14ac:dyDescent="0.35">
      <c r="A9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f t="shared" si="0"/>
        <v>0.125</v>
      </c>
      <c r="K9">
        <f>_xlfn.STDEV.P(B9:I9)</f>
        <v>0.33071891388307384</v>
      </c>
    </row>
    <row r="10" spans="1:11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ref="K10:K15" si="2">_xlfn.STDEV.P(B10:I10)</f>
        <v>0</v>
      </c>
    </row>
    <row r="11" spans="1:11" x14ac:dyDescent="0.35">
      <c r="A1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f t="shared" si="2"/>
        <v>0</v>
      </c>
    </row>
    <row r="12" spans="1:11" x14ac:dyDescent="0.35">
      <c r="A12" t="s">
        <v>44</v>
      </c>
      <c r="B12">
        <v>1</v>
      </c>
      <c r="C12">
        <v>1</v>
      </c>
      <c r="D12">
        <v>1</v>
      </c>
      <c r="E12">
        <v>2</v>
      </c>
      <c r="F12">
        <v>1</v>
      </c>
      <c r="G12">
        <v>2</v>
      </c>
      <c r="H12">
        <v>0</v>
      </c>
      <c r="I12">
        <v>4</v>
      </c>
      <c r="J12">
        <f t="shared" si="0"/>
        <v>1.5</v>
      </c>
      <c r="K12">
        <f t="shared" si="2"/>
        <v>1.1180339887498949</v>
      </c>
    </row>
    <row r="13" spans="1:11" x14ac:dyDescent="0.35">
      <c r="A13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2"/>
        <v>0</v>
      </c>
    </row>
    <row r="14" spans="1:11" x14ac:dyDescent="0.35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f t="shared" si="2"/>
        <v>0</v>
      </c>
    </row>
    <row r="15" spans="1:11" x14ac:dyDescent="0.35">
      <c r="A15" t="s">
        <v>47</v>
      </c>
      <c r="B15">
        <v>1</v>
      </c>
      <c r="C15">
        <v>1</v>
      </c>
      <c r="D15">
        <v>1</v>
      </c>
      <c r="E15">
        <v>2</v>
      </c>
      <c r="F15">
        <v>1</v>
      </c>
      <c r="G15">
        <v>2</v>
      </c>
      <c r="H15">
        <v>0</v>
      </c>
      <c r="I15">
        <v>4</v>
      </c>
      <c r="J15">
        <f t="shared" si="0"/>
        <v>1.5</v>
      </c>
      <c r="K15">
        <f t="shared" si="2"/>
        <v>1.1180339887498949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EEF2-139F-44B0-AB09-81963322CD80}">
  <dimension ref="A1:K16"/>
  <sheetViews>
    <sheetView zoomScaleNormal="100" workbookViewId="0">
      <selection activeCell="G25" sqref="G25"/>
    </sheetView>
  </sheetViews>
  <sheetFormatPr baseColWidth="10" defaultRowHeight="14.5" x14ac:dyDescent="0.35"/>
  <cols>
    <col min="1" max="1" width="37.36328125" bestFit="1" customWidth="1"/>
    <col min="2" max="2" width="12.6328125" bestFit="1" customWidth="1"/>
    <col min="3" max="3" width="16.453125" bestFit="1" customWidth="1"/>
    <col min="4" max="4" width="17.6328125" bestFit="1" customWidth="1"/>
    <col min="5" max="5" width="12.36328125" bestFit="1" customWidth="1"/>
    <col min="6" max="6" width="17.6328125" bestFit="1" customWidth="1"/>
    <col min="7" max="7" width="12.36328125" bestFit="1" customWidth="1"/>
    <col min="8" max="8" width="16.453125" bestFit="1" customWidth="1"/>
    <col min="9" max="9" width="12.6328125" bestFit="1" customWidth="1"/>
    <col min="11" max="11" width="16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54</v>
      </c>
    </row>
    <row r="2" spans="1:11" x14ac:dyDescent="0.35">
      <c r="A2" t="s">
        <v>9</v>
      </c>
      <c r="B2">
        <v>7074</v>
      </c>
      <c r="C2">
        <v>2640</v>
      </c>
      <c r="D2">
        <v>2625</v>
      </c>
      <c r="E2">
        <v>3232</v>
      </c>
      <c r="F2">
        <v>2623</v>
      </c>
      <c r="G2">
        <v>2628</v>
      </c>
      <c r="H2">
        <v>2663</v>
      </c>
      <c r="I2">
        <v>3216</v>
      </c>
      <c r="J2">
        <f>AVERAGE(B2:I2)</f>
        <v>3337.625</v>
      </c>
      <c r="K2">
        <f>_xlfn.STDEV.P(B2:I2)</f>
        <v>1433.9777663461173</v>
      </c>
    </row>
    <row r="3" spans="1:11" x14ac:dyDescent="0.35">
      <c r="A3" t="s">
        <v>10</v>
      </c>
      <c r="B3">
        <v>5077</v>
      </c>
      <c r="C3">
        <v>28981</v>
      </c>
      <c r="D3">
        <v>15450</v>
      </c>
      <c r="E3">
        <v>6009</v>
      </c>
      <c r="F3">
        <v>18676</v>
      </c>
      <c r="G3">
        <v>13092</v>
      </c>
      <c r="H3">
        <v>13122</v>
      </c>
      <c r="I3">
        <v>13812</v>
      </c>
      <c r="J3">
        <f t="shared" ref="J3:J4" si="0">AVERAGE(B3:I3)</f>
        <v>14277.375</v>
      </c>
      <c r="K3">
        <f t="shared" ref="K3:K5" si="1">_xlfn.STDEV.P(B3:I3)</f>
        <v>7007.9333961143639</v>
      </c>
    </row>
    <row r="4" spans="1:11" x14ac:dyDescent="0.35">
      <c r="A4" t="s">
        <v>11</v>
      </c>
      <c r="B4">
        <v>15358</v>
      </c>
      <c r="C4">
        <v>20392</v>
      </c>
      <c r="D4">
        <v>20452</v>
      </c>
      <c r="E4">
        <v>16009</v>
      </c>
      <c r="F4">
        <v>18274</v>
      </c>
      <c r="G4">
        <v>22561</v>
      </c>
      <c r="H4">
        <v>18124</v>
      </c>
      <c r="I4">
        <v>24054</v>
      </c>
      <c r="J4">
        <f t="shared" si="0"/>
        <v>19403</v>
      </c>
      <c r="K4">
        <f t="shared" si="1"/>
        <v>2838.9044982175783</v>
      </c>
    </row>
    <row r="5" spans="1:11" x14ac:dyDescent="0.35">
      <c r="A5" t="s">
        <v>12</v>
      </c>
      <c r="B5">
        <v>31224</v>
      </c>
      <c r="C5">
        <v>38431</v>
      </c>
      <c r="D5">
        <v>32873</v>
      </c>
      <c r="E5">
        <v>34682</v>
      </c>
      <c r="F5">
        <v>39368</v>
      </c>
      <c r="G5">
        <v>50862</v>
      </c>
      <c r="H5">
        <v>33147</v>
      </c>
      <c r="I5">
        <v>45787</v>
      </c>
      <c r="J5">
        <f>AVERAGE(B5:I5)</f>
        <v>38296.75</v>
      </c>
      <c r="K5">
        <f t="shared" si="1"/>
        <v>6463.1856647863679</v>
      </c>
    </row>
    <row r="9" spans="1:11" x14ac:dyDescent="0.35">
      <c r="A9" t="s">
        <v>32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19</v>
      </c>
      <c r="K9" t="s">
        <v>54</v>
      </c>
    </row>
    <row r="10" spans="1:11" x14ac:dyDescent="0.35">
      <c r="A10" t="s">
        <v>41</v>
      </c>
      <c r="B10">
        <v>1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f>AVERAGE(B10:I10)</f>
        <v>0.5</v>
      </c>
      <c r="K10">
        <f t="shared" ref="K10:K16" si="2">_xlfn.STDEV.P(B10:I10)</f>
        <v>0.5</v>
      </c>
    </row>
    <row r="11" spans="1:11" x14ac:dyDescent="0.35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ref="J11:J16" si="3">AVERAGE(B11:I11)</f>
        <v>0</v>
      </c>
      <c r="K11">
        <f t="shared" si="2"/>
        <v>0</v>
      </c>
    </row>
    <row r="12" spans="1:11" x14ac:dyDescent="0.35">
      <c r="A12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3"/>
        <v>0</v>
      </c>
      <c r="K12">
        <f t="shared" si="2"/>
        <v>0</v>
      </c>
    </row>
    <row r="13" spans="1:11" x14ac:dyDescent="0.35">
      <c r="A13" t="s">
        <v>44</v>
      </c>
      <c r="B13">
        <v>0</v>
      </c>
      <c r="C13">
        <v>1</v>
      </c>
      <c r="D13">
        <v>2</v>
      </c>
      <c r="E13">
        <v>2</v>
      </c>
      <c r="F13">
        <v>0</v>
      </c>
      <c r="G13">
        <v>2</v>
      </c>
      <c r="H13">
        <v>1</v>
      </c>
      <c r="I13">
        <v>2</v>
      </c>
      <c r="J13">
        <f t="shared" si="3"/>
        <v>1.25</v>
      </c>
      <c r="K13">
        <f t="shared" si="2"/>
        <v>0.82915619758884995</v>
      </c>
    </row>
    <row r="14" spans="1:11" x14ac:dyDescent="0.3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K14">
        <f t="shared" si="2"/>
        <v>0</v>
      </c>
    </row>
    <row r="15" spans="1:11" x14ac:dyDescent="0.35">
      <c r="A15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3"/>
        <v>0</v>
      </c>
      <c r="K15">
        <f t="shared" si="2"/>
        <v>0</v>
      </c>
    </row>
    <row r="16" spans="1:11" x14ac:dyDescent="0.35">
      <c r="A16" t="s">
        <v>47</v>
      </c>
      <c r="B16">
        <v>1</v>
      </c>
      <c r="C16">
        <v>1</v>
      </c>
      <c r="D16">
        <v>3</v>
      </c>
      <c r="E16">
        <v>3</v>
      </c>
      <c r="F16">
        <v>0</v>
      </c>
      <c r="G16">
        <v>2</v>
      </c>
      <c r="H16">
        <v>2</v>
      </c>
      <c r="I16">
        <v>2</v>
      </c>
      <c r="J16">
        <f t="shared" si="3"/>
        <v>1.75</v>
      </c>
      <c r="K16">
        <f t="shared" si="2"/>
        <v>0.96824583655185426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2F7E-841D-4CB5-9164-EC89611DF9C0}">
  <dimension ref="A1:N40"/>
  <sheetViews>
    <sheetView workbookViewId="0">
      <selection activeCell="M34" sqref="M34:N40"/>
    </sheetView>
  </sheetViews>
  <sheetFormatPr baseColWidth="10" defaultRowHeight="14.5" x14ac:dyDescent="0.35"/>
  <cols>
    <col min="6" max="6" width="12" customWidth="1"/>
    <col min="9" max="9" width="32.453125" customWidth="1"/>
  </cols>
  <sheetData>
    <row r="1" spans="1:14" x14ac:dyDescent="0.35">
      <c r="A1" t="s">
        <v>20</v>
      </c>
      <c r="B1" s="1" t="s">
        <v>21</v>
      </c>
      <c r="C1" s="1" t="s">
        <v>22</v>
      </c>
      <c r="D1" s="1" t="s">
        <v>23</v>
      </c>
      <c r="E1" s="1" t="s">
        <v>19</v>
      </c>
      <c r="F1" s="1" t="s">
        <v>55</v>
      </c>
      <c r="H1" s="4" t="s">
        <v>31</v>
      </c>
      <c r="I1" t="s">
        <v>20</v>
      </c>
      <c r="J1" s="1" t="s">
        <v>21</v>
      </c>
      <c r="K1" s="1" t="s">
        <v>22</v>
      </c>
      <c r="L1" s="1" t="s">
        <v>23</v>
      </c>
      <c r="M1" s="1" t="s">
        <v>19</v>
      </c>
      <c r="N1" s="1" t="s">
        <v>55</v>
      </c>
    </row>
    <row r="2" spans="1:14" x14ac:dyDescent="0.35">
      <c r="A2" s="2" t="s">
        <v>24</v>
      </c>
      <c r="B2">
        <v>1896</v>
      </c>
      <c r="C2">
        <v>1777</v>
      </c>
      <c r="D2">
        <v>1674</v>
      </c>
      <c r="E2">
        <f>AVERAGE(B2:D2)</f>
        <v>1782.3333333333333</v>
      </c>
      <c r="F2">
        <f>_xlfn.STDEV.P(B2:D2)</f>
        <v>90.709548682717084</v>
      </c>
      <c r="I2" s="2" t="s">
        <v>41</v>
      </c>
      <c r="J2">
        <v>0</v>
      </c>
      <c r="K2">
        <v>0</v>
      </c>
      <c r="L2">
        <v>0</v>
      </c>
      <c r="M2">
        <f>AVERAGE(J2:L2)</f>
        <v>0</v>
      </c>
      <c r="N2">
        <f>_xlfn.STDEV.P(J2:L2)</f>
        <v>0</v>
      </c>
    </row>
    <row r="3" spans="1:14" x14ac:dyDescent="0.35">
      <c r="A3" s="2" t="s">
        <v>25</v>
      </c>
      <c r="B3">
        <v>1671</v>
      </c>
      <c r="C3">
        <v>9697</v>
      </c>
      <c r="E3">
        <f>AVERAGE(B3:D3)</f>
        <v>5684</v>
      </c>
      <c r="F3">
        <f t="shared" ref="F3:F5" si="0">_xlfn.STDEV.P(B3:D3)</f>
        <v>4013</v>
      </c>
      <c r="I3" s="2" t="s">
        <v>42</v>
      </c>
      <c r="J3">
        <v>0</v>
      </c>
      <c r="K3">
        <v>0</v>
      </c>
      <c r="L3">
        <v>0</v>
      </c>
      <c r="M3">
        <f t="shared" ref="M3:M8" si="1">AVERAGE(J3:L3)</f>
        <v>0</v>
      </c>
      <c r="N3">
        <f t="shared" ref="N3:N8" si="2">_xlfn.STDEV.P(J3:L3)</f>
        <v>0</v>
      </c>
    </row>
    <row r="4" spans="1:14" x14ac:dyDescent="0.35">
      <c r="A4" s="2" t="s">
        <v>26</v>
      </c>
      <c r="B4">
        <v>14816</v>
      </c>
      <c r="C4">
        <v>13489</v>
      </c>
      <c r="D4">
        <v>16931</v>
      </c>
      <c r="E4">
        <f>AVERAGE(B4:D4)</f>
        <v>15078.666666666666</v>
      </c>
      <c r="F4">
        <f t="shared" si="0"/>
        <v>1417.4122743773441</v>
      </c>
      <c r="I4" s="2" t="s">
        <v>43</v>
      </c>
      <c r="J4">
        <v>0</v>
      </c>
      <c r="K4">
        <v>0</v>
      </c>
      <c r="L4">
        <v>0</v>
      </c>
      <c r="M4">
        <f t="shared" si="1"/>
        <v>0</v>
      </c>
      <c r="N4">
        <f t="shared" si="2"/>
        <v>0</v>
      </c>
    </row>
    <row r="5" spans="1:14" x14ac:dyDescent="0.35">
      <c r="A5" s="2" t="s">
        <v>27</v>
      </c>
      <c r="B5">
        <v>34260</v>
      </c>
      <c r="C5">
        <v>27392</v>
      </c>
      <c r="D5">
        <v>32194</v>
      </c>
      <c r="E5">
        <f>AVERAGE(B5:D5)</f>
        <v>31282</v>
      </c>
      <c r="F5">
        <f t="shared" si="0"/>
        <v>2877.0545122862491</v>
      </c>
      <c r="I5" s="2" t="s">
        <v>44</v>
      </c>
      <c r="J5">
        <v>1</v>
      </c>
      <c r="K5">
        <v>0</v>
      </c>
      <c r="L5">
        <v>0</v>
      </c>
      <c r="M5">
        <f t="shared" si="1"/>
        <v>0.33333333333333331</v>
      </c>
      <c r="N5">
        <f t="shared" si="2"/>
        <v>0.47140452079103168</v>
      </c>
    </row>
    <row r="6" spans="1:14" x14ac:dyDescent="0.35">
      <c r="A6" t="s">
        <v>28</v>
      </c>
      <c r="B6" s="1" t="s">
        <v>21</v>
      </c>
      <c r="C6" s="1" t="s">
        <v>22</v>
      </c>
      <c r="D6" s="1" t="s">
        <v>23</v>
      </c>
      <c r="E6" s="1" t="s">
        <v>19</v>
      </c>
      <c r="F6" s="1" t="s">
        <v>55</v>
      </c>
      <c r="I6" s="2" t="s">
        <v>45</v>
      </c>
      <c r="J6">
        <v>0</v>
      </c>
      <c r="K6">
        <v>0</v>
      </c>
      <c r="L6">
        <v>0</v>
      </c>
      <c r="M6">
        <f t="shared" si="1"/>
        <v>0</v>
      </c>
      <c r="N6">
        <f t="shared" si="2"/>
        <v>0</v>
      </c>
    </row>
    <row r="7" spans="1:14" x14ac:dyDescent="0.35">
      <c r="A7" s="2" t="s">
        <v>24</v>
      </c>
      <c r="B7">
        <v>1437</v>
      </c>
      <c r="C7">
        <v>1038</v>
      </c>
      <c r="D7">
        <v>1499</v>
      </c>
      <c r="E7">
        <f>AVERAGE(B7:D7)</f>
        <v>1324.6666666666667</v>
      </c>
      <c r="F7">
        <f>_xlfn.STDEV.P(B7:D7)</f>
        <v>204.27813283745169</v>
      </c>
      <c r="I7" s="2" t="s">
        <v>46</v>
      </c>
      <c r="J7">
        <v>0</v>
      </c>
      <c r="K7">
        <v>0</v>
      </c>
      <c r="L7">
        <v>0</v>
      </c>
      <c r="M7">
        <f t="shared" si="1"/>
        <v>0</v>
      </c>
      <c r="N7">
        <f t="shared" si="2"/>
        <v>0</v>
      </c>
    </row>
    <row r="8" spans="1:14" x14ac:dyDescent="0.35">
      <c r="A8" s="2" t="s">
        <v>25</v>
      </c>
      <c r="B8">
        <v>4468</v>
      </c>
      <c r="C8">
        <v>8605</v>
      </c>
      <c r="D8">
        <v>9233</v>
      </c>
      <c r="E8">
        <f>AVERAGE(B8:D8)</f>
        <v>7435.333333333333</v>
      </c>
      <c r="F8">
        <f t="shared" ref="F8:F10" si="3">_xlfn.STDEV.P(B8:D8)</f>
        <v>2113.8269139695949</v>
      </c>
      <c r="I8" s="2" t="s">
        <v>47</v>
      </c>
      <c r="J8">
        <v>1</v>
      </c>
      <c r="K8">
        <v>0</v>
      </c>
      <c r="L8">
        <v>0</v>
      </c>
      <c r="M8">
        <f t="shared" si="1"/>
        <v>0.33333333333333331</v>
      </c>
      <c r="N8">
        <f t="shared" si="2"/>
        <v>0.47140452079103168</v>
      </c>
    </row>
    <row r="9" spans="1:14" x14ac:dyDescent="0.35">
      <c r="A9" s="2" t="s">
        <v>26</v>
      </c>
      <c r="B9">
        <v>23114</v>
      </c>
      <c r="C9">
        <v>17906</v>
      </c>
      <c r="D9">
        <v>9233</v>
      </c>
      <c r="E9">
        <f>AVERAGE(B9:D9)</f>
        <v>16751</v>
      </c>
      <c r="F9">
        <f t="shared" si="3"/>
        <v>5725.4437382616907</v>
      </c>
      <c r="I9" t="s">
        <v>28</v>
      </c>
      <c r="J9" s="1" t="s">
        <v>21</v>
      </c>
      <c r="K9" s="1" t="s">
        <v>22</v>
      </c>
      <c r="L9" s="1" t="s">
        <v>23</v>
      </c>
      <c r="M9" s="1" t="s">
        <v>19</v>
      </c>
      <c r="N9" s="1" t="s">
        <v>55</v>
      </c>
    </row>
    <row r="10" spans="1:14" x14ac:dyDescent="0.35">
      <c r="A10" s="2" t="s">
        <v>27</v>
      </c>
      <c r="B10">
        <v>42606</v>
      </c>
      <c r="C10">
        <v>33161</v>
      </c>
      <c r="D10">
        <v>25335</v>
      </c>
      <c r="E10">
        <f>AVERAGE(B10:D10)</f>
        <v>33700.666666666664</v>
      </c>
      <c r="F10">
        <f t="shared" si="3"/>
        <v>7061.1750831965319</v>
      </c>
      <c r="I10" s="2" t="s">
        <v>41</v>
      </c>
      <c r="J10">
        <v>0</v>
      </c>
      <c r="K10">
        <v>0</v>
      </c>
      <c r="L10">
        <v>0</v>
      </c>
      <c r="M10">
        <f>AVERAGE(J10:L10)</f>
        <v>0</v>
      </c>
      <c r="N10">
        <f>_xlfn.STDEV.P(J10:L10)</f>
        <v>0</v>
      </c>
    </row>
    <row r="11" spans="1:14" x14ac:dyDescent="0.35">
      <c r="A11" t="s">
        <v>29</v>
      </c>
      <c r="B11" s="1" t="s">
        <v>21</v>
      </c>
      <c r="C11" s="1" t="s">
        <v>22</v>
      </c>
      <c r="D11" s="1" t="s">
        <v>23</v>
      </c>
      <c r="E11" s="1" t="s">
        <v>19</v>
      </c>
      <c r="F11" s="1" t="s">
        <v>55</v>
      </c>
      <c r="I11" s="2" t="s">
        <v>42</v>
      </c>
      <c r="J11">
        <v>0</v>
      </c>
      <c r="K11">
        <v>0</v>
      </c>
      <c r="L11">
        <v>0</v>
      </c>
      <c r="M11">
        <f t="shared" ref="M11:M16" si="4">AVERAGE(J11:L11)</f>
        <v>0</v>
      </c>
      <c r="N11">
        <f t="shared" ref="N11:N16" si="5">_xlfn.STDEV.P(J11:L11)</f>
        <v>0</v>
      </c>
    </row>
    <row r="12" spans="1:14" x14ac:dyDescent="0.35">
      <c r="A12" s="2" t="s">
        <v>24</v>
      </c>
      <c r="B12">
        <v>1586</v>
      </c>
      <c r="C12">
        <v>1037</v>
      </c>
      <c r="D12">
        <v>3219</v>
      </c>
      <c r="E12">
        <f>AVERAGE(B12:D12)</f>
        <v>1947.3333333333333</v>
      </c>
      <c r="F12">
        <f>_xlfn.STDEV.P(B12:D12)</f>
        <v>926.71546634096671</v>
      </c>
      <c r="I12" s="2" t="s">
        <v>43</v>
      </c>
      <c r="J12">
        <v>0</v>
      </c>
      <c r="K12">
        <v>0</v>
      </c>
      <c r="L12">
        <v>0</v>
      </c>
      <c r="M12">
        <f t="shared" si="4"/>
        <v>0</v>
      </c>
      <c r="N12">
        <f t="shared" si="5"/>
        <v>0</v>
      </c>
    </row>
    <row r="13" spans="1:14" x14ac:dyDescent="0.35">
      <c r="A13" s="2" t="s">
        <v>25</v>
      </c>
      <c r="B13">
        <v>10583</v>
      </c>
      <c r="C13">
        <v>8740</v>
      </c>
      <c r="E13">
        <f>AVERAGE(B13:D13)</f>
        <v>9661.5</v>
      </c>
      <c r="F13">
        <f t="shared" ref="F13:F15" si="6">_xlfn.STDEV.P(B13:D13)</f>
        <v>921.5</v>
      </c>
      <c r="I13" s="2" t="s">
        <v>44</v>
      </c>
      <c r="J13">
        <v>0</v>
      </c>
      <c r="K13">
        <v>0</v>
      </c>
      <c r="L13">
        <v>0</v>
      </c>
      <c r="M13">
        <f>AVERAGE(J13:L13)</f>
        <v>0</v>
      </c>
      <c r="N13">
        <f t="shared" si="5"/>
        <v>0</v>
      </c>
    </row>
    <row r="14" spans="1:14" x14ac:dyDescent="0.35">
      <c r="A14" s="2" t="s">
        <v>26</v>
      </c>
      <c r="B14">
        <v>14663</v>
      </c>
      <c r="C14">
        <v>17293</v>
      </c>
      <c r="D14">
        <v>18741</v>
      </c>
      <c r="E14">
        <f>AVERAGE(B14:D14)</f>
        <v>16899</v>
      </c>
      <c r="F14">
        <f t="shared" si="6"/>
        <v>1687.9865718265257</v>
      </c>
      <c r="I14" s="2" t="s">
        <v>45</v>
      </c>
      <c r="J14">
        <v>0</v>
      </c>
      <c r="K14">
        <v>0</v>
      </c>
      <c r="L14">
        <v>0</v>
      </c>
      <c r="M14">
        <f t="shared" si="4"/>
        <v>0</v>
      </c>
      <c r="N14">
        <f t="shared" si="5"/>
        <v>0</v>
      </c>
    </row>
    <row r="15" spans="1:14" x14ac:dyDescent="0.35">
      <c r="A15" s="2" t="s">
        <v>27</v>
      </c>
      <c r="B15">
        <v>28631</v>
      </c>
      <c r="C15">
        <v>27510</v>
      </c>
      <c r="D15">
        <v>34063</v>
      </c>
      <c r="E15">
        <f>AVERAGE(B15:D15)</f>
        <v>30068</v>
      </c>
      <c r="F15">
        <f t="shared" si="6"/>
        <v>2861.7219757807829</v>
      </c>
      <c r="I15" s="2" t="s">
        <v>46</v>
      </c>
      <c r="J15">
        <v>0</v>
      </c>
      <c r="K15">
        <v>0</v>
      </c>
      <c r="L15">
        <v>0</v>
      </c>
      <c r="M15">
        <f t="shared" si="4"/>
        <v>0</v>
      </c>
      <c r="N15">
        <f t="shared" si="5"/>
        <v>0</v>
      </c>
    </row>
    <row r="16" spans="1:14" x14ac:dyDescent="0.35">
      <c r="A16" t="s">
        <v>30</v>
      </c>
      <c r="B16" s="1" t="s">
        <v>21</v>
      </c>
      <c r="C16" s="1" t="s">
        <v>22</v>
      </c>
      <c r="D16" s="1" t="s">
        <v>23</v>
      </c>
      <c r="E16" s="1" t="s">
        <v>19</v>
      </c>
      <c r="F16" s="1" t="s">
        <v>55</v>
      </c>
      <c r="I16" s="2" t="s">
        <v>47</v>
      </c>
      <c r="J16">
        <v>0</v>
      </c>
      <c r="K16">
        <v>0</v>
      </c>
      <c r="L16">
        <v>0</v>
      </c>
      <c r="M16">
        <f t="shared" si="4"/>
        <v>0</v>
      </c>
      <c r="N16">
        <f t="shared" si="5"/>
        <v>0</v>
      </c>
    </row>
    <row r="17" spans="1:14" x14ac:dyDescent="0.35">
      <c r="A17" s="2" t="s">
        <v>24</v>
      </c>
      <c r="B17">
        <v>1311</v>
      </c>
      <c r="C17">
        <v>1133</v>
      </c>
      <c r="D17">
        <v>1310</v>
      </c>
      <c r="E17">
        <f>AVERAGE(B17:D17)</f>
        <v>1251.3333333333333</v>
      </c>
      <c r="F17">
        <f>_xlfn.STDEV.P(B17:D17)</f>
        <v>83.675298359525158</v>
      </c>
      <c r="I17" t="s">
        <v>29</v>
      </c>
      <c r="J17" s="1" t="s">
        <v>21</v>
      </c>
      <c r="K17" s="1" t="s">
        <v>22</v>
      </c>
      <c r="L17" s="1" t="s">
        <v>23</v>
      </c>
      <c r="M17" s="1" t="s">
        <v>19</v>
      </c>
      <c r="N17" s="1" t="s">
        <v>55</v>
      </c>
    </row>
    <row r="18" spans="1:14" x14ac:dyDescent="0.35">
      <c r="A18" s="2" t="s">
        <v>25</v>
      </c>
      <c r="B18">
        <v>4350</v>
      </c>
      <c r="C18">
        <v>3372</v>
      </c>
      <c r="D18">
        <v>24589</v>
      </c>
      <c r="E18">
        <f>AVERAGE(B18:D18)</f>
        <v>10770.333333333334</v>
      </c>
      <c r="F18">
        <f t="shared" ref="F18:F20" si="7">_xlfn.STDEV.P(B18:D18)</f>
        <v>9779.4267839287095</v>
      </c>
      <c r="I18" s="2" t="s">
        <v>41</v>
      </c>
      <c r="J18">
        <v>0</v>
      </c>
      <c r="K18">
        <v>0</v>
      </c>
      <c r="L18">
        <v>0</v>
      </c>
      <c r="M18">
        <f>AVERAGE(J18:L18)</f>
        <v>0</v>
      </c>
      <c r="N18">
        <f>_xlfn.STDEV.P(J18:L18)</f>
        <v>0</v>
      </c>
    </row>
    <row r="19" spans="1:14" x14ac:dyDescent="0.35">
      <c r="A19" s="2" t="s">
        <v>26</v>
      </c>
      <c r="B19">
        <v>4350</v>
      </c>
      <c r="C19">
        <v>8870</v>
      </c>
      <c r="D19">
        <v>16232</v>
      </c>
      <c r="E19">
        <f>AVERAGE(B19:D19)</f>
        <v>9817.3333333333339</v>
      </c>
      <c r="F19">
        <f t="shared" si="7"/>
        <v>4896.839888018485</v>
      </c>
      <c r="I19" s="2" t="s">
        <v>42</v>
      </c>
      <c r="J19">
        <v>0</v>
      </c>
      <c r="K19">
        <v>0</v>
      </c>
      <c r="L19">
        <v>0</v>
      </c>
      <c r="M19">
        <f t="shared" ref="M19:M24" si="8">AVERAGE(J19:L19)</f>
        <v>0</v>
      </c>
      <c r="N19">
        <f t="shared" ref="N19:N24" si="9">_xlfn.STDEV.P(J19:L19)</f>
        <v>0</v>
      </c>
    </row>
    <row r="20" spans="1:14" x14ac:dyDescent="0.35">
      <c r="A20" s="2" t="s">
        <v>27</v>
      </c>
      <c r="B20">
        <v>34227</v>
      </c>
      <c r="C20">
        <v>25276</v>
      </c>
      <c r="D20">
        <v>34006</v>
      </c>
      <c r="E20">
        <f>AVERAGE(B20:D20)</f>
        <v>31169.666666666668</v>
      </c>
      <c r="F20">
        <f t="shared" si="7"/>
        <v>4168.4281876452615</v>
      </c>
      <c r="I20" s="2" t="s">
        <v>43</v>
      </c>
      <c r="J20">
        <v>0</v>
      </c>
      <c r="K20">
        <v>0</v>
      </c>
      <c r="L20">
        <v>0</v>
      </c>
      <c r="M20">
        <f t="shared" si="8"/>
        <v>0</v>
      </c>
      <c r="N20">
        <f t="shared" si="9"/>
        <v>0</v>
      </c>
    </row>
    <row r="21" spans="1:14" x14ac:dyDescent="0.35">
      <c r="A21" s="3" t="s">
        <v>19</v>
      </c>
      <c r="B21" s="1" t="s">
        <v>21</v>
      </c>
      <c r="C21" s="1" t="s">
        <v>22</v>
      </c>
      <c r="D21" s="1" t="s">
        <v>23</v>
      </c>
      <c r="E21" s="1" t="s">
        <v>19</v>
      </c>
      <c r="F21" s="1" t="s">
        <v>55</v>
      </c>
      <c r="I21" s="2" t="s">
        <v>44</v>
      </c>
      <c r="J21">
        <v>0</v>
      </c>
      <c r="K21">
        <v>0</v>
      </c>
      <c r="L21">
        <v>0</v>
      </c>
      <c r="M21">
        <f t="shared" si="8"/>
        <v>0</v>
      </c>
      <c r="N21">
        <f t="shared" si="9"/>
        <v>0</v>
      </c>
    </row>
    <row r="22" spans="1:14" x14ac:dyDescent="0.35">
      <c r="A22" s="2" t="s">
        <v>24</v>
      </c>
      <c r="B22">
        <f>AVERAGE(B17,B12,B7,B2)</f>
        <v>1557.5</v>
      </c>
      <c r="C22">
        <f>AVERAGE(C2,C7,C12,C17)</f>
        <v>1246.25</v>
      </c>
      <c r="D22">
        <f>AVERAGE(D17,D12,D7,D2)</f>
        <v>1925.5</v>
      </c>
      <c r="E22">
        <f>AVERAGE(B22,C22,D22)</f>
        <v>1576.4166666666667</v>
      </c>
      <c r="F22">
        <f>_xlfn.STDEV.P(B22:D22)</f>
        <v>277.6250719145437</v>
      </c>
      <c r="I22" s="2" t="s">
        <v>45</v>
      </c>
      <c r="J22">
        <v>0</v>
      </c>
      <c r="K22">
        <v>0</v>
      </c>
      <c r="L22">
        <v>0</v>
      </c>
      <c r="M22">
        <f t="shared" si="8"/>
        <v>0</v>
      </c>
      <c r="N22">
        <f t="shared" si="9"/>
        <v>0</v>
      </c>
    </row>
    <row r="23" spans="1:14" x14ac:dyDescent="0.35">
      <c r="A23" s="2" t="s">
        <v>25</v>
      </c>
      <c r="B23">
        <f>AVERAGE(B3,B8,B13,B18)</f>
        <v>5268</v>
      </c>
      <c r="C23">
        <f>AVERAGE(C18,C13,C8,C3)</f>
        <v>7603.5</v>
      </c>
      <c r="D23">
        <f>AVERAGE(D18,D13,D8,D3)</f>
        <v>16911</v>
      </c>
      <c r="E23">
        <f>AVERAGE(B23:D23)</f>
        <v>9927.5</v>
      </c>
      <c r="F23">
        <f t="shared" ref="F23:F25" si="10">_xlfn.STDEV.P(B23:D23)</f>
        <v>5029.2871761314245</v>
      </c>
      <c r="I23" s="2" t="s">
        <v>46</v>
      </c>
      <c r="J23">
        <v>0</v>
      </c>
      <c r="K23">
        <v>0</v>
      </c>
      <c r="L23">
        <v>0</v>
      </c>
      <c r="M23">
        <f t="shared" si="8"/>
        <v>0</v>
      </c>
      <c r="N23">
        <f t="shared" si="9"/>
        <v>0</v>
      </c>
    </row>
    <row r="24" spans="1:14" x14ac:dyDescent="0.35">
      <c r="A24" s="2" t="s">
        <v>26</v>
      </c>
      <c r="B24">
        <f>AVERAGE(B19,B14,B9,B4)</f>
        <v>14235.75</v>
      </c>
      <c r="C24">
        <f>AVERAGE(C19,C14,C9,C4)</f>
        <v>14389.5</v>
      </c>
      <c r="D24">
        <f>AVERAGE(D19,D14,D9,D4)</f>
        <v>15284.25</v>
      </c>
      <c r="E24">
        <f>AVERAGE(B24:D24)</f>
        <v>14636.5</v>
      </c>
      <c r="F24">
        <f t="shared" si="10"/>
        <v>462.30928500301616</v>
      </c>
      <c r="I24" s="2" t="s">
        <v>47</v>
      </c>
      <c r="J24">
        <v>0</v>
      </c>
      <c r="K24">
        <v>0</v>
      </c>
      <c r="L24">
        <v>0</v>
      </c>
      <c r="M24">
        <f t="shared" si="8"/>
        <v>0</v>
      </c>
      <c r="N24">
        <f t="shared" si="9"/>
        <v>0</v>
      </c>
    </row>
    <row r="25" spans="1:14" x14ac:dyDescent="0.35">
      <c r="A25" s="2" t="s">
        <v>27</v>
      </c>
      <c r="B25">
        <f>AVERAGE(B20,B15,B10,B5)</f>
        <v>34931</v>
      </c>
      <c r="C25">
        <f>AVERAGE(C20,C15,C10,C5)</f>
        <v>28334.75</v>
      </c>
      <c r="D25">
        <f>AVERAGE(D20,D15,D10,D5)</f>
        <v>31399.5</v>
      </c>
      <c r="E25">
        <f>AVERAGE(B25:D25)</f>
        <v>31555.083333333332</v>
      </c>
      <c r="F25">
        <f t="shared" si="10"/>
        <v>2695.1540643450339</v>
      </c>
      <c r="I25" t="s">
        <v>30</v>
      </c>
      <c r="J25" s="1" t="s">
        <v>21</v>
      </c>
      <c r="K25" s="1" t="s">
        <v>22</v>
      </c>
      <c r="L25" s="1" t="s">
        <v>23</v>
      </c>
      <c r="M25" s="1" t="s">
        <v>19</v>
      </c>
      <c r="N25" s="1" t="s">
        <v>55</v>
      </c>
    </row>
    <row r="26" spans="1:14" x14ac:dyDescent="0.35">
      <c r="I26" s="2" t="s">
        <v>41</v>
      </c>
      <c r="J26">
        <v>0</v>
      </c>
      <c r="K26">
        <v>0</v>
      </c>
      <c r="L26">
        <v>0</v>
      </c>
      <c r="M26">
        <f>AVERAGE(J26:L26)</f>
        <v>0</v>
      </c>
      <c r="N26">
        <f>_xlfn.STDEV.P(J26:L26)</f>
        <v>0</v>
      </c>
    </row>
    <row r="27" spans="1:14" x14ac:dyDescent="0.35">
      <c r="I27" s="2" t="s">
        <v>42</v>
      </c>
      <c r="J27">
        <v>0</v>
      </c>
      <c r="K27">
        <v>0</v>
      </c>
      <c r="L27">
        <v>0</v>
      </c>
      <c r="M27">
        <f t="shared" ref="M27:M32" si="11">AVERAGE(J27:L27)</f>
        <v>0</v>
      </c>
      <c r="N27">
        <f t="shared" ref="N27:N32" si="12">_xlfn.STDEV.P(J27:L27)</f>
        <v>0</v>
      </c>
    </row>
    <row r="28" spans="1:14" x14ac:dyDescent="0.35">
      <c r="I28" s="2" t="s">
        <v>43</v>
      </c>
      <c r="J28">
        <v>0</v>
      </c>
      <c r="K28">
        <v>0</v>
      </c>
      <c r="L28">
        <v>0</v>
      </c>
      <c r="M28">
        <f t="shared" si="11"/>
        <v>0</v>
      </c>
      <c r="N28">
        <f t="shared" si="12"/>
        <v>0</v>
      </c>
    </row>
    <row r="29" spans="1:14" x14ac:dyDescent="0.35">
      <c r="I29" s="2" t="s">
        <v>44</v>
      </c>
      <c r="J29">
        <v>0</v>
      </c>
      <c r="K29">
        <v>0</v>
      </c>
      <c r="L29">
        <v>0</v>
      </c>
      <c r="M29">
        <f t="shared" si="11"/>
        <v>0</v>
      </c>
      <c r="N29">
        <f t="shared" si="12"/>
        <v>0</v>
      </c>
    </row>
    <row r="30" spans="1:14" x14ac:dyDescent="0.35">
      <c r="I30" s="2" t="s">
        <v>45</v>
      </c>
      <c r="J30">
        <v>0</v>
      </c>
      <c r="K30">
        <v>0</v>
      </c>
      <c r="L30">
        <v>0</v>
      </c>
      <c r="M30">
        <f t="shared" si="11"/>
        <v>0</v>
      </c>
      <c r="N30">
        <f t="shared" si="12"/>
        <v>0</v>
      </c>
    </row>
    <row r="31" spans="1:14" x14ac:dyDescent="0.35">
      <c r="I31" s="2" t="s">
        <v>46</v>
      </c>
      <c r="J31">
        <v>0</v>
      </c>
      <c r="K31">
        <v>0</v>
      </c>
      <c r="L31">
        <v>0</v>
      </c>
      <c r="M31">
        <f t="shared" si="11"/>
        <v>0</v>
      </c>
      <c r="N31">
        <f t="shared" si="12"/>
        <v>0</v>
      </c>
    </row>
    <row r="32" spans="1:14" x14ac:dyDescent="0.35">
      <c r="I32" s="2" t="s">
        <v>47</v>
      </c>
      <c r="J32">
        <v>0</v>
      </c>
      <c r="K32">
        <v>0</v>
      </c>
      <c r="L32">
        <v>0</v>
      </c>
      <c r="M32">
        <f t="shared" si="11"/>
        <v>0</v>
      </c>
      <c r="N32">
        <f t="shared" si="12"/>
        <v>0</v>
      </c>
    </row>
    <row r="33" spans="9:14" x14ac:dyDescent="0.35">
      <c r="I33" t="s">
        <v>19</v>
      </c>
      <c r="J33" s="1" t="s">
        <v>21</v>
      </c>
      <c r="K33" s="1" t="s">
        <v>22</v>
      </c>
      <c r="L33" s="1" t="s">
        <v>23</v>
      </c>
      <c r="M33" s="1" t="s">
        <v>19</v>
      </c>
      <c r="N33" s="1" t="s">
        <v>55</v>
      </c>
    </row>
    <row r="34" spans="9:14" x14ac:dyDescent="0.35">
      <c r="I34" s="2" t="s">
        <v>41</v>
      </c>
      <c r="J34">
        <f>AVERAGE(J2,J10,J18,J26)</f>
        <v>0</v>
      </c>
      <c r="K34">
        <f t="shared" ref="K34:L34" si="13">AVERAGE(K2,K10,K18,K26)</f>
        <v>0</v>
      </c>
      <c r="L34">
        <f t="shared" si="13"/>
        <v>0</v>
      </c>
      <c r="M34">
        <f>AVERAGE(J34:L34)</f>
        <v>0</v>
      </c>
      <c r="N34">
        <f>_xlfn.STDEV.P(J34:L34)</f>
        <v>0</v>
      </c>
    </row>
    <row r="35" spans="9:14" x14ac:dyDescent="0.35">
      <c r="I35" s="2" t="s">
        <v>42</v>
      </c>
      <c r="J35">
        <f t="shared" ref="J35:L35" si="14">AVERAGE(J3,J11,J19,J27)</f>
        <v>0</v>
      </c>
      <c r="K35">
        <f t="shared" si="14"/>
        <v>0</v>
      </c>
      <c r="L35">
        <f t="shared" si="14"/>
        <v>0</v>
      </c>
      <c r="M35">
        <f t="shared" ref="M35:M40" si="15">AVERAGE(J35:L35)</f>
        <v>0</v>
      </c>
      <c r="N35">
        <f t="shared" ref="N35:N40" si="16">_xlfn.STDEV.P(J35:L35)</f>
        <v>0</v>
      </c>
    </row>
    <row r="36" spans="9:14" x14ac:dyDescent="0.35">
      <c r="I36" s="2" t="s">
        <v>43</v>
      </c>
      <c r="J36">
        <f t="shared" ref="J36:L36" si="17">AVERAGE(J4,J12,J20,J28)</f>
        <v>0</v>
      </c>
      <c r="K36">
        <f t="shared" si="17"/>
        <v>0</v>
      </c>
      <c r="L36">
        <f t="shared" si="17"/>
        <v>0</v>
      </c>
      <c r="M36">
        <f t="shared" si="15"/>
        <v>0</v>
      </c>
      <c r="N36">
        <f t="shared" si="16"/>
        <v>0</v>
      </c>
    </row>
    <row r="37" spans="9:14" x14ac:dyDescent="0.35">
      <c r="I37" s="2" t="s">
        <v>44</v>
      </c>
      <c r="J37">
        <f t="shared" ref="J37:L37" si="18">AVERAGE(J5,J13,J21,J29)</f>
        <v>0.25</v>
      </c>
      <c r="K37">
        <f t="shared" si="18"/>
        <v>0</v>
      </c>
      <c r="L37">
        <f t="shared" si="18"/>
        <v>0</v>
      </c>
      <c r="M37">
        <f t="shared" si="15"/>
        <v>8.3333333333333329E-2</v>
      </c>
      <c r="N37">
        <f t="shared" si="16"/>
        <v>0.11785113019775792</v>
      </c>
    </row>
    <row r="38" spans="9:14" x14ac:dyDescent="0.35">
      <c r="I38" s="2" t="s">
        <v>45</v>
      </c>
      <c r="J38">
        <f t="shared" ref="J38:L38" si="19">AVERAGE(J6,J14,J22,J30)</f>
        <v>0</v>
      </c>
      <c r="K38">
        <f t="shared" si="19"/>
        <v>0</v>
      </c>
      <c r="L38">
        <f t="shared" si="19"/>
        <v>0</v>
      </c>
      <c r="M38">
        <f t="shared" si="15"/>
        <v>0</v>
      </c>
      <c r="N38">
        <f t="shared" si="16"/>
        <v>0</v>
      </c>
    </row>
    <row r="39" spans="9:14" x14ac:dyDescent="0.35">
      <c r="I39" s="2" t="s">
        <v>46</v>
      </c>
      <c r="J39">
        <f t="shared" ref="J39:L39" si="20">AVERAGE(J7,J15,J23,J31)</f>
        <v>0</v>
      </c>
      <c r="K39">
        <f t="shared" si="20"/>
        <v>0</v>
      </c>
      <c r="L39">
        <f t="shared" si="20"/>
        <v>0</v>
      </c>
      <c r="M39">
        <f t="shared" si="15"/>
        <v>0</v>
      </c>
      <c r="N39">
        <f t="shared" si="16"/>
        <v>0</v>
      </c>
    </row>
    <row r="40" spans="9:14" x14ac:dyDescent="0.35">
      <c r="I40" s="2" t="s">
        <v>47</v>
      </c>
      <c r="J40">
        <f t="shared" ref="J40:L40" si="21">AVERAGE(J8,J16,J24,J32)</f>
        <v>0.25</v>
      </c>
      <c r="K40">
        <f t="shared" si="21"/>
        <v>0</v>
      </c>
      <c r="L40">
        <f t="shared" si="21"/>
        <v>0</v>
      </c>
      <c r="M40">
        <f t="shared" si="15"/>
        <v>8.3333333333333329E-2</v>
      </c>
      <c r="N40">
        <f t="shared" si="16"/>
        <v>0.11785113019775792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5F3C-FE38-47E8-9097-789CEC3551F0}">
  <dimension ref="A1:N40"/>
  <sheetViews>
    <sheetView workbookViewId="0">
      <selection activeCell="M34" sqref="M34:N40"/>
    </sheetView>
  </sheetViews>
  <sheetFormatPr baseColWidth="10" defaultRowHeight="14.5" x14ac:dyDescent="0.35"/>
  <cols>
    <col min="6" max="6" width="12.36328125" customWidth="1"/>
    <col min="9" max="9" width="31.90625" customWidth="1"/>
  </cols>
  <sheetData>
    <row r="1" spans="1:14" x14ac:dyDescent="0.35">
      <c r="A1" t="s">
        <v>20</v>
      </c>
      <c r="B1" s="1" t="s">
        <v>21</v>
      </c>
      <c r="C1" s="1" t="s">
        <v>22</v>
      </c>
      <c r="D1" s="1" t="s">
        <v>23</v>
      </c>
      <c r="E1" s="1" t="s">
        <v>19</v>
      </c>
      <c r="F1" s="1" t="s">
        <v>55</v>
      </c>
      <c r="H1" s="4" t="s">
        <v>31</v>
      </c>
      <c r="I1" t="s">
        <v>20</v>
      </c>
      <c r="J1" s="1" t="s">
        <v>21</v>
      </c>
      <c r="K1" s="1" t="s">
        <v>22</v>
      </c>
      <c r="L1" s="1" t="s">
        <v>23</v>
      </c>
      <c r="M1" s="1" t="s">
        <v>19</v>
      </c>
      <c r="N1" s="1" t="s">
        <v>55</v>
      </c>
    </row>
    <row r="2" spans="1:14" x14ac:dyDescent="0.35">
      <c r="A2" s="2" t="s">
        <v>24</v>
      </c>
      <c r="B2">
        <v>1788</v>
      </c>
      <c r="C2">
        <v>1233</v>
      </c>
      <c r="D2">
        <v>1168</v>
      </c>
      <c r="E2">
        <f>AVERAGE(B2:D2)</f>
        <v>1396.3333333333333</v>
      </c>
      <c r="F2">
        <f>_xlfn.STDEV.P(B2:D2)</f>
        <v>278.21853920174976</v>
      </c>
      <c r="I2" s="2" t="s">
        <v>41</v>
      </c>
      <c r="J2">
        <v>0</v>
      </c>
      <c r="K2">
        <v>0</v>
      </c>
      <c r="L2">
        <v>0</v>
      </c>
      <c r="M2">
        <f>AVERAGE(J2:L2)</f>
        <v>0</v>
      </c>
      <c r="N2">
        <f>_xlfn.STDEV.P(J2:L2)</f>
        <v>0</v>
      </c>
    </row>
    <row r="3" spans="1:14" x14ac:dyDescent="0.35">
      <c r="A3" s="2" t="s">
        <v>25</v>
      </c>
      <c r="B3">
        <v>10662</v>
      </c>
      <c r="D3">
        <v>8775</v>
      </c>
      <c r="E3">
        <f>AVERAGE(B3:D3)</f>
        <v>9718.5</v>
      </c>
      <c r="F3">
        <f t="shared" ref="F3:F5" si="0">_xlfn.STDEV.P(B3:D3)</f>
        <v>943.5</v>
      </c>
      <c r="I3" s="2" t="s">
        <v>42</v>
      </c>
      <c r="J3">
        <v>0</v>
      </c>
      <c r="K3">
        <v>0</v>
      </c>
      <c r="L3">
        <v>0</v>
      </c>
      <c r="M3">
        <f t="shared" ref="M3:M8" si="1">AVERAGE(J3:L3)</f>
        <v>0</v>
      </c>
      <c r="N3">
        <f t="shared" ref="N3:N8" si="2">_xlfn.STDEV.P(J3:L3)</f>
        <v>0</v>
      </c>
    </row>
    <row r="4" spans="1:14" x14ac:dyDescent="0.35">
      <c r="A4" s="2" t="s">
        <v>26</v>
      </c>
      <c r="B4">
        <v>22128</v>
      </c>
      <c r="C4">
        <v>16233</v>
      </c>
      <c r="D4">
        <v>8776</v>
      </c>
      <c r="E4">
        <f>AVERAGE(B4:D4)</f>
        <v>15712.333333333334</v>
      </c>
      <c r="F4">
        <f t="shared" si="0"/>
        <v>5463.350396556636</v>
      </c>
      <c r="I4" s="2" t="s">
        <v>43</v>
      </c>
      <c r="J4">
        <v>0</v>
      </c>
      <c r="K4">
        <v>0</v>
      </c>
      <c r="L4">
        <v>0</v>
      </c>
      <c r="M4">
        <f t="shared" si="1"/>
        <v>0</v>
      </c>
      <c r="N4">
        <f t="shared" si="2"/>
        <v>0</v>
      </c>
    </row>
    <row r="5" spans="1:14" x14ac:dyDescent="0.35">
      <c r="A5" s="2" t="s">
        <v>27</v>
      </c>
      <c r="B5">
        <v>35884</v>
      </c>
      <c r="C5">
        <v>32027</v>
      </c>
      <c r="D5">
        <v>26478</v>
      </c>
      <c r="E5">
        <f>AVERAGE(B5:D5)</f>
        <v>31463</v>
      </c>
      <c r="F5">
        <f t="shared" si="0"/>
        <v>3860.6373394384855</v>
      </c>
      <c r="I5" s="2" t="s">
        <v>44</v>
      </c>
      <c r="J5">
        <v>1</v>
      </c>
      <c r="K5">
        <v>0</v>
      </c>
      <c r="L5">
        <v>0</v>
      </c>
      <c r="M5">
        <f t="shared" si="1"/>
        <v>0.33333333333333331</v>
      </c>
      <c r="N5">
        <f t="shared" si="2"/>
        <v>0.47140452079103168</v>
      </c>
    </row>
    <row r="6" spans="1:14" x14ac:dyDescent="0.35">
      <c r="A6" t="s">
        <v>28</v>
      </c>
      <c r="B6" s="1" t="s">
        <v>21</v>
      </c>
      <c r="C6" s="1" t="s">
        <v>22</v>
      </c>
      <c r="D6" s="1" t="s">
        <v>23</v>
      </c>
      <c r="E6" s="1" t="s">
        <v>19</v>
      </c>
      <c r="F6" s="1" t="s">
        <v>55</v>
      </c>
      <c r="I6" s="2" t="s">
        <v>45</v>
      </c>
      <c r="J6">
        <v>0</v>
      </c>
      <c r="K6">
        <v>0</v>
      </c>
      <c r="L6">
        <v>0</v>
      </c>
      <c r="M6">
        <f t="shared" si="1"/>
        <v>0</v>
      </c>
      <c r="N6">
        <f t="shared" si="2"/>
        <v>0</v>
      </c>
    </row>
    <row r="7" spans="1:14" x14ac:dyDescent="0.35">
      <c r="A7" s="2" t="s">
        <v>24</v>
      </c>
      <c r="B7">
        <v>1602</v>
      </c>
      <c r="C7">
        <v>1115</v>
      </c>
      <c r="D7">
        <v>1036</v>
      </c>
      <c r="E7">
        <f>AVERAGE(B7:D7)</f>
        <v>1251</v>
      </c>
      <c r="F7">
        <f>_xlfn.STDEV.P(B7:D7)</f>
        <v>250.28117521433103</v>
      </c>
      <c r="I7" s="2" t="s">
        <v>46</v>
      </c>
      <c r="J7">
        <v>0</v>
      </c>
      <c r="K7">
        <v>0</v>
      </c>
      <c r="L7">
        <v>0</v>
      </c>
      <c r="M7">
        <f t="shared" si="1"/>
        <v>0</v>
      </c>
      <c r="N7">
        <f t="shared" si="2"/>
        <v>0</v>
      </c>
    </row>
    <row r="8" spans="1:14" x14ac:dyDescent="0.35">
      <c r="A8" s="2" t="s">
        <v>25</v>
      </c>
      <c r="B8">
        <v>10770</v>
      </c>
      <c r="C8">
        <v>8688</v>
      </c>
      <c r="D8">
        <v>8818</v>
      </c>
      <c r="E8">
        <f>AVERAGE(B8:D8)</f>
        <v>9425.3333333333339</v>
      </c>
      <c r="F8">
        <f t="shared" ref="F8:F10" si="3">_xlfn.STDEV.P(B8:D8)</f>
        <v>952.30293966200111</v>
      </c>
      <c r="I8" s="2" t="s">
        <v>47</v>
      </c>
      <c r="J8">
        <v>1</v>
      </c>
      <c r="K8">
        <v>0</v>
      </c>
      <c r="L8">
        <v>0</v>
      </c>
      <c r="M8">
        <f t="shared" si="1"/>
        <v>0.33333333333333331</v>
      </c>
      <c r="N8">
        <f t="shared" si="2"/>
        <v>0.47140452079103168</v>
      </c>
    </row>
    <row r="9" spans="1:14" x14ac:dyDescent="0.35">
      <c r="A9" s="2" t="s">
        <v>26</v>
      </c>
      <c r="B9">
        <v>21985</v>
      </c>
      <c r="C9">
        <v>17235</v>
      </c>
      <c r="D9">
        <v>17820</v>
      </c>
      <c r="E9">
        <f>AVERAGE(B9:D9)</f>
        <v>19013.333333333332</v>
      </c>
      <c r="F9">
        <f t="shared" si="3"/>
        <v>2114.8141499642206</v>
      </c>
      <c r="I9" t="s">
        <v>28</v>
      </c>
      <c r="J9" s="1" t="s">
        <v>21</v>
      </c>
      <c r="K9" s="1" t="s">
        <v>22</v>
      </c>
      <c r="L9" s="1" t="s">
        <v>23</v>
      </c>
      <c r="M9" s="1" t="s">
        <v>19</v>
      </c>
      <c r="N9" s="1" t="s">
        <v>55</v>
      </c>
    </row>
    <row r="10" spans="1:14" x14ac:dyDescent="0.35">
      <c r="A10" s="2" t="s">
        <v>27</v>
      </c>
      <c r="B10">
        <v>42072</v>
      </c>
      <c r="C10">
        <v>32665</v>
      </c>
      <c r="D10">
        <v>34377</v>
      </c>
      <c r="E10">
        <f>AVERAGE(B10:D10)</f>
        <v>36371.333333333336</v>
      </c>
      <c r="F10">
        <f t="shared" si="3"/>
        <v>4091.1234262594535</v>
      </c>
      <c r="I10" s="2" t="s">
        <v>41</v>
      </c>
      <c r="J10">
        <v>0</v>
      </c>
      <c r="K10">
        <v>0</v>
      </c>
      <c r="L10">
        <v>0</v>
      </c>
      <c r="M10">
        <f>AVERAGE(J10:L10)</f>
        <v>0</v>
      </c>
      <c r="N10">
        <f>_xlfn.STDEV.P(J10:L10)</f>
        <v>0</v>
      </c>
    </row>
    <row r="11" spans="1:14" x14ac:dyDescent="0.35">
      <c r="A11" t="s">
        <v>29</v>
      </c>
      <c r="B11" s="1" t="s">
        <v>21</v>
      </c>
      <c r="C11" s="1" t="s">
        <v>22</v>
      </c>
      <c r="D11" s="1" t="s">
        <v>23</v>
      </c>
      <c r="E11" s="1" t="s">
        <v>19</v>
      </c>
      <c r="F11" s="1" t="s">
        <v>55</v>
      </c>
      <c r="I11" s="2" t="s">
        <v>42</v>
      </c>
      <c r="J11">
        <v>0</v>
      </c>
      <c r="K11">
        <v>0</v>
      </c>
      <c r="L11">
        <v>0</v>
      </c>
      <c r="M11">
        <f t="shared" ref="M11:M16" si="4">AVERAGE(J11:L11)</f>
        <v>0</v>
      </c>
      <c r="N11">
        <f t="shared" ref="N11:N16" si="5">_xlfn.STDEV.P(J11:L11)</f>
        <v>0</v>
      </c>
    </row>
    <row r="12" spans="1:14" x14ac:dyDescent="0.35">
      <c r="A12" s="2" t="s">
        <v>24</v>
      </c>
      <c r="B12">
        <v>1927</v>
      </c>
      <c r="C12">
        <v>1863</v>
      </c>
      <c r="D12">
        <v>1393</v>
      </c>
      <c r="E12">
        <f>AVERAGE(B12:D12)</f>
        <v>1727.6666666666667</v>
      </c>
      <c r="F12">
        <f>_xlfn.STDEV.P(B12:D12)</f>
        <v>238.08308540414112</v>
      </c>
      <c r="I12" s="2" t="s">
        <v>43</v>
      </c>
      <c r="J12">
        <v>0</v>
      </c>
      <c r="K12">
        <v>0</v>
      </c>
      <c r="L12">
        <v>0</v>
      </c>
      <c r="M12">
        <f t="shared" si="4"/>
        <v>0</v>
      </c>
      <c r="N12">
        <f t="shared" si="5"/>
        <v>0</v>
      </c>
    </row>
    <row r="13" spans="1:14" x14ac:dyDescent="0.35">
      <c r="A13" s="2" t="s">
        <v>25</v>
      </c>
      <c r="B13">
        <v>4305</v>
      </c>
      <c r="D13">
        <v>9040</v>
      </c>
      <c r="E13">
        <f>AVERAGE(B13:D13)</f>
        <v>6672.5</v>
      </c>
      <c r="F13">
        <f t="shared" ref="F13:F15" si="6">_xlfn.STDEV.P(B13:D13)</f>
        <v>2367.5</v>
      </c>
      <c r="I13" s="2" t="s">
        <v>44</v>
      </c>
      <c r="J13">
        <v>0</v>
      </c>
      <c r="K13">
        <v>0</v>
      </c>
      <c r="L13">
        <v>0</v>
      </c>
      <c r="M13">
        <f t="shared" si="4"/>
        <v>0</v>
      </c>
      <c r="N13">
        <f t="shared" si="5"/>
        <v>0</v>
      </c>
    </row>
    <row r="14" spans="1:14" x14ac:dyDescent="0.35">
      <c r="A14" s="2" t="s">
        <v>26</v>
      </c>
      <c r="B14">
        <v>14082</v>
      </c>
      <c r="C14">
        <v>16907</v>
      </c>
      <c r="D14">
        <v>9041</v>
      </c>
      <c r="E14">
        <f>AVERAGE(B14:D14)</f>
        <v>13343.333333333334</v>
      </c>
      <c r="F14">
        <f t="shared" si="6"/>
        <v>3253.4812466375492</v>
      </c>
      <c r="I14" s="2" t="s">
        <v>45</v>
      </c>
      <c r="J14">
        <v>0</v>
      </c>
      <c r="K14">
        <v>0</v>
      </c>
      <c r="L14">
        <v>0</v>
      </c>
      <c r="M14">
        <f t="shared" si="4"/>
        <v>0</v>
      </c>
      <c r="N14">
        <f t="shared" si="5"/>
        <v>0</v>
      </c>
    </row>
    <row r="15" spans="1:14" x14ac:dyDescent="0.35">
      <c r="A15" s="2" t="s">
        <v>27</v>
      </c>
      <c r="B15">
        <v>33218</v>
      </c>
      <c r="C15">
        <v>32047</v>
      </c>
      <c r="D15">
        <v>27004</v>
      </c>
      <c r="E15">
        <f>AVERAGE(B15:D15)</f>
        <v>30756.333333333332</v>
      </c>
      <c r="F15">
        <f t="shared" si="6"/>
        <v>2696.0235327030973</v>
      </c>
      <c r="I15" s="2" t="s">
        <v>46</v>
      </c>
      <c r="J15">
        <v>0</v>
      </c>
      <c r="K15">
        <v>0</v>
      </c>
      <c r="L15">
        <v>0</v>
      </c>
      <c r="M15">
        <f t="shared" si="4"/>
        <v>0</v>
      </c>
      <c r="N15">
        <f t="shared" si="5"/>
        <v>0</v>
      </c>
    </row>
    <row r="16" spans="1:14" x14ac:dyDescent="0.35">
      <c r="A16" t="s">
        <v>30</v>
      </c>
      <c r="B16" s="1" t="s">
        <v>21</v>
      </c>
      <c r="C16" s="1" t="s">
        <v>22</v>
      </c>
      <c r="D16" s="1" t="s">
        <v>23</v>
      </c>
      <c r="E16" s="1" t="s">
        <v>19</v>
      </c>
      <c r="F16" s="1" t="s">
        <v>55</v>
      </c>
      <c r="I16" s="2" t="s">
        <v>47</v>
      </c>
      <c r="J16">
        <v>0</v>
      </c>
      <c r="K16">
        <v>0</v>
      </c>
      <c r="L16">
        <v>0</v>
      </c>
      <c r="M16">
        <f t="shared" si="4"/>
        <v>0</v>
      </c>
      <c r="N16">
        <f t="shared" si="5"/>
        <v>0</v>
      </c>
    </row>
    <row r="17" spans="1:14" x14ac:dyDescent="0.35">
      <c r="A17" s="2" t="s">
        <v>24</v>
      </c>
      <c r="B17">
        <v>1545</v>
      </c>
      <c r="C17">
        <v>1728</v>
      </c>
      <c r="D17">
        <v>1159</v>
      </c>
      <c r="E17">
        <f>AVERAGE(B17:D17)</f>
        <v>1477.3333333333333</v>
      </c>
      <c r="F17">
        <f>_xlfn.STDEV.P(B17:D17)</f>
        <v>237.16988753961905</v>
      </c>
      <c r="I17" t="s">
        <v>29</v>
      </c>
      <c r="J17" s="1" t="s">
        <v>21</v>
      </c>
      <c r="K17" s="1" t="s">
        <v>22</v>
      </c>
      <c r="L17" s="1" t="s">
        <v>23</v>
      </c>
      <c r="M17" s="1" t="s">
        <v>19</v>
      </c>
      <c r="N17" s="1" t="s">
        <v>55</v>
      </c>
    </row>
    <row r="18" spans="1:14" x14ac:dyDescent="0.35">
      <c r="A18" s="2" t="s">
        <v>25</v>
      </c>
      <c r="B18">
        <v>10149</v>
      </c>
      <c r="C18">
        <v>10537</v>
      </c>
      <c r="D18">
        <v>8854</v>
      </c>
      <c r="E18">
        <f>AVERAGE(B18:D18)</f>
        <v>9846.6666666666661</v>
      </c>
      <c r="F18">
        <f t="shared" ref="F18:F20" si="7">_xlfn.STDEV.P(B18:D18)</f>
        <v>719.57224948035775</v>
      </c>
      <c r="I18" s="2" t="s">
        <v>41</v>
      </c>
      <c r="J18">
        <v>0</v>
      </c>
      <c r="K18">
        <v>0</v>
      </c>
      <c r="L18">
        <v>0</v>
      </c>
      <c r="M18">
        <f>AVERAGE(J18:L18)</f>
        <v>0</v>
      </c>
      <c r="N18">
        <f>_xlfn.STDEV.P(J18:L18)</f>
        <v>0</v>
      </c>
    </row>
    <row r="19" spans="1:14" x14ac:dyDescent="0.35">
      <c r="A19" s="2" t="s">
        <v>26</v>
      </c>
      <c r="B19">
        <v>21340</v>
      </c>
      <c r="C19">
        <v>15586</v>
      </c>
      <c r="D19">
        <v>20541</v>
      </c>
      <c r="E19">
        <f>AVERAGE(B19:D19)</f>
        <v>19155.666666666668</v>
      </c>
      <c r="F19">
        <f t="shared" si="7"/>
        <v>2545.1247950193369</v>
      </c>
      <c r="I19" s="2" t="s">
        <v>42</v>
      </c>
      <c r="J19">
        <v>0</v>
      </c>
      <c r="K19">
        <v>0</v>
      </c>
      <c r="L19">
        <v>0</v>
      </c>
      <c r="M19">
        <f t="shared" ref="M19:M24" si="8">AVERAGE(J19:L19)</f>
        <v>0</v>
      </c>
      <c r="N19">
        <f t="shared" ref="N19:N24" si="9">_xlfn.STDEV.P(J19:L19)</f>
        <v>0</v>
      </c>
    </row>
    <row r="20" spans="1:14" x14ac:dyDescent="0.35">
      <c r="A20" s="2" t="s">
        <v>27</v>
      </c>
      <c r="B20">
        <v>40370</v>
      </c>
      <c r="C20">
        <v>32368</v>
      </c>
      <c r="D20">
        <v>39091</v>
      </c>
      <c r="E20">
        <f>AVERAGE(B20:D20)</f>
        <v>37276.333333333336</v>
      </c>
      <c r="F20">
        <f t="shared" si="7"/>
        <v>3509.7732437042459</v>
      </c>
      <c r="I20" s="2" t="s">
        <v>43</v>
      </c>
      <c r="J20">
        <v>0</v>
      </c>
      <c r="K20">
        <v>0</v>
      </c>
      <c r="L20">
        <v>0</v>
      </c>
      <c r="M20">
        <f t="shared" si="8"/>
        <v>0</v>
      </c>
      <c r="N20">
        <f t="shared" si="9"/>
        <v>0</v>
      </c>
    </row>
    <row r="21" spans="1:14" x14ac:dyDescent="0.35">
      <c r="A21" s="3" t="s">
        <v>19</v>
      </c>
      <c r="B21" s="1" t="s">
        <v>21</v>
      </c>
      <c r="C21" s="1" t="s">
        <v>22</v>
      </c>
      <c r="D21" s="1" t="s">
        <v>23</v>
      </c>
      <c r="E21" s="1" t="s">
        <v>19</v>
      </c>
      <c r="F21" s="1" t="s">
        <v>55</v>
      </c>
      <c r="I21" s="2" t="s">
        <v>44</v>
      </c>
      <c r="J21">
        <v>0</v>
      </c>
      <c r="K21">
        <v>0</v>
      </c>
      <c r="L21">
        <v>0</v>
      </c>
      <c r="M21">
        <f t="shared" si="8"/>
        <v>0</v>
      </c>
      <c r="N21">
        <f t="shared" si="9"/>
        <v>0</v>
      </c>
    </row>
    <row r="22" spans="1:14" x14ac:dyDescent="0.35">
      <c r="A22" s="2" t="s">
        <v>24</v>
      </c>
      <c r="B22">
        <f>AVERAGE(B17,B12,B7,B2)</f>
        <v>1715.5</v>
      </c>
      <c r="C22">
        <f>AVERAGE(C2,C7,C12,C17)</f>
        <v>1484.75</v>
      </c>
      <c r="D22">
        <f>AVERAGE(D17,D12,D7,D2)</f>
        <v>1189</v>
      </c>
      <c r="E22">
        <f>AVERAGE(B22,C22,D22)</f>
        <v>1463.0833333333333</v>
      </c>
      <c r="F22">
        <f>_xlfn.STDEV.P(B22:D22)</f>
        <v>215.48804426747722</v>
      </c>
      <c r="I22" s="2" t="s">
        <v>45</v>
      </c>
      <c r="J22">
        <v>0</v>
      </c>
      <c r="K22">
        <v>0</v>
      </c>
      <c r="L22">
        <v>0</v>
      </c>
      <c r="M22">
        <f t="shared" si="8"/>
        <v>0</v>
      </c>
      <c r="N22">
        <f t="shared" si="9"/>
        <v>0</v>
      </c>
    </row>
    <row r="23" spans="1:14" x14ac:dyDescent="0.35">
      <c r="A23" s="2" t="s">
        <v>25</v>
      </c>
      <c r="B23">
        <f>AVERAGE(B3,B8,B13,B18)</f>
        <v>8971.5</v>
      </c>
      <c r="C23">
        <f>AVERAGE(C18,C13,C8,C3)</f>
        <v>9612.5</v>
      </c>
      <c r="D23">
        <f>AVERAGE(D18,D13,D8,D3)</f>
        <v>8871.75</v>
      </c>
      <c r="E23">
        <f>AVERAGE(B23:D23)</f>
        <v>9151.9166666666661</v>
      </c>
      <c r="F23">
        <f t="shared" ref="F23:F24" si="10">_xlfn.STDEV.P(B23:D23)</f>
        <v>328.21768267755198</v>
      </c>
      <c r="I23" s="2" t="s">
        <v>46</v>
      </c>
      <c r="J23">
        <v>0</v>
      </c>
      <c r="K23">
        <v>0</v>
      </c>
      <c r="L23">
        <v>0</v>
      </c>
      <c r="M23">
        <f t="shared" si="8"/>
        <v>0</v>
      </c>
      <c r="N23">
        <f t="shared" si="9"/>
        <v>0</v>
      </c>
    </row>
    <row r="24" spans="1:14" x14ac:dyDescent="0.35">
      <c r="A24" s="2" t="s">
        <v>26</v>
      </c>
      <c r="B24">
        <f>AVERAGE(B19,B14,B9,B4)</f>
        <v>19883.75</v>
      </c>
      <c r="C24">
        <f>AVERAGE(C19,C14,C9,C4)</f>
        <v>16490.25</v>
      </c>
      <c r="D24">
        <f>AVERAGE(D19,D14,D9,D4)</f>
        <v>14044.5</v>
      </c>
      <c r="E24">
        <f>AVERAGE(B24:D24)</f>
        <v>16806.166666666668</v>
      </c>
      <c r="F24">
        <f t="shared" si="10"/>
        <v>2394.3075054294</v>
      </c>
      <c r="I24" s="2" t="s">
        <v>47</v>
      </c>
      <c r="J24">
        <v>0</v>
      </c>
      <c r="K24">
        <v>0</v>
      </c>
      <c r="L24">
        <v>0</v>
      </c>
      <c r="M24">
        <f t="shared" si="8"/>
        <v>0</v>
      </c>
      <c r="N24">
        <f t="shared" si="9"/>
        <v>0</v>
      </c>
    </row>
    <row r="25" spans="1:14" x14ac:dyDescent="0.35">
      <c r="A25" s="2" t="s">
        <v>27</v>
      </c>
      <c r="B25">
        <f>AVERAGE(B20,B15,B10,B5)</f>
        <v>37886</v>
      </c>
      <c r="C25">
        <f>AVERAGE(C20,C15,C10,C5)</f>
        <v>32276.75</v>
      </c>
      <c r="D25">
        <f>AVERAGE(D20,D15,D10,D5)</f>
        <v>31737.5</v>
      </c>
      <c r="E25">
        <f>AVERAGE(B25:D25)</f>
        <v>33966.75</v>
      </c>
      <c r="F25">
        <f>_xlfn.STDEV.P(B25:D25)</f>
        <v>2780.0585200675182</v>
      </c>
      <c r="I25" t="s">
        <v>30</v>
      </c>
      <c r="J25" s="1" t="s">
        <v>21</v>
      </c>
      <c r="K25" s="1" t="s">
        <v>22</v>
      </c>
      <c r="L25" s="1" t="s">
        <v>23</v>
      </c>
      <c r="M25" s="1" t="s">
        <v>19</v>
      </c>
      <c r="N25" s="1" t="s">
        <v>55</v>
      </c>
    </row>
    <row r="26" spans="1:14" x14ac:dyDescent="0.35">
      <c r="I26" s="2" t="s">
        <v>41</v>
      </c>
      <c r="J26">
        <v>0</v>
      </c>
      <c r="K26">
        <v>0</v>
      </c>
      <c r="L26">
        <v>0</v>
      </c>
      <c r="M26">
        <f>AVERAGE(J26:L26)</f>
        <v>0</v>
      </c>
      <c r="N26">
        <f>_xlfn.STDEV.P(J26:L26)</f>
        <v>0</v>
      </c>
    </row>
    <row r="27" spans="1:14" x14ac:dyDescent="0.35">
      <c r="I27" s="2" t="s">
        <v>42</v>
      </c>
      <c r="J27">
        <v>0</v>
      </c>
      <c r="K27">
        <v>0</v>
      </c>
      <c r="L27">
        <v>0</v>
      </c>
      <c r="M27">
        <f t="shared" ref="M27:M32" si="11">AVERAGE(J27:L27)</f>
        <v>0</v>
      </c>
      <c r="N27">
        <f t="shared" ref="N27:N31" si="12">_xlfn.STDEV.P(J27:L27)</f>
        <v>0</v>
      </c>
    </row>
    <row r="28" spans="1:14" x14ac:dyDescent="0.35">
      <c r="I28" s="2" t="s">
        <v>43</v>
      </c>
      <c r="J28">
        <v>0</v>
      </c>
      <c r="K28">
        <v>0</v>
      </c>
      <c r="L28">
        <v>0</v>
      </c>
      <c r="M28">
        <f t="shared" si="11"/>
        <v>0</v>
      </c>
      <c r="N28">
        <f t="shared" si="12"/>
        <v>0</v>
      </c>
    </row>
    <row r="29" spans="1:14" x14ac:dyDescent="0.35">
      <c r="I29" s="2" t="s">
        <v>44</v>
      </c>
      <c r="J29">
        <v>0</v>
      </c>
      <c r="K29">
        <v>0</v>
      </c>
      <c r="L29">
        <v>0</v>
      </c>
      <c r="M29">
        <f t="shared" si="11"/>
        <v>0</v>
      </c>
      <c r="N29">
        <f t="shared" si="12"/>
        <v>0</v>
      </c>
    </row>
    <row r="30" spans="1:14" x14ac:dyDescent="0.35">
      <c r="I30" s="2" t="s">
        <v>45</v>
      </c>
      <c r="J30">
        <v>0</v>
      </c>
      <c r="K30">
        <v>0</v>
      </c>
      <c r="L30">
        <v>0</v>
      </c>
      <c r="M30">
        <f t="shared" si="11"/>
        <v>0</v>
      </c>
      <c r="N30">
        <f t="shared" si="12"/>
        <v>0</v>
      </c>
    </row>
    <row r="31" spans="1:14" x14ac:dyDescent="0.35">
      <c r="I31" s="2" t="s">
        <v>46</v>
      </c>
      <c r="J31">
        <v>0</v>
      </c>
      <c r="K31">
        <v>0</v>
      </c>
      <c r="L31">
        <v>0</v>
      </c>
      <c r="M31">
        <f t="shared" si="11"/>
        <v>0</v>
      </c>
      <c r="N31">
        <f t="shared" si="12"/>
        <v>0</v>
      </c>
    </row>
    <row r="32" spans="1:14" x14ac:dyDescent="0.35">
      <c r="I32" s="2" t="s">
        <v>47</v>
      </c>
      <c r="J32">
        <v>0</v>
      </c>
      <c r="K32">
        <v>0</v>
      </c>
      <c r="L32">
        <v>0</v>
      </c>
      <c r="M32">
        <f t="shared" si="11"/>
        <v>0</v>
      </c>
      <c r="N32">
        <f>_xlfn.STDEV.P(J32:L32)</f>
        <v>0</v>
      </c>
    </row>
    <row r="33" spans="9:14" x14ac:dyDescent="0.35">
      <c r="I33" t="s">
        <v>19</v>
      </c>
      <c r="J33" s="1" t="s">
        <v>21</v>
      </c>
      <c r="K33" s="1" t="s">
        <v>22</v>
      </c>
      <c r="L33" s="1" t="s">
        <v>23</v>
      </c>
      <c r="M33" s="1" t="s">
        <v>19</v>
      </c>
      <c r="N33" s="1" t="s">
        <v>55</v>
      </c>
    </row>
    <row r="34" spans="9:14" x14ac:dyDescent="0.35">
      <c r="I34" s="2" t="s">
        <v>41</v>
      </c>
      <c r="J34">
        <f>AVERAGE(J2,J10,J18,J26)</f>
        <v>0</v>
      </c>
      <c r="K34">
        <f t="shared" ref="K34:L34" si="13">AVERAGE(K2,K10,K18,K26)</f>
        <v>0</v>
      </c>
      <c r="L34">
        <f t="shared" si="13"/>
        <v>0</v>
      </c>
      <c r="M34">
        <f>AVERAGE(J34:L34)</f>
        <v>0</v>
      </c>
      <c r="N34">
        <f>_xlfn.STDEV.P(J34:L34)</f>
        <v>0</v>
      </c>
    </row>
    <row r="35" spans="9:14" x14ac:dyDescent="0.35">
      <c r="I35" s="2" t="s">
        <v>42</v>
      </c>
      <c r="J35">
        <f t="shared" ref="J35:L40" si="14">AVERAGE(J3,J11,J19,J27)</f>
        <v>0</v>
      </c>
      <c r="K35">
        <f t="shared" si="14"/>
        <v>0</v>
      </c>
      <c r="L35">
        <f t="shared" si="14"/>
        <v>0</v>
      </c>
      <c r="M35">
        <f t="shared" ref="M35:M40" si="15">AVERAGE(J35:L35)</f>
        <v>0</v>
      </c>
      <c r="N35">
        <f t="shared" ref="N35:N40" si="16">_xlfn.STDEV.P(J35:L35)</f>
        <v>0</v>
      </c>
    </row>
    <row r="36" spans="9:14" x14ac:dyDescent="0.35">
      <c r="I36" s="2" t="s">
        <v>43</v>
      </c>
      <c r="J36">
        <f t="shared" si="14"/>
        <v>0</v>
      </c>
      <c r="K36">
        <f t="shared" si="14"/>
        <v>0</v>
      </c>
      <c r="L36">
        <f t="shared" si="14"/>
        <v>0</v>
      </c>
      <c r="M36">
        <f t="shared" si="15"/>
        <v>0</v>
      </c>
      <c r="N36">
        <f t="shared" si="16"/>
        <v>0</v>
      </c>
    </row>
    <row r="37" spans="9:14" x14ac:dyDescent="0.35">
      <c r="I37" s="2" t="s">
        <v>44</v>
      </c>
      <c r="J37">
        <f t="shared" si="14"/>
        <v>0.25</v>
      </c>
      <c r="K37">
        <f t="shared" si="14"/>
        <v>0</v>
      </c>
      <c r="L37">
        <f t="shared" si="14"/>
        <v>0</v>
      </c>
      <c r="M37">
        <f t="shared" si="15"/>
        <v>8.3333333333333329E-2</v>
      </c>
      <c r="N37">
        <f t="shared" si="16"/>
        <v>0.11785113019775792</v>
      </c>
    </row>
    <row r="38" spans="9:14" x14ac:dyDescent="0.35">
      <c r="I38" s="2" t="s">
        <v>45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5"/>
        <v>0</v>
      </c>
      <c r="N38">
        <f t="shared" si="16"/>
        <v>0</v>
      </c>
    </row>
    <row r="39" spans="9:14" x14ac:dyDescent="0.35">
      <c r="I39" s="2" t="s">
        <v>46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5"/>
        <v>0</v>
      </c>
      <c r="N39">
        <f t="shared" si="16"/>
        <v>0</v>
      </c>
    </row>
    <row r="40" spans="9:14" x14ac:dyDescent="0.35">
      <c r="I40" s="2" t="s">
        <v>47</v>
      </c>
      <c r="J40">
        <f t="shared" si="14"/>
        <v>0.25</v>
      </c>
      <c r="K40">
        <f t="shared" si="14"/>
        <v>0</v>
      </c>
      <c r="L40">
        <f t="shared" si="14"/>
        <v>0</v>
      </c>
      <c r="M40">
        <f t="shared" si="15"/>
        <v>8.3333333333333329E-2</v>
      </c>
      <c r="N40">
        <f t="shared" si="16"/>
        <v>0.11785113019775792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8207-5C0B-426D-A6E8-8C4721FB9B78}">
  <dimension ref="A1:P34"/>
  <sheetViews>
    <sheetView zoomScaleNormal="100" workbookViewId="0">
      <selection activeCell="E49" sqref="E49"/>
    </sheetView>
  </sheetViews>
  <sheetFormatPr baseColWidth="10" defaultRowHeight="14.5" x14ac:dyDescent="0.35"/>
  <cols>
    <col min="1" max="1" width="37.08984375" customWidth="1"/>
    <col min="2" max="2" width="16.08984375" customWidth="1"/>
    <col min="8" max="8" width="14.453125" customWidth="1"/>
    <col min="9" max="9" width="14.54296875" customWidth="1"/>
    <col min="10" max="10" width="14.453125" customWidth="1"/>
    <col min="11" max="11" width="15.36328125" customWidth="1"/>
  </cols>
  <sheetData>
    <row r="1" spans="1:16" x14ac:dyDescent="0.35">
      <c r="A1" s="4" t="s">
        <v>56</v>
      </c>
      <c r="B1" t="s">
        <v>57</v>
      </c>
      <c r="C1" t="s">
        <v>57</v>
      </c>
      <c r="D1" t="s">
        <v>58</v>
      </c>
      <c r="E1" t="s">
        <v>58</v>
      </c>
      <c r="F1" t="s">
        <v>59</v>
      </c>
      <c r="G1" t="s">
        <v>59</v>
      </c>
      <c r="H1" t="s">
        <v>68</v>
      </c>
      <c r="K1" t="s">
        <v>67</v>
      </c>
      <c r="N1" t="s">
        <v>69</v>
      </c>
    </row>
    <row r="2" spans="1:16" x14ac:dyDescent="0.35">
      <c r="A2" t="s">
        <v>0</v>
      </c>
      <c r="B2" t="s">
        <v>19</v>
      </c>
      <c r="C2" t="s">
        <v>60</v>
      </c>
      <c r="D2" t="s">
        <v>19</v>
      </c>
      <c r="E2" t="s">
        <v>61</v>
      </c>
      <c r="F2" t="s">
        <v>19</v>
      </c>
      <c r="G2" t="s">
        <v>60</v>
      </c>
      <c r="H2" t="s">
        <v>63</v>
      </c>
      <c r="I2" t="s">
        <v>64</v>
      </c>
      <c r="J2" t="s">
        <v>65</v>
      </c>
      <c r="K2" t="s">
        <v>57</v>
      </c>
      <c r="L2" t="s">
        <v>58</v>
      </c>
      <c r="M2" t="s">
        <v>59</v>
      </c>
      <c r="N2" t="s">
        <v>63</v>
      </c>
      <c r="O2" t="s">
        <v>64</v>
      </c>
      <c r="P2" t="s">
        <v>65</v>
      </c>
    </row>
    <row r="3" spans="1:16" x14ac:dyDescent="0.35">
      <c r="A3" t="s">
        <v>9</v>
      </c>
      <c r="B3">
        <f>Model1Random!K2</f>
        <v>4446.625</v>
      </c>
      <c r="C3">
        <f>Model1Random!L2</f>
        <v>1423.3651971208935</v>
      </c>
      <c r="D3">
        <f>Model2Random!J2</f>
        <v>3120.5</v>
      </c>
      <c r="E3">
        <f>Model2Random!K2</f>
        <v>879.33113785422154</v>
      </c>
      <c r="F3">
        <f>humanRandom!E22</f>
        <v>1463.0833333333333</v>
      </c>
      <c r="G3">
        <f>humanRandom!F22</f>
        <v>215.48804426747722</v>
      </c>
      <c r="H3">
        <f>SQRT((F3-B3)^2)</f>
        <v>2983.541666666667</v>
      </c>
      <c r="I3">
        <f>SQRT((F3-D3)^2)</f>
        <v>1657.4166666666667</v>
      </c>
      <c r="J3">
        <f>SQRT((D3-B3)^2)</f>
        <v>1326.125</v>
      </c>
      <c r="K3">
        <f>$B$3</f>
        <v>4446.625</v>
      </c>
      <c r="L3">
        <f>D3</f>
        <v>3120.5</v>
      </c>
      <c r="M3">
        <f>F3</f>
        <v>1463.0833333333333</v>
      </c>
      <c r="N3">
        <f>SQRT((K3-M3)^2)</f>
        <v>2983.541666666667</v>
      </c>
      <c r="O3">
        <f>SQRT((L3-M3)^2)</f>
        <v>1657.4166666666667</v>
      </c>
      <c r="P3">
        <f>SQRT((K3-L3)^2)</f>
        <v>1326.125</v>
      </c>
    </row>
    <row r="4" spans="1:16" x14ac:dyDescent="0.35">
      <c r="A4" t="s">
        <v>10</v>
      </c>
      <c r="B4">
        <f>Model1Random!K3</f>
        <v>13638.125</v>
      </c>
      <c r="C4">
        <f>Model1Random!L3</f>
        <v>6620.2052543236905</v>
      </c>
      <c r="D4">
        <f>Model2Random!J3</f>
        <v>14176.25</v>
      </c>
      <c r="E4">
        <f>Model2Random!K3</f>
        <v>8439.3359891344535</v>
      </c>
      <c r="F4">
        <f>humanRandom!E23</f>
        <v>9151.9166666666661</v>
      </c>
      <c r="G4">
        <f>humanRandom!F23</f>
        <v>328.21768267755198</v>
      </c>
      <c r="H4">
        <f t="shared" ref="H4:H6" si="0">SQRT((F4-B4)^2)</f>
        <v>4486.2083333333339</v>
      </c>
      <c r="I4">
        <f t="shared" ref="I4:I6" si="1">SQRT((F4-D4)^2)</f>
        <v>5024.3333333333339</v>
      </c>
      <c r="J4">
        <f t="shared" ref="J4:J6" si="2">SQRT((D4-B4)^2)</f>
        <v>538.125</v>
      </c>
      <c r="K4">
        <f>B4-B3</f>
        <v>9191.5</v>
      </c>
      <c r="L4">
        <f>D4-D3</f>
        <v>11055.75</v>
      </c>
      <c r="M4">
        <f>F4-F3</f>
        <v>7688.833333333333</v>
      </c>
      <c r="N4">
        <f>SQRT((K4-M4)^2)</f>
        <v>1502.666666666667</v>
      </c>
      <c r="O4">
        <f t="shared" ref="O4:O6" si="3">SQRT((L4-M4)^2)</f>
        <v>3366.916666666667</v>
      </c>
      <c r="P4">
        <f t="shared" ref="P4:P6" si="4">SQRT((K4-L4)^2)</f>
        <v>1864.25</v>
      </c>
    </row>
    <row r="5" spans="1:16" x14ac:dyDescent="0.35">
      <c r="A5" t="s">
        <v>11</v>
      </c>
      <c r="B5">
        <f>Model1Random!K4</f>
        <v>26392.125</v>
      </c>
      <c r="C5">
        <f>Model1Random!L4</f>
        <v>5809.5505944414499</v>
      </c>
      <c r="D5">
        <f>Model2Random!J4</f>
        <v>21243.5</v>
      </c>
      <c r="E5">
        <f>Model2Random!K4</f>
        <v>3726.5709774536699</v>
      </c>
      <c r="F5">
        <f>humanRandom!E24</f>
        <v>16806.166666666668</v>
      </c>
      <c r="G5">
        <f>humanRandom!F24</f>
        <v>2394.3075054294</v>
      </c>
      <c r="H5">
        <f t="shared" si="0"/>
        <v>9585.9583333333321</v>
      </c>
      <c r="I5">
        <f t="shared" si="1"/>
        <v>4437.3333333333321</v>
      </c>
      <c r="J5">
        <f t="shared" si="2"/>
        <v>5148.625</v>
      </c>
      <c r="K5">
        <f>B5-B4</f>
        <v>12754</v>
      </c>
      <c r="L5">
        <f t="shared" ref="L5:L6" si="5">D5-D4</f>
        <v>7067.25</v>
      </c>
      <c r="M5">
        <f t="shared" ref="M5:M6" si="6">F5-F4</f>
        <v>7654.2500000000018</v>
      </c>
      <c r="N5">
        <f t="shared" ref="N5:N6" si="7">SQRT((K5-M5)^2)</f>
        <v>5099.7499999999982</v>
      </c>
      <c r="O5">
        <f t="shared" si="3"/>
        <v>587.00000000000182</v>
      </c>
      <c r="P5">
        <f t="shared" si="4"/>
        <v>5686.75</v>
      </c>
    </row>
    <row r="6" spans="1:16" x14ac:dyDescent="0.35">
      <c r="A6" t="s">
        <v>12</v>
      </c>
      <c r="B6">
        <f>Model1Random!K5</f>
        <v>56702.25</v>
      </c>
      <c r="C6">
        <f>Model1Random!L5</f>
        <v>9810.9389936692605</v>
      </c>
      <c r="D6">
        <f>Model2Random!J5</f>
        <v>40893.25</v>
      </c>
      <c r="E6">
        <f>Model2Random!K5</f>
        <v>5766.6017451788712</v>
      </c>
      <c r="F6">
        <f>humanRandom!E25</f>
        <v>33966.75</v>
      </c>
      <c r="G6">
        <f>humanRandom!F25</f>
        <v>2780.0585200675182</v>
      </c>
      <c r="H6">
        <f t="shared" si="0"/>
        <v>22735.5</v>
      </c>
      <c r="I6">
        <f t="shared" si="1"/>
        <v>6926.5</v>
      </c>
      <c r="J6">
        <f t="shared" si="2"/>
        <v>15809</v>
      </c>
      <c r="K6">
        <f>B6-B5</f>
        <v>30310.125</v>
      </c>
      <c r="L6">
        <f t="shared" si="5"/>
        <v>19649.75</v>
      </c>
      <c r="M6">
        <f t="shared" si="6"/>
        <v>17160.583333333332</v>
      </c>
      <c r="N6">
        <f t="shared" si="7"/>
        <v>13149.541666666668</v>
      </c>
      <c r="O6">
        <f t="shared" si="3"/>
        <v>2489.1666666666679</v>
      </c>
      <c r="P6">
        <f t="shared" si="4"/>
        <v>10660.375</v>
      </c>
    </row>
    <row r="8" spans="1:16" x14ac:dyDescent="0.35">
      <c r="A8" t="s">
        <v>31</v>
      </c>
    </row>
    <row r="9" spans="1:16" x14ac:dyDescent="0.35">
      <c r="A9" t="s">
        <v>32</v>
      </c>
      <c r="B9" t="s">
        <v>57</v>
      </c>
      <c r="C9" t="s">
        <v>57</v>
      </c>
      <c r="D9" t="s">
        <v>58</v>
      </c>
      <c r="E9" t="s">
        <v>58</v>
      </c>
      <c r="F9" t="s">
        <v>59</v>
      </c>
      <c r="G9" t="s">
        <v>59</v>
      </c>
      <c r="H9" t="s">
        <v>63</v>
      </c>
      <c r="I9" t="s">
        <v>64</v>
      </c>
      <c r="J9" t="s">
        <v>65</v>
      </c>
    </row>
    <row r="10" spans="1:16" x14ac:dyDescent="0.35">
      <c r="A10" t="s">
        <v>41</v>
      </c>
      <c r="B10">
        <f>Model1Random!K9</f>
        <v>0.375</v>
      </c>
      <c r="C10">
        <f>Model1Random!L9</f>
        <v>0.48412291827592713</v>
      </c>
      <c r="D10">
        <f>Model2Random!J9</f>
        <v>0.125</v>
      </c>
      <c r="E10">
        <f>Model2Random!K9</f>
        <v>0.33071891388307384</v>
      </c>
      <c r="F10">
        <f>humanRandom!M34</f>
        <v>0</v>
      </c>
      <c r="G10">
        <f>humanRandom!N34</f>
        <v>0</v>
      </c>
      <c r="H10">
        <f>SQRT((F10-B10)^2)</f>
        <v>0.375</v>
      </c>
      <c r="I10">
        <f>SQRT((F10-D10)^2)</f>
        <v>0.125</v>
      </c>
      <c r="J10">
        <f>SQRT((D10-B10)^2)</f>
        <v>0.25</v>
      </c>
    </row>
    <row r="11" spans="1:16" x14ac:dyDescent="0.35">
      <c r="A11" t="s">
        <v>42</v>
      </c>
      <c r="B11">
        <f>Model1Random!K10</f>
        <v>0</v>
      </c>
      <c r="C11">
        <f>Model1Random!L10</f>
        <v>0</v>
      </c>
      <c r="D11">
        <f>Model2Random!J10</f>
        <v>0</v>
      </c>
      <c r="E11">
        <f>Model2Random!K10</f>
        <v>0</v>
      </c>
      <c r="F11">
        <f>humanRandom!M35</f>
        <v>0</v>
      </c>
      <c r="G11">
        <f>humanRandom!N35</f>
        <v>0</v>
      </c>
      <c r="H11">
        <f t="shared" ref="H11:H16" si="8">SQRT((F11-B11)^2)</f>
        <v>0</v>
      </c>
      <c r="I11">
        <f t="shared" ref="I11:I15" si="9">SQRT((F11-D11)^2)</f>
        <v>0</v>
      </c>
      <c r="J11">
        <f t="shared" ref="J11:J15" si="10">SQRT((D11-B11)^2)</f>
        <v>0</v>
      </c>
    </row>
    <row r="12" spans="1:16" x14ac:dyDescent="0.35">
      <c r="A12" t="s">
        <v>43</v>
      </c>
      <c r="B12">
        <f>Model1Random!K11</f>
        <v>0</v>
      </c>
      <c r="C12">
        <f>Model1Random!L11</f>
        <v>0</v>
      </c>
      <c r="D12">
        <f>Model2Random!J11</f>
        <v>0</v>
      </c>
      <c r="E12">
        <f>Model2Random!K11</f>
        <v>0</v>
      </c>
      <c r="F12">
        <f>humanRandom!M36</f>
        <v>0</v>
      </c>
      <c r="G12">
        <f>humanRandom!N36</f>
        <v>0</v>
      </c>
      <c r="H12">
        <f t="shared" si="8"/>
        <v>0</v>
      </c>
      <c r="I12">
        <f t="shared" si="9"/>
        <v>0</v>
      </c>
      <c r="J12">
        <f t="shared" si="10"/>
        <v>0</v>
      </c>
    </row>
    <row r="13" spans="1:16" x14ac:dyDescent="0.35">
      <c r="A13" t="s">
        <v>44</v>
      </c>
      <c r="B13">
        <f>Model1Random!K12</f>
        <v>0.125</v>
      </c>
      <c r="C13">
        <f>Model1Random!L12</f>
        <v>0.33071891388307384</v>
      </c>
      <c r="D13">
        <f>Model2Random!J12</f>
        <v>1.5</v>
      </c>
      <c r="E13">
        <f>Model2Random!K12</f>
        <v>1.1180339887498949</v>
      </c>
      <c r="F13">
        <f>humanRandom!M37</f>
        <v>8.3333333333333329E-2</v>
      </c>
      <c r="G13">
        <f>humanRandom!N37</f>
        <v>0.11785113019775792</v>
      </c>
      <c r="H13">
        <f t="shared" si="8"/>
        <v>4.1666666666666671E-2</v>
      </c>
      <c r="I13">
        <f t="shared" si="9"/>
        <v>1.4166666666666667</v>
      </c>
      <c r="J13">
        <f t="shared" si="10"/>
        <v>1.375</v>
      </c>
    </row>
    <row r="14" spans="1:16" x14ac:dyDescent="0.35">
      <c r="A14" t="s">
        <v>45</v>
      </c>
      <c r="B14">
        <f>Model1Random!K13</f>
        <v>0</v>
      </c>
      <c r="C14">
        <f>Model1Random!L13</f>
        <v>0</v>
      </c>
      <c r="D14">
        <f>Model2Random!J13</f>
        <v>0</v>
      </c>
      <c r="E14">
        <f>Model2Random!K13</f>
        <v>0</v>
      </c>
      <c r="F14">
        <f>humanRandom!M38</f>
        <v>0</v>
      </c>
      <c r="G14">
        <f>humanRandom!N38</f>
        <v>0</v>
      </c>
      <c r="H14">
        <f t="shared" si="8"/>
        <v>0</v>
      </c>
      <c r="I14">
        <f t="shared" si="9"/>
        <v>0</v>
      </c>
      <c r="J14">
        <f t="shared" si="10"/>
        <v>0</v>
      </c>
    </row>
    <row r="15" spans="1:16" x14ac:dyDescent="0.35">
      <c r="A15" t="s">
        <v>46</v>
      </c>
      <c r="B15">
        <f>Model1Random!K14</f>
        <v>0</v>
      </c>
      <c r="C15">
        <f>Model1Random!L14</f>
        <v>0</v>
      </c>
      <c r="D15">
        <f>Model2Random!J14</f>
        <v>0</v>
      </c>
      <c r="E15">
        <f>Model2Random!K14</f>
        <v>0</v>
      </c>
      <c r="F15">
        <f>humanRandom!M39</f>
        <v>0</v>
      </c>
      <c r="G15">
        <f>humanRandom!N39</f>
        <v>0</v>
      </c>
      <c r="H15">
        <f t="shared" si="8"/>
        <v>0</v>
      </c>
      <c r="I15">
        <f t="shared" si="9"/>
        <v>0</v>
      </c>
      <c r="J15">
        <f t="shared" si="10"/>
        <v>0</v>
      </c>
    </row>
    <row r="16" spans="1:16" x14ac:dyDescent="0.35">
      <c r="A16" t="s">
        <v>47</v>
      </c>
      <c r="B16">
        <f>Model1Random!K15</f>
        <v>0.5</v>
      </c>
      <c r="C16">
        <f>Model1Random!L15</f>
        <v>0.70710678118654757</v>
      </c>
      <c r="D16">
        <f>Model2Random!J15</f>
        <v>1.5</v>
      </c>
      <c r="E16">
        <f>Model2Random!K15</f>
        <v>1.1180339887498949</v>
      </c>
      <c r="F16">
        <f>humanRandom!M40</f>
        <v>8.3333333333333329E-2</v>
      </c>
      <c r="G16">
        <f>humanRandom!N40</f>
        <v>0.11785113019775792</v>
      </c>
      <c r="H16">
        <f t="shared" si="8"/>
        <v>0.41666666666666669</v>
      </c>
      <c r="I16">
        <f>SQRT((F16-D16)^2)</f>
        <v>1.4166666666666667</v>
      </c>
      <c r="J16">
        <f>SQRT((D16-B16)^2)</f>
        <v>1</v>
      </c>
    </row>
    <row r="19" spans="1:16" x14ac:dyDescent="0.35">
      <c r="A19" s="4" t="s">
        <v>66</v>
      </c>
      <c r="B19" t="s">
        <v>57</v>
      </c>
      <c r="C19" t="s">
        <v>57</v>
      </c>
      <c r="D19" t="s">
        <v>58</v>
      </c>
      <c r="E19" t="s">
        <v>58</v>
      </c>
      <c r="F19" t="s">
        <v>59</v>
      </c>
      <c r="G19" t="s">
        <v>59</v>
      </c>
      <c r="H19" t="s">
        <v>62</v>
      </c>
      <c r="K19" t="s">
        <v>67</v>
      </c>
      <c r="N19" t="s">
        <v>69</v>
      </c>
    </row>
    <row r="20" spans="1:16" x14ac:dyDescent="0.35">
      <c r="A20" t="s">
        <v>0</v>
      </c>
      <c r="B20" t="s">
        <v>19</v>
      </c>
      <c r="C20" t="s">
        <v>60</v>
      </c>
      <c r="D20" t="s">
        <v>19</v>
      </c>
      <c r="E20" t="s">
        <v>61</v>
      </c>
      <c r="F20" t="s">
        <v>19</v>
      </c>
      <c r="G20" t="s">
        <v>60</v>
      </c>
      <c r="H20" t="s">
        <v>63</v>
      </c>
      <c r="I20" t="s">
        <v>64</v>
      </c>
      <c r="J20" t="s">
        <v>65</v>
      </c>
      <c r="K20" t="s">
        <v>57</v>
      </c>
      <c r="L20" t="s">
        <v>58</v>
      </c>
      <c r="M20" t="s">
        <v>59</v>
      </c>
      <c r="N20" t="s">
        <v>63</v>
      </c>
      <c r="O20" t="s">
        <v>64</v>
      </c>
      <c r="P20" t="s">
        <v>65</v>
      </c>
    </row>
    <row r="21" spans="1:16" x14ac:dyDescent="0.35">
      <c r="A21" t="s">
        <v>9</v>
      </c>
      <c r="B21">
        <f>Model1Realistic!J2</f>
        <v>4102.125</v>
      </c>
      <c r="C21">
        <f>Model1Realistic!K2</f>
        <v>476.75791485302057</v>
      </c>
      <c r="D21">
        <f>Model2Realistic!J2</f>
        <v>3337.625</v>
      </c>
      <c r="E21">
        <f>Model2Realistic!K2</f>
        <v>1433.9777663461173</v>
      </c>
      <c r="F21">
        <f>humanRealistic!E22</f>
        <v>1576.4166666666667</v>
      </c>
      <c r="G21">
        <f>humanRealistic!F22</f>
        <v>277.6250719145437</v>
      </c>
      <c r="H21">
        <f>SQRT((F21-B21)^2)</f>
        <v>2525.708333333333</v>
      </c>
      <c r="I21">
        <f>SQRT((F21-D21)^2)</f>
        <v>1761.2083333333333</v>
      </c>
      <c r="J21">
        <f>SQRT((D21-B21)^2)</f>
        <v>764.5</v>
      </c>
      <c r="K21">
        <f>B21</f>
        <v>4102.125</v>
      </c>
      <c r="L21">
        <f>D21</f>
        <v>3337.625</v>
      </c>
      <c r="M21">
        <f>F21</f>
        <v>1576.4166666666667</v>
      </c>
      <c r="N21">
        <f>SQRT((K21-M21)^2)</f>
        <v>2525.708333333333</v>
      </c>
      <c r="O21">
        <f>SQRT((L21-M21)^2)</f>
        <v>1761.2083333333333</v>
      </c>
      <c r="P21">
        <f>SQRT((K21-L21)^2)</f>
        <v>764.5</v>
      </c>
    </row>
    <row r="22" spans="1:16" x14ac:dyDescent="0.35">
      <c r="A22" t="s">
        <v>10</v>
      </c>
      <c r="B22">
        <f>Model1Realistic!J3</f>
        <v>13236.375</v>
      </c>
      <c r="C22">
        <f>Model1Realistic!K3</f>
        <v>2950.0163956112178</v>
      </c>
      <c r="D22">
        <f>Model2Realistic!J3</f>
        <v>14277.375</v>
      </c>
      <c r="E22">
        <f>Model2Realistic!K3</f>
        <v>7007.9333961143639</v>
      </c>
      <c r="F22">
        <f>humanRealistic!E23</f>
        <v>9927.5</v>
      </c>
      <c r="G22">
        <f>humanRealistic!F23</f>
        <v>5029.2871761314245</v>
      </c>
      <c r="H22">
        <f t="shared" ref="H22:H24" si="11">SQRT((F22-B22)^2)</f>
        <v>3308.875</v>
      </c>
      <c r="I22">
        <f t="shared" ref="I22:I24" si="12">SQRT((F22-D22)^2)</f>
        <v>4349.875</v>
      </c>
      <c r="J22">
        <f t="shared" ref="J22:J24" si="13">SQRT((D22-B22)^2)</f>
        <v>1041</v>
      </c>
      <c r="K22">
        <f>B22-B21</f>
        <v>9134.25</v>
      </c>
      <c r="L22">
        <f>D22-D21</f>
        <v>10939.75</v>
      </c>
      <c r="M22">
        <f>F22-F21</f>
        <v>8351.0833333333339</v>
      </c>
      <c r="N22">
        <f t="shared" ref="N22:N24" si="14">SQRT((K22-M22)^2)</f>
        <v>783.16666666666606</v>
      </c>
      <c r="O22">
        <f t="shared" ref="O22:O23" si="15">SQRT((L22-M22)^2)</f>
        <v>2588.6666666666661</v>
      </c>
      <c r="P22">
        <f t="shared" ref="P22:P23" si="16">SQRT((K22-L22)^2)</f>
        <v>1805.5</v>
      </c>
    </row>
    <row r="23" spans="1:16" x14ac:dyDescent="0.35">
      <c r="A23" t="s">
        <v>11</v>
      </c>
      <c r="B23">
        <f>Model1Realistic!J4</f>
        <v>24335.625</v>
      </c>
      <c r="C23">
        <f>Model1Realistic!K4</f>
        <v>1332.1752829019911</v>
      </c>
      <c r="D23">
        <f>Model2Realistic!J4</f>
        <v>19403</v>
      </c>
      <c r="E23">
        <f>Model2Realistic!K4</f>
        <v>2838.9044982175783</v>
      </c>
      <c r="F23">
        <f>humanRealistic!E24</f>
        <v>14636.5</v>
      </c>
      <c r="G23">
        <f>humanRealistic!F24</f>
        <v>462.30928500301616</v>
      </c>
      <c r="H23">
        <f t="shared" si="11"/>
        <v>9699.125</v>
      </c>
      <c r="I23">
        <f t="shared" si="12"/>
        <v>4766.5</v>
      </c>
      <c r="J23">
        <f t="shared" si="13"/>
        <v>4932.625</v>
      </c>
      <c r="K23">
        <f t="shared" ref="K23:K24" si="17">B23-B22</f>
        <v>11099.25</v>
      </c>
      <c r="L23">
        <f t="shared" ref="L23:L24" si="18">D23-D22</f>
        <v>5125.625</v>
      </c>
      <c r="M23">
        <f t="shared" ref="M23:M24" si="19">F23-F22</f>
        <v>4709</v>
      </c>
      <c r="N23">
        <f t="shared" si="14"/>
        <v>6390.25</v>
      </c>
      <c r="O23">
        <f t="shared" si="15"/>
        <v>416.625</v>
      </c>
      <c r="P23">
        <f t="shared" si="16"/>
        <v>5973.625</v>
      </c>
    </row>
    <row r="24" spans="1:16" x14ac:dyDescent="0.35">
      <c r="A24" t="s">
        <v>12</v>
      </c>
      <c r="B24">
        <f>Model1Realistic!J5</f>
        <v>46902.25</v>
      </c>
      <c r="C24">
        <f>Model1Realistic!K5</f>
        <v>6659.3633094688566</v>
      </c>
      <c r="D24">
        <f>Model2Realistic!J5</f>
        <v>38296.75</v>
      </c>
      <c r="E24">
        <f>Model2Realistic!K5</f>
        <v>6463.1856647863679</v>
      </c>
      <c r="F24">
        <f>humanRealistic!E25</f>
        <v>31555.083333333332</v>
      </c>
      <c r="G24">
        <f>humanRealistic!F25</f>
        <v>2695.1540643450339</v>
      </c>
      <c r="H24">
        <f t="shared" si="11"/>
        <v>15347.166666666668</v>
      </c>
      <c r="I24">
        <f t="shared" si="12"/>
        <v>6741.6666666666679</v>
      </c>
      <c r="J24">
        <f t="shared" si="13"/>
        <v>8605.5</v>
      </c>
      <c r="K24">
        <f t="shared" si="17"/>
        <v>22566.625</v>
      </c>
      <c r="L24">
        <f t="shared" si="18"/>
        <v>18893.75</v>
      </c>
      <c r="M24">
        <f t="shared" si="19"/>
        <v>16918.583333333332</v>
      </c>
      <c r="N24">
        <f t="shared" si="14"/>
        <v>5648.0416666666679</v>
      </c>
      <c r="O24">
        <f>SQRT((L24-M24)^2)</f>
        <v>1975.1666666666679</v>
      </c>
      <c r="P24">
        <f>SQRT((K24-L24)^2)</f>
        <v>3672.875</v>
      </c>
    </row>
    <row r="26" spans="1:16" x14ac:dyDescent="0.35">
      <c r="A26" t="s">
        <v>31</v>
      </c>
    </row>
    <row r="27" spans="1:16" x14ac:dyDescent="0.35">
      <c r="A27" t="s">
        <v>32</v>
      </c>
      <c r="B27" t="s">
        <v>57</v>
      </c>
      <c r="C27" t="s">
        <v>57</v>
      </c>
      <c r="D27" t="s">
        <v>58</v>
      </c>
      <c r="E27" t="s">
        <v>58</v>
      </c>
      <c r="F27" t="s">
        <v>59</v>
      </c>
      <c r="G27" t="s">
        <v>59</v>
      </c>
      <c r="H27" t="s">
        <v>63</v>
      </c>
      <c r="I27" t="s">
        <v>64</v>
      </c>
      <c r="J27" t="s">
        <v>65</v>
      </c>
    </row>
    <row r="28" spans="1:16" x14ac:dyDescent="0.35">
      <c r="A28" t="s">
        <v>41</v>
      </c>
      <c r="B28">
        <f>Model1Realistic!J9</f>
        <v>0.125</v>
      </c>
      <c r="C28">
        <f>Model1Realistic!K9</f>
        <v>0.33071891388307384</v>
      </c>
      <c r="D28">
        <f>Model2Realistic!J10</f>
        <v>0.5</v>
      </c>
      <c r="E28">
        <f>Model2Realistic!K10</f>
        <v>0.5</v>
      </c>
      <c r="F28">
        <f>humanRealistic!M34</f>
        <v>0</v>
      </c>
      <c r="G28">
        <f>humanRealistic!N34</f>
        <v>0</v>
      </c>
      <c r="H28">
        <f>SQRT((F28-B28)^2)</f>
        <v>0.125</v>
      </c>
      <c r="I28">
        <f>SQRT((F28-D28)^2)</f>
        <v>0.5</v>
      </c>
      <c r="J28">
        <f>SQRT((D28-B28)^2)</f>
        <v>0.375</v>
      </c>
    </row>
    <row r="29" spans="1:16" x14ac:dyDescent="0.35">
      <c r="A29" t="s">
        <v>42</v>
      </c>
      <c r="B29">
        <f>Model1Realistic!J10</f>
        <v>0</v>
      </c>
      <c r="C29">
        <f>Model1Realistic!K10</f>
        <v>0</v>
      </c>
      <c r="D29">
        <f>Model2Realistic!J11</f>
        <v>0</v>
      </c>
      <c r="E29">
        <f>Model2Realistic!K11</f>
        <v>0</v>
      </c>
      <c r="F29">
        <f>humanRealistic!M35</f>
        <v>0</v>
      </c>
      <c r="G29">
        <f>humanRealistic!N35</f>
        <v>0</v>
      </c>
      <c r="H29">
        <f t="shared" ref="H29:H34" si="20">SQRT((F29-B29)^2)</f>
        <v>0</v>
      </c>
      <c r="I29">
        <f t="shared" ref="I29:I34" si="21">SQRT((F29-D29)^2)</f>
        <v>0</v>
      </c>
      <c r="J29">
        <f t="shared" ref="J29:J34" si="22">SQRT((D29-B29)^2)</f>
        <v>0</v>
      </c>
    </row>
    <row r="30" spans="1:16" x14ac:dyDescent="0.35">
      <c r="A30" t="s">
        <v>43</v>
      </c>
      <c r="B30">
        <f>Model1Realistic!J11</f>
        <v>0</v>
      </c>
      <c r="C30">
        <f>Model1Realistic!K11</f>
        <v>0</v>
      </c>
      <c r="D30">
        <f>Model2Realistic!J12</f>
        <v>0</v>
      </c>
      <c r="E30">
        <f>Model2Realistic!K12</f>
        <v>0</v>
      </c>
      <c r="F30">
        <f>humanRealistic!M36</f>
        <v>0</v>
      </c>
      <c r="G30">
        <f>humanRealistic!N36</f>
        <v>0</v>
      </c>
      <c r="H30">
        <f t="shared" si="20"/>
        <v>0</v>
      </c>
      <c r="I30">
        <f t="shared" si="21"/>
        <v>0</v>
      </c>
      <c r="J30">
        <f t="shared" si="22"/>
        <v>0</v>
      </c>
    </row>
    <row r="31" spans="1:16" x14ac:dyDescent="0.35">
      <c r="A31" t="s">
        <v>44</v>
      </c>
      <c r="B31">
        <f>Model1Realistic!J12</f>
        <v>1.5</v>
      </c>
      <c r="C31">
        <f>Model1Realistic!K12</f>
        <v>1</v>
      </c>
      <c r="D31">
        <f>Model2Realistic!J13</f>
        <v>1.25</v>
      </c>
      <c r="E31">
        <f>Model2Realistic!K13</f>
        <v>0.82915619758884995</v>
      </c>
      <c r="F31">
        <f>humanRealistic!M37</f>
        <v>8.3333333333333329E-2</v>
      </c>
      <c r="G31">
        <f>humanRealistic!N37</f>
        <v>0.11785113019775792</v>
      </c>
      <c r="H31">
        <f t="shared" si="20"/>
        <v>1.4166666666666667</v>
      </c>
      <c r="I31">
        <f t="shared" si="21"/>
        <v>1.1666666666666667</v>
      </c>
      <c r="J31">
        <f t="shared" si="22"/>
        <v>0.25</v>
      </c>
    </row>
    <row r="32" spans="1:16" x14ac:dyDescent="0.35">
      <c r="A32" t="s">
        <v>45</v>
      </c>
      <c r="B32">
        <f>Model1Realistic!J13</f>
        <v>0</v>
      </c>
      <c r="C32">
        <f>Model1Realistic!K13</f>
        <v>0</v>
      </c>
      <c r="D32">
        <f>Model2Realistic!J14</f>
        <v>0</v>
      </c>
      <c r="E32">
        <f>Model2Realistic!K14</f>
        <v>0</v>
      </c>
      <c r="F32">
        <f>humanRealistic!M38</f>
        <v>0</v>
      </c>
      <c r="G32">
        <f>humanRealistic!N38</f>
        <v>0</v>
      </c>
      <c r="H32">
        <f t="shared" si="20"/>
        <v>0</v>
      </c>
      <c r="I32">
        <f t="shared" si="21"/>
        <v>0</v>
      </c>
      <c r="J32">
        <f t="shared" si="22"/>
        <v>0</v>
      </c>
    </row>
    <row r="33" spans="1:10" x14ac:dyDescent="0.35">
      <c r="A33" t="s">
        <v>46</v>
      </c>
      <c r="B33">
        <f>Model1Realistic!J14</f>
        <v>0</v>
      </c>
      <c r="C33">
        <f>Model1Realistic!K14</f>
        <v>0</v>
      </c>
      <c r="D33">
        <f>Model2Realistic!J15</f>
        <v>0</v>
      </c>
      <c r="E33">
        <f>Model2Realistic!K15</f>
        <v>0</v>
      </c>
      <c r="F33">
        <f>humanRealistic!M39</f>
        <v>0</v>
      </c>
      <c r="G33">
        <f>humanRealistic!N39</f>
        <v>0</v>
      </c>
      <c r="H33">
        <f t="shared" si="20"/>
        <v>0</v>
      </c>
      <c r="I33">
        <f t="shared" si="21"/>
        <v>0</v>
      </c>
      <c r="J33">
        <f t="shared" si="22"/>
        <v>0</v>
      </c>
    </row>
    <row r="34" spans="1:10" x14ac:dyDescent="0.35">
      <c r="A34" t="s">
        <v>47</v>
      </c>
      <c r="B34">
        <f>Model1Realistic!J15</f>
        <v>1.625</v>
      </c>
      <c r="C34">
        <f>Model1Realistic!K15</f>
        <v>0.99215674164922152</v>
      </c>
      <c r="D34">
        <f>Model2Realistic!J16</f>
        <v>1.75</v>
      </c>
      <c r="E34">
        <f>Model2Realistic!K16</f>
        <v>0.96824583655185426</v>
      </c>
      <c r="F34">
        <f>humanRealistic!M40</f>
        <v>8.3333333333333329E-2</v>
      </c>
      <c r="G34">
        <f>humanRealistic!N40</f>
        <v>0.11785113019775792</v>
      </c>
      <c r="H34">
        <f t="shared" si="20"/>
        <v>1.5416666666666667</v>
      </c>
      <c r="I34">
        <f t="shared" si="21"/>
        <v>1.6666666666666667</v>
      </c>
      <c r="J34">
        <f t="shared" si="22"/>
        <v>0.125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8</vt:i4>
      </vt:variant>
    </vt:vector>
  </HeadingPairs>
  <TitlesOfParts>
    <vt:vector size="15" baseType="lpstr">
      <vt:lpstr>Model1Random</vt:lpstr>
      <vt:lpstr>Model1Realistic</vt:lpstr>
      <vt:lpstr>Model2Random</vt:lpstr>
      <vt:lpstr>Model2Realistic</vt:lpstr>
      <vt:lpstr>humanRealistic</vt:lpstr>
      <vt:lpstr>humanRandom</vt:lpstr>
      <vt:lpstr>InitialTestsComparrision</vt:lpstr>
      <vt:lpstr>Model1Random!output</vt:lpstr>
      <vt:lpstr>Model1Realistic!output</vt:lpstr>
      <vt:lpstr>Model2Random!output_1</vt:lpstr>
      <vt:lpstr>Model2Realistic!output_1</vt:lpstr>
      <vt:lpstr>Model1Random!output_error</vt:lpstr>
      <vt:lpstr>Model1Realistic!output_error</vt:lpstr>
      <vt:lpstr>Model2Random!output_error</vt:lpstr>
      <vt:lpstr>Model2Realistic!output_error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Wiesner</dc:creator>
  <cp:lastModifiedBy>Timo Wiesner</cp:lastModifiedBy>
  <dcterms:created xsi:type="dcterms:W3CDTF">2015-06-05T18:19:34Z</dcterms:created>
  <dcterms:modified xsi:type="dcterms:W3CDTF">2025-01-10T09:07:53Z</dcterms:modified>
</cp:coreProperties>
</file>