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Timon Renzelmann\Documents\TEMNH\"/>
    </mc:Choice>
  </mc:AlternateContent>
  <xr:revisionPtr revIDLastSave="0" documentId="13_ncr:1_{07DF86E5-86B3-4D69-B39E-393A910B9AB9}" xr6:coauthVersionLast="47" xr6:coauthVersionMax="47" xr10:uidLastSave="{00000000-0000-0000-0000-000000000000}"/>
  <bookViews>
    <workbookView xWindow="0" yWindow="0" windowWidth="11520" windowHeight="12360" firstSheet="3" activeTab="4" xr2:uid="{00000000-000D-0000-FFFF-FFFF00000000}"/>
  </bookViews>
  <sheets>
    <sheet name="TECHNOLOGY" sheetId="1" r:id="rId1"/>
    <sheet name="FUEL" sheetId="2" r:id="rId2"/>
    <sheet name="STORAGE" sheetId="3" r:id="rId3"/>
    <sheet name="CapitalCost" sheetId="4" r:id="rId4"/>
    <sheet name="CapitalCost_GW_EURO" sheetId="35" r:id="rId5"/>
    <sheet name="FixedCost" sheetId="5" r:id="rId6"/>
    <sheet name="FixedCost_GW_EURO" sheetId="36" r:id="rId7"/>
    <sheet name="VariableCost" sheetId="6" r:id="rId8"/>
    <sheet name="VariableCost_GW_EURO" sheetId="37" r:id="rId9"/>
    <sheet name="OperationalLife" sheetId="7" r:id="rId10"/>
    <sheet name="Efficiancy" sheetId="8" r:id="rId11"/>
    <sheet name="InputActivityRatio" sheetId="9" r:id="rId12"/>
    <sheet name="OutputActivityRatio" sheetId="10" r:id="rId13"/>
    <sheet name="CapacityFactor" sheetId="11" r:id="rId14"/>
    <sheet name="CapacityToActivityUnit" sheetId="12" r:id="rId15"/>
    <sheet name="ResidualCapacity" sheetId="13" r:id="rId16"/>
    <sheet name="EmissionActivityRatio" sheetId="14" r:id="rId17"/>
    <sheet name="Helpsheet" sheetId="15" r:id="rId18"/>
    <sheet name="AccumulatedAnnualDemand" sheetId="16" r:id="rId19"/>
    <sheet name="TotalAnnualMaxCapacityInvest" sheetId="17" r:id="rId20"/>
    <sheet name="TechnologyToStorage" sheetId="18" r:id="rId21"/>
    <sheet name="TechnologyFromStorage" sheetId="19" r:id="rId22"/>
    <sheet name="StorageMaxChargeRate" sheetId="20" r:id="rId23"/>
    <sheet name="StorageMaxDischargeRate" sheetId="21" r:id="rId24"/>
    <sheet name="OperationalLifeStorage" sheetId="22" r:id="rId25"/>
    <sheet name="CapitalCostStorage" sheetId="23" r:id="rId26"/>
    <sheet name="DAYTYPE" sheetId="24" r:id="rId27"/>
    <sheet name="DAILYTIMEBRACKET" sheetId="25" r:id="rId28"/>
    <sheet name="SEASON" sheetId="26" r:id="rId29"/>
    <sheet name="Conversionls" sheetId="27" r:id="rId30"/>
    <sheet name="Conversionld" sheetId="28" r:id="rId31"/>
    <sheet name="Conversionlh" sheetId="29" r:id="rId32"/>
    <sheet name="DaysInDayType" sheetId="30" r:id="rId33"/>
    <sheet name="DaySplit" sheetId="31" r:id="rId34"/>
    <sheet name="SpecifiedDemandProfile" sheetId="32" r:id="rId35"/>
    <sheet name="SpecifiedAnnualDemand" sheetId="33" r:id="rId36"/>
    <sheet name="TotalAnnualMaxCapacity" sheetId="34" r:id="rId37"/>
  </sheets>
  <definedNames>
    <definedName name="_xlnm.Print_Titles" localSheetId="18">AccumulatedAnnualDemand!$A:$A</definedName>
    <definedName name="_xlnm.Print_Titles" localSheetId="3">CapitalCost!$A:$A</definedName>
    <definedName name="_xlnm.Print_Titles" localSheetId="4">CapitalCost_GW_EURO!$A:$A</definedName>
    <definedName name="_xlnm.Print_Titles" localSheetId="25">CapitalCostStorage!$A:$A</definedName>
    <definedName name="_xlnm.Print_Titles" localSheetId="10">Efficiancy!$A:$A</definedName>
    <definedName name="_xlnm.Print_Titles" localSheetId="16">EmissionActivityRatio!$A:$A</definedName>
    <definedName name="_xlnm.Print_Titles" localSheetId="5">FixedCost!$A:$A</definedName>
    <definedName name="_xlnm.Print_Titles" localSheetId="6">FixedCost_GW_EURO!$A:$A</definedName>
    <definedName name="_xlnm.Print_Titles" localSheetId="15">ResidualCapacity!$A:$A</definedName>
    <definedName name="_xlnm.Print_Titles" localSheetId="7">VariableCost!$A:$A</definedName>
    <definedName name="_xlnm.Print_Titles" localSheetId="8">VariableCost_GW_EURO!$A:$A</definedName>
  </definedNames>
  <calcPr calcId="181029"/>
</workbook>
</file>

<file path=xl/calcChain.xml><?xml version="1.0" encoding="utf-8"?>
<calcChain xmlns="http://schemas.openxmlformats.org/spreadsheetml/2006/main">
  <c r="B3" i="23" l="1"/>
  <c r="B4" i="23"/>
  <c r="B5" i="23"/>
  <c r="B2" i="23"/>
  <c r="AM10" i="36"/>
  <c r="AN10" i="36"/>
  <c r="AO10" i="36"/>
  <c r="AP10" i="36"/>
  <c r="AQ10" i="36"/>
  <c r="AR10" i="36"/>
  <c r="AS10" i="36"/>
  <c r="AT10" i="36"/>
  <c r="AU10" i="36"/>
  <c r="AM2" i="5"/>
  <c r="AN2" i="5"/>
  <c r="AO2" i="5"/>
  <c r="AP2" i="5"/>
  <c r="AQ2" i="5"/>
  <c r="AR2" i="5"/>
  <c r="AR2" i="36" s="1"/>
  <c r="AS2" i="5"/>
  <c r="AS2" i="36" s="1"/>
  <c r="AT2" i="5"/>
  <c r="AT2" i="36" s="1"/>
  <c r="AU2" i="5"/>
  <c r="AM3" i="5"/>
  <c r="AM3" i="36" s="1"/>
  <c r="AN3" i="5"/>
  <c r="AO3" i="5"/>
  <c r="AP3" i="5"/>
  <c r="AQ3" i="5"/>
  <c r="AQ3" i="36" s="1"/>
  <c r="AR3" i="5"/>
  <c r="AR3" i="36" s="1"/>
  <c r="AS3" i="5"/>
  <c r="AS3" i="36" s="1"/>
  <c r="AT3" i="5"/>
  <c r="AU3" i="5"/>
  <c r="AU3" i="36" s="1"/>
  <c r="AL3" i="5"/>
  <c r="AL2" i="5"/>
  <c r="B2" i="5"/>
  <c r="C2" i="5"/>
  <c r="D2" i="5"/>
  <c r="D2" i="36" s="1"/>
  <c r="E2" i="5"/>
  <c r="F2" i="5"/>
  <c r="B3" i="5"/>
  <c r="C3" i="5"/>
  <c r="C3" i="36" s="1"/>
  <c r="D3" i="5"/>
  <c r="E3" i="5"/>
  <c r="F3" i="5"/>
  <c r="G3" i="5"/>
  <c r="G3" i="36" s="1"/>
  <c r="G2" i="5"/>
  <c r="B9" i="5"/>
  <c r="C9" i="5"/>
  <c r="D9" i="5"/>
  <c r="E9" i="5"/>
  <c r="F9" i="5"/>
  <c r="B10" i="5"/>
  <c r="B10" i="36" s="1"/>
  <c r="C10" i="5"/>
  <c r="D10" i="5"/>
  <c r="D10" i="36" s="1"/>
  <c r="E10" i="5"/>
  <c r="F10" i="5"/>
  <c r="B11" i="5"/>
  <c r="C11" i="5"/>
  <c r="D11" i="5"/>
  <c r="E11" i="5"/>
  <c r="E11" i="36" s="1"/>
  <c r="F11" i="5"/>
  <c r="F11" i="36" s="1"/>
  <c r="G11" i="5"/>
  <c r="G11" i="36" s="1"/>
  <c r="G10" i="5"/>
  <c r="G9" i="5"/>
  <c r="G9" i="36" s="1"/>
  <c r="AL10" i="5"/>
  <c r="AL10" i="36" s="1"/>
  <c r="AM10" i="5"/>
  <c r="AN10" i="5"/>
  <c r="AO10" i="5"/>
  <c r="AP10" i="5"/>
  <c r="AQ10" i="5"/>
  <c r="AR10" i="5"/>
  <c r="AS10" i="5"/>
  <c r="AN11" i="36" s="1"/>
  <c r="AT10" i="5"/>
  <c r="AO11" i="36" s="1"/>
  <c r="AU10" i="5"/>
  <c r="AL11" i="5"/>
  <c r="AM11" i="5"/>
  <c r="AN11" i="5"/>
  <c r="AO11" i="5"/>
  <c r="AP11" i="5"/>
  <c r="AQ11" i="5"/>
  <c r="AQ12" i="5" s="1"/>
  <c r="AQ12" i="36" s="1"/>
  <c r="AR11" i="5"/>
  <c r="AS11" i="5"/>
  <c r="AT11" i="5"/>
  <c r="AU11" i="5"/>
  <c r="AM9" i="5"/>
  <c r="AN9" i="5"/>
  <c r="AO9" i="5"/>
  <c r="AP9" i="5"/>
  <c r="AP9" i="36" s="1"/>
  <c r="AQ9" i="5"/>
  <c r="AR9" i="5"/>
  <c r="AS9" i="5"/>
  <c r="AT9" i="5"/>
  <c r="AU9" i="5"/>
  <c r="AL9" i="5"/>
  <c r="AL9" i="36" s="1"/>
  <c r="AM6" i="5"/>
  <c r="AN6" i="5"/>
  <c r="AN6" i="36" s="1"/>
  <c r="AO6" i="5"/>
  <c r="AP6" i="5"/>
  <c r="AQ6" i="5"/>
  <c r="AR6" i="5"/>
  <c r="AS6" i="5"/>
  <c r="AT6" i="5"/>
  <c r="AT6" i="36" s="1"/>
  <c r="AU6" i="5"/>
  <c r="AL6" i="5"/>
  <c r="AL6" i="36" s="1"/>
  <c r="AL5" i="5"/>
  <c r="AL5" i="36" s="1"/>
  <c r="B6" i="5"/>
  <c r="C6" i="5"/>
  <c r="C6" i="36" s="1"/>
  <c r="D6" i="5"/>
  <c r="E6" i="5"/>
  <c r="F6" i="5"/>
  <c r="G6" i="5"/>
  <c r="AM4" i="5"/>
  <c r="AN4" i="5"/>
  <c r="AN4" i="36" s="1"/>
  <c r="AO4" i="5"/>
  <c r="AO4" i="36" s="1"/>
  <c r="AP4" i="5"/>
  <c r="AQ4" i="5"/>
  <c r="AR4" i="5"/>
  <c r="AS4" i="5"/>
  <c r="AT4" i="5"/>
  <c r="AT4" i="36" s="1"/>
  <c r="AU4" i="5"/>
  <c r="AM5" i="5"/>
  <c r="AN5" i="5"/>
  <c r="AO5" i="5"/>
  <c r="AP5" i="5"/>
  <c r="AQ5" i="5"/>
  <c r="AQ5" i="36" s="1"/>
  <c r="AR5" i="5"/>
  <c r="AS5" i="5"/>
  <c r="AS5" i="36" s="1"/>
  <c r="AT5" i="5"/>
  <c r="AT5" i="36" s="1"/>
  <c r="AU5" i="5"/>
  <c r="AL4" i="5"/>
  <c r="AL4" i="36" s="1"/>
  <c r="B5" i="5"/>
  <c r="C5" i="5"/>
  <c r="D5" i="5"/>
  <c r="E5" i="5"/>
  <c r="F5" i="5"/>
  <c r="G5" i="5"/>
  <c r="G4" i="5"/>
  <c r="G4" i="36" s="1"/>
  <c r="B4" i="5"/>
  <c r="C4" i="5"/>
  <c r="D4" i="5"/>
  <c r="E4" i="5"/>
  <c r="F4" i="5"/>
  <c r="AV14" i="35"/>
  <c r="B9" i="35"/>
  <c r="C9" i="35"/>
  <c r="D9" i="35"/>
  <c r="E9" i="35"/>
  <c r="F9" i="35"/>
  <c r="G9" i="35"/>
  <c r="B10" i="35"/>
  <c r="C10" i="35"/>
  <c r="D10" i="35"/>
  <c r="E10" i="35"/>
  <c r="F10" i="35"/>
  <c r="G10" i="35"/>
  <c r="B11" i="35"/>
  <c r="C11" i="35"/>
  <c r="D11" i="35"/>
  <c r="E11" i="35"/>
  <c r="F11" i="35"/>
  <c r="G11" i="35"/>
  <c r="Q14" i="4"/>
  <c r="B14" i="4"/>
  <c r="B14" i="35" s="1"/>
  <c r="I13" i="15"/>
  <c r="I14" i="15"/>
  <c r="I11" i="15"/>
  <c r="I12" i="15"/>
  <c r="J10" i="15"/>
  <c r="K10" i="15"/>
  <c r="L10" i="15"/>
  <c r="M10" i="15"/>
  <c r="N10" i="15"/>
  <c r="O10" i="15"/>
  <c r="P10" i="15"/>
  <c r="Q10" i="15"/>
  <c r="R10" i="15"/>
  <c r="S10" i="15"/>
  <c r="T10" i="15"/>
  <c r="U10" i="15"/>
  <c r="V10" i="15"/>
  <c r="W10" i="15"/>
  <c r="X10" i="15"/>
  <c r="Y10" i="15"/>
  <c r="Z10" i="15"/>
  <c r="AA10" i="15"/>
  <c r="AB10" i="15"/>
  <c r="AC10" i="15"/>
  <c r="AD10" i="15"/>
  <c r="AE10" i="15"/>
  <c r="AF10" i="15"/>
  <c r="AG10" i="15"/>
  <c r="AH10" i="15"/>
  <c r="AI10" i="15"/>
  <c r="AJ10" i="15"/>
  <c r="AK10" i="15"/>
  <c r="AL10" i="15"/>
  <c r="AM10" i="15"/>
  <c r="AN10" i="15"/>
  <c r="AO10" i="15"/>
  <c r="AP10" i="15"/>
  <c r="AQ10" i="15"/>
  <c r="AR10" i="15"/>
  <c r="AS10" i="15"/>
  <c r="AT10" i="15"/>
  <c r="AU10" i="15"/>
  <c r="AV10" i="15"/>
  <c r="AW10" i="15"/>
  <c r="AX10" i="15"/>
  <c r="AY10" i="15"/>
  <c r="AZ10" i="15"/>
  <c r="BA10" i="15"/>
  <c r="BB10" i="15"/>
  <c r="I10" i="15"/>
  <c r="BB9" i="15"/>
  <c r="BA8" i="15"/>
  <c r="BB8" i="15"/>
  <c r="J9" i="15"/>
  <c r="K9" i="15"/>
  <c r="L9" i="15"/>
  <c r="M9" i="15"/>
  <c r="N9" i="15"/>
  <c r="O9" i="15"/>
  <c r="P9" i="15"/>
  <c r="Q9" i="15"/>
  <c r="R9" i="15"/>
  <c r="S9" i="15"/>
  <c r="T9" i="15"/>
  <c r="U9" i="15"/>
  <c r="V9" i="15"/>
  <c r="W9" i="15"/>
  <c r="X9" i="15"/>
  <c r="Y9" i="15"/>
  <c r="Z9" i="15"/>
  <c r="AA9" i="15"/>
  <c r="AB9" i="15"/>
  <c r="AC9" i="15"/>
  <c r="AD9" i="15"/>
  <c r="AE9" i="15"/>
  <c r="AF9" i="15"/>
  <c r="AG9" i="15"/>
  <c r="AH9" i="15"/>
  <c r="AI9" i="15"/>
  <c r="AJ9" i="15"/>
  <c r="AK9" i="15"/>
  <c r="AL9" i="15"/>
  <c r="AM9" i="15"/>
  <c r="AN9" i="15"/>
  <c r="AO9" i="15"/>
  <c r="AP9" i="15"/>
  <c r="AQ9" i="15"/>
  <c r="AR9" i="15"/>
  <c r="AS9" i="15"/>
  <c r="AT9" i="15"/>
  <c r="AU9" i="15"/>
  <c r="AV9" i="15"/>
  <c r="AW9" i="15"/>
  <c r="AX9" i="15"/>
  <c r="AY9" i="15"/>
  <c r="AZ9" i="15"/>
  <c r="BA9" i="15"/>
  <c r="I9"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AJ8" i="15"/>
  <c r="AK8" i="15"/>
  <c r="AL8" i="15"/>
  <c r="AM8" i="15"/>
  <c r="AN8" i="15"/>
  <c r="AO8" i="15"/>
  <c r="AP8" i="15"/>
  <c r="AQ8" i="15"/>
  <c r="AR8" i="15"/>
  <c r="AS8" i="15"/>
  <c r="AT8" i="15"/>
  <c r="AU8" i="15"/>
  <c r="AV8" i="15"/>
  <c r="AW8" i="15"/>
  <c r="AX8" i="15"/>
  <c r="AY8" i="15"/>
  <c r="AZ8" i="15"/>
  <c r="C2" i="37"/>
  <c r="D2" i="37"/>
  <c r="E2" i="37"/>
  <c r="F2" i="37"/>
  <c r="G2" i="37"/>
  <c r="H2" i="37"/>
  <c r="I2" i="37"/>
  <c r="J2" i="37"/>
  <c r="K2" i="37"/>
  <c r="L2" i="37"/>
  <c r="M2" i="37"/>
  <c r="N2" i="37"/>
  <c r="O2" i="37"/>
  <c r="P2" i="37"/>
  <c r="Q2" i="37"/>
  <c r="R2" i="37"/>
  <c r="S2" i="37"/>
  <c r="T2" i="37"/>
  <c r="U2" i="37"/>
  <c r="V2" i="37"/>
  <c r="W2" i="37"/>
  <c r="X2" i="37"/>
  <c r="Y2" i="37"/>
  <c r="Z2" i="37"/>
  <c r="AA2" i="37"/>
  <c r="AB2" i="37"/>
  <c r="AC2" i="37"/>
  <c r="AD2" i="37"/>
  <c r="AE2" i="37"/>
  <c r="AF2" i="37"/>
  <c r="AG2" i="37"/>
  <c r="AH2" i="37"/>
  <c r="AI2" i="37"/>
  <c r="AJ2" i="37"/>
  <c r="AK2" i="37"/>
  <c r="AL2" i="37"/>
  <c r="AM2" i="37"/>
  <c r="AN2" i="37"/>
  <c r="AO2" i="37"/>
  <c r="AP2" i="37"/>
  <c r="AQ2" i="37"/>
  <c r="AR2" i="37"/>
  <c r="AS2" i="37"/>
  <c r="AT2" i="37"/>
  <c r="AU2" i="37"/>
  <c r="C3" i="37"/>
  <c r="D3" i="37"/>
  <c r="E3" i="37"/>
  <c r="F3" i="37"/>
  <c r="G3" i="37"/>
  <c r="H3" i="37"/>
  <c r="I3" i="37"/>
  <c r="J3" i="37"/>
  <c r="K3" i="37"/>
  <c r="L3" i="37"/>
  <c r="M3" i="37"/>
  <c r="N3" i="37"/>
  <c r="O3" i="37"/>
  <c r="P3" i="37"/>
  <c r="Q3" i="37"/>
  <c r="R3" i="37"/>
  <c r="S3" i="37"/>
  <c r="T3" i="37"/>
  <c r="U3" i="37"/>
  <c r="V3" i="37"/>
  <c r="W3" i="37"/>
  <c r="X3" i="37"/>
  <c r="Y3" i="37"/>
  <c r="Z3" i="37"/>
  <c r="AA3" i="37"/>
  <c r="AB3" i="37"/>
  <c r="AC3" i="37"/>
  <c r="AD3" i="37"/>
  <c r="AE3" i="37"/>
  <c r="AF3" i="37"/>
  <c r="AG3" i="37"/>
  <c r="AH3" i="37"/>
  <c r="AI3" i="37"/>
  <c r="AJ3" i="37"/>
  <c r="AK3" i="37"/>
  <c r="AL3" i="37"/>
  <c r="AM3" i="37"/>
  <c r="AN3" i="37"/>
  <c r="AO3" i="37"/>
  <c r="AP3" i="37"/>
  <c r="AQ3" i="37"/>
  <c r="AR3" i="37"/>
  <c r="AS3" i="37"/>
  <c r="AT3" i="37"/>
  <c r="AU3" i="37"/>
  <c r="C4" i="37"/>
  <c r="D4" i="37"/>
  <c r="E4" i="37"/>
  <c r="F4" i="37"/>
  <c r="G4" i="37"/>
  <c r="H4" i="37"/>
  <c r="I4" i="37"/>
  <c r="J4" i="37"/>
  <c r="K4" i="37"/>
  <c r="L4" i="37"/>
  <c r="M4" i="37"/>
  <c r="N4" i="37"/>
  <c r="O4" i="37"/>
  <c r="P4" i="37"/>
  <c r="Q4" i="37"/>
  <c r="R4" i="37"/>
  <c r="S4" i="37"/>
  <c r="T4" i="37"/>
  <c r="U4" i="37"/>
  <c r="V4" i="37"/>
  <c r="W4" i="37"/>
  <c r="X4" i="37"/>
  <c r="Y4" i="37"/>
  <c r="Z4" i="37"/>
  <c r="AA4" i="37"/>
  <c r="AB4" i="37"/>
  <c r="AC4" i="37"/>
  <c r="AD4" i="37"/>
  <c r="AE4" i="37"/>
  <c r="AF4" i="37"/>
  <c r="AG4" i="37"/>
  <c r="AH4" i="37"/>
  <c r="AI4" i="37"/>
  <c r="AJ4" i="37"/>
  <c r="AK4" i="37"/>
  <c r="AL4" i="37"/>
  <c r="AM4" i="37"/>
  <c r="AN4" i="37"/>
  <c r="AO4" i="37"/>
  <c r="AP4" i="37"/>
  <c r="AQ4" i="37"/>
  <c r="AR4" i="37"/>
  <c r="AS4" i="37"/>
  <c r="AT4" i="37"/>
  <c r="AU4" i="37"/>
  <c r="C5" i="37"/>
  <c r="D5" i="37"/>
  <c r="E5" i="37"/>
  <c r="F5" i="37"/>
  <c r="G5" i="37"/>
  <c r="H5" i="37"/>
  <c r="I5" i="37"/>
  <c r="J5" i="37"/>
  <c r="K5" i="37"/>
  <c r="L5" i="37"/>
  <c r="M5" i="37"/>
  <c r="N5" i="37"/>
  <c r="O5" i="37"/>
  <c r="P5" i="37"/>
  <c r="Q5" i="37"/>
  <c r="R5" i="37"/>
  <c r="S5" i="37"/>
  <c r="T5" i="37"/>
  <c r="U5" i="37"/>
  <c r="V5" i="37"/>
  <c r="W5" i="37"/>
  <c r="X5" i="37"/>
  <c r="Y5" i="37"/>
  <c r="Z5" i="37"/>
  <c r="AA5" i="37"/>
  <c r="AB5" i="37"/>
  <c r="AC5" i="37"/>
  <c r="AD5" i="37"/>
  <c r="AE5" i="37"/>
  <c r="AF5" i="37"/>
  <c r="AG5" i="37"/>
  <c r="AH5" i="37"/>
  <c r="AI5" i="37"/>
  <c r="AJ5" i="37"/>
  <c r="AK5" i="37"/>
  <c r="AL5" i="37"/>
  <c r="AM5" i="37"/>
  <c r="AN5" i="37"/>
  <c r="AO5" i="37"/>
  <c r="AP5" i="37"/>
  <c r="AQ5" i="37"/>
  <c r="AR5" i="37"/>
  <c r="AS5" i="37"/>
  <c r="AT5" i="37"/>
  <c r="AU5" i="37"/>
  <c r="C6" i="37"/>
  <c r="D6" i="37"/>
  <c r="E6" i="37"/>
  <c r="F6" i="37"/>
  <c r="G6" i="37"/>
  <c r="H6" i="37"/>
  <c r="I6" i="37"/>
  <c r="J6" i="37"/>
  <c r="K6" i="37"/>
  <c r="L6" i="37"/>
  <c r="M6" i="37"/>
  <c r="N6" i="37"/>
  <c r="O6" i="37"/>
  <c r="P6" i="37"/>
  <c r="Q6" i="37"/>
  <c r="R6" i="37"/>
  <c r="S6" i="37"/>
  <c r="T6" i="37"/>
  <c r="U6" i="37"/>
  <c r="V6" i="37"/>
  <c r="W6" i="37"/>
  <c r="X6" i="37"/>
  <c r="Y6" i="37"/>
  <c r="Z6" i="37"/>
  <c r="AA6" i="37"/>
  <c r="AB6" i="37"/>
  <c r="AC6" i="37"/>
  <c r="AD6" i="37"/>
  <c r="AE6" i="37"/>
  <c r="AF6" i="37"/>
  <c r="AG6" i="37"/>
  <c r="AH6" i="37"/>
  <c r="AI6" i="37"/>
  <c r="AJ6" i="37"/>
  <c r="AK6" i="37"/>
  <c r="AL6" i="37"/>
  <c r="AM6" i="37"/>
  <c r="AN6" i="37"/>
  <c r="AO6" i="37"/>
  <c r="AP6" i="37"/>
  <c r="AQ6" i="37"/>
  <c r="AR6" i="37"/>
  <c r="AS6" i="37"/>
  <c r="AT6" i="37"/>
  <c r="AU6" i="37"/>
  <c r="C7" i="37"/>
  <c r="D7" i="37"/>
  <c r="E7" i="37"/>
  <c r="F7" i="37"/>
  <c r="G7" i="37"/>
  <c r="H7" i="37"/>
  <c r="I7" i="37"/>
  <c r="J7" i="37"/>
  <c r="K7" i="37"/>
  <c r="L7" i="37"/>
  <c r="M7" i="37"/>
  <c r="N7" i="37"/>
  <c r="O7" i="37"/>
  <c r="P7" i="37"/>
  <c r="Q7" i="37"/>
  <c r="R7" i="37"/>
  <c r="S7" i="37"/>
  <c r="T7" i="37"/>
  <c r="U7" i="37"/>
  <c r="V7" i="37"/>
  <c r="W7" i="37"/>
  <c r="X7" i="37"/>
  <c r="Y7" i="37"/>
  <c r="Z7" i="37"/>
  <c r="AA7" i="37"/>
  <c r="AB7" i="37"/>
  <c r="AC7" i="37"/>
  <c r="AD7" i="37"/>
  <c r="AE7" i="37"/>
  <c r="AF7" i="37"/>
  <c r="AG7" i="37"/>
  <c r="AH7" i="37"/>
  <c r="AI7" i="37"/>
  <c r="AJ7" i="37"/>
  <c r="AK7" i="37"/>
  <c r="AL7" i="37"/>
  <c r="AM7" i="37"/>
  <c r="AN7" i="37"/>
  <c r="AO7" i="37"/>
  <c r="AP7" i="37"/>
  <c r="AQ7" i="37"/>
  <c r="AR7" i="37"/>
  <c r="AS7" i="37"/>
  <c r="AT7" i="37"/>
  <c r="AU7" i="37"/>
  <c r="C8" i="37"/>
  <c r="D8" i="37"/>
  <c r="E8" i="37"/>
  <c r="F8" i="37"/>
  <c r="G8" i="37"/>
  <c r="H8" i="37"/>
  <c r="I8" i="37"/>
  <c r="J8" i="37"/>
  <c r="K8" i="37"/>
  <c r="L8" i="37"/>
  <c r="M8" i="37"/>
  <c r="N8" i="37"/>
  <c r="O8" i="37"/>
  <c r="P8" i="37"/>
  <c r="Q8" i="37"/>
  <c r="R8" i="37"/>
  <c r="S8" i="37"/>
  <c r="T8" i="37"/>
  <c r="U8" i="37"/>
  <c r="V8" i="37"/>
  <c r="W8" i="37"/>
  <c r="X8" i="37"/>
  <c r="Y8" i="37"/>
  <c r="Z8" i="37"/>
  <c r="AA8" i="37"/>
  <c r="AB8" i="37"/>
  <c r="AC8" i="37"/>
  <c r="AD8" i="37"/>
  <c r="AE8" i="37"/>
  <c r="AF8" i="37"/>
  <c r="AG8" i="37"/>
  <c r="AH8" i="37"/>
  <c r="AI8" i="37"/>
  <c r="AJ8" i="37"/>
  <c r="AK8" i="37"/>
  <c r="AL8" i="37"/>
  <c r="AM8" i="37"/>
  <c r="AN8" i="37"/>
  <c r="AO8" i="37"/>
  <c r="AP8" i="37"/>
  <c r="AQ8" i="37"/>
  <c r="AR8" i="37"/>
  <c r="AS8" i="37"/>
  <c r="AT8" i="37"/>
  <c r="AU8" i="37"/>
  <c r="C9" i="37"/>
  <c r="D9" i="37"/>
  <c r="E9" i="37"/>
  <c r="F9" i="37"/>
  <c r="G9" i="37"/>
  <c r="H9" i="37"/>
  <c r="I9" i="37"/>
  <c r="J9" i="37"/>
  <c r="K9" i="37"/>
  <c r="L9" i="37"/>
  <c r="M9" i="37"/>
  <c r="N9" i="37"/>
  <c r="O9" i="37"/>
  <c r="P9" i="37"/>
  <c r="Q9" i="37"/>
  <c r="R9" i="37"/>
  <c r="S9" i="37"/>
  <c r="T9" i="37"/>
  <c r="U9" i="37"/>
  <c r="V9" i="37"/>
  <c r="W9" i="37"/>
  <c r="X9" i="37"/>
  <c r="Y9" i="37"/>
  <c r="Z9" i="37"/>
  <c r="AA9" i="37"/>
  <c r="AB9" i="37"/>
  <c r="AC9" i="37"/>
  <c r="AD9" i="37"/>
  <c r="AE9" i="37"/>
  <c r="AF9" i="37"/>
  <c r="AG9" i="37"/>
  <c r="AH9" i="37"/>
  <c r="AI9" i="37"/>
  <c r="AJ9" i="37"/>
  <c r="AK9" i="37"/>
  <c r="AL9" i="37"/>
  <c r="AM9" i="37"/>
  <c r="AN9" i="37"/>
  <c r="AO9" i="37"/>
  <c r="AP9" i="37"/>
  <c r="AQ9" i="37"/>
  <c r="AR9" i="37"/>
  <c r="AS9" i="37"/>
  <c r="AT9" i="37"/>
  <c r="AU9" i="37"/>
  <c r="C10" i="37"/>
  <c r="D10" i="37"/>
  <c r="E10" i="37"/>
  <c r="F10" i="37"/>
  <c r="G10" i="37"/>
  <c r="H10" i="37"/>
  <c r="I10" i="37"/>
  <c r="J10" i="37"/>
  <c r="K10" i="37"/>
  <c r="L10" i="37"/>
  <c r="M10" i="37"/>
  <c r="N10" i="37"/>
  <c r="O10" i="37"/>
  <c r="P10" i="37"/>
  <c r="Q10" i="37"/>
  <c r="R10" i="37"/>
  <c r="S10" i="37"/>
  <c r="T10" i="37"/>
  <c r="U10" i="37"/>
  <c r="V10" i="37"/>
  <c r="W10" i="37"/>
  <c r="X10" i="37"/>
  <c r="Y10" i="37"/>
  <c r="Z10" i="37"/>
  <c r="AA10" i="37"/>
  <c r="AB10" i="37"/>
  <c r="AC10" i="37"/>
  <c r="AD10" i="37"/>
  <c r="AE10" i="37"/>
  <c r="AF10" i="37"/>
  <c r="AG10" i="37"/>
  <c r="AH10" i="37"/>
  <c r="AI10" i="37"/>
  <c r="AJ10" i="37"/>
  <c r="AK10" i="37"/>
  <c r="AL10" i="37"/>
  <c r="AM10" i="37"/>
  <c r="AN10" i="37"/>
  <c r="AO10" i="37"/>
  <c r="AP10" i="37"/>
  <c r="AQ10" i="37"/>
  <c r="AR10" i="37"/>
  <c r="AS10" i="37"/>
  <c r="AT10" i="37"/>
  <c r="AU10" i="37"/>
  <c r="C11" i="37"/>
  <c r="D11" i="37"/>
  <c r="E11" i="37"/>
  <c r="F11" i="37"/>
  <c r="G11" i="37"/>
  <c r="H11" i="37"/>
  <c r="I11" i="37"/>
  <c r="J11" i="37"/>
  <c r="K11" i="37"/>
  <c r="L11" i="37"/>
  <c r="M11" i="37"/>
  <c r="N11" i="37"/>
  <c r="O11" i="37"/>
  <c r="P11" i="37"/>
  <c r="Q11" i="37"/>
  <c r="R11" i="37"/>
  <c r="S11" i="37"/>
  <c r="T11" i="37"/>
  <c r="U11" i="37"/>
  <c r="V11" i="37"/>
  <c r="W11" i="37"/>
  <c r="X11" i="37"/>
  <c r="Y11" i="37"/>
  <c r="Z11" i="37"/>
  <c r="AA11" i="37"/>
  <c r="AB11" i="37"/>
  <c r="AC11" i="37"/>
  <c r="AD11" i="37"/>
  <c r="AE11" i="37"/>
  <c r="AF11" i="37"/>
  <c r="AG11" i="37"/>
  <c r="AH11" i="37"/>
  <c r="AI11" i="37"/>
  <c r="AJ11" i="37"/>
  <c r="AK11" i="37"/>
  <c r="AL11" i="37"/>
  <c r="AM11" i="37"/>
  <c r="AN11" i="37"/>
  <c r="AO11" i="37"/>
  <c r="AP11" i="37"/>
  <c r="AQ11" i="37"/>
  <c r="AR11" i="37"/>
  <c r="AS11" i="37"/>
  <c r="AT11" i="37"/>
  <c r="AU11" i="37"/>
  <c r="C12" i="37"/>
  <c r="D12" i="37"/>
  <c r="E12" i="37"/>
  <c r="F12" i="37"/>
  <c r="G12" i="37"/>
  <c r="H12" i="37"/>
  <c r="I12" i="37"/>
  <c r="J12" i="37"/>
  <c r="K12" i="37"/>
  <c r="L12" i="37"/>
  <c r="M12" i="37"/>
  <c r="N12" i="37"/>
  <c r="O12" i="37"/>
  <c r="P12" i="37"/>
  <c r="Q12" i="37"/>
  <c r="R12" i="37"/>
  <c r="S12" i="37"/>
  <c r="T12" i="37"/>
  <c r="U12" i="37"/>
  <c r="V12" i="37"/>
  <c r="W12" i="37"/>
  <c r="X12" i="37"/>
  <c r="Y12" i="37"/>
  <c r="Z12" i="37"/>
  <c r="AA12" i="37"/>
  <c r="AB12" i="37"/>
  <c r="AC12" i="37"/>
  <c r="AD12" i="37"/>
  <c r="AE12" i="37"/>
  <c r="AF12" i="37"/>
  <c r="AG12" i="37"/>
  <c r="AH12" i="37"/>
  <c r="AI12" i="37"/>
  <c r="AJ12" i="37"/>
  <c r="AK12" i="37"/>
  <c r="AL12" i="37"/>
  <c r="AM12" i="37"/>
  <c r="AN12" i="37"/>
  <c r="AO12" i="37"/>
  <c r="AP12" i="37"/>
  <c r="AQ12" i="37"/>
  <c r="AR12" i="37"/>
  <c r="AS12" i="37"/>
  <c r="AT12" i="37"/>
  <c r="AU12" i="37"/>
  <c r="C13" i="37"/>
  <c r="D13" i="37"/>
  <c r="E13" i="37"/>
  <c r="F13" i="37"/>
  <c r="G13" i="37"/>
  <c r="H13" i="37"/>
  <c r="I13" i="37"/>
  <c r="J13" i="37"/>
  <c r="K13" i="37"/>
  <c r="L13" i="37"/>
  <c r="M13" i="37"/>
  <c r="N13" i="37"/>
  <c r="O13" i="37"/>
  <c r="P13" i="37"/>
  <c r="Q13" i="37"/>
  <c r="R13" i="37"/>
  <c r="S13" i="37"/>
  <c r="T13" i="37"/>
  <c r="U13" i="37"/>
  <c r="V13" i="37"/>
  <c r="W13" i="37"/>
  <c r="X13" i="37"/>
  <c r="Y13" i="37"/>
  <c r="Z13" i="37"/>
  <c r="AA13" i="37"/>
  <c r="AB13" i="37"/>
  <c r="AC13" i="37"/>
  <c r="AD13" i="37"/>
  <c r="AE13" i="37"/>
  <c r="AF13" i="37"/>
  <c r="AG13" i="37"/>
  <c r="AH13" i="37"/>
  <c r="AI13" i="37"/>
  <c r="AJ13" i="37"/>
  <c r="AK13" i="37"/>
  <c r="AL13" i="37"/>
  <c r="AM13" i="37"/>
  <c r="AN13" i="37"/>
  <c r="AO13" i="37"/>
  <c r="AP13" i="37"/>
  <c r="AQ13" i="37"/>
  <c r="AR13" i="37"/>
  <c r="AS13" i="37"/>
  <c r="AT13" i="37"/>
  <c r="AU13" i="37"/>
  <c r="C14" i="37"/>
  <c r="D14" i="37"/>
  <c r="E14" i="37"/>
  <c r="F14" i="37"/>
  <c r="G14" i="37"/>
  <c r="H14" i="37"/>
  <c r="I14" i="37"/>
  <c r="J14" i="37"/>
  <c r="K14" i="37"/>
  <c r="L14" i="37"/>
  <c r="M14" i="37"/>
  <c r="N14" i="37"/>
  <c r="O14" i="37"/>
  <c r="P14" i="37"/>
  <c r="Q14" i="37"/>
  <c r="R14" i="37"/>
  <c r="S14" i="37"/>
  <c r="T14" i="37"/>
  <c r="U14" i="37"/>
  <c r="V14" i="37"/>
  <c r="W14" i="37"/>
  <c r="X14" i="37"/>
  <c r="Y14" i="37"/>
  <c r="Z14" i="37"/>
  <c r="AA14" i="37"/>
  <c r="AB14" i="37"/>
  <c r="AC14" i="37"/>
  <c r="AD14" i="37"/>
  <c r="AE14" i="37"/>
  <c r="AF14" i="37"/>
  <c r="AG14" i="37"/>
  <c r="AH14" i="37"/>
  <c r="AI14" i="37"/>
  <c r="AJ14" i="37"/>
  <c r="AK14" i="37"/>
  <c r="AL14" i="37"/>
  <c r="AM14" i="37"/>
  <c r="AN14" i="37"/>
  <c r="AO14" i="37"/>
  <c r="AP14" i="37"/>
  <c r="AQ14" i="37"/>
  <c r="AR14" i="37"/>
  <c r="AS14" i="37"/>
  <c r="AT14" i="37"/>
  <c r="AU14" i="37"/>
  <c r="C15" i="37"/>
  <c r="D15" i="37"/>
  <c r="E15" i="37"/>
  <c r="F15" i="37"/>
  <c r="G15" i="37"/>
  <c r="H15" i="37"/>
  <c r="I15" i="37"/>
  <c r="J15" i="37"/>
  <c r="K15" i="37"/>
  <c r="L15" i="37"/>
  <c r="M15" i="37"/>
  <c r="N15" i="37"/>
  <c r="O15" i="37"/>
  <c r="P15" i="37"/>
  <c r="Q15" i="37"/>
  <c r="R15" i="37"/>
  <c r="S15" i="37"/>
  <c r="T15" i="37"/>
  <c r="U15" i="37"/>
  <c r="V15" i="37"/>
  <c r="W15" i="37"/>
  <c r="X15" i="37"/>
  <c r="Y15" i="37"/>
  <c r="Z15" i="37"/>
  <c r="AA15" i="37"/>
  <c r="AB15" i="37"/>
  <c r="AC15" i="37"/>
  <c r="AD15" i="37"/>
  <c r="AE15" i="37"/>
  <c r="AF15" i="37"/>
  <c r="AG15" i="37"/>
  <c r="AH15" i="37"/>
  <c r="AI15" i="37"/>
  <c r="AJ15" i="37"/>
  <c r="AK15" i="37"/>
  <c r="AL15" i="37"/>
  <c r="AM15" i="37"/>
  <c r="AN15" i="37"/>
  <c r="AO15" i="37"/>
  <c r="AP15" i="37"/>
  <c r="AQ15" i="37"/>
  <c r="AR15" i="37"/>
  <c r="AS15" i="37"/>
  <c r="AT15" i="37"/>
  <c r="AU15" i="37"/>
  <c r="C16" i="37"/>
  <c r="D16" i="37"/>
  <c r="E16" i="37"/>
  <c r="F16" i="37"/>
  <c r="G16" i="37"/>
  <c r="H16" i="37"/>
  <c r="I16" i="37"/>
  <c r="J16" i="37"/>
  <c r="K16" i="37"/>
  <c r="L16" i="37"/>
  <c r="M16" i="37"/>
  <c r="N16" i="37"/>
  <c r="O16" i="37"/>
  <c r="P16" i="37"/>
  <c r="Q16" i="37"/>
  <c r="R16" i="37"/>
  <c r="S16" i="37"/>
  <c r="T16" i="37"/>
  <c r="U16" i="37"/>
  <c r="V16" i="37"/>
  <c r="W16" i="37"/>
  <c r="X16" i="37"/>
  <c r="Y16" i="37"/>
  <c r="Z16" i="37"/>
  <c r="AA16" i="37"/>
  <c r="AB16" i="37"/>
  <c r="AC16" i="37"/>
  <c r="AD16" i="37"/>
  <c r="AE16" i="37"/>
  <c r="AF16" i="37"/>
  <c r="AG16" i="37"/>
  <c r="AH16" i="37"/>
  <c r="AI16" i="37"/>
  <c r="AJ16" i="37"/>
  <c r="AK16" i="37"/>
  <c r="AL16" i="37"/>
  <c r="AM16" i="37"/>
  <c r="AN16" i="37"/>
  <c r="AO16" i="37"/>
  <c r="AP16" i="37"/>
  <c r="AQ16" i="37"/>
  <c r="AR16" i="37"/>
  <c r="AS16" i="37"/>
  <c r="AT16" i="37"/>
  <c r="AU16" i="37"/>
  <c r="C17" i="37"/>
  <c r="D17" i="37"/>
  <c r="E17" i="37"/>
  <c r="F17" i="37"/>
  <c r="G17" i="37"/>
  <c r="H17" i="37"/>
  <c r="I17" i="37"/>
  <c r="J17" i="37"/>
  <c r="K17" i="37"/>
  <c r="L17" i="37"/>
  <c r="M17" i="37"/>
  <c r="N17" i="37"/>
  <c r="O17" i="37"/>
  <c r="P17" i="37"/>
  <c r="Q17" i="37"/>
  <c r="R17" i="37"/>
  <c r="S17" i="37"/>
  <c r="T17" i="37"/>
  <c r="U17" i="37"/>
  <c r="V17" i="37"/>
  <c r="W17" i="37"/>
  <c r="X17" i="37"/>
  <c r="Y17" i="37"/>
  <c r="Z17" i="37"/>
  <c r="AA17" i="37"/>
  <c r="AB17" i="37"/>
  <c r="AC17" i="37"/>
  <c r="AD17" i="37"/>
  <c r="AE17" i="37"/>
  <c r="AF17" i="37"/>
  <c r="AG17" i="37"/>
  <c r="AH17" i="37"/>
  <c r="AI17" i="37"/>
  <c r="AJ17" i="37"/>
  <c r="AK17" i="37"/>
  <c r="AL17" i="37"/>
  <c r="AM17" i="37"/>
  <c r="AN17" i="37"/>
  <c r="AO17" i="37"/>
  <c r="AP17" i="37"/>
  <c r="AQ17" i="37"/>
  <c r="AR17" i="37"/>
  <c r="AS17" i="37"/>
  <c r="AT17" i="37"/>
  <c r="AU17" i="37"/>
  <c r="C18" i="37"/>
  <c r="D18" i="37"/>
  <c r="E18" i="37"/>
  <c r="F18" i="37"/>
  <c r="G18" i="37"/>
  <c r="H18" i="37"/>
  <c r="I18" i="37"/>
  <c r="J18" i="37"/>
  <c r="K18" i="37"/>
  <c r="L18" i="37"/>
  <c r="M18" i="37"/>
  <c r="N18" i="37"/>
  <c r="O18" i="37"/>
  <c r="P18" i="37"/>
  <c r="Q18" i="37"/>
  <c r="R18" i="37"/>
  <c r="S18" i="37"/>
  <c r="T18" i="37"/>
  <c r="U18" i="37"/>
  <c r="V18" i="37"/>
  <c r="W18" i="37"/>
  <c r="X18" i="37"/>
  <c r="Y18" i="37"/>
  <c r="Z18" i="37"/>
  <c r="AA18" i="37"/>
  <c r="AB18" i="37"/>
  <c r="AC18" i="37"/>
  <c r="AD18" i="37"/>
  <c r="AE18" i="37"/>
  <c r="AF18" i="37"/>
  <c r="AG18" i="37"/>
  <c r="AH18" i="37"/>
  <c r="AI18" i="37"/>
  <c r="AJ18" i="37"/>
  <c r="AK18" i="37"/>
  <c r="AL18" i="37"/>
  <c r="AM18" i="37"/>
  <c r="AN18" i="37"/>
  <c r="AO18" i="37"/>
  <c r="AP18" i="37"/>
  <c r="AQ18" i="37"/>
  <c r="AR18" i="37"/>
  <c r="AS18" i="37"/>
  <c r="AT18" i="37"/>
  <c r="AU18" i="37"/>
  <c r="C19" i="37"/>
  <c r="D19" i="37"/>
  <c r="E19" i="37"/>
  <c r="F19" i="37"/>
  <c r="G19" i="37"/>
  <c r="H19" i="37"/>
  <c r="I19" i="37"/>
  <c r="J19" i="37"/>
  <c r="K19" i="37"/>
  <c r="L19" i="37"/>
  <c r="M19" i="37"/>
  <c r="N19" i="37"/>
  <c r="O19" i="37"/>
  <c r="P19" i="37"/>
  <c r="Q19" i="37"/>
  <c r="R19" i="37"/>
  <c r="S19" i="37"/>
  <c r="T19" i="37"/>
  <c r="U19" i="37"/>
  <c r="V19" i="37"/>
  <c r="W19" i="37"/>
  <c r="X19" i="37"/>
  <c r="Y19" i="37"/>
  <c r="Z19" i="37"/>
  <c r="AA19" i="37"/>
  <c r="AB19" i="37"/>
  <c r="AC19" i="37"/>
  <c r="AD19" i="37"/>
  <c r="AE19" i="37"/>
  <c r="AF19" i="37"/>
  <c r="AG19" i="37"/>
  <c r="AH19" i="37"/>
  <c r="AI19" i="37"/>
  <c r="AJ19" i="37"/>
  <c r="AK19" i="37"/>
  <c r="AL19" i="37"/>
  <c r="AM19" i="37"/>
  <c r="AN19" i="37"/>
  <c r="AO19" i="37"/>
  <c r="AP19" i="37"/>
  <c r="AQ19" i="37"/>
  <c r="AR19" i="37"/>
  <c r="AS19" i="37"/>
  <c r="AT19" i="37"/>
  <c r="AU19" i="37"/>
  <c r="C20" i="37"/>
  <c r="D20" i="37"/>
  <c r="E20" i="37"/>
  <c r="F20" i="37"/>
  <c r="G20" i="37"/>
  <c r="H20" i="37"/>
  <c r="I20" i="37"/>
  <c r="J20" i="37"/>
  <c r="K20" i="37"/>
  <c r="L20" i="37"/>
  <c r="M20" i="37"/>
  <c r="N20" i="37"/>
  <c r="O20" i="37"/>
  <c r="P20" i="37"/>
  <c r="Q20" i="37"/>
  <c r="R20" i="37"/>
  <c r="S20" i="37"/>
  <c r="T20" i="37"/>
  <c r="U20" i="37"/>
  <c r="V20" i="37"/>
  <c r="W20" i="37"/>
  <c r="X20" i="37"/>
  <c r="Y20" i="37"/>
  <c r="Z20" i="37"/>
  <c r="AA20" i="37"/>
  <c r="AB20" i="37"/>
  <c r="AC20" i="37"/>
  <c r="AD20" i="37"/>
  <c r="AE20" i="37"/>
  <c r="AF20" i="37"/>
  <c r="AG20" i="37"/>
  <c r="AH20" i="37"/>
  <c r="AI20" i="37"/>
  <c r="AJ20" i="37"/>
  <c r="AK20" i="37"/>
  <c r="AL20" i="37"/>
  <c r="AM20" i="37"/>
  <c r="AN20" i="37"/>
  <c r="AO20" i="37"/>
  <c r="AP20" i="37"/>
  <c r="AQ20" i="37"/>
  <c r="AR20" i="37"/>
  <c r="AS20" i="37"/>
  <c r="AT20" i="37"/>
  <c r="AU20" i="37"/>
  <c r="B3" i="37"/>
  <c r="B4" i="37"/>
  <c r="B5" i="37"/>
  <c r="B6" i="37"/>
  <c r="B7" i="37"/>
  <c r="B8" i="37"/>
  <c r="B9" i="37"/>
  <c r="B10" i="37"/>
  <c r="B11" i="37"/>
  <c r="B12" i="37"/>
  <c r="B13" i="37"/>
  <c r="B14" i="37"/>
  <c r="B15" i="37"/>
  <c r="B16" i="37"/>
  <c r="B17" i="37"/>
  <c r="B18" i="37"/>
  <c r="B19" i="37"/>
  <c r="B20" i="37"/>
  <c r="B2" i="37"/>
  <c r="B3" i="36"/>
  <c r="D3" i="36"/>
  <c r="E3" i="36"/>
  <c r="F3" i="36"/>
  <c r="H3" i="36"/>
  <c r="I3" i="36"/>
  <c r="J3" i="36"/>
  <c r="K3" i="36"/>
  <c r="L3" i="36"/>
  <c r="M3" i="36"/>
  <c r="N3" i="36"/>
  <c r="O3" i="36"/>
  <c r="P3" i="36"/>
  <c r="Q3" i="36"/>
  <c r="R3" i="36"/>
  <c r="S3" i="36"/>
  <c r="T3" i="36"/>
  <c r="U3" i="36"/>
  <c r="V3" i="36"/>
  <c r="W3" i="36"/>
  <c r="X3" i="36"/>
  <c r="Y3" i="36"/>
  <c r="Z3" i="36"/>
  <c r="AA3" i="36"/>
  <c r="AB3" i="36"/>
  <c r="AC3" i="36"/>
  <c r="AD3" i="36"/>
  <c r="AE3" i="36"/>
  <c r="AF3" i="36"/>
  <c r="AG3" i="36"/>
  <c r="AH3" i="36"/>
  <c r="AI3" i="36"/>
  <c r="AJ3" i="36"/>
  <c r="AK3" i="36"/>
  <c r="AL3" i="36"/>
  <c r="AN3" i="36"/>
  <c r="AO3" i="36"/>
  <c r="AP3" i="36"/>
  <c r="AT3" i="36"/>
  <c r="B4" i="36"/>
  <c r="C4" i="36"/>
  <c r="D4" i="36"/>
  <c r="E4" i="36"/>
  <c r="F4" i="36"/>
  <c r="H4" i="36"/>
  <c r="I4" i="36"/>
  <c r="J4" i="36"/>
  <c r="K4" i="36"/>
  <c r="L4" i="36"/>
  <c r="M4" i="36"/>
  <c r="N4" i="36"/>
  <c r="O4" i="36"/>
  <c r="P4" i="36"/>
  <c r="Q4" i="36"/>
  <c r="R4" i="36"/>
  <c r="S4" i="36"/>
  <c r="T4" i="36"/>
  <c r="U4" i="36"/>
  <c r="V4" i="36"/>
  <c r="W4" i="36"/>
  <c r="X4" i="36"/>
  <c r="Y4" i="36"/>
  <c r="Z4" i="36"/>
  <c r="AA4" i="36"/>
  <c r="AB4" i="36"/>
  <c r="AC4" i="36"/>
  <c r="AD4" i="36"/>
  <c r="AE4" i="36"/>
  <c r="AF4" i="36"/>
  <c r="AG4" i="36"/>
  <c r="AH4" i="36"/>
  <c r="AI4" i="36"/>
  <c r="AJ4" i="36"/>
  <c r="AK4" i="36"/>
  <c r="AM4" i="36"/>
  <c r="AP4" i="36"/>
  <c r="AQ4" i="36"/>
  <c r="AR4" i="36"/>
  <c r="AS4" i="36"/>
  <c r="AU4" i="36"/>
  <c r="B5" i="36"/>
  <c r="C5" i="36"/>
  <c r="D5" i="36"/>
  <c r="E5" i="36"/>
  <c r="F5" i="36"/>
  <c r="G5" i="36"/>
  <c r="H5" i="36"/>
  <c r="I5" i="36"/>
  <c r="J5" i="36"/>
  <c r="K5" i="36"/>
  <c r="L5" i="36"/>
  <c r="M5" i="36"/>
  <c r="N5" i="36"/>
  <c r="O5" i="36"/>
  <c r="P5" i="36"/>
  <c r="Q5" i="36"/>
  <c r="R5" i="36"/>
  <c r="S5" i="36"/>
  <c r="T5" i="36"/>
  <c r="U5" i="36"/>
  <c r="V5" i="36"/>
  <c r="W5" i="36"/>
  <c r="X5" i="36"/>
  <c r="Y5" i="36"/>
  <c r="Z5" i="36"/>
  <c r="AA5" i="36"/>
  <c r="AB5" i="36"/>
  <c r="AC5" i="36"/>
  <c r="AD5" i="36"/>
  <c r="AE5" i="36"/>
  <c r="AF5" i="36"/>
  <c r="AG5" i="36"/>
  <c r="AH5" i="36"/>
  <c r="AI5" i="36"/>
  <c r="AJ5" i="36"/>
  <c r="AK5" i="36"/>
  <c r="AM5" i="36"/>
  <c r="AN5" i="36"/>
  <c r="AO5" i="36"/>
  <c r="AP5" i="36"/>
  <c r="AR5" i="36"/>
  <c r="AU5" i="36"/>
  <c r="B6" i="36"/>
  <c r="D6" i="36"/>
  <c r="E6" i="36"/>
  <c r="F6" i="36"/>
  <c r="G6" i="36"/>
  <c r="H6" i="36"/>
  <c r="I6" i="36"/>
  <c r="J6" i="36"/>
  <c r="K6" i="36"/>
  <c r="L6" i="36"/>
  <c r="M6" i="36"/>
  <c r="N6" i="36"/>
  <c r="O6" i="36"/>
  <c r="P6" i="36"/>
  <c r="Q6" i="36"/>
  <c r="R6" i="36"/>
  <c r="S6" i="36"/>
  <c r="T6" i="36"/>
  <c r="U6" i="36"/>
  <c r="V6" i="36"/>
  <c r="W6" i="36"/>
  <c r="X6" i="36"/>
  <c r="Y6" i="36"/>
  <c r="Z6" i="36"/>
  <c r="AA6" i="36"/>
  <c r="AB6" i="36"/>
  <c r="AC6" i="36"/>
  <c r="AD6" i="36"/>
  <c r="AE6" i="36"/>
  <c r="AF6" i="36"/>
  <c r="AG6" i="36"/>
  <c r="AH6" i="36"/>
  <c r="AI6" i="36"/>
  <c r="AJ6" i="36"/>
  <c r="AK6" i="36"/>
  <c r="AM6" i="36"/>
  <c r="AO6" i="36"/>
  <c r="AP6" i="36"/>
  <c r="AQ6" i="36"/>
  <c r="AR6" i="36"/>
  <c r="AS6" i="36"/>
  <c r="AU6" i="36"/>
  <c r="B7" i="36"/>
  <c r="C7" i="36"/>
  <c r="D7" i="36"/>
  <c r="E7" i="36"/>
  <c r="F7" i="36"/>
  <c r="G7" i="36"/>
  <c r="H7" i="36"/>
  <c r="I7" i="36"/>
  <c r="J7" i="36"/>
  <c r="K7" i="36"/>
  <c r="L7" i="36"/>
  <c r="M7" i="36"/>
  <c r="N7" i="36"/>
  <c r="O7" i="36"/>
  <c r="P7" i="36"/>
  <c r="Q7" i="36"/>
  <c r="R7" i="36"/>
  <c r="S7" i="36"/>
  <c r="T7" i="36"/>
  <c r="U7" i="36"/>
  <c r="V7" i="36"/>
  <c r="W7" i="36"/>
  <c r="X7" i="36"/>
  <c r="Y7" i="36"/>
  <c r="Z7" i="36"/>
  <c r="AA7" i="36"/>
  <c r="AB7" i="36"/>
  <c r="AC7" i="36"/>
  <c r="AD7" i="36"/>
  <c r="AE7" i="36"/>
  <c r="AF7" i="36"/>
  <c r="AG7" i="36"/>
  <c r="AH7" i="36"/>
  <c r="AI7" i="36"/>
  <c r="AJ7" i="36"/>
  <c r="AK7" i="36"/>
  <c r="AL7" i="36"/>
  <c r="AM7" i="36"/>
  <c r="AN7" i="36"/>
  <c r="AO7" i="36"/>
  <c r="AP7" i="36"/>
  <c r="AQ7" i="36"/>
  <c r="AR7" i="36"/>
  <c r="AS7" i="36"/>
  <c r="AT7" i="36"/>
  <c r="AU7" i="36"/>
  <c r="B8" i="36"/>
  <c r="C8" i="36"/>
  <c r="D8" i="36"/>
  <c r="E8" i="36"/>
  <c r="F8" i="36"/>
  <c r="G8" i="36"/>
  <c r="H8" i="36"/>
  <c r="I8" i="36"/>
  <c r="J8" i="36"/>
  <c r="K8" i="36"/>
  <c r="L8" i="36"/>
  <c r="M8" i="36"/>
  <c r="N8" i="36"/>
  <c r="O8" i="36"/>
  <c r="P8" i="36"/>
  <c r="Q8" i="36"/>
  <c r="R8" i="36"/>
  <c r="S8" i="36"/>
  <c r="T8" i="36"/>
  <c r="U8" i="36"/>
  <c r="V8" i="36"/>
  <c r="W8" i="36"/>
  <c r="X8" i="36"/>
  <c r="Y8" i="36"/>
  <c r="Z8" i="36"/>
  <c r="AA8" i="36"/>
  <c r="AB8" i="36"/>
  <c r="AC8" i="36"/>
  <c r="AD8" i="36"/>
  <c r="AE8" i="36"/>
  <c r="AF8" i="36"/>
  <c r="AG8" i="36"/>
  <c r="AH8" i="36"/>
  <c r="AI8" i="36"/>
  <c r="AJ8" i="36"/>
  <c r="AK8" i="36"/>
  <c r="AL8" i="36"/>
  <c r="AM8" i="36"/>
  <c r="AN8" i="36"/>
  <c r="AO8" i="36"/>
  <c r="AP8" i="36"/>
  <c r="AQ8" i="36"/>
  <c r="AR8" i="36"/>
  <c r="AS8" i="36"/>
  <c r="AT8" i="36"/>
  <c r="AU8" i="36"/>
  <c r="B9" i="36"/>
  <c r="C9" i="36"/>
  <c r="D9" i="36"/>
  <c r="E9" i="36"/>
  <c r="F9" i="36"/>
  <c r="H9" i="36"/>
  <c r="I9" i="36"/>
  <c r="J9" i="36"/>
  <c r="K9" i="36"/>
  <c r="L9" i="36"/>
  <c r="M9" i="36"/>
  <c r="N9" i="36"/>
  <c r="O9" i="36"/>
  <c r="P9" i="36"/>
  <c r="Q9" i="36"/>
  <c r="R9" i="36"/>
  <c r="S9" i="36"/>
  <c r="T9" i="36"/>
  <c r="U9" i="36"/>
  <c r="V9" i="36"/>
  <c r="W9" i="36"/>
  <c r="X9" i="36"/>
  <c r="Y9" i="36"/>
  <c r="Z9" i="36"/>
  <c r="AA9" i="36"/>
  <c r="AB9" i="36"/>
  <c r="AC9" i="36"/>
  <c r="AD9" i="36"/>
  <c r="AE9" i="36"/>
  <c r="AF9" i="36"/>
  <c r="AG9" i="36"/>
  <c r="AH9" i="36"/>
  <c r="AI9" i="36"/>
  <c r="AJ9" i="36"/>
  <c r="AK9" i="36"/>
  <c r="AM9" i="36"/>
  <c r="AN9" i="36"/>
  <c r="AO9" i="36"/>
  <c r="AQ9" i="36"/>
  <c r="AR9" i="36"/>
  <c r="AU9" i="36"/>
  <c r="C10" i="36"/>
  <c r="E10" i="36"/>
  <c r="F10" i="36"/>
  <c r="G10" i="36"/>
  <c r="H10" i="36"/>
  <c r="I10" i="36"/>
  <c r="J10" i="36"/>
  <c r="K10" i="36"/>
  <c r="L10" i="36"/>
  <c r="M10" i="36"/>
  <c r="N10" i="36"/>
  <c r="O10" i="36"/>
  <c r="P10" i="36"/>
  <c r="Q10" i="36"/>
  <c r="R10" i="36"/>
  <c r="S10" i="36"/>
  <c r="T10" i="36"/>
  <c r="U10" i="36"/>
  <c r="V10" i="36"/>
  <c r="W10" i="36"/>
  <c r="X10" i="36"/>
  <c r="Y10" i="36"/>
  <c r="Z10" i="36"/>
  <c r="AA10" i="36"/>
  <c r="AB10" i="36"/>
  <c r="AC10" i="36"/>
  <c r="AD10" i="36"/>
  <c r="AE10" i="36"/>
  <c r="AF10" i="36"/>
  <c r="AG10" i="36"/>
  <c r="AH10" i="36"/>
  <c r="AI10" i="36"/>
  <c r="AJ10" i="36"/>
  <c r="AK10" i="36"/>
  <c r="B11" i="36"/>
  <c r="C11" i="36"/>
  <c r="D11" i="36"/>
  <c r="H11" i="36"/>
  <c r="I11" i="36"/>
  <c r="J11" i="36"/>
  <c r="K11" i="36"/>
  <c r="L11" i="36"/>
  <c r="M11" i="36"/>
  <c r="N11" i="36"/>
  <c r="O11" i="36"/>
  <c r="P11" i="36"/>
  <c r="Q11" i="36"/>
  <c r="R11" i="36"/>
  <c r="S11" i="36"/>
  <c r="T11" i="36"/>
  <c r="U11" i="36"/>
  <c r="V11" i="36"/>
  <c r="W11" i="36"/>
  <c r="X11" i="36"/>
  <c r="Y11" i="36"/>
  <c r="Z11" i="36"/>
  <c r="AA11" i="36"/>
  <c r="AB11" i="36"/>
  <c r="AC11" i="36"/>
  <c r="AD11" i="36"/>
  <c r="AE11" i="36"/>
  <c r="AF11" i="36"/>
  <c r="AG11" i="36"/>
  <c r="AH11" i="36"/>
  <c r="AI11" i="36"/>
  <c r="AJ11" i="36"/>
  <c r="AK11" i="36"/>
  <c r="AL11" i="36"/>
  <c r="AM11" i="36"/>
  <c r="AP11" i="36"/>
  <c r="AQ11" i="36"/>
  <c r="AR11" i="36"/>
  <c r="AS11" i="36"/>
  <c r="AT11" i="36"/>
  <c r="AU11" i="36"/>
  <c r="B13" i="36"/>
  <c r="C13" i="36"/>
  <c r="D13" i="36"/>
  <c r="E13" i="36"/>
  <c r="F13" i="36"/>
  <c r="G13" i="36"/>
  <c r="H13" i="36"/>
  <c r="I13" i="36"/>
  <c r="J13" i="36"/>
  <c r="K13" i="36"/>
  <c r="L13" i="36"/>
  <c r="M13" i="36"/>
  <c r="N13" i="36"/>
  <c r="O13" i="36"/>
  <c r="P13" i="36"/>
  <c r="Q13" i="36"/>
  <c r="R13" i="36"/>
  <c r="S13" i="36"/>
  <c r="T13" i="36"/>
  <c r="U13" i="36"/>
  <c r="V13" i="36"/>
  <c r="W13" i="36"/>
  <c r="X13" i="36"/>
  <c r="Y13" i="36"/>
  <c r="Z13" i="36"/>
  <c r="AA13" i="36"/>
  <c r="AB13" i="36"/>
  <c r="AC13" i="36"/>
  <c r="AD13" i="36"/>
  <c r="AE13" i="36"/>
  <c r="AF13" i="36"/>
  <c r="AG13" i="36"/>
  <c r="AH13" i="36"/>
  <c r="AI13" i="36"/>
  <c r="AJ13" i="36"/>
  <c r="AK13" i="36"/>
  <c r="AL13" i="36"/>
  <c r="AM13" i="36"/>
  <c r="AN13" i="36"/>
  <c r="AO13" i="36"/>
  <c r="AP13" i="36"/>
  <c r="AQ13" i="36"/>
  <c r="AR13" i="36"/>
  <c r="AS13" i="36"/>
  <c r="AT13" i="36"/>
  <c r="AU13" i="36"/>
  <c r="B14" i="36"/>
  <c r="C14" i="36"/>
  <c r="D14" i="36"/>
  <c r="E14" i="36"/>
  <c r="F14" i="36"/>
  <c r="G14" i="36"/>
  <c r="H14" i="36"/>
  <c r="I14" i="36"/>
  <c r="J14" i="36"/>
  <c r="K14" i="36"/>
  <c r="L14" i="36"/>
  <c r="M14" i="36"/>
  <c r="N14" i="36"/>
  <c r="O14" i="36"/>
  <c r="P14" i="36"/>
  <c r="Q14" i="36"/>
  <c r="R14" i="36"/>
  <c r="S14" i="36"/>
  <c r="T14" i="36"/>
  <c r="U14" i="36"/>
  <c r="V14" i="36"/>
  <c r="W14" i="36"/>
  <c r="X14" i="36"/>
  <c r="Y14" i="36"/>
  <c r="Z14" i="36"/>
  <c r="AA14" i="36"/>
  <c r="AB14" i="36"/>
  <c r="AC14" i="36"/>
  <c r="AD14" i="36"/>
  <c r="AE14" i="36"/>
  <c r="AF14" i="36"/>
  <c r="AG14" i="36"/>
  <c r="AH14" i="36"/>
  <c r="AI14" i="36"/>
  <c r="AJ14" i="36"/>
  <c r="AK14" i="36"/>
  <c r="AL14" i="36"/>
  <c r="AM14" i="36"/>
  <c r="AN14" i="36"/>
  <c r="AO14" i="36"/>
  <c r="AP14" i="36"/>
  <c r="AQ14" i="36"/>
  <c r="AR14" i="36"/>
  <c r="AS14" i="36"/>
  <c r="AT14" i="36"/>
  <c r="AU14" i="36"/>
  <c r="B15" i="36"/>
  <c r="C15" i="36"/>
  <c r="D15" i="36"/>
  <c r="E15" i="36"/>
  <c r="F15" i="36"/>
  <c r="G15" i="36"/>
  <c r="H15" i="36"/>
  <c r="I15" i="36"/>
  <c r="J15" i="36"/>
  <c r="K15" i="36"/>
  <c r="L15" i="36"/>
  <c r="M15" i="36"/>
  <c r="N15" i="36"/>
  <c r="O15" i="36"/>
  <c r="P15" i="36"/>
  <c r="Q15" i="36"/>
  <c r="R15" i="36"/>
  <c r="S15" i="36"/>
  <c r="T15" i="36"/>
  <c r="U15" i="36"/>
  <c r="V15" i="36"/>
  <c r="W15" i="36"/>
  <c r="X15" i="36"/>
  <c r="Y15" i="36"/>
  <c r="Z15" i="36"/>
  <c r="AA15" i="36"/>
  <c r="AB15" i="36"/>
  <c r="AC15" i="36"/>
  <c r="AD15" i="36"/>
  <c r="AE15" i="36"/>
  <c r="AF15" i="36"/>
  <c r="AG15" i="36"/>
  <c r="AH15" i="36"/>
  <c r="AI15" i="36"/>
  <c r="AJ15" i="36"/>
  <c r="AK15" i="36"/>
  <c r="AL15" i="36"/>
  <c r="AM15" i="36"/>
  <c r="AN15" i="36"/>
  <c r="AO15" i="36"/>
  <c r="AP15" i="36"/>
  <c r="AQ15" i="36"/>
  <c r="AR15" i="36"/>
  <c r="AS15" i="36"/>
  <c r="AT15" i="36"/>
  <c r="AU15" i="36"/>
  <c r="B16" i="36"/>
  <c r="C16" i="36"/>
  <c r="D16" i="36"/>
  <c r="E16" i="36"/>
  <c r="F16" i="36"/>
  <c r="G16" i="36"/>
  <c r="H16" i="36"/>
  <c r="I16" i="36"/>
  <c r="J16" i="36"/>
  <c r="K16" i="36"/>
  <c r="L16" i="36"/>
  <c r="M16" i="36"/>
  <c r="N16" i="36"/>
  <c r="O16" i="36"/>
  <c r="P16" i="36"/>
  <c r="Q16" i="36"/>
  <c r="R16" i="36"/>
  <c r="S16" i="36"/>
  <c r="T16" i="36"/>
  <c r="U16" i="36"/>
  <c r="V16" i="36"/>
  <c r="W16" i="36"/>
  <c r="X16" i="36"/>
  <c r="Y16" i="36"/>
  <c r="Z16" i="36"/>
  <c r="AA16" i="36"/>
  <c r="AB16" i="36"/>
  <c r="AC16" i="36"/>
  <c r="AD16" i="36"/>
  <c r="AE16" i="36"/>
  <c r="AF16" i="36"/>
  <c r="AG16" i="36"/>
  <c r="AH16" i="36"/>
  <c r="AI16" i="36"/>
  <c r="AJ16" i="36"/>
  <c r="AK16" i="36"/>
  <c r="AL16" i="36"/>
  <c r="AM16" i="36"/>
  <c r="AN16" i="36"/>
  <c r="AO16" i="36"/>
  <c r="AP16" i="36"/>
  <c r="AQ16" i="36"/>
  <c r="AR16" i="36"/>
  <c r="AS16" i="36"/>
  <c r="AT16" i="36"/>
  <c r="AU16" i="36"/>
  <c r="B17" i="36"/>
  <c r="C17" i="36"/>
  <c r="D17" i="36"/>
  <c r="E17" i="36"/>
  <c r="F17" i="36"/>
  <c r="G17" i="36"/>
  <c r="H17" i="36"/>
  <c r="I17" i="36"/>
  <c r="J17" i="36"/>
  <c r="K17" i="36"/>
  <c r="L17" i="36"/>
  <c r="M17" i="36"/>
  <c r="N17" i="36"/>
  <c r="O17" i="36"/>
  <c r="P17" i="36"/>
  <c r="Q17" i="36"/>
  <c r="R17" i="36"/>
  <c r="S17" i="36"/>
  <c r="T17" i="36"/>
  <c r="U17" i="36"/>
  <c r="V17" i="36"/>
  <c r="W17" i="36"/>
  <c r="X17" i="36"/>
  <c r="Y17" i="36"/>
  <c r="Z17" i="36"/>
  <c r="AA17" i="36"/>
  <c r="AB17" i="36"/>
  <c r="AC17" i="36"/>
  <c r="AD17" i="36"/>
  <c r="AE17" i="36"/>
  <c r="AF17" i="36"/>
  <c r="AG17" i="36"/>
  <c r="AH17" i="36"/>
  <c r="AI17" i="36"/>
  <c r="AJ17" i="36"/>
  <c r="AK17" i="36"/>
  <c r="AL17" i="36"/>
  <c r="AM17" i="36"/>
  <c r="AN17" i="36"/>
  <c r="AO17" i="36"/>
  <c r="AP17" i="36"/>
  <c r="AQ17" i="36"/>
  <c r="AR17" i="36"/>
  <c r="AS17" i="36"/>
  <c r="AT17" i="36"/>
  <c r="AU17" i="36"/>
  <c r="B18" i="36"/>
  <c r="C18" i="36"/>
  <c r="D18" i="36"/>
  <c r="E18" i="36"/>
  <c r="F18" i="36"/>
  <c r="G18" i="36"/>
  <c r="H18" i="36"/>
  <c r="I18" i="36"/>
  <c r="J18" i="36"/>
  <c r="K18" i="36"/>
  <c r="L18" i="36"/>
  <c r="M18" i="36"/>
  <c r="N18" i="36"/>
  <c r="O18" i="36"/>
  <c r="P18" i="36"/>
  <c r="Q18" i="36"/>
  <c r="R18" i="36"/>
  <c r="S18" i="36"/>
  <c r="T18" i="36"/>
  <c r="U18" i="36"/>
  <c r="V18" i="36"/>
  <c r="W18" i="36"/>
  <c r="X18" i="36"/>
  <c r="Y18" i="36"/>
  <c r="Z18" i="36"/>
  <c r="AA18" i="36"/>
  <c r="AB18" i="36"/>
  <c r="AC18" i="36"/>
  <c r="AD18" i="36"/>
  <c r="AE18" i="36"/>
  <c r="AF18" i="36"/>
  <c r="AG18" i="36"/>
  <c r="AH18" i="36"/>
  <c r="AI18" i="36"/>
  <c r="AJ18" i="36"/>
  <c r="AK18" i="36"/>
  <c r="AL18" i="36"/>
  <c r="AM18" i="36"/>
  <c r="AN18" i="36"/>
  <c r="AO18" i="36"/>
  <c r="AP18" i="36"/>
  <c r="AQ18" i="36"/>
  <c r="AR18" i="36"/>
  <c r="AS18" i="36"/>
  <c r="AT18" i="36"/>
  <c r="AU18" i="36"/>
  <c r="B19" i="36"/>
  <c r="C19" i="36"/>
  <c r="D19" i="36"/>
  <c r="E19" i="36"/>
  <c r="F19" i="36"/>
  <c r="G19" i="36"/>
  <c r="H19" i="36"/>
  <c r="I19" i="36"/>
  <c r="J19" i="36"/>
  <c r="K19" i="36"/>
  <c r="L19" i="36"/>
  <c r="M19" i="36"/>
  <c r="N19" i="36"/>
  <c r="O19" i="36"/>
  <c r="P19" i="36"/>
  <c r="Q19" i="36"/>
  <c r="R19" i="36"/>
  <c r="S19" i="36"/>
  <c r="T19" i="36"/>
  <c r="U19" i="36"/>
  <c r="V19" i="36"/>
  <c r="W19" i="36"/>
  <c r="X19" i="36"/>
  <c r="Y19" i="36"/>
  <c r="Z19" i="36"/>
  <c r="AA19" i="36"/>
  <c r="AB19" i="36"/>
  <c r="AC19" i="36"/>
  <c r="AD19" i="36"/>
  <c r="AE19" i="36"/>
  <c r="AF19" i="36"/>
  <c r="AG19" i="36"/>
  <c r="AH19" i="36"/>
  <c r="AI19" i="36"/>
  <c r="AJ19" i="36"/>
  <c r="AK19" i="36"/>
  <c r="AL19" i="36"/>
  <c r="AM19" i="36"/>
  <c r="AN19" i="36"/>
  <c r="AO19" i="36"/>
  <c r="AP19" i="36"/>
  <c r="AQ19" i="36"/>
  <c r="AR19" i="36"/>
  <c r="AS19" i="36"/>
  <c r="AT19" i="36"/>
  <c r="AU19" i="36"/>
  <c r="B20" i="36"/>
  <c r="C20" i="36"/>
  <c r="D20" i="36"/>
  <c r="E20" i="36"/>
  <c r="F20" i="36"/>
  <c r="G20" i="36"/>
  <c r="H20" i="36"/>
  <c r="I20" i="36"/>
  <c r="J20" i="36"/>
  <c r="K20" i="36"/>
  <c r="L20" i="36"/>
  <c r="M20" i="36"/>
  <c r="N20" i="36"/>
  <c r="O20" i="36"/>
  <c r="P20" i="36"/>
  <c r="Q20" i="36"/>
  <c r="R20" i="36"/>
  <c r="S20" i="36"/>
  <c r="T20" i="36"/>
  <c r="U20" i="36"/>
  <c r="V20" i="36"/>
  <c r="W20" i="36"/>
  <c r="X20" i="36"/>
  <c r="Y20" i="36"/>
  <c r="Z20" i="36"/>
  <c r="AA20" i="36"/>
  <c r="AB20" i="36"/>
  <c r="AC20" i="36"/>
  <c r="AD20" i="36"/>
  <c r="AE20" i="36"/>
  <c r="AF20" i="36"/>
  <c r="AG20" i="36"/>
  <c r="AH20" i="36"/>
  <c r="AI20" i="36"/>
  <c r="AJ20" i="36"/>
  <c r="AK20" i="36"/>
  <c r="AL20" i="36"/>
  <c r="AM20" i="36"/>
  <c r="AN20" i="36"/>
  <c r="AO20" i="36"/>
  <c r="AP20" i="36"/>
  <c r="AQ20" i="36"/>
  <c r="AR20" i="36"/>
  <c r="AS20" i="36"/>
  <c r="AT20" i="36"/>
  <c r="AU20" i="36"/>
  <c r="C2" i="36"/>
  <c r="E2" i="36"/>
  <c r="F2" i="36"/>
  <c r="G2" i="36"/>
  <c r="H2" i="36"/>
  <c r="I2" i="36"/>
  <c r="J2" i="36"/>
  <c r="K2" i="36"/>
  <c r="L2" i="36"/>
  <c r="M2" i="36"/>
  <c r="N2" i="36"/>
  <c r="O2" i="36"/>
  <c r="P2" i="36"/>
  <c r="Q2" i="36"/>
  <c r="R2" i="36"/>
  <c r="S2" i="36"/>
  <c r="T2" i="36"/>
  <c r="U2" i="36"/>
  <c r="V2" i="36"/>
  <c r="W2" i="36"/>
  <c r="X2" i="36"/>
  <c r="Y2" i="36"/>
  <c r="Z2" i="36"/>
  <c r="AA2" i="36"/>
  <c r="AB2" i="36"/>
  <c r="AC2" i="36"/>
  <c r="AD2" i="36"/>
  <c r="AE2" i="36"/>
  <c r="AF2" i="36"/>
  <c r="AG2" i="36"/>
  <c r="AH2" i="36"/>
  <c r="AI2" i="36"/>
  <c r="AJ2" i="36"/>
  <c r="AK2" i="36"/>
  <c r="AL2" i="36"/>
  <c r="AM2" i="36"/>
  <c r="AN2" i="36"/>
  <c r="AO2" i="36"/>
  <c r="AP2" i="36"/>
  <c r="AQ2" i="36"/>
  <c r="AU2" i="36"/>
  <c r="B2" i="36"/>
  <c r="B3" i="35"/>
  <c r="C3" i="35"/>
  <c r="D3" i="35"/>
  <c r="E3" i="35"/>
  <c r="F3" i="35"/>
  <c r="G3" i="35"/>
  <c r="H3" i="35"/>
  <c r="I3" i="35"/>
  <c r="J3" i="35"/>
  <c r="K3" i="35"/>
  <c r="L3" i="35"/>
  <c r="M3" i="35"/>
  <c r="N3" i="35"/>
  <c r="O3" i="35"/>
  <c r="P3" i="35"/>
  <c r="Q3" i="35"/>
  <c r="R3" i="35"/>
  <c r="S3" i="35"/>
  <c r="T3" i="35"/>
  <c r="U3" i="35"/>
  <c r="V3" i="35"/>
  <c r="W3" i="35"/>
  <c r="X3" i="35"/>
  <c r="Y3" i="35"/>
  <c r="Z3" i="35"/>
  <c r="AA3" i="35"/>
  <c r="AB3" i="35"/>
  <c r="AC3" i="35"/>
  <c r="AD3" i="35"/>
  <c r="AE3" i="35"/>
  <c r="AF3" i="35"/>
  <c r="AG3" i="35"/>
  <c r="AH3" i="35"/>
  <c r="AI3" i="35"/>
  <c r="AJ3" i="35"/>
  <c r="AK3" i="35"/>
  <c r="AL3" i="35"/>
  <c r="AM3" i="35"/>
  <c r="AN3" i="35"/>
  <c r="AO3" i="35"/>
  <c r="AP3" i="35"/>
  <c r="AQ3" i="35"/>
  <c r="AR3" i="35"/>
  <c r="AS3" i="35"/>
  <c r="AT3" i="35"/>
  <c r="AU3" i="35"/>
  <c r="B4" i="35"/>
  <c r="C4" i="35"/>
  <c r="D4" i="35"/>
  <c r="E4" i="35"/>
  <c r="F4" i="35"/>
  <c r="G4" i="35"/>
  <c r="H4" i="35"/>
  <c r="I4" i="35"/>
  <c r="J4" i="35"/>
  <c r="K4" i="35"/>
  <c r="L4" i="35"/>
  <c r="M4" i="35"/>
  <c r="N4" i="35"/>
  <c r="O4" i="35"/>
  <c r="P4" i="35"/>
  <c r="Q4" i="35"/>
  <c r="R4" i="35"/>
  <c r="S4" i="35"/>
  <c r="T4" i="35"/>
  <c r="U4" i="35"/>
  <c r="V4" i="35"/>
  <c r="W4" i="35"/>
  <c r="X4" i="35"/>
  <c r="Y4" i="35"/>
  <c r="Z4" i="35"/>
  <c r="AA4" i="35"/>
  <c r="AB4" i="35"/>
  <c r="AC4" i="35"/>
  <c r="AD4" i="35"/>
  <c r="AE4" i="35"/>
  <c r="AF4" i="35"/>
  <c r="AG4" i="35"/>
  <c r="AH4" i="35"/>
  <c r="AI4" i="35"/>
  <c r="AJ4" i="35"/>
  <c r="AK4" i="35"/>
  <c r="AL4" i="35"/>
  <c r="AM4" i="35"/>
  <c r="AN4" i="35"/>
  <c r="AO4" i="35"/>
  <c r="AP4" i="35"/>
  <c r="AQ4" i="35"/>
  <c r="AR4" i="35"/>
  <c r="AS4" i="35"/>
  <c r="AT4" i="35"/>
  <c r="AU4" i="35"/>
  <c r="B5" i="35"/>
  <c r="C5" i="35"/>
  <c r="D5" i="35"/>
  <c r="E5" i="35"/>
  <c r="F5" i="35"/>
  <c r="G5" i="35"/>
  <c r="H5" i="35"/>
  <c r="I5" i="35"/>
  <c r="J5" i="35"/>
  <c r="K5" i="35"/>
  <c r="L5" i="35"/>
  <c r="M5" i="35"/>
  <c r="N5" i="35"/>
  <c r="O5" i="35"/>
  <c r="P5" i="35"/>
  <c r="Q5" i="35"/>
  <c r="R5" i="35"/>
  <c r="S5" i="35"/>
  <c r="T5" i="35"/>
  <c r="U5" i="35"/>
  <c r="V5" i="35"/>
  <c r="W5" i="35"/>
  <c r="X5" i="35"/>
  <c r="Y5" i="35"/>
  <c r="Z5" i="35"/>
  <c r="AA5" i="35"/>
  <c r="AB5" i="35"/>
  <c r="AC5" i="35"/>
  <c r="AD5" i="35"/>
  <c r="AE5" i="35"/>
  <c r="AF5" i="35"/>
  <c r="AG5" i="35"/>
  <c r="AH5" i="35"/>
  <c r="AI5" i="35"/>
  <c r="AJ5" i="35"/>
  <c r="AK5" i="35"/>
  <c r="AL5" i="35"/>
  <c r="AM5" i="35"/>
  <c r="AN5" i="35"/>
  <c r="AO5" i="35"/>
  <c r="AP5" i="35"/>
  <c r="AQ5" i="35"/>
  <c r="AR5" i="35"/>
  <c r="AS5" i="35"/>
  <c r="AT5" i="35"/>
  <c r="AU5" i="35"/>
  <c r="B6" i="35"/>
  <c r="C6" i="35"/>
  <c r="D6" i="35"/>
  <c r="E6" i="35"/>
  <c r="F6" i="35"/>
  <c r="G6" i="35"/>
  <c r="H6" i="35"/>
  <c r="I6" i="35"/>
  <c r="J6" i="35"/>
  <c r="K6" i="35"/>
  <c r="L6" i="35"/>
  <c r="M6" i="35"/>
  <c r="N6" i="35"/>
  <c r="O6" i="35"/>
  <c r="P6" i="35"/>
  <c r="Q6" i="35"/>
  <c r="R6" i="35"/>
  <c r="S6" i="35"/>
  <c r="T6" i="35"/>
  <c r="U6" i="35"/>
  <c r="V6" i="35"/>
  <c r="W6" i="35"/>
  <c r="X6" i="35"/>
  <c r="Y6" i="35"/>
  <c r="Z6" i="35"/>
  <c r="AA6" i="35"/>
  <c r="AB6" i="35"/>
  <c r="AC6" i="35"/>
  <c r="AD6" i="35"/>
  <c r="AE6" i="35"/>
  <c r="AF6" i="35"/>
  <c r="AG6" i="35"/>
  <c r="AH6" i="35"/>
  <c r="AI6" i="35"/>
  <c r="AJ6" i="35"/>
  <c r="AK6" i="35"/>
  <c r="AL6" i="35"/>
  <c r="AM6" i="35"/>
  <c r="AN6" i="35"/>
  <c r="AO6" i="35"/>
  <c r="AP6" i="35"/>
  <c r="AQ6" i="35"/>
  <c r="AR6" i="35"/>
  <c r="AS6" i="35"/>
  <c r="AT6" i="35"/>
  <c r="AU6" i="35"/>
  <c r="B7" i="35"/>
  <c r="C7" i="35"/>
  <c r="D7" i="35"/>
  <c r="E7"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AG7" i="35"/>
  <c r="AH7" i="35"/>
  <c r="AI7" i="35"/>
  <c r="AJ7" i="35"/>
  <c r="AK7" i="35"/>
  <c r="AL7" i="35"/>
  <c r="AM7" i="35"/>
  <c r="AN7" i="35"/>
  <c r="AO7" i="35"/>
  <c r="AP7" i="35"/>
  <c r="AQ7" i="35"/>
  <c r="AR7" i="35"/>
  <c r="AS7" i="35"/>
  <c r="AT7" i="35"/>
  <c r="AU7" i="35"/>
  <c r="B8" i="35"/>
  <c r="C8" i="35"/>
  <c r="D8" i="35"/>
  <c r="E8" i="35"/>
  <c r="F8" i="35"/>
  <c r="G8" i="35"/>
  <c r="H8" i="35"/>
  <c r="I8" i="35"/>
  <c r="J8" i="35"/>
  <c r="K8" i="35"/>
  <c r="L8" i="35"/>
  <c r="M8" i="35"/>
  <c r="N8" i="35"/>
  <c r="O8" i="35"/>
  <c r="P8" i="35"/>
  <c r="Q8" i="35"/>
  <c r="R8" i="35"/>
  <c r="S8" i="35"/>
  <c r="T8" i="35"/>
  <c r="U8" i="35"/>
  <c r="V8" i="35"/>
  <c r="W8" i="35"/>
  <c r="X8" i="35"/>
  <c r="Y8" i="35"/>
  <c r="Z8" i="35"/>
  <c r="AA8" i="35"/>
  <c r="AB8" i="35"/>
  <c r="AC8" i="35"/>
  <c r="AD8" i="35"/>
  <c r="AE8" i="35"/>
  <c r="AF8" i="35"/>
  <c r="AG8" i="35"/>
  <c r="AH8" i="35"/>
  <c r="AI8" i="35"/>
  <c r="AJ8" i="35"/>
  <c r="AK8" i="35"/>
  <c r="AL8" i="35"/>
  <c r="AM8" i="35"/>
  <c r="AN8" i="35"/>
  <c r="AO8" i="35"/>
  <c r="AP8" i="35"/>
  <c r="AQ8" i="35"/>
  <c r="AR8" i="35"/>
  <c r="AS8" i="35"/>
  <c r="AT8" i="35"/>
  <c r="AU8" i="35"/>
  <c r="H9" i="35"/>
  <c r="I9" i="35"/>
  <c r="J9" i="35"/>
  <c r="K9" i="35"/>
  <c r="L9" i="35"/>
  <c r="M9" i="35"/>
  <c r="N9" i="35"/>
  <c r="O9" i="35"/>
  <c r="P9" i="35"/>
  <c r="Q9" i="35"/>
  <c r="R9" i="35"/>
  <c r="S9" i="35"/>
  <c r="T9" i="35"/>
  <c r="U9" i="35"/>
  <c r="V9" i="35"/>
  <c r="W9" i="35"/>
  <c r="X9" i="35"/>
  <c r="Y9" i="35"/>
  <c r="Z9" i="35"/>
  <c r="AA9" i="35"/>
  <c r="AB9" i="35"/>
  <c r="AC9" i="35"/>
  <c r="AD9" i="35"/>
  <c r="AE9" i="35"/>
  <c r="AF9" i="35"/>
  <c r="AG9" i="35"/>
  <c r="AH9" i="35"/>
  <c r="AI9" i="35"/>
  <c r="AJ9" i="35"/>
  <c r="AK9" i="35"/>
  <c r="AL9" i="35"/>
  <c r="AM9" i="35"/>
  <c r="AN9" i="35"/>
  <c r="AO9" i="35"/>
  <c r="AP9" i="35"/>
  <c r="AQ9" i="35"/>
  <c r="AR9" i="35"/>
  <c r="AS9" i="35"/>
  <c r="AT9" i="35"/>
  <c r="AU9" i="35"/>
  <c r="H10" i="35"/>
  <c r="I10" i="35"/>
  <c r="J10" i="35"/>
  <c r="K10" i="35"/>
  <c r="L10" i="35"/>
  <c r="M10" i="35"/>
  <c r="N10" i="35"/>
  <c r="O10" i="35"/>
  <c r="P10" i="35"/>
  <c r="Q10" i="35"/>
  <c r="R10" i="35"/>
  <c r="S10" i="35"/>
  <c r="T10" i="35"/>
  <c r="U10" i="35"/>
  <c r="V10" i="35"/>
  <c r="W10" i="35"/>
  <c r="X10" i="35"/>
  <c r="Y10" i="35"/>
  <c r="Z10" i="35"/>
  <c r="AA10" i="35"/>
  <c r="AB10" i="35"/>
  <c r="AC10" i="35"/>
  <c r="AD10" i="35"/>
  <c r="AE10" i="35"/>
  <c r="AF10" i="35"/>
  <c r="AG10" i="35"/>
  <c r="AH10" i="35"/>
  <c r="AI10" i="35"/>
  <c r="AJ10" i="35"/>
  <c r="AK10" i="35"/>
  <c r="AL10" i="35"/>
  <c r="AM10" i="35"/>
  <c r="AN10" i="35"/>
  <c r="AO10" i="35"/>
  <c r="AP10" i="35"/>
  <c r="AQ10" i="35"/>
  <c r="AR10" i="35"/>
  <c r="AS10" i="35"/>
  <c r="AT10" i="35"/>
  <c r="AU10" i="35"/>
  <c r="H11" i="35"/>
  <c r="I11" i="35"/>
  <c r="J11" i="35"/>
  <c r="K11" i="35"/>
  <c r="L11" i="35"/>
  <c r="M11" i="35"/>
  <c r="N11" i="35"/>
  <c r="O11" i="35"/>
  <c r="P11" i="35"/>
  <c r="Q11" i="35"/>
  <c r="R11" i="35"/>
  <c r="S11" i="35"/>
  <c r="T11" i="35"/>
  <c r="U11" i="35"/>
  <c r="V11" i="35"/>
  <c r="W11" i="35"/>
  <c r="X11" i="35"/>
  <c r="Y11" i="35"/>
  <c r="Z11" i="35"/>
  <c r="AA11" i="35"/>
  <c r="AB11" i="35"/>
  <c r="AC11" i="35"/>
  <c r="AD11" i="35"/>
  <c r="AE11" i="35"/>
  <c r="AF11" i="35"/>
  <c r="AG11" i="35"/>
  <c r="AH11" i="35"/>
  <c r="AI11" i="35"/>
  <c r="AJ11" i="35"/>
  <c r="AK11" i="35"/>
  <c r="AL11" i="35"/>
  <c r="AM11" i="35"/>
  <c r="AN11" i="35"/>
  <c r="AO11" i="35"/>
  <c r="AP11" i="35"/>
  <c r="AQ11" i="35"/>
  <c r="AR11" i="35"/>
  <c r="AS11" i="35"/>
  <c r="AT11" i="35"/>
  <c r="AU11" i="35"/>
  <c r="B13" i="35"/>
  <c r="C13" i="35"/>
  <c r="D13" i="35"/>
  <c r="E13" i="35"/>
  <c r="F13" i="35"/>
  <c r="G13" i="35"/>
  <c r="H13" i="35"/>
  <c r="I13" i="35"/>
  <c r="J13" i="35"/>
  <c r="K13" i="35"/>
  <c r="L13" i="35"/>
  <c r="M13" i="35"/>
  <c r="N13" i="35"/>
  <c r="O13" i="35"/>
  <c r="P13" i="35"/>
  <c r="Q13" i="35"/>
  <c r="R13" i="35"/>
  <c r="S13" i="35"/>
  <c r="T13" i="35"/>
  <c r="U13" i="35"/>
  <c r="V13" i="35"/>
  <c r="W13" i="35"/>
  <c r="X13" i="35"/>
  <c r="Y13" i="35"/>
  <c r="Z13" i="35"/>
  <c r="AA13" i="35"/>
  <c r="AB13" i="35"/>
  <c r="AC13" i="35"/>
  <c r="AD13" i="35"/>
  <c r="AE13" i="35"/>
  <c r="AF13" i="35"/>
  <c r="AG13" i="35"/>
  <c r="AH13" i="35"/>
  <c r="AI13" i="35"/>
  <c r="AJ13" i="35"/>
  <c r="AK13" i="35"/>
  <c r="AL13" i="35"/>
  <c r="AM13" i="35"/>
  <c r="AN13" i="35"/>
  <c r="AO13" i="35"/>
  <c r="AP13" i="35"/>
  <c r="AQ13" i="35"/>
  <c r="AR13" i="35"/>
  <c r="AS13" i="35"/>
  <c r="AT13" i="35"/>
  <c r="AU13" i="35"/>
  <c r="C14" i="35"/>
  <c r="D14" i="35"/>
  <c r="E14" i="35"/>
  <c r="F14" i="35"/>
  <c r="G14" i="35"/>
  <c r="H14" i="35"/>
  <c r="I14" i="35"/>
  <c r="J14" i="35"/>
  <c r="K14" i="35"/>
  <c r="L14" i="35"/>
  <c r="M14" i="35"/>
  <c r="N14" i="35"/>
  <c r="O14" i="35"/>
  <c r="P14" i="35"/>
  <c r="Q14" i="35"/>
  <c r="R14" i="35"/>
  <c r="S14" i="35"/>
  <c r="T14" i="35"/>
  <c r="U14" i="35"/>
  <c r="V14" i="35"/>
  <c r="W14" i="35"/>
  <c r="X14" i="35"/>
  <c r="Y14" i="35"/>
  <c r="Z14" i="35"/>
  <c r="AA14" i="35"/>
  <c r="AB14" i="35"/>
  <c r="AC14" i="35"/>
  <c r="AD14" i="35"/>
  <c r="AE14" i="35"/>
  <c r="AF14" i="35"/>
  <c r="AG14" i="35"/>
  <c r="AH14" i="35"/>
  <c r="AI14" i="35"/>
  <c r="AJ14" i="35"/>
  <c r="AK14" i="35"/>
  <c r="AL14" i="35"/>
  <c r="AM14" i="35"/>
  <c r="AN14" i="35"/>
  <c r="AO14" i="35"/>
  <c r="AP14" i="35"/>
  <c r="AQ14" i="35"/>
  <c r="AR14" i="35"/>
  <c r="AS14" i="35"/>
  <c r="AT14" i="35"/>
  <c r="AU14" i="35"/>
  <c r="B20" i="35"/>
  <c r="C20" i="35"/>
  <c r="D20" i="35"/>
  <c r="E20" i="35"/>
  <c r="F20" i="35"/>
  <c r="G20" i="35"/>
  <c r="H20" i="35"/>
  <c r="I20" i="35"/>
  <c r="J20" i="35"/>
  <c r="K20" i="35"/>
  <c r="L20" i="35"/>
  <c r="M20" i="35"/>
  <c r="N20" i="35"/>
  <c r="O20" i="35"/>
  <c r="P20" i="35"/>
  <c r="Q20" i="35"/>
  <c r="R20" i="35"/>
  <c r="S20" i="35"/>
  <c r="T20" i="35"/>
  <c r="U20" i="35"/>
  <c r="V20" i="35"/>
  <c r="W20" i="35"/>
  <c r="X20" i="35"/>
  <c r="Y20" i="35"/>
  <c r="Z20" i="35"/>
  <c r="AA20" i="35"/>
  <c r="AB20" i="35"/>
  <c r="AC20" i="35"/>
  <c r="AD20" i="35"/>
  <c r="AE20" i="35"/>
  <c r="AF20" i="35"/>
  <c r="AG20" i="35"/>
  <c r="AH20" i="35"/>
  <c r="AI20" i="35"/>
  <c r="AJ20" i="35"/>
  <c r="AK20" i="35"/>
  <c r="AL20" i="35"/>
  <c r="AM20" i="35"/>
  <c r="AN20" i="35"/>
  <c r="AO20" i="35"/>
  <c r="AP20" i="35"/>
  <c r="AQ20" i="35"/>
  <c r="AR20" i="35"/>
  <c r="AS20" i="35"/>
  <c r="AT20" i="35"/>
  <c r="AU20" i="35"/>
  <c r="AC2" i="35"/>
  <c r="AD2" i="35"/>
  <c r="AE2" i="35"/>
  <c r="AF2" i="35"/>
  <c r="AG2" i="35"/>
  <c r="AH2" i="35"/>
  <c r="AI2" i="35"/>
  <c r="AJ2" i="35"/>
  <c r="AK2" i="35"/>
  <c r="AL2" i="35"/>
  <c r="AM2" i="35"/>
  <c r="AN2" i="35"/>
  <c r="AO2" i="35"/>
  <c r="AP2" i="35"/>
  <c r="AQ2" i="35"/>
  <c r="AR2" i="35"/>
  <c r="AS2" i="35"/>
  <c r="AT2" i="35"/>
  <c r="AU2" i="35"/>
  <c r="C2" i="35"/>
  <c r="D2" i="35"/>
  <c r="E2" i="35"/>
  <c r="F2" i="35"/>
  <c r="G2" i="35"/>
  <c r="H2" i="35"/>
  <c r="I2" i="35"/>
  <c r="J2" i="35"/>
  <c r="K2" i="35"/>
  <c r="L2" i="35"/>
  <c r="M2" i="35"/>
  <c r="N2" i="35"/>
  <c r="O2" i="35"/>
  <c r="P2" i="35"/>
  <c r="Q2" i="35"/>
  <c r="R2" i="35"/>
  <c r="S2" i="35"/>
  <c r="T2" i="35"/>
  <c r="U2" i="35"/>
  <c r="V2" i="35"/>
  <c r="W2" i="35"/>
  <c r="X2" i="35"/>
  <c r="Y2" i="35"/>
  <c r="Z2" i="35"/>
  <c r="AA2" i="35"/>
  <c r="AB2" i="35"/>
  <c r="B2" i="35"/>
  <c r="AX2" i="35"/>
  <c r="S5" i="16"/>
  <c r="T5" i="16"/>
  <c r="U5" i="16"/>
  <c r="V5" i="16"/>
  <c r="W5" i="16"/>
  <c r="X5" i="16"/>
  <c r="Y5" i="16"/>
  <c r="Z5" i="16"/>
  <c r="AA5" i="16"/>
  <c r="AB5" i="16"/>
  <c r="AC5" i="16"/>
  <c r="AD5" i="16"/>
  <c r="AE5" i="16"/>
  <c r="AF5" i="16"/>
  <c r="AG5" i="16"/>
  <c r="AH5" i="16"/>
  <c r="AI5" i="16"/>
  <c r="AJ5" i="16"/>
  <c r="AK5" i="16"/>
  <c r="AL5" i="16"/>
  <c r="AM5" i="16"/>
  <c r="AN5" i="16"/>
  <c r="AO5" i="16"/>
  <c r="AP5" i="16"/>
  <c r="AQ5" i="16"/>
  <c r="AR5" i="16"/>
  <c r="AS5" i="16"/>
  <c r="AT5" i="16"/>
  <c r="AU5" i="16"/>
  <c r="R5" i="16"/>
  <c r="AL4" i="16"/>
  <c r="C139" i="31"/>
  <c r="C138" i="31"/>
  <c r="C137" i="31"/>
  <c r="C136" i="31"/>
  <c r="C135" i="31"/>
  <c r="C134" i="31"/>
  <c r="C133" i="31"/>
  <c r="C132" i="31"/>
  <c r="C131" i="31"/>
  <c r="C130" i="31"/>
  <c r="C129" i="31"/>
  <c r="C128" i="31"/>
  <c r="C127" i="31"/>
  <c r="C126" i="31"/>
  <c r="C125" i="31"/>
  <c r="C124" i="31"/>
  <c r="C123" i="31"/>
  <c r="C122" i="31"/>
  <c r="C121" i="31"/>
  <c r="C120" i="31"/>
  <c r="C119" i="31"/>
  <c r="C118" i="31"/>
  <c r="C117" i="31"/>
  <c r="C116" i="31"/>
  <c r="C115" i="31"/>
  <c r="C114" i="31"/>
  <c r="C113" i="31"/>
  <c r="C112" i="31"/>
  <c r="C111" i="31"/>
  <c r="C110" i="31"/>
  <c r="C109" i="31"/>
  <c r="C108"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2" i="31"/>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AU4" i="23"/>
  <c r="AT4" i="23"/>
  <c r="AS4" i="23"/>
  <c r="AR4" i="23"/>
  <c r="AQ4" i="23"/>
  <c r="AP4" i="23"/>
  <c r="AO4" i="23"/>
  <c r="AN4" i="23"/>
  <c r="AM4" i="23"/>
  <c r="AL4"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AU3" i="23"/>
  <c r="AT3" i="23"/>
  <c r="AS3" i="23"/>
  <c r="AR3" i="23"/>
  <c r="AQ3" i="23"/>
  <c r="AP3" i="23"/>
  <c r="AO3" i="23"/>
  <c r="AN3" i="23"/>
  <c r="AM3" i="23"/>
  <c r="AL3" i="23"/>
  <c r="AK3" i="23"/>
  <c r="AJ3" i="23"/>
  <c r="AI3" i="23"/>
  <c r="AH3" i="23"/>
  <c r="AG3" i="23"/>
  <c r="AF3" i="23"/>
  <c r="AE3" i="23"/>
  <c r="AD3" i="23"/>
  <c r="AC3" i="23"/>
  <c r="AB3" i="23"/>
  <c r="AA3" i="23"/>
  <c r="Z3" i="23"/>
  <c r="Y3" i="23"/>
  <c r="X3" i="23"/>
  <c r="W3" i="23"/>
  <c r="V3" i="23"/>
  <c r="U3" i="23"/>
  <c r="T3" i="23"/>
  <c r="S3" i="23"/>
  <c r="R3" i="23"/>
  <c r="Q3" i="23"/>
  <c r="P3" i="23"/>
  <c r="O3" i="23"/>
  <c r="N3" i="23"/>
  <c r="M3" i="23"/>
  <c r="L3" i="23"/>
  <c r="K3" i="23"/>
  <c r="J3" i="23"/>
  <c r="I3" i="23"/>
  <c r="H3" i="23"/>
  <c r="G3" i="23"/>
  <c r="F3" i="23"/>
  <c r="E3" i="23"/>
  <c r="D3" i="23"/>
  <c r="C3" i="23"/>
  <c r="AU2" i="23"/>
  <c r="AT2" i="23"/>
  <c r="AS2" i="23"/>
  <c r="AR2" i="23"/>
  <c r="AQ2" i="23"/>
  <c r="AP2" i="23"/>
  <c r="AO2" i="23"/>
  <c r="AN2" i="23"/>
  <c r="AM2" i="23"/>
  <c r="AL2"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Q5" i="16"/>
  <c r="P5" i="16" s="1"/>
  <c r="O5" i="16"/>
  <c r="N5" i="16"/>
  <c r="M5" i="16"/>
  <c r="L5" i="16"/>
  <c r="K5" i="16"/>
  <c r="J5" i="16"/>
  <c r="I5" i="16"/>
  <c r="AK4" i="16"/>
  <c r="AC4" i="16" s="1"/>
  <c r="AJ4" i="16"/>
  <c r="AB4" i="16"/>
  <c r="M4" i="16"/>
  <c r="AK3" i="16"/>
  <c r="AJ3" i="16"/>
  <c r="U3" i="16"/>
  <c r="M3" i="16"/>
  <c r="L3" i="16"/>
  <c r="AS2" i="16"/>
  <c r="AR2" i="16"/>
  <c r="AJ2" i="16"/>
  <c r="AI2" i="16"/>
  <c r="AH2" i="16"/>
  <c r="AG2" i="16"/>
  <c r="AF2" i="16"/>
  <c r="AO2" i="16" s="1"/>
  <c r="AE2" i="16"/>
  <c r="AD2" i="16"/>
  <c r="AC2" i="16"/>
  <c r="AB2" i="16"/>
  <c r="AA2" i="16"/>
  <c r="Z2" i="16"/>
  <c r="Y2" i="16"/>
  <c r="X2" i="16"/>
  <c r="W2" i="16"/>
  <c r="V2" i="16"/>
  <c r="U2" i="16"/>
  <c r="T2" i="16"/>
  <c r="S2" i="16"/>
  <c r="R2" i="16"/>
  <c r="P2" i="16"/>
  <c r="O2" i="16"/>
  <c r="N2" i="16"/>
  <c r="M2" i="16"/>
  <c r="L2" i="16"/>
  <c r="K2" i="16"/>
  <c r="J2" i="16"/>
  <c r="I2" i="16"/>
  <c r="H2" i="16"/>
  <c r="F47" i="15"/>
  <c r="E47" i="15"/>
  <c r="E46" i="15"/>
  <c r="F46" i="15" s="1"/>
  <c r="F45" i="15"/>
  <c r="E45" i="15"/>
  <c r="E44" i="15"/>
  <c r="F44" i="15" s="1"/>
  <c r="F43" i="15"/>
  <c r="E43" i="15"/>
  <c r="E42" i="15"/>
  <c r="F42" i="15" s="1"/>
  <c r="F41" i="15"/>
  <c r="E41" i="15"/>
  <c r="E40" i="15"/>
  <c r="F40" i="15" s="1"/>
  <c r="F39" i="15"/>
  <c r="E39" i="15"/>
  <c r="E38" i="15"/>
  <c r="F38" i="15" s="1"/>
  <c r="E37" i="15"/>
  <c r="F37" i="15" s="1"/>
  <c r="E36" i="15"/>
  <c r="F36" i="15" s="1"/>
  <c r="F35" i="15"/>
  <c r="E35" i="15"/>
  <c r="E34" i="15"/>
  <c r="F34" i="15" s="1"/>
  <c r="E33" i="15"/>
  <c r="F33" i="15" s="1"/>
  <c r="E32" i="15"/>
  <c r="F32" i="15" s="1"/>
  <c r="F31" i="15"/>
  <c r="E31" i="15"/>
  <c r="E30" i="15"/>
  <c r="F30" i="15" s="1"/>
  <c r="F29" i="15"/>
  <c r="E29" i="15"/>
  <c r="E28" i="15"/>
  <c r="F28" i="15" s="1"/>
  <c r="F27" i="15"/>
  <c r="E27" i="15"/>
  <c r="E26" i="15"/>
  <c r="F26" i="15" s="1"/>
  <c r="F25" i="15"/>
  <c r="E25" i="15"/>
  <c r="E24" i="15"/>
  <c r="F24" i="15" s="1"/>
  <c r="F23" i="15"/>
  <c r="E23" i="15"/>
  <c r="E22" i="15"/>
  <c r="F22" i="15" s="1"/>
  <c r="E21" i="15"/>
  <c r="F21" i="15" s="1"/>
  <c r="E20" i="15"/>
  <c r="F20" i="15" s="1"/>
  <c r="F19" i="15"/>
  <c r="E19" i="15"/>
  <c r="E18" i="15"/>
  <c r="F18" i="15" s="1"/>
  <c r="E17" i="15"/>
  <c r="F17" i="15" s="1"/>
  <c r="E16" i="15"/>
  <c r="F16" i="15" s="1"/>
  <c r="F15" i="15"/>
  <c r="E15" i="15"/>
  <c r="E14" i="15"/>
  <c r="F14" i="15" s="1"/>
  <c r="F13" i="15"/>
  <c r="E13" i="15"/>
  <c r="E12" i="15"/>
  <c r="F12" i="15" s="1"/>
  <c r="F11" i="15"/>
  <c r="E11" i="15"/>
  <c r="E10" i="15"/>
  <c r="F10" i="15" s="1"/>
  <c r="F9" i="15"/>
  <c r="E9" i="15"/>
  <c r="E8" i="15"/>
  <c r="F8" i="15" s="1"/>
  <c r="F7" i="15"/>
  <c r="E7" i="15"/>
  <c r="E6" i="15"/>
  <c r="F6" i="15" s="1"/>
  <c r="E5" i="15"/>
  <c r="F5" i="15" s="1"/>
  <c r="E4" i="15"/>
  <c r="F4" i="15" s="1"/>
  <c r="F3" i="15"/>
  <c r="E3" i="15"/>
  <c r="E2" i="15"/>
  <c r="F2" i="15" s="1"/>
  <c r="AU3" i="14"/>
  <c r="AT3" i="14"/>
  <c r="AS3" i="14"/>
  <c r="AR3" i="14"/>
  <c r="AQ3" i="14"/>
  <c r="AP3" i="14"/>
  <c r="AO3" i="14"/>
  <c r="AN3" i="14"/>
  <c r="AM3" i="14"/>
  <c r="AL3" i="14"/>
  <c r="AK3"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B12" i="11"/>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D20" i="10"/>
  <c r="C20" i="10"/>
  <c r="B20" i="10"/>
  <c r="AU14" i="9"/>
  <c r="AT14" i="9"/>
  <c r="AS14" i="9"/>
  <c r="AR14" i="9"/>
  <c r="AQ14" i="9"/>
  <c r="AP14" i="9"/>
  <c r="AO14" i="9"/>
  <c r="AN14" i="9"/>
  <c r="AM14" i="9"/>
  <c r="AL14" i="9"/>
  <c r="AK14" i="9"/>
  <c r="AJ14" i="9"/>
  <c r="AI14" i="9"/>
  <c r="AH14" i="9"/>
  <c r="AG14" i="9"/>
  <c r="AF14" i="9"/>
  <c r="AE14" i="9"/>
  <c r="AD14" i="9"/>
  <c r="AC14" i="9"/>
  <c r="AB14" i="9"/>
  <c r="AA14" i="9"/>
  <c r="Z14" i="9"/>
  <c r="Y14" i="9"/>
  <c r="X14" i="9"/>
  <c r="W14" i="9"/>
  <c r="V14" i="9"/>
  <c r="U14" i="9"/>
  <c r="T14" i="9"/>
  <c r="S14" i="9"/>
  <c r="R14" i="9"/>
  <c r="Q14" i="9"/>
  <c r="P14" i="9"/>
  <c r="O14" i="9"/>
  <c r="N14" i="9"/>
  <c r="M14" i="9"/>
  <c r="L14" i="9"/>
  <c r="K14" i="9"/>
  <c r="J14" i="9"/>
  <c r="I14" i="9"/>
  <c r="H14" i="9"/>
  <c r="G14" i="9"/>
  <c r="F14" i="9"/>
  <c r="E14" i="9"/>
  <c r="D14" i="9"/>
  <c r="C14" i="9"/>
  <c r="B14" i="9"/>
  <c r="AU13" i="9"/>
  <c r="AT13" i="9"/>
  <c r="AS13" i="9"/>
  <c r="AR13" i="9"/>
  <c r="AQ13" i="9"/>
  <c r="AP13" i="9"/>
  <c r="AO13" i="9"/>
  <c r="AN13" i="9"/>
  <c r="AM13" i="9"/>
  <c r="AL13" i="9"/>
  <c r="AK13" i="9"/>
  <c r="AJ13" i="9"/>
  <c r="AI13" i="9"/>
  <c r="AH13" i="9"/>
  <c r="AG13" i="9"/>
  <c r="AF13" i="9"/>
  <c r="AE13" i="9"/>
  <c r="AD13" i="9"/>
  <c r="AC13" i="9"/>
  <c r="AB13" i="9"/>
  <c r="AA13" i="9"/>
  <c r="Z13" i="9"/>
  <c r="Y13" i="9"/>
  <c r="X13" i="9"/>
  <c r="W13" i="9"/>
  <c r="V13" i="9"/>
  <c r="U13" i="9"/>
  <c r="T13" i="9"/>
  <c r="S13" i="9"/>
  <c r="R13" i="9"/>
  <c r="Q13" i="9"/>
  <c r="P13" i="9"/>
  <c r="O13" i="9"/>
  <c r="N13" i="9"/>
  <c r="M13" i="9"/>
  <c r="L13" i="9"/>
  <c r="K13" i="9"/>
  <c r="J13" i="9"/>
  <c r="I13" i="9"/>
  <c r="H13" i="9"/>
  <c r="G13" i="9"/>
  <c r="F13" i="9"/>
  <c r="E13" i="9"/>
  <c r="D13" i="9"/>
  <c r="C13" i="9"/>
  <c r="B13" i="9"/>
  <c r="AU12" i="9"/>
  <c r="AQ12" i="9"/>
  <c r="AP12" i="9"/>
  <c r="AN12" i="9"/>
  <c r="AM12" i="9"/>
  <c r="AI12" i="9"/>
  <c r="AH12" i="9"/>
  <c r="AF12" i="9"/>
  <c r="AE12" i="9"/>
  <c r="AA12" i="9"/>
  <c r="Z12" i="9"/>
  <c r="X12" i="9"/>
  <c r="W12" i="9"/>
  <c r="S12" i="9"/>
  <c r="R12" i="9"/>
  <c r="P12" i="9"/>
  <c r="O12" i="9"/>
  <c r="K12" i="9"/>
  <c r="J12" i="9"/>
  <c r="H12" i="9"/>
  <c r="G12" i="9"/>
  <c r="C12" i="9"/>
  <c r="B12" i="9"/>
  <c r="AU11" i="9"/>
  <c r="AT11" i="9"/>
  <c r="AS11" i="9"/>
  <c r="AR11" i="9"/>
  <c r="AQ11" i="9"/>
  <c r="AP11" i="9"/>
  <c r="AO11" i="9"/>
  <c r="AN11" i="9"/>
  <c r="AM11" i="9"/>
  <c r="AL11" i="9"/>
  <c r="AK11" i="9"/>
  <c r="AJ11" i="9"/>
  <c r="AI11" i="9"/>
  <c r="AH11" i="9"/>
  <c r="AG11" i="9"/>
  <c r="AF11" i="9"/>
  <c r="AE11" i="9"/>
  <c r="AD11" i="9"/>
  <c r="AC11" i="9"/>
  <c r="AB11" i="9"/>
  <c r="AA11" i="9"/>
  <c r="Z11" i="9"/>
  <c r="Y11" i="9"/>
  <c r="X11" i="9"/>
  <c r="W11" i="9"/>
  <c r="V11" i="9"/>
  <c r="U11" i="9"/>
  <c r="T11" i="9"/>
  <c r="S11" i="9"/>
  <c r="R11" i="9"/>
  <c r="Q11" i="9"/>
  <c r="P11" i="9"/>
  <c r="O11" i="9"/>
  <c r="N11" i="9"/>
  <c r="M11" i="9"/>
  <c r="L11" i="9"/>
  <c r="K11" i="9"/>
  <c r="J11" i="9"/>
  <c r="I11" i="9"/>
  <c r="H11" i="9"/>
  <c r="G11" i="9"/>
  <c r="F11" i="9"/>
  <c r="E11" i="9"/>
  <c r="D11" i="9"/>
  <c r="C11" i="9"/>
  <c r="B11"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S10" i="9"/>
  <c r="R10" i="9"/>
  <c r="Q10" i="9"/>
  <c r="P10" i="9"/>
  <c r="O10" i="9"/>
  <c r="N10" i="9"/>
  <c r="M10" i="9"/>
  <c r="L10" i="9"/>
  <c r="K10" i="9"/>
  <c r="J10" i="9"/>
  <c r="I10" i="9"/>
  <c r="H10" i="9"/>
  <c r="G10" i="9"/>
  <c r="F10" i="9"/>
  <c r="E10" i="9"/>
  <c r="D10" i="9"/>
  <c r="C10" i="9"/>
  <c r="B10" i="9"/>
  <c r="AU9" i="9"/>
  <c r="AT9" i="9"/>
  <c r="AS9" i="9"/>
  <c r="AR9" i="9"/>
  <c r="AQ9" i="9"/>
  <c r="AP9" i="9"/>
  <c r="AO9" i="9"/>
  <c r="AN9" i="9"/>
  <c r="AM9" i="9"/>
  <c r="AL9" i="9"/>
  <c r="AK9" i="9"/>
  <c r="AJ9" i="9"/>
  <c r="AI9" i="9"/>
  <c r="AH9" i="9"/>
  <c r="AG9" i="9"/>
  <c r="AF9" i="9"/>
  <c r="AE9" i="9"/>
  <c r="AD9" i="9"/>
  <c r="AC9" i="9"/>
  <c r="AB9" i="9"/>
  <c r="AA9" i="9"/>
  <c r="Z9" i="9"/>
  <c r="Y9" i="9"/>
  <c r="X9" i="9"/>
  <c r="W9" i="9"/>
  <c r="V9" i="9"/>
  <c r="U9" i="9"/>
  <c r="T9" i="9"/>
  <c r="S9" i="9"/>
  <c r="R9" i="9"/>
  <c r="Q9" i="9"/>
  <c r="P9" i="9"/>
  <c r="O9" i="9"/>
  <c r="N9" i="9"/>
  <c r="M9" i="9"/>
  <c r="L9" i="9"/>
  <c r="K9" i="9"/>
  <c r="J9" i="9"/>
  <c r="I9" i="9"/>
  <c r="H9" i="9"/>
  <c r="G9" i="9"/>
  <c r="F9" i="9"/>
  <c r="E9" i="9"/>
  <c r="D9" i="9"/>
  <c r="C9" i="9"/>
  <c r="B9" i="9"/>
  <c r="AU8" i="9"/>
  <c r="AT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7" i="9"/>
  <c r="AU6" i="9"/>
  <c r="AT6" i="9"/>
  <c r="AS6" i="9"/>
  <c r="AR6" i="9"/>
  <c r="AQ6" i="9"/>
  <c r="AP6" i="9"/>
  <c r="AO6" i="9"/>
  <c r="AN6" i="9"/>
  <c r="AM6" i="9"/>
  <c r="AL6" i="9"/>
  <c r="AK6" i="9"/>
  <c r="AJ6" i="9"/>
  <c r="AI6" i="9"/>
  <c r="AH6" i="9"/>
  <c r="AG6" i="9"/>
  <c r="AF6" i="9"/>
  <c r="AE6" i="9"/>
  <c r="AD6" i="9"/>
  <c r="AC6" i="9"/>
  <c r="AB6" i="9"/>
  <c r="AA6" i="9"/>
  <c r="Z6" i="9"/>
  <c r="Y6" i="9"/>
  <c r="X6" i="9"/>
  <c r="W6" i="9"/>
  <c r="V6" i="9"/>
  <c r="U6" i="9"/>
  <c r="T6" i="9"/>
  <c r="S6" i="9"/>
  <c r="R6" i="9"/>
  <c r="Q6" i="9"/>
  <c r="P6" i="9"/>
  <c r="O6" i="9"/>
  <c r="N6" i="9"/>
  <c r="M6" i="9"/>
  <c r="L6" i="9"/>
  <c r="K6" i="9"/>
  <c r="J6" i="9"/>
  <c r="I6" i="9"/>
  <c r="H6" i="9"/>
  <c r="G6" i="9"/>
  <c r="F6" i="9"/>
  <c r="E6" i="9"/>
  <c r="D6" i="9"/>
  <c r="C6" i="9"/>
  <c r="B6" i="9"/>
  <c r="AU5" i="9"/>
  <c r="AT5" i="9"/>
  <c r="AS5" i="9"/>
  <c r="AR5" i="9"/>
  <c r="AQ5" i="9"/>
  <c r="AP5" i="9"/>
  <c r="AO5" i="9"/>
  <c r="AN5" i="9"/>
  <c r="AM5" i="9"/>
  <c r="AL5" i="9"/>
  <c r="AK5" i="9"/>
  <c r="AJ5" i="9"/>
  <c r="AI5" i="9"/>
  <c r="AH5" i="9"/>
  <c r="AG5" i="9"/>
  <c r="AF5" i="9"/>
  <c r="AE5" i="9"/>
  <c r="AD5" i="9"/>
  <c r="AC5" i="9"/>
  <c r="AB5" i="9"/>
  <c r="AA5" i="9"/>
  <c r="Z5" i="9"/>
  <c r="Y5" i="9"/>
  <c r="X5" i="9"/>
  <c r="W5" i="9"/>
  <c r="V5" i="9"/>
  <c r="U5" i="9"/>
  <c r="T5" i="9"/>
  <c r="S5" i="9"/>
  <c r="R5" i="9"/>
  <c r="Q5" i="9"/>
  <c r="P5" i="9"/>
  <c r="O5" i="9"/>
  <c r="N5" i="9"/>
  <c r="M5" i="9"/>
  <c r="L5" i="9"/>
  <c r="K5" i="9"/>
  <c r="J5" i="9"/>
  <c r="I5" i="9"/>
  <c r="H5" i="9"/>
  <c r="G5" i="9"/>
  <c r="F5" i="9"/>
  <c r="E5" i="9"/>
  <c r="D5" i="9"/>
  <c r="C5" i="9"/>
  <c r="B5" i="9"/>
  <c r="AU4" i="9"/>
  <c r="AT4" i="9"/>
  <c r="AS4" i="9"/>
  <c r="AR4" i="9"/>
  <c r="AQ4" i="9"/>
  <c r="AP4" i="9"/>
  <c r="AO4" i="9"/>
  <c r="AN4" i="9"/>
  <c r="AM4" i="9"/>
  <c r="AL4" i="9"/>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AU12" i="8"/>
  <c r="AT12" i="8"/>
  <c r="AT12" i="9" s="1"/>
  <c r="AS12" i="8"/>
  <c r="AS12" i="9" s="1"/>
  <c r="AR12" i="8"/>
  <c r="AR12" i="9" s="1"/>
  <c r="AQ12" i="8"/>
  <c r="AP12" i="8"/>
  <c r="AO12" i="8"/>
  <c r="AO12" i="9" s="1"/>
  <c r="AN12" i="8"/>
  <c r="AM12" i="8"/>
  <c r="AL12" i="8"/>
  <c r="AL12" i="9" s="1"/>
  <c r="AK12" i="8"/>
  <c r="AK12" i="9" s="1"/>
  <c r="AJ12" i="8"/>
  <c r="AJ12" i="9" s="1"/>
  <c r="AI12" i="8"/>
  <c r="AH12" i="8"/>
  <c r="AG12" i="8"/>
  <c r="AG12" i="9" s="1"/>
  <c r="AF12" i="8"/>
  <c r="AE12" i="8"/>
  <c r="AD12" i="8"/>
  <c r="AD12" i="9" s="1"/>
  <c r="AC12" i="8"/>
  <c r="AC12" i="9" s="1"/>
  <c r="AB12" i="8"/>
  <c r="AB12" i="9" s="1"/>
  <c r="AA12" i="8"/>
  <c r="Z12" i="8"/>
  <c r="Y12" i="8"/>
  <c r="Y12" i="9" s="1"/>
  <c r="X12" i="8"/>
  <c r="W12" i="8"/>
  <c r="V12" i="8"/>
  <c r="V12" i="9" s="1"/>
  <c r="U12" i="8"/>
  <c r="U12" i="9" s="1"/>
  <c r="T12" i="8"/>
  <c r="T12" i="9" s="1"/>
  <c r="S12" i="8"/>
  <c r="R12" i="8"/>
  <c r="Q12" i="8"/>
  <c r="Q12" i="9" s="1"/>
  <c r="P12" i="8"/>
  <c r="O12" i="8"/>
  <c r="N12" i="8"/>
  <c r="N12" i="9" s="1"/>
  <c r="M12" i="8"/>
  <c r="M12" i="9" s="1"/>
  <c r="L12" i="8"/>
  <c r="L12" i="9" s="1"/>
  <c r="K12" i="8"/>
  <c r="J12" i="8"/>
  <c r="I12" i="8"/>
  <c r="I12" i="9" s="1"/>
  <c r="H12" i="8"/>
  <c r="G12" i="8"/>
  <c r="F12" i="8"/>
  <c r="F12" i="9" s="1"/>
  <c r="E12" i="8"/>
  <c r="E12" i="9" s="1"/>
  <c r="D12" i="8"/>
  <c r="D12" i="9" s="1"/>
  <c r="C12" i="8"/>
  <c r="B12" i="8"/>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B20"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B19"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C18" i="6"/>
  <c r="B18"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B17"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B16"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B15" i="6"/>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19"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B16"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U12" i="5"/>
  <c r="AU12" i="36" s="1"/>
  <c r="AR12" i="5"/>
  <c r="AR12" i="36" s="1"/>
  <c r="AP12" i="5"/>
  <c r="AP12" i="36" s="1"/>
  <c r="AO12" i="5"/>
  <c r="AO12" i="36" s="1"/>
  <c r="AN12" i="5"/>
  <c r="AN12" i="36" s="1"/>
  <c r="AM12" i="5"/>
  <c r="AM12" i="36" s="1"/>
  <c r="AL12" i="5"/>
  <c r="AL12" i="36" s="1"/>
  <c r="AK12" i="5"/>
  <c r="AK12" i="36" s="1"/>
  <c r="AJ12" i="5"/>
  <c r="AJ12" i="36" s="1"/>
  <c r="AI12" i="5"/>
  <c r="AI12" i="36" s="1"/>
  <c r="AH12" i="5"/>
  <c r="AH12" i="36" s="1"/>
  <c r="AG12" i="5"/>
  <c r="AG12" i="36" s="1"/>
  <c r="AF12" i="5"/>
  <c r="AF12" i="36" s="1"/>
  <c r="AE12" i="5"/>
  <c r="AE12" i="36" s="1"/>
  <c r="AD12" i="5"/>
  <c r="AD12" i="36" s="1"/>
  <c r="AC12" i="5"/>
  <c r="AC12" i="36" s="1"/>
  <c r="AB12" i="5"/>
  <c r="AB12" i="36" s="1"/>
  <c r="AA12" i="5"/>
  <c r="AA12" i="36" s="1"/>
  <c r="Z12" i="5"/>
  <c r="Z12" i="36" s="1"/>
  <c r="Y12" i="5"/>
  <c r="Y12" i="36" s="1"/>
  <c r="X12" i="5"/>
  <c r="X12" i="36" s="1"/>
  <c r="W12" i="5"/>
  <c r="W12" i="36" s="1"/>
  <c r="V12" i="5"/>
  <c r="V12" i="36" s="1"/>
  <c r="U12" i="5"/>
  <c r="U12" i="36" s="1"/>
  <c r="T12" i="5"/>
  <c r="T12" i="36" s="1"/>
  <c r="S12" i="5"/>
  <c r="S12" i="36" s="1"/>
  <c r="R12" i="5"/>
  <c r="R12" i="36" s="1"/>
  <c r="Q12" i="5"/>
  <c r="Q12" i="36" s="1"/>
  <c r="P12" i="5"/>
  <c r="P12" i="36" s="1"/>
  <c r="O12" i="5"/>
  <c r="O12" i="36" s="1"/>
  <c r="N12" i="5"/>
  <c r="N12" i="36" s="1"/>
  <c r="M12" i="5"/>
  <c r="M12" i="36" s="1"/>
  <c r="L12" i="5"/>
  <c r="L12" i="36" s="1"/>
  <c r="K12" i="5"/>
  <c r="K12" i="36" s="1"/>
  <c r="J12" i="5"/>
  <c r="J12" i="36" s="1"/>
  <c r="I12" i="5"/>
  <c r="I12" i="36" s="1"/>
  <c r="H12" i="5"/>
  <c r="H12" i="36" s="1"/>
  <c r="G12" i="5"/>
  <c r="G12" i="36" s="1"/>
  <c r="F12" i="5"/>
  <c r="F12" i="36" s="1"/>
  <c r="D12" i="5"/>
  <c r="D12" i="36" s="1"/>
  <c r="C12" i="5"/>
  <c r="C12" i="36" s="1"/>
  <c r="B12" i="5"/>
  <c r="B12" i="36" s="1"/>
  <c r="AH18" i="4"/>
  <c r="AH18" i="35" s="1"/>
  <c r="AR16" i="4"/>
  <c r="AR16" i="35" s="1"/>
  <c r="B15" i="4"/>
  <c r="B15" i="35" s="1"/>
  <c r="AU12" i="4"/>
  <c r="AU12" i="35" s="1"/>
  <c r="AT12" i="4"/>
  <c r="AT12" i="35" s="1"/>
  <c r="AS12" i="4"/>
  <c r="AS12" i="35" s="1"/>
  <c r="AR12" i="4"/>
  <c r="AR12" i="35" s="1"/>
  <c r="AQ12" i="4"/>
  <c r="AQ12" i="35" s="1"/>
  <c r="AP12" i="4"/>
  <c r="AP12" i="35" s="1"/>
  <c r="AO12" i="4"/>
  <c r="AO12" i="35" s="1"/>
  <c r="AN12" i="4"/>
  <c r="AN12" i="35" s="1"/>
  <c r="AM12" i="4"/>
  <c r="AM12" i="35" s="1"/>
  <c r="AL12" i="4"/>
  <c r="AL12" i="35" s="1"/>
  <c r="AK12" i="4"/>
  <c r="AK12" i="35" s="1"/>
  <c r="AJ12" i="4"/>
  <c r="AJ12" i="35" s="1"/>
  <c r="AI12" i="4"/>
  <c r="AI12" i="35" s="1"/>
  <c r="AH12" i="4"/>
  <c r="AH12" i="35" s="1"/>
  <c r="AG12" i="4"/>
  <c r="AG12" i="35" s="1"/>
  <c r="AF12" i="4"/>
  <c r="AF12" i="35" s="1"/>
  <c r="AE12" i="4"/>
  <c r="AE12" i="35" s="1"/>
  <c r="AD12" i="4"/>
  <c r="AD12" i="35" s="1"/>
  <c r="AC12" i="4"/>
  <c r="AC12" i="35" s="1"/>
  <c r="AB12" i="4"/>
  <c r="AB12" i="35" s="1"/>
  <c r="AA12" i="4"/>
  <c r="AA12" i="35" s="1"/>
  <c r="Z12" i="4"/>
  <c r="Z12" i="35" s="1"/>
  <c r="Y12" i="4"/>
  <c r="Y12" i="35" s="1"/>
  <c r="X12" i="4"/>
  <c r="X12" i="35" s="1"/>
  <c r="W12" i="4"/>
  <c r="W12" i="35" s="1"/>
  <c r="V12" i="4"/>
  <c r="V12" i="35" s="1"/>
  <c r="U12" i="4"/>
  <c r="U12" i="35" s="1"/>
  <c r="T12" i="4"/>
  <c r="T12" i="35" s="1"/>
  <c r="S12" i="4"/>
  <c r="S12" i="35" s="1"/>
  <c r="R12" i="4"/>
  <c r="R12" i="35" s="1"/>
  <c r="Q12" i="4"/>
  <c r="Q12" i="35" s="1"/>
  <c r="P12" i="4"/>
  <c r="P12" i="35" s="1"/>
  <c r="O12" i="4"/>
  <c r="O12" i="35" s="1"/>
  <c r="N12" i="4"/>
  <c r="N12" i="35" s="1"/>
  <c r="M12" i="4"/>
  <c r="M12" i="35" s="1"/>
  <c r="L12" i="4"/>
  <c r="L12" i="35" s="1"/>
  <c r="K12" i="4"/>
  <c r="K12" i="35" s="1"/>
  <c r="J12" i="4"/>
  <c r="J12" i="35" s="1"/>
  <c r="I12" i="4"/>
  <c r="I12" i="35" s="1"/>
  <c r="H12" i="4"/>
  <c r="H12" i="35" s="1"/>
  <c r="G12" i="4"/>
  <c r="G12" i="35" s="1"/>
  <c r="F12" i="4"/>
  <c r="F12" i="35" s="1"/>
  <c r="E12" i="4"/>
  <c r="E12" i="35" s="1"/>
  <c r="D12" i="4"/>
  <c r="D12" i="35" s="1"/>
  <c r="C12" i="4"/>
  <c r="C12" i="35" s="1"/>
  <c r="B12" i="4"/>
  <c r="B12" i="35" s="1"/>
  <c r="AX2" i="4"/>
  <c r="AE19" i="4" s="1"/>
  <c r="AE19" i="35" s="1"/>
  <c r="E12" i="5" l="1"/>
  <c r="E12" i="36" s="1"/>
  <c r="AT12" i="5"/>
  <c r="AT12" i="36" s="1"/>
  <c r="AS12" i="5"/>
  <c r="AS12" i="36" s="1"/>
  <c r="AT9" i="36"/>
  <c r="AS9" i="36"/>
  <c r="R15" i="4"/>
  <c r="R15" i="35" s="1"/>
  <c r="N17" i="4"/>
  <c r="N17" i="35" s="1"/>
  <c r="G19" i="4"/>
  <c r="G19" i="35" s="1"/>
  <c r="Z15" i="4"/>
  <c r="Z15" i="35" s="1"/>
  <c r="P17" i="4"/>
  <c r="P17" i="35" s="1"/>
  <c r="K19" i="4"/>
  <c r="K19" i="35" s="1"/>
  <c r="AH15" i="4"/>
  <c r="AH15" i="35" s="1"/>
  <c r="AD17" i="4"/>
  <c r="AD17" i="35" s="1"/>
  <c r="AA19" i="4"/>
  <c r="AA19" i="35" s="1"/>
  <c r="AR15" i="4"/>
  <c r="AR15" i="35" s="1"/>
  <c r="AL17" i="4"/>
  <c r="AL17" i="35" s="1"/>
  <c r="AQ19" i="4"/>
  <c r="AQ19" i="35" s="1"/>
  <c r="N16" i="4"/>
  <c r="N16" i="35" s="1"/>
  <c r="H18" i="4"/>
  <c r="H18" i="35" s="1"/>
  <c r="T16" i="4"/>
  <c r="T16" i="35" s="1"/>
  <c r="P18" i="4"/>
  <c r="P18" i="35" s="1"/>
  <c r="AD16" i="4"/>
  <c r="AD16" i="35" s="1"/>
  <c r="X18" i="4"/>
  <c r="X18" i="35" s="1"/>
  <c r="AB15" i="4"/>
  <c r="AB15" i="35" s="1"/>
  <c r="AB16" i="4"/>
  <c r="AB16" i="35" s="1"/>
  <c r="V17" i="4"/>
  <c r="V17" i="35" s="1"/>
  <c r="R18" i="4"/>
  <c r="R18" i="35" s="1"/>
  <c r="W19" i="4"/>
  <c r="W19" i="35" s="1"/>
  <c r="AP15" i="4"/>
  <c r="AP15" i="35" s="1"/>
  <c r="AJ16" i="4"/>
  <c r="AJ16" i="35" s="1"/>
  <c r="AF17" i="4"/>
  <c r="AF17" i="35" s="1"/>
  <c r="AF18" i="4"/>
  <c r="AF18" i="35" s="1"/>
  <c r="AH19" i="4"/>
  <c r="AH19" i="35" s="1"/>
  <c r="J15" i="4"/>
  <c r="J15" i="35" s="1"/>
  <c r="D16" i="4"/>
  <c r="D16" i="35" s="1"/>
  <c r="AT16" i="4"/>
  <c r="AT16" i="35" s="1"/>
  <c r="AT17" i="4"/>
  <c r="AT17" i="35" s="1"/>
  <c r="AN18" i="4"/>
  <c r="AN18" i="35" s="1"/>
  <c r="L15" i="4"/>
  <c r="L15" i="35" s="1"/>
  <c r="L16" i="4"/>
  <c r="L16" i="35" s="1"/>
  <c r="F17" i="4"/>
  <c r="F17" i="35" s="1"/>
  <c r="B18" i="4"/>
  <c r="B18" i="35" s="1"/>
  <c r="B19" i="4"/>
  <c r="B19" i="35" s="1"/>
  <c r="K15" i="4"/>
  <c r="K15" i="35" s="1"/>
  <c r="AA15" i="4"/>
  <c r="AA15" i="35" s="1"/>
  <c r="AQ15" i="4"/>
  <c r="AQ15" i="35" s="1"/>
  <c r="M16" i="4"/>
  <c r="M16" i="35" s="1"/>
  <c r="AC16" i="4"/>
  <c r="AC16" i="35" s="1"/>
  <c r="AS16" i="4"/>
  <c r="AS16" i="35" s="1"/>
  <c r="O17" i="4"/>
  <c r="O17" i="35" s="1"/>
  <c r="AE17" i="4"/>
  <c r="AE17" i="35" s="1"/>
  <c r="AU17" i="4"/>
  <c r="AU17" i="35" s="1"/>
  <c r="Q18" i="4"/>
  <c r="Q18" i="35" s="1"/>
  <c r="AG18" i="4"/>
  <c r="AG18" i="35" s="1"/>
  <c r="C19" i="4"/>
  <c r="C19" i="35" s="1"/>
  <c r="Z19" i="4"/>
  <c r="Z19" i="35" s="1"/>
  <c r="AU19" i="4"/>
  <c r="AU19" i="35" s="1"/>
  <c r="AG3" i="16"/>
  <c r="Y3" i="16"/>
  <c r="Q3" i="16"/>
  <c r="I3" i="16"/>
  <c r="AF3" i="16"/>
  <c r="X3" i="16"/>
  <c r="P3" i="16"/>
  <c r="H3" i="16"/>
  <c r="AE3" i="16"/>
  <c r="W3" i="16"/>
  <c r="O3" i="16"/>
  <c r="AD3" i="16"/>
  <c r="V3" i="16"/>
  <c r="N3" i="16"/>
  <c r="AI3" i="16"/>
  <c r="AA3" i="16"/>
  <c r="S3" i="16"/>
  <c r="K3" i="16"/>
  <c r="R3" i="16"/>
  <c r="AH3" i="16"/>
  <c r="Z3" i="16"/>
  <c r="J3" i="16"/>
  <c r="O15" i="4"/>
  <c r="O15" i="35" s="1"/>
  <c r="AE15" i="4"/>
  <c r="AE15" i="35" s="1"/>
  <c r="AU15" i="4"/>
  <c r="AU15" i="35" s="1"/>
  <c r="Q16" i="4"/>
  <c r="Q16" i="35" s="1"/>
  <c r="AG16" i="4"/>
  <c r="AG16" i="35" s="1"/>
  <c r="C17" i="4"/>
  <c r="C17" i="35" s="1"/>
  <c r="S17" i="4"/>
  <c r="S17" i="35" s="1"/>
  <c r="AI17" i="4"/>
  <c r="AI17" i="35" s="1"/>
  <c r="E18" i="4"/>
  <c r="E18" i="35" s="1"/>
  <c r="U18" i="4"/>
  <c r="U18" i="35" s="1"/>
  <c r="AK18" i="4"/>
  <c r="AK18" i="35" s="1"/>
  <c r="J19" i="4"/>
  <c r="J19" i="35" s="1"/>
  <c r="AG4" i="16"/>
  <c r="Y4" i="16"/>
  <c r="Q4" i="16"/>
  <c r="I4" i="16"/>
  <c r="AF4" i="16"/>
  <c r="X4" i="16"/>
  <c r="P4" i="16"/>
  <c r="H4" i="16"/>
  <c r="AD4" i="16"/>
  <c r="AE4" i="16"/>
  <c r="W4" i="16"/>
  <c r="O4" i="16"/>
  <c r="V4" i="16"/>
  <c r="N4" i="16"/>
  <c r="AI4" i="16"/>
  <c r="AA4" i="16"/>
  <c r="S4" i="16"/>
  <c r="K4" i="16"/>
  <c r="AH4" i="16"/>
  <c r="Z4" i="16"/>
  <c r="J4" i="16"/>
  <c r="R4" i="16"/>
  <c r="AQ2" i="16"/>
  <c r="T3" i="16"/>
  <c r="L4" i="16"/>
  <c r="AT19" i="4"/>
  <c r="AT19" i="35" s="1"/>
  <c r="AL19" i="4"/>
  <c r="AL19" i="35" s="1"/>
  <c r="AD19" i="4"/>
  <c r="AD19" i="35" s="1"/>
  <c r="V19" i="4"/>
  <c r="V19" i="35" s="1"/>
  <c r="N19" i="4"/>
  <c r="N19" i="35" s="1"/>
  <c r="F19" i="4"/>
  <c r="F19" i="35" s="1"/>
  <c r="AR18" i="4"/>
  <c r="AR18" i="35" s="1"/>
  <c r="AJ18" i="4"/>
  <c r="AJ18" i="35" s="1"/>
  <c r="AB18" i="4"/>
  <c r="AB18" i="35" s="1"/>
  <c r="T18" i="4"/>
  <c r="T18" i="35" s="1"/>
  <c r="L18" i="4"/>
  <c r="L18" i="35" s="1"/>
  <c r="D18" i="4"/>
  <c r="D18" i="35" s="1"/>
  <c r="AP17" i="4"/>
  <c r="AP17" i="35" s="1"/>
  <c r="AH17" i="4"/>
  <c r="AH17" i="35" s="1"/>
  <c r="Z17" i="4"/>
  <c r="Z17" i="35" s="1"/>
  <c r="R17" i="4"/>
  <c r="R17" i="35" s="1"/>
  <c r="J17" i="4"/>
  <c r="J17" i="35" s="1"/>
  <c r="B17" i="4"/>
  <c r="B17" i="35" s="1"/>
  <c r="AN16" i="4"/>
  <c r="AN16" i="35" s="1"/>
  <c r="AF16" i="4"/>
  <c r="AF16" i="35" s="1"/>
  <c r="X16" i="4"/>
  <c r="X16" i="35" s="1"/>
  <c r="P16" i="4"/>
  <c r="P16" i="35" s="1"/>
  <c r="H16" i="4"/>
  <c r="H16" i="35" s="1"/>
  <c r="AT15" i="4"/>
  <c r="AT15" i="35" s="1"/>
  <c r="AL15" i="4"/>
  <c r="AL15" i="35" s="1"/>
  <c r="AD15" i="4"/>
  <c r="AD15" i="35" s="1"/>
  <c r="V15" i="4"/>
  <c r="V15" i="35" s="1"/>
  <c r="N15" i="4"/>
  <c r="N15" i="35" s="1"/>
  <c r="F15" i="4"/>
  <c r="F15" i="35" s="1"/>
  <c r="AS19" i="4"/>
  <c r="AS19" i="35" s="1"/>
  <c r="AK19" i="4"/>
  <c r="AK19" i="35" s="1"/>
  <c r="AC19" i="4"/>
  <c r="AC19" i="35" s="1"/>
  <c r="U19" i="4"/>
  <c r="U19" i="35" s="1"/>
  <c r="M19" i="4"/>
  <c r="M19" i="35" s="1"/>
  <c r="E19" i="4"/>
  <c r="E19" i="35" s="1"/>
  <c r="AQ18" i="4"/>
  <c r="AQ18" i="35" s="1"/>
  <c r="AI18" i="4"/>
  <c r="AI18" i="35" s="1"/>
  <c r="AA18" i="4"/>
  <c r="AA18" i="35" s="1"/>
  <c r="S18" i="4"/>
  <c r="S18" i="35" s="1"/>
  <c r="K18" i="4"/>
  <c r="K18" i="35" s="1"/>
  <c r="C18" i="4"/>
  <c r="C18" i="35" s="1"/>
  <c r="AO17" i="4"/>
  <c r="AO17" i="35" s="1"/>
  <c r="AG17" i="4"/>
  <c r="AG17" i="35" s="1"/>
  <c r="Y17" i="4"/>
  <c r="Y17" i="35" s="1"/>
  <c r="Q17" i="4"/>
  <c r="Q17" i="35" s="1"/>
  <c r="I17" i="4"/>
  <c r="I17" i="35" s="1"/>
  <c r="AU16" i="4"/>
  <c r="AU16" i="35" s="1"/>
  <c r="AM16" i="4"/>
  <c r="AM16" i="35" s="1"/>
  <c r="AE16" i="4"/>
  <c r="AE16" i="35" s="1"/>
  <c r="W16" i="4"/>
  <c r="W16" i="35" s="1"/>
  <c r="O16" i="4"/>
  <c r="O16" i="35" s="1"/>
  <c r="G16" i="4"/>
  <c r="G16" i="35" s="1"/>
  <c r="AS15" i="4"/>
  <c r="AS15" i="35" s="1"/>
  <c r="AK15" i="4"/>
  <c r="AK15" i="35" s="1"/>
  <c r="AC15" i="4"/>
  <c r="AC15" i="35" s="1"/>
  <c r="U15" i="4"/>
  <c r="U15" i="35" s="1"/>
  <c r="M15" i="4"/>
  <c r="M15" i="35" s="1"/>
  <c r="E15" i="4"/>
  <c r="E15" i="35" s="1"/>
  <c r="AR19" i="4"/>
  <c r="AR19" i="35" s="1"/>
  <c r="AJ19" i="4"/>
  <c r="AJ19" i="35" s="1"/>
  <c r="AB19" i="4"/>
  <c r="AB19" i="35" s="1"/>
  <c r="T19" i="4"/>
  <c r="T19" i="35" s="1"/>
  <c r="L19" i="4"/>
  <c r="L19" i="35" s="1"/>
  <c r="D19" i="4"/>
  <c r="D19" i="35" s="1"/>
  <c r="AO19" i="4"/>
  <c r="AO19" i="35" s="1"/>
  <c r="AG19" i="4"/>
  <c r="AG19" i="35" s="1"/>
  <c r="Y19" i="4"/>
  <c r="Y19" i="35" s="1"/>
  <c r="Q19" i="4"/>
  <c r="Q19" i="35" s="1"/>
  <c r="I19" i="4"/>
  <c r="I19" i="35" s="1"/>
  <c r="AU18" i="4"/>
  <c r="AU18" i="35" s="1"/>
  <c r="AM18" i="4"/>
  <c r="AM18" i="35" s="1"/>
  <c r="AE18" i="4"/>
  <c r="AE18" i="35" s="1"/>
  <c r="W18" i="4"/>
  <c r="W18" i="35" s="1"/>
  <c r="O18" i="4"/>
  <c r="O18" i="35" s="1"/>
  <c r="G18" i="4"/>
  <c r="G18" i="35" s="1"/>
  <c r="AS17" i="4"/>
  <c r="AS17" i="35" s="1"/>
  <c r="AK17" i="4"/>
  <c r="AK17" i="35" s="1"/>
  <c r="AC17" i="4"/>
  <c r="AC17" i="35" s="1"/>
  <c r="U17" i="4"/>
  <c r="U17" i="35" s="1"/>
  <c r="M17" i="4"/>
  <c r="M17" i="35" s="1"/>
  <c r="E17" i="4"/>
  <c r="E17" i="35" s="1"/>
  <c r="AQ16" i="4"/>
  <c r="AQ16" i="35" s="1"/>
  <c r="AI16" i="4"/>
  <c r="AI16" i="35" s="1"/>
  <c r="AA16" i="4"/>
  <c r="AA16" i="35" s="1"/>
  <c r="S16" i="4"/>
  <c r="S16" i="35" s="1"/>
  <c r="K16" i="4"/>
  <c r="K16" i="35" s="1"/>
  <c r="C16" i="4"/>
  <c r="C16" i="35" s="1"/>
  <c r="AO15" i="4"/>
  <c r="AO15" i="35" s="1"/>
  <c r="AG15" i="4"/>
  <c r="AG15" i="35" s="1"/>
  <c r="Y15" i="4"/>
  <c r="Y15" i="35" s="1"/>
  <c r="Q15" i="4"/>
  <c r="Q15" i="35" s="1"/>
  <c r="I15" i="4"/>
  <c r="I15" i="35" s="1"/>
  <c r="AN19" i="4"/>
  <c r="AN19" i="35" s="1"/>
  <c r="AF19" i="4"/>
  <c r="AF19" i="35" s="1"/>
  <c r="P19" i="4"/>
  <c r="P19" i="35" s="1"/>
  <c r="H19" i="4"/>
  <c r="H19" i="35" s="1"/>
  <c r="AT18" i="4"/>
  <c r="AT18" i="35" s="1"/>
  <c r="AD18" i="4"/>
  <c r="AD18" i="35" s="1"/>
  <c r="N18" i="4"/>
  <c r="N18" i="35" s="1"/>
  <c r="AR17" i="4"/>
  <c r="AR17" i="35" s="1"/>
  <c r="AB17" i="4"/>
  <c r="AB17" i="35" s="1"/>
  <c r="L17" i="4"/>
  <c r="L17" i="35" s="1"/>
  <c r="AP16" i="4"/>
  <c r="AP16" i="35" s="1"/>
  <c r="Z16" i="4"/>
  <c r="Z16" i="35" s="1"/>
  <c r="J16" i="4"/>
  <c r="J16" i="35" s="1"/>
  <c r="AN15" i="4"/>
  <c r="AN15" i="35" s="1"/>
  <c r="X15" i="4"/>
  <c r="X15" i="35" s="1"/>
  <c r="H15" i="4"/>
  <c r="H15" i="35" s="1"/>
  <c r="X19" i="4"/>
  <c r="X19" i="35" s="1"/>
  <c r="AL18" i="4"/>
  <c r="AL18" i="35" s="1"/>
  <c r="V18" i="4"/>
  <c r="V18" i="35" s="1"/>
  <c r="F18" i="4"/>
  <c r="F18" i="35" s="1"/>
  <c r="AJ17" i="4"/>
  <c r="AJ17" i="35" s="1"/>
  <c r="T17" i="4"/>
  <c r="T17" i="35" s="1"/>
  <c r="D17" i="4"/>
  <c r="D17" i="35" s="1"/>
  <c r="AH16" i="4"/>
  <c r="AH16" i="35" s="1"/>
  <c r="R16" i="4"/>
  <c r="R16" i="35" s="1"/>
  <c r="B16" i="4"/>
  <c r="B16" i="35" s="1"/>
  <c r="AF15" i="4"/>
  <c r="AF15" i="35" s="1"/>
  <c r="P15" i="4"/>
  <c r="P15" i="35" s="1"/>
  <c r="E16" i="4"/>
  <c r="E16" i="35" s="1"/>
  <c r="W17" i="4"/>
  <c r="W17" i="35" s="1"/>
  <c r="O19" i="4"/>
  <c r="O19" i="35" s="1"/>
  <c r="S15" i="4"/>
  <c r="S15" i="35" s="1"/>
  <c r="U16" i="4"/>
  <c r="U16" i="35" s="1"/>
  <c r="G17" i="4"/>
  <c r="G17" i="35" s="1"/>
  <c r="I18" i="4"/>
  <c r="I18" i="35" s="1"/>
  <c r="AO18" i="4"/>
  <c r="AO18" i="35" s="1"/>
  <c r="AI19" i="4"/>
  <c r="AI19" i="35" s="1"/>
  <c r="D15" i="4"/>
  <c r="D15" i="35" s="1"/>
  <c r="T15" i="4"/>
  <c r="T15" i="35" s="1"/>
  <c r="AJ15" i="4"/>
  <c r="AJ15" i="35" s="1"/>
  <c r="F16" i="4"/>
  <c r="F16" i="35" s="1"/>
  <c r="V16" i="4"/>
  <c r="V16" i="35" s="1"/>
  <c r="AL16" i="4"/>
  <c r="AL16" i="35" s="1"/>
  <c r="H17" i="4"/>
  <c r="H17" i="35" s="1"/>
  <c r="X17" i="4"/>
  <c r="X17" i="35" s="1"/>
  <c r="AN17" i="4"/>
  <c r="AN17" i="35" s="1"/>
  <c r="J18" i="4"/>
  <c r="J18" i="35" s="1"/>
  <c r="Z18" i="4"/>
  <c r="Z18" i="35" s="1"/>
  <c r="AP18" i="4"/>
  <c r="AP18" i="35" s="1"/>
  <c r="R19" i="4"/>
  <c r="R19" i="35" s="1"/>
  <c r="AM19" i="4"/>
  <c r="AM19" i="35" s="1"/>
  <c r="AT2" i="16"/>
  <c r="AL2" i="16"/>
  <c r="AB3" i="16"/>
  <c r="T4" i="16"/>
  <c r="C15" i="4"/>
  <c r="C15" i="35" s="1"/>
  <c r="AI15" i="4"/>
  <c r="AI15" i="35" s="1"/>
  <c r="AK16" i="4"/>
  <c r="AK16" i="35" s="1"/>
  <c r="AM17" i="4"/>
  <c r="AM17" i="35" s="1"/>
  <c r="Y18" i="4"/>
  <c r="Y18" i="35" s="1"/>
  <c r="G15" i="4"/>
  <c r="G15" i="35" s="1"/>
  <c r="W15" i="4"/>
  <c r="W15" i="35" s="1"/>
  <c r="AM15" i="4"/>
  <c r="AM15" i="35" s="1"/>
  <c r="I16" i="4"/>
  <c r="I16" i="35" s="1"/>
  <c r="Y16" i="4"/>
  <c r="Y16" i="35" s="1"/>
  <c r="AO16" i="4"/>
  <c r="AO16" i="35" s="1"/>
  <c r="K17" i="4"/>
  <c r="K17" i="35" s="1"/>
  <c r="AA17" i="4"/>
  <c r="AA17" i="35" s="1"/>
  <c r="AQ17" i="4"/>
  <c r="AQ17" i="35" s="1"/>
  <c r="M18" i="4"/>
  <c r="M18" i="35" s="1"/>
  <c r="AC18" i="4"/>
  <c r="AC18" i="35" s="1"/>
  <c r="AS18" i="4"/>
  <c r="AS18" i="35" s="1"/>
  <c r="S19" i="4"/>
  <c r="S19" i="35" s="1"/>
  <c r="AP19" i="4"/>
  <c r="AP19" i="35" s="1"/>
  <c r="AC3" i="16"/>
  <c r="U4" i="16"/>
  <c r="AP2" i="16"/>
  <c r="AM2" i="16"/>
  <c r="AU2" i="16"/>
  <c r="AN2" i="16"/>
  <c r="H5" i="16"/>
  <c r="AO4" i="16" l="1"/>
  <c r="AN4" i="16"/>
  <c r="AU4" i="16"/>
  <c r="AM4" i="16"/>
  <c r="AT4" i="16"/>
  <c r="AQ4" i="16"/>
  <c r="AP4" i="16"/>
  <c r="AS4" i="16"/>
  <c r="AR4" i="16"/>
  <c r="AO3" i="16"/>
  <c r="AN3" i="16"/>
  <c r="AT3" i="16"/>
  <c r="AU3" i="16"/>
  <c r="AM3" i="16"/>
  <c r="AL3" i="16"/>
  <c r="AQ3" i="16"/>
  <c r="AP3" i="16"/>
  <c r="AS3" i="16"/>
  <c r="AR3" i="16"/>
</calcChain>
</file>

<file path=xl/sharedStrings.xml><?xml version="1.0" encoding="utf-8"?>
<sst xmlns="http://schemas.openxmlformats.org/spreadsheetml/2006/main" count="892" uniqueCount="196">
  <si>
    <t>DAILYTIMEBRACKET</t>
  </si>
  <si>
    <t>YEAR</t>
  </si>
  <si>
    <t>VALUE</t>
  </si>
  <si>
    <t>SEASON</t>
  </si>
  <si>
    <t>DAYTYPE</t>
  </si>
  <si>
    <t>TIMESLICE</t>
  </si>
  <si>
    <t>S01B1</t>
  </si>
  <si>
    <t>S01B2</t>
  </si>
  <si>
    <t>S01B3</t>
  </si>
  <si>
    <t>S02B1</t>
  </si>
  <si>
    <t>S02B2</t>
  </si>
  <si>
    <t>S02B3</t>
  </si>
  <si>
    <t>S03B1</t>
  </si>
  <si>
    <t>S03B2</t>
  </si>
  <si>
    <t>S03B3</t>
  </si>
  <si>
    <t>S04B1</t>
  </si>
  <si>
    <t>S04B2</t>
  </si>
  <si>
    <t>S04B3</t>
  </si>
  <si>
    <t>S05B1</t>
  </si>
  <si>
    <t>S05B2</t>
  </si>
  <si>
    <t>S05B3</t>
  </si>
  <si>
    <t>Explanation</t>
  </si>
  <si>
    <t>Days</t>
  </si>
  <si>
    <t>Winter</t>
  </si>
  <si>
    <t>1 to 64</t>
  </si>
  <si>
    <t>Spring</t>
  </si>
  <si>
    <t>65 to 101</t>
  </si>
  <si>
    <t>Summer</t>
  </si>
  <si>
    <t>102 to 284</t>
  </si>
  <si>
    <t>Autumn</t>
  </si>
  <si>
    <t>285 to 325</t>
  </si>
  <si>
    <t>Early Winter</t>
  </si>
  <si>
    <t>326 to 365</t>
  </si>
  <si>
    <t>Hours</t>
  </si>
  <si>
    <t>Night</t>
  </si>
  <si>
    <t>0 to 6</t>
  </si>
  <si>
    <t>Day</t>
  </si>
  <si>
    <t>7 to 21</t>
  </si>
  <si>
    <t>Evening</t>
  </si>
  <si>
    <t>22 to 24</t>
  </si>
  <si>
    <t>Just one weekday</t>
  </si>
  <si>
    <t>STORAGE</t>
  </si>
  <si>
    <t>Source</t>
  </si>
  <si>
    <t>Notes</t>
  </si>
  <si>
    <t>SEHGSTPN2</t>
  </si>
  <si>
    <t>Chen et al. (2023)</t>
  </si>
  <si>
    <t>FIHGSTPN2</t>
  </si>
  <si>
    <t>DKHGSTPN2</t>
  </si>
  <si>
    <t>NOHGSTPN2</t>
  </si>
  <si>
    <t>REGION</t>
  </si>
  <si>
    <t>TECHNOLOGY</t>
  </si>
  <si>
    <t>MODE_OF_OPERATION</t>
  </si>
  <si>
    <t>REGION1</t>
  </si>
  <si>
    <t>SEHGSLPN2</t>
  </si>
  <si>
    <t>FIHGSLPN2</t>
  </si>
  <si>
    <t>DKHGSLPN2</t>
  </si>
  <si>
    <t>NOHGSLPN2</t>
  </si>
  <si>
    <t>SEHGEAPH2</t>
  </si>
  <si>
    <t>Historic technologies so no new allowed</t>
  </si>
  <si>
    <t>NOHGEAPH2</t>
  </si>
  <si>
    <t>HGSRPH2</t>
  </si>
  <si>
    <t>FUEL</t>
  </si>
  <si>
    <t>DKH2</t>
  </si>
  <si>
    <t>Energinet and Gasunie (2023)</t>
  </si>
  <si>
    <t>FIH2</t>
  </si>
  <si>
    <t>Assumed 2-fold increase until 2050 and linear trend</t>
  </si>
  <si>
    <t>NOH2</t>
  </si>
  <si>
    <t>DNV (2023) p. 44</t>
  </si>
  <si>
    <t>SEH2</t>
  </si>
  <si>
    <t>Increase due to steel plant and linear trend</t>
  </si>
  <si>
    <t>Calculate CCS for Biomass</t>
  </si>
  <si>
    <t>Input in PJ</t>
  </si>
  <si>
    <t>Emissions in kg CO2eq</t>
  </si>
  <si>
    <t>Emissions per PJ</t>
  </si>
  <si>
    <t>Times 1.818 (Activity Ratio)</t>
  </si>
  <si>
    <t>DKBMCSPN2</t>
  </si>
  <si>
    <t>Technology</t>
  </si>
  <si>
    <t>Use logic, if negative CO2, else PM25, PM 25 also only for techs without CCS (assumed to be accounted for) or by technology, both works, for this write custom table in overleaf</t>
  </si>
  <si>
    <t>HGSCPN2</t>
  </si>
  <si>
    <t>Howarth (2021)</t>
  </si>
  <si>
    <t>this is only 47% of those from the electricity production CCS. It is absurdly low in comparison</t>
  </si>
  <si>
    <t>HGBCPN2</t>
  </si>
  <si>
    <t>Same efficiency as for bioenergy CCS</t>
  </si>
  <si>
    <t xml:space="preserve">Same emissions per PJ of biomass as biomass CCS </t>
  </si>
  <si>
    <t>Sun et al. (2019)</t>
  </si>
  <si>
    <t>HGBGPN2</t>
  </si>
  <si>
    <t>E4tech and Department for Business Energy and Industrial Strategy (2019)</t>
  </si>
  <si>
    <t>using the higher value from https://assets.publishing.service.gov.uk/media/5cc6f1e640f0b676825093fb/H2_Emission_Potential_Report_BEIS_E4tech.pdf</t>
  </si>
  <si>
    <t>Nordic Innovation (2020) + Operational Life Assumption</t>
  </si>
  <si>
    <t>Nel Hydrogen (2023) + Operational Life Assumption</t>
  </si>
  <si>
    <t>DKHGSRPH2</t>
  </si>
  <si>
    <t>DKHGTDP00</t>
  </si>
  <si>
    <t>FIHGSRPH2</t>
  </si>
  <si>
    <t>FIHGTDP00</t>
  </si>
  <si>
    <t>NOHGSRPH2</t>
  </si>
  <si>
    <t>NOHGTDP00</t>
  </si>
  <si>
    <t>SEHGSRPH2</t>
  </si>
  <si>
    <t>SEHGTDP00</t>
  </si>
  <si>
    <t>GW to PJ/year</t>
  </si>
  <si>
    <t>HGSRPN2</t>
  </si>
  <si>
    <t>HGEAPN2</t>
  </si>
  <si>
    <t>HGEPPN2</t>
  </si>
  <si>
    <t>HGESPN2</t>
  </si>
  <si>
    <t>HGECPN2</t>
  </si>
  <si>
    <t>HGTDP00</t>
  </si>
  <si>
    <t>HGFCPN2</t>
  </si>
  <si>
    <t>HGSLPN2</t>
  </si>
  <si>
    <t>Department for Business Energy and Industrial Strategy (2021)</t>
  </si>
  <si>
    <t>Younis et al. (2020)</t>
  </si>
  <si>
    <t>Oshiro and Fujimori (2022)</t>
  </si>
  <si>
    <t>Assumed</t>
  </si>
  <si>
    <t>Derived from Efficiency</t>
  </si>
  <si>
    <t>FIHGNOPN1</t>
  </si>
  <si>
    <t>FIHGSEPN1</t>
  </si>
  <si>
    <t>NOHGSEPN1</t>
  </si>
  <si>
    <t>DKHGNOPN1</t>
  </si>
  <si>
    <t>DKHGSEPN1</t>
  </si>
  <si>
    <t>US Office of Energy Efficiency &amp; Renewable Energy (2023)</t>
  </si>
  <si>
    <t>Marsidi (2021)</t>
  </si>
  <si>
    <t>Fan, Sheerazi and Bhardwaj (2022)</t>
  </si>
  <si>
    <t>Kanaani et al. (2022)</t>
  </si>
  <si>
    <t>De Vita, Capros, and Evangelopoulou (2018)</t>
  </si>
  <si>
    <t>Assumed in Plazas-Niño et al. (2024)</t>
  </si>
  <si>
    <t>Cloete et al. (2022)</t>
  </si>
  <si>
    <t>Franke et al. (2021)</t>
  </si>
  <si>
    <t xml:space="preserve">Chen et al. (2023) </t>
  </si>
  <si>
    <t>variables</t>
  </si>
  <si>
    <t>UK Government. (2021)</t>
  </si>
  <si>
    <t>GW/inch</t>
  </si>
  <si>
    <t>https://www.neuman-esser.de/en/company/media/blog/hydrogen-transport-with-pipelines/</t>
  </si>
  <si>
    <t>(not fully true as diameter isn't linear related to area)</t>
  </si>
  <si>
    <t>USD/(inch*mile)</t>
  </si>
  <si>
    <t>https://www.api.org/-/media/files/policy/infrastructure/api-infrastructure-study-2017.pdf</t>
  </si>
  <si>
    <t>km per mile</t>
  </si>
  <si>
    <t>FI-NO (geo-center km distance)</t>
  </si>
  <si>
    <t>FI-SE (geo-center km distance)</t>
  </si>
  <si>
    <t>consider changing to reflect trend</t>
  </si>
  <si>
    <t>NO-SE (geo-center km distance)</t>
  </si>
  <si>
    <t>DK-NO (geo-center km distance)</t>
  </si>
  <si>
    <t>DK-SE (geo-center km distance)</t>
  </si>
  <si>
    <t>PJ/year per GW</t>
  </si>
  <si>
    <t>Calculated based on assumptions</t>
  </si>
  <si>
    <t>Capital Costs modeled via CapitalCostStorage</t>
  </si>
  <si>
    <t>DKH1</t>
  </si>
  <si>
    <t>FIH1</t>
  </si>
  <si>
    <t>NOH1</t>
  </si>
  <si>
    <t>SEH1</t>
  </si>
  <si>
    <t>Description</t>
  </si>
  <si>
    <t>costs in MUSD_2021((PJ/year)</t>
  </si>
  <si>
    <t>old alkaline elektrolyser in Sweden</t>
  </si>
  <si>
    <t>old alkaline elektrolyser in Norway</t>
  </si>
  <si>
    <t>old Steam Reforming (SR)</t>
  </si>
  <si>
    <t>new SR  (all countries, automize from here)</t>
  </si>
  <si>
    <t>new SR with CCS</t>
  </si>
  <si>
    <t>new biomass gasification</t>
  </si>
  <si>
    <t xml:space="preserve">new biomass gasification with CCS </t>
  </si>
  <si>
    <t>New Alkaline elektrolyser</t>
  </si>
  <si>
    <t>New PEM elektrolyser</t>
  </si>
  <si>
    <t>New SOEC elektrolyser</t>
  </si>
  <si>
    <t>New elektrolyser (unspecified)</t>
  </si>
  <si>
    <t>Hydrogen transmission and distribution</t>
  </si>
  <si>
    <t>new fuel cell</t>
  </si>
  <si>
    <t>Hydrogen Storage loading and unloading</t>
  </si>
  <si>
    <t>Finland Norway</t>
  </si>
  <si>
    <t>Finland Sweden</t>
  </si>
  <si>
    <t>Norway Sweden</t>
  </si>
  <si>
    <t>Denmark Norway</t>
  </si>
  <si>
    <t>Denmark Sweden</t>
  </si>
  <si>
    <t>Plazas-Niño et al. (2023)</t>
  </si>
  <si>
    <t>XXHGSRPH2</t>
  </si>
  <si>
    <t>XXHGSRPN2</t>
  </si>
  <si>
    <t>XXHGSCPN2</t>
  </si>
  <si>
    <t>XXHGBGPN2</t>
  </si>
  <si>
    <t>XXHGBCPN2</t>
  </si>
  <si>
    <t>XXHGEAPN2</t>
  </si>
  <si>
    <t>XXHGEPPN2</t>
  </si>
  <si>
    <t>XXHGESPN2</t>
  </si>
  <si>
    <t>XXHGECPN2</t>
  </si>
  <si>
    <t>XXHGTDP00</t>
  </si>
  <si>
    <t>XXHGFCPN2</t>
  </si>
  <si>
    <t>XXHGSLPN2</t>
  </si>
  <si>
    <t>Assumed (same as T&amp;D; XXHGTDP00)</t>
  </si>
  <si>
    <t>Assumed to be an average of the above three technologies</t>
  </si>
  <si>
    <t>XHGTDP00</t>
  </si>
  <si>
    <t xml:space="preserve">                                                                 Sources</t>
  </si>
  <si>
    <t>Until 2020: Nordic Innovation (2020)</t>
  </si>
  <si>
    <t>Until 2020; Nordic Innovation (2020)</t>
  </si>
  <si>
    <t>Percent ccs</t>
  </si>
  <si>
    <t>biomass emissions per PJ biomass</t>
  </si>
  <si>
    <t>for h2 0.53</t>
  </si>
  <si>
    <t>for h2 0.9</t>
  </si>
  <si>
    <t>for h2 sr 0.53</t>
  </si>
  <si>
    <t>for h2 sr 0.9</t>
  </si>
  <si>
    <t>Energy</t>
  </si>
  <si>
    <t>Agency</t>
  </si>
  <si>
    <t>Danish Energy Agency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</si>
</sst>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8" x14ac:knownFonts="1">
    <font>
      <sz val="11"/>
      <color theme="1"/>
      <name val="Calibri"/>
      <family val="2"/>
      <scheme val="minor"/>
    </font>
    <font>
      <sz val="11"/>
      <color rgb="FF000000"/>
      <name val="Calibri"/>
      <family val="2"/>
    </font>
    <font>
      <sz val="9"/>
      <color rgb="FFE1E4E8"/>
      <name val="Consolas"/>
      <family val="2"/>
    </font>
    <font>
      <u/>
      <sz val="11"/>
      <color rgb="FF000000"/>
      <name val="Calibri"/>
      <family val="2"/>
    </font>
    <font>
      <sz val="11"/>
      <color theme="1"/>
      <name val="Calibri"/>
      <family val="2"/>
    </font>
    <font>
      <sz val="11"/>
      <color theme="1"/>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rgb="FFFFF2CC"/>
      </patternFill>
    </fill>
    <fill>
      <patternFill patternType="solid">
        <fgColor rgb="FFF8CBAD"/>
      </patternFill>
    </fill>
    <fill>
      <patternFill patternType="solid">
        <fgColor theme="6" tint="0.39997558519241921"/>
        <bgColor indexed="65"/>
      </patternFill>
    </fill>
    <fill>
      <patternFill patternType="solid">
        <fgColor theme="0"/>
        <bgColor indexed="64"/>
      </patternFill>
    </fill>
    <fill>
      <patternFill patternType="solid">
        <fgColor theme="5" tint="0.59999389629810485"/>
        <bgColor indexed="65"/>
      </patternFill>
    </fill>
    <fill>
      <patternFill patternType="solid">
        <fgColor theme="7" tint="0.79998168889431442"/>
        <bgColor indexed="65"/>
      </patternFill>
    </fill>
  </fills>
  <borders count="60">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indexed="64"/>
      </right>
      <top style="thin">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thin">
        <color rgb="FF000000"/>
      </left>
      <right/>
      <top style="thin">
        <color rgb="FF000000"/>
      </top>
      <bottom style="thin">
        <color rgb="FF000000"/>
      </bottom>
      <diagonal/>
    </border>
    <border>
      <left style="thin">
        <color rgb="FF000000"/>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bottom style="medium">
        <color indexed="64"/>
      </bottom>
      <diagonal/>
    </border>
  </borders>
  <cellStyleXfs count="7">
    <xf numFmtId="0" fontId="0" fillId="0" borderId="0"/>
    <xf numFmtId="0" fontId="5" fillId="4" borderId="0" applyNumberFormat="0" applyBorder="0" applyAlignment="0" applyProtection="0"/>
    <xf numFmtId="9" fontId="5" fillId="0" borderId="0" applyFont="0" applyFill="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0" borderId="1"/>
    <xf numFmtId="0" fontId="5" fillId="0" borderId="1"/>
  </cellStyleXfs>
  <cellXfs count="307">
    <xf numFmtId="0" fontId="0" fillId="0" borderId="0" xfId="0"/>
    <xf numFmtId="3" fontId="1" fillId="0" borderId="1" xfId="0" applyNumberFormat="1" applyFont="1" applyBorder="1" applyAlignment="1">
      <alignment horizontal="left"/>
    </xf>
    <xf numFmtId="4" fontId="1" fillId="0" borderId="1" xfId="0" applyNumberFormat="1" applyFont="1" applyBorder="1" applyAlignment="1">
      <alignment horizontal="left"/>
    </xf>
    <xf numFmtId="3" fontId="1" fillId="0" borderId="1" xfId="0" applyNumberFormat="1" applyFont="1" applyBorder="1" applyAlignment="1">
      <alignment horizontal="right"/>
    </xf>
    <xf numFmtId="4" fontId="1" fillId="0" borderId="1" xfId="0" applyNumberFormat="1" applyFont="1" applyBorder="1"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1" fillId="0" borderId="1" xfId="0" applyFont="1" applyBorder="1" applyAlignment="1">
      <alignment horizontal="left"/>
    </xf>
    <xf numFmtId="0" fontId="0" fillId="0" borderId="0" xfId="0" applyAlignment="1">
      <alignment horizontal="left"/>
    </xf>
    <xf numFmtId="0" fontId="2" fillId="0" borderId="1" xfId="0" applyFont="1" applyBorder="1" applyAlignment="1">
      <alignment horizontal="left"/>
    </xf>
    <xf numFmtId="4" fontId="1" fillId="2" borderId="2" xfId="0" applyNumberFormat="1" applyFont="1" applyFill="1" applyBorder="1" applyAlignment="1">
      <alignment horizontal="right"/>
    </xf>
    <xf numFmtId="164" fontId="0" fillId="0" borderId="0" xfId="0" applyNumberFormat="1" applyAlignment="1">
      <alignment horizontal="right"/>
    </xf>
    <xf numFmtId="0" fontId="3" fillId="0" borderId="1" xfId="0" applyFont="1" applyBorder="1" applyAlignment="1">
      <alignment horizontal="left"/>
    </xf>
    <xf numFmtId="165" fontId="1" fillId="0" borderId="1" xfId="0" applyNumberFormat="1" applyFont="1" applyBorder="1" applyAlignment="1">
      <alignment horizontal="right"/>
    </xf>
    <xf numFmtId="165" fontId="0" fillId="0" borderId="0" xfId="0" applyNumberFormat="1" applyAlignment="1">
      <alignment horizontal="right"/>
    </xf>
    <xf numFmtId="0" fontId="4" fillId="0" borderId="1" xfId="0" applyFont="1" applyBorder="1" applyAlignment="1">
      <alignment horizontal="left"/>
    </xf>
    <xf numFmtId="165" fontId="1" fillId="2" borderId="2" xfId="0" applyNumberFormat="1" applyFont="1" applyFill="1" applyBorder="1" applyAlignment="1">
      <alignment horizontal="right"/>
    </xf>
    <xf numFmtId="4" fontId="1" fillId="2" borderId="3" xfId="0" applyNumberFormat="1" applyFont="1" applyFill="1" applyBorder="1" applyAlignment="1">
      <alignment horizontal="right"/>
    </xf>
    <xf numFmtId="4" fontId="1" fillId="0" borderId="3" xfId="0" applyNumberFormat="1" applyFont="1" applyBorder="1" applyAlignment="1">
      <alignment horizontal="right"/>
    </xf>
    <xf numFmtId="164" fontId="1" fillId="3" borderId="3" xfId="0" applyNumberFormat="1" applyFont="1" applyFill="1" applyBorder="1" applyAlignment="1">
      <alignment horizontal="right"/>
    </xf>
    <xf numFmtId="164" fontId="1" fillId="0" borderId="3" xfId="0" applyNumberFormat="1" applyFont="1" applyBorder="1" applyAlignment="1">
      <alignment horizontal="right"/>
    </xf>
    <xf numFmtId="3" fontId="1" fillId="0" borderId="4" xfId="0" applyNumberFormat="1" applyFont="1" applyBorder="1" applyAlignment="1">
      <alignment horizontal="right"/>
    </xf>
    <xf numFmtId="0" fontId="5" fillId="4" borderId="4" xfId="1" applyNumberFormat="1" applyBorder="1" applyAlignment="1">
      <alignment horizontal="right"/>
    </xf>
    <xf numFmtId="164" fontId="1" fillId="3" borderId="8" xfId="0" applyNumberFormat="1" applyFont="1" applyFill="1" applyBorder="1" applyAlignment="1">
      <alignment horizontal="right"/>
    </xf>
    <xf numFmtId="164" fontId="1" fillId="0" borderId="8" xfId="0" applyNumberFormat="1" applyFont="1" applyBorder="1" applyAlignment="1">
      <alignment horizontal="right"/>
    </xf>
    <xf numFmtId="0" fontId="1" fillId="0" borderId="4" xfId="0" applyFont="1" applyBorder="1" applyAlignment="1">
      <alignment horizontal="left"/>
    </xf>
    <xf numFmtId="0" fontId="5" fillId="4" borderId="11" xfId="1" applyBorder="1" applyAlignment="1">
      <alignment horizontal="left"/>
    </xf>
    <xf numFmtId="164" fontId="1" fillId="3" borderId="12" xfId="0" applyNumberFormat="1" applyFont="1" applyFill="1" applyBorder="1" applyAlignment="1">
      <alignment horizontal="right"/>
    </xf>
    <xf numFmtId="164" fontId="1" fillId="3" borderId="13" xfId="0" applyNumberFormat="1" applyFont="1" applyFill="1" applyBorder="1" applyAlignment="1">
      <alignment horizontal="right"/>
    </xf>
    <xf numFmtId="164" fontId="1" fillId="0" borderId="13" xfId="0" applyNumberFormat="1" applyFont="1" applyBorder="1" applyAlignment="1">
      <alignment horizontal="right"/>
    </xf>
    <xf numFmtId="0" fontId="5" fillId="4" borderId="14" xfId="1" applyBorder="1" applyAlignment="1">
      <alignment horizontal="left"/>
    </xf>
    <xf numFmtId="164" fontId="1" fillId="3" borderId="15" xfId="0" applyNumberFormat="1" applyFont="1" applyFill="1" applyBorder="1" applyAlignment="1">
      <alignment horizontal="right"/>
    </xf>
    <xf numFmtId="164" fontId="1" fillId="3" borderId="16" xfId="0" applyNumberFormat="1" applyFont="1" applyFill="1" applyBorder="1" applyAlignment="1">
      <alignment horizontal="right"/>
    </xf>
    <xf numFmtId="164" fontId="1" fillId="0" borderId="16" xfId="0" applyNumberFormat="1" applyFont="1" applyBorder="1" applyAlignment="1">
      <alignment horizontal="right"/>
    </xf>
    <xf numFmtId="0" fontId="5" fillId="4" borderId="17" xfId="1" applyBorder="1" applyAlignment="1">
      <alignment horizontal="left"/>
    </xf>
    <xf numFmtId="164" fontId="1" fillId="2" borderId="12" xfId="0" applyNumberFormat="1" applyFont="1" applyFill="1" applyBorder="1" applyAlignment="1">
      <alignment horizontal="right"/>
    </xf>
    <xf numFmtId="164" fontId="1" fillId="2" borderId="13" xfId="0" applyNumberFormat="1" applyFont="1" applyFill="1" applyBorder="1" applyAlignment="1">
      <alignment horizontal="right"/>
    </xf>
    <xf numFmtId="164" fontId="1" fillId="2" borderId="15" xfId="0" applyNumberFormat="1" applyFont="1" applyFill="1" applyBorder="1" applyAlignment="1">
      <alignment horizontal="right"/>
    </xf>
    <xf numFmtId="164" fontId="1" fillId="2" borderId="16" xfId="0" applyNumberFormat="1" applyFont="1" applyFill="1" applyBorder="1" applyAlignment="1">
      <alignment horizontal="right"/>
    </xf>
    <xf numFmtId="164" fontId="1" fillId="0" borderId="12" xfId="0" applyNumberFormat="1" applyFont="1" applyBorder="1" applyAlignment="1">
      <alignment horizontal="right"/>
    </xf>
    <xf numFmtId="164" fontId="1" fillId="0" borderId="15" xfId="0" applyNumberFormat="1" applyFont="1" applyBorder="1" applyAlignment="1">
      <alignment horizontal="right"/>
    </xf>
    <xf numFmtId="164" fontId="1" fillId="2" borderId="19" xfId="0" applyNumberFormat="1" applyFont="1" applyFill="1" applyBorder="1" applyAlignment="1">
      <alignment horizontal="right"/>
    </xf>
    <xf numFmtId="164" fontId="1" fillId="2" borderId="20" xfId="0" applyNumberFormat="1" applyFont="1" applyFill="1" applyBorder="1" applyAlignment="1">
      <alignment horizontal="right"/>
    </xf>
    <xf numFmtId="0" fontId="5" fillId="4" borderId="18" xfId="1" applyNumberFormat="1" applyBorder="1" applyAlignment="1">
      <alignment horizontal="left"/>
    </xf>
    <xf numFmtId="0" fontId="5" fillId="4" borderId="21" xfId="1" applyNumberFormat="1" applyBorder="1" applyAlignment="1">
      <alignment horizontal="right"/>
    </xf>
    <xf numFmtId="0" fontId="5" fillId="4" borderId="22" xfId="1" applyNumberFormat="1" applyBorder="1" applyAlignment="1">
      <alignment horizontal="right"/>
    </xf>
    <xf numFmtId="0" fontId="5" fillId="4" borderId="23" xfId="1" applyNumberFormat="1" applyBorder="1" applyAlignment="1">
      <alignment horizontal="right"/>
    </xf>
    <xf numFmtId="0" fontId="0" fillId="0" borderId="0" xfId="0" applyProtection="1">
      <protection hidden="1"/>
    </xf>
    <xf numFmtId="4" fontId="1" fillId="0" borderId="1" xfId="0" applyNumberFormat="1" applyFont="1" applyBorder="1" applyAlignment="1" applyProtection="1">
      <alignment horizontal="left"/>
      <protection hidden="1"/>
    </xf>
    <xf numFmtId="4" fontId="1" fillId="0" borderId="1" xfId="0" applyNumberFormat="1" applyFont="1" applyBorder="1" applyAlignment="1" applyProtection="1">
      <alignment horizontal="right"/>
      <protection hidden="1"/>
    </xf>
    <xf numFmtId="0" fontId="3" fillId="0" borderId="1" xfId="0" applyFont="1" applyBorder="1" applyAlignment="1" applyProtection="1">
      <alignment horizontal="left"/>
      <protection hidden="1"/>
    </xf>
    <xf numFmtId="4" fontId="1" fillId="2" borderId="2" xfId="0" applyNumberFormat="1" applyFont="1" applyFill="1" applyBorder="1" applyAlignment="1" applyProtection="1">
      <alignment horizontal="left"/>
      <protection hidden="1"/>
    </xf>
    <xf numFmtId="4" fontId="0" fillId="0" borderId="0" xfId="0" applyNumberFormat="1" applyAlignment="1" applyProtection="1">
      <alignment horizontal="right"/>
      <protection hidden="1"/>
    </xf>
    <xf numFmtId="0" fontId="5" fillId="4" borderId="24" xfId="1" applyBorder="1" applyAlignment="1">
      <alignment horizontal="center"/>
    </xf>
    <xf numFmtId="0" fontId="1" fillId="0" borderId="25" xfId="0" applyFont="1" applyBorder="1" applyAlignment="1">
      <alignment horizontal="left"/>
    </xf>
    <xf numFmtId="0" fontId="5" fillId="4" borderId="26" xfId="1" applyNumberFormat="1" applyBorder="1" applyAlignment="1">
      <alignment horizontal="right"/>
    </xf>
    <xf numFmtId="164" fontId="1" fillId="3" borderId="27" xfId="0" applyNumberFormat="1" applyFont="1" applyFill="1" applyBorder="1" applyAlignment="1">
      <alignment horizontal="right"/>
    </xf>
    <xf numFmtId="164" fontId="1" fillId="3" borderId="28" xfId="0" applyNumberFormat="1" applyFont="1" applyFill="1" applyBorder="1" applyAlignment="1">
      <alignment horizontal="right"/>
    </xf>
    <xf numFmtId="164" fontId="1" fillId="3" borderId="29" xfId="0" applyNumberFormat="1" applyFont="1" applyFill="1" applyBorder="1" applyAlignment="1">
      <alignment horizontal="right"/>
    </xf>
    <xf numFmtId="164" fontId="1" fillId="2" borderId="27" xfId="0" applyNumberFormat="1" applyFont="1" applyFill="1" applyBorder="1" applyAlignment="1">
      <alignment horizontal="right"/>
    </xf>
    <xf numFmtId="164" fontId="1" fillId="2" borderId="28" xfId="0" applyNumberFormat="1" applyFont="1" applyFill="1" applyBorder="1" applyAlignment="1">
      <alignment horizontal="right"/>
    </xf>
    <xf numFmtId="164" fontId="1" fillId="0" borderId="27" xfId="0" applyNumberFormat="1" applyFont="1" applyBorder="1" applyAlignment="1">
      <alignment horizontal="right"/>
    </xf>
    <xf numFmtId="164" fontId="1" fillId="0" borderId="29" xfId="0" applyNumberFormat="1" applyFont="1" applyBorder="1" applyAlignment="1">
      <alignment horizontal="right"/>
    </xf>
    <xf numFmtId="164" fontId="1" fillId="0" borderId="28" xfId="0" applyNumberFormat="1" applyFont="1" applyBorder="1" applyAlignment="1">
      <alignment horizontal="right"/>
    </xf>
    <xf numFmtId="164" fontId="1" fillId="2" borderId="30" xfId="0" applyNumberFormat="1" applyFont="1" applyFill="1" applyBorder="1" applyAlignment="1">
      <alignment horizontal="right"/>
    </xf>
    <xf numFmtId="0" fontId="5" fillId="4" borderId="4" xfId="1" applyBorder="1" applyAlignment="1">
      <alignment horizontal="center"/>
    </xf>
    <xf numFmtId="0" fontId="1" fillId="0" borderId="4" xfId="0" applyFont="1" applyBorder="1" applyAlignment="1">
      <alignment horizontal="left" wrapText="1"/>
    </xf>
    <xf numFmtId="0" fontId="4" fillId="0" borderId="32" xfId="0" applyFont="1" applyBorder="1" applyAlignment="1">
      <alignment horizontal="left"/>
    </xf>
    <xf numFmtId="0" fontId="1" fillId="0" borderId="32" xfId="0" applyFont="1" applyBorder="1" applyAlignment="1">
      <alignment horizontal="left" wrapText="1"/>
    </xf>
    <xf numFmtId="0" fontId="1" fillId="0" borderId="32" xfId="0" applyFont="1" applyBorder="1" applyAlignment="1">
      <alignment horizontal="left"/>
    </xf>
    <xf numFmtId="0" fontId="1" fillId="0" borderId="33" xfId="0" applyFont="1" applyBorder="1" applyAlignment="1">
      <alignment horizontal="left"/>
    </xf>
    <xf numFmtId="0" fontId="4" fillId="0" borderId="31" xfId="0" applyFont="1" applyBorder="1" applyAlignment="1">
      <alignment horizontal="left"/>
    </xf>
    <xf numFmtId="0" fontId="4" fillId="0" borderId="33" xfId="0" applyFont="1" applyBorder="1" applyAlignment="1">
      <alignment horizontal="left"/>
    </xf>
    <xf numFmtId="0" fontId="1" fillId="0" borderId="31" xfId="0" applyFont="1" applyBorder="1" applyAlignment="1">
      <alignment horizontal="left" wrapText="1"/>
    </xf>
    <xf numFmtId="0" fontId="1" fillId="0" borderId="33" xfId="0" applyFont="1" applyBorder="1" applyAlignment="1">
      <alignment horizontal="left" wrapText="1"/>
    </xf>
    <xf numFmtId="0" fontId="0" fillId="0" borderId="24" xfId="0" applyBorder="1"/>
    <xf numFmtId="4" fontId="1" fillId="0" borderId="5" xfId="0" applyNumberFormat="1" applyFont="1" applyBorder="1" applyAlignment="1">
      <alignment horizontal="right"/>
    </xf>
    <xf numFmtId="4" fontId="1" fillId="2" borderId="29" xfId="0" applyNumberFormat="1" applyFont="1" applyFill="1" applyBorder="1" applyAlignment="1">
      <alignment horizontal="right"/>
    </xf>
    <xf numFmtId="0" fontId="0" fillId="0" borderId="4" xfId="0" applyBorder="1"/>
    <xf numFmtId="4" fontId="1" fillId="2" borderId="8" xfId="0" applyNumberFormat="1" applyFont="1" applyFill="1" applyBorder="1" applyAlignment="1">
      <alignment horizontal="right"/>
    </xf>
    <xf numFmtId="0" fontId="5" fillId="4" borderId="32" xfId="1" applyBorder="1" applyAlignment="1">
      <alignment horizontal="left"/>
    </xf>
    <xf numFmtId="0" fontId="5" fillId="4" borderId="33" xfId="1" applyBorder="1" applyAlignment="1">
      <alignment horizontal="left"/>
    </xf>
    <xf numFmtId="0" fontId="5" fillId="4" borderId="9" xfId="1" applyNumberFormat="1" applyBorder="1" applyAlignment="1">
      <alignment horizontal="left"/>
    </xf>
    <xf numFmtId="0" fontId="5" fillId="4" borderId="23" xfId="1" applyBorder="1" applyAlignment="1">
      <alignment horizontal="center"/>
    </xf>
    <xf numFmtId="0" fontId="0" fillId="4" borderId="11" xfId="1" applyFont="1" applyBorder="1" applyAlignment="1">
      <alignment horizontal="left"/>
    </xf>
    <xf numFmtId="0" fontId="0" fillId="4" borderId="17" xfId="1" applyFont="1" applyBorder="1" applyAlignment="1">
      <alignment horizontal="left"/>
    </xf>
    <xf numFmtId="0" fontId="0" fillId="4" borderId="14" xfId="1" applyFont="1" applyBorder="1" applyAlignment="1">
      <alignment horizontal="left"/>
    </xf>
    <xf numFmtId="0" fontId="0" fillId="4" borderId="18" xfId="1" applyFont="1" applyBorder="1" applyAlignment="1">
      <alignment horizontal="left"/>
    </xf>
    <xf numFmtId="0" fontId="0" fillId="4" borderId="32" xfId="1" applyFont="1" applyBorder="1" applyAlignment="1">
      <alignment horizontal="left"/>
    </xf>
    <xf numFmtId="0" fontId="0" fillId="4" borderId="33" xfId="1" applyFont="1" applyBorder="1" applyAlignment="1">
      <alignment horizontal="left"/>
    </xf>
    <xf numFmtId="0" fontId="5" fillId="4" borderId="31" xfId="1" applyBorder="1" applyAlignment="1">
      <alignment horizontal="left"/>
    </xf>
    <xf numFmtId="4" fontId="1" fillId="0" borderId="13" xfId="0" applyNumberFormat="1" applyFont="1" applyBorder="1" applyAlignment="1">
      <alignment horizontal="right"/>
    </xf>
    <xf numFmtId="0" fontId="0" fillId="0" borderId="37" xfId="0" applyBorder="1"/>
    <xf numFmtId="4" fontId="1" fillId="0" borderId="16" xfId="0" applyNumberFormat="1" applyFont="1" applyBorder="1" applyAlignment="1">
      <alignment horizontal="right"/>
    </xf>
    <xf numFmtId="0" fontId="0" fillId="0" borderId="38" xfId="0" applyBorder="1"/>
    <xf numFmtId="4" fontId="1" fillId="2" borderId="7" xfId="0" applyNumberFormat="1" applyFont="1" applyFill="1" applyBorder="1" applyAlignment="1">
      <alignment horizontal="right"/>
    </xf>
    <xf numFmtId="4" fontId="1" fillId="2" borderId="5" xfId="0" applyNumberFormat="1" applyFont="1" applyFill="1" applyBorder="1" applyAlignment="1">
      <alignment horizontal="right"/>
    </xf>
    <xf numFmtId="4" fontId="1" fillId="2" borderId="36" xfId="0" applyNumberFormat="1" applyFont="1" applyFill="1" applyBorder="1" applyAlignment="1">
      <alignment horizontal="right"/>
    </xf>
    <xf numFmtId="0" fontId="0" fillId="4" borderId="31" xfId="1" applyFont="1" applyBorder="1" applyAlignment="1">
      <alignment horizontal="left"/>
    </xf>
    <xf numFmtId="0" fontId="0" fillId="0" borderId="39" xfId="0" applyBorder="1"/>
    <xf numFmtId="4" fontId="1" fillId="2" borderId="12" xfId="0" applyNumberFormat="1" applyFont="1" applyFill="1" applyBorder="1" applyAlignment="1">
      <alignment horizontal="right"/>
    </xf>
    <xf numFmtId="4" fontId="1" fillId="2" borderId="13" xfId="0" applyNumberFormat="1" applyFont="1" applyFill="1" applyBorder="1" applyAlignment="1">
      <alignment horizontal="right"/>
    </xf>
    <xf numFmtId="4" fontId="1" fillId="2" borderId="27" xfId="0" applyNumberFormat="1" applyFont="1" applyFill="1" applyBorder="1" applyAlignment="1">
      <alignment horizontal="right"/>
    </xf>
    <xf numFmtId="4" fontId="1" fillId="2" borderId="15" xfId="0" applyNumberFormat="1" applyFont="1" applyFill="1" applyBorder="1" applyAlignment="1">
      <alignment horizontal="right"/>
    </xf>
    <xf numFmtId="4" fontId="1" fillId="2" borderId="16" xfId="0" applyNumberFormat="1" applyFont="1" applyFill="1" applyBorder="1" applyAlignment="1">
      <alignment horizontal="right"/>
    </xf>
    <xf numFmtId="4" fontId="1" fillId="2" borderId="28" xfId="0" applyNumberFormat="1" applyFont="1" applyFill="1" applyBorder="1" applyAlignment="1">
      <alignment horizontal="right"/>
    </xf>
    <xf numFmtId="0" fontId="0" fillId="4" borderId="9" xfId="1" applyFont="1" applyBorder="1" applyAlignment="1">
      <alignment horizontal="left"/>
    </xf>
    <xf numFmtId="4" fontId="1" fillId="2" borderId="19" xfId="0" applyNumberFormat="1" applyFont="1" applyFill="1" applyBorder="1" applyAlignment="1">
      <alignment horizontal="right"/>
    </xf>
    <xf numFmtId="4" fontId="1" fillId="2" borderId="20" xfId="0" applyNumberFormat="1" applyFont="1" applyFill="1" applyBorder="1" applyAlignment="1">
      <alignment horizontal="right"/>
    </xf>
    <xf numFmtId="4" fontId="1" fillId="2" borderId="30" xfId="0" applyNumberFormat="1" applyFont="1" applyFill="1" applyBorder="1" applyAlignment="1">
      <alignment horizontal="right"/>
    </xf>
    <xf numFmtId="0" fontId="1" fillId="0" borderId="9" xfId="0" applyFont="1" applyBorder="1" applyAlignment="1">
      <alignment horizontal="left"/>
    </xf>
    <xf numFmtId="0" fontId="5" fillId="4" borderId="9" xfId="1" applyBorder="1" applyAlignment="1">
      <alignment horizontal="center"/>
    </xf>
    <xf numFmtId="0" fontId="0" fillId="0" borderId="31" xfId="0" applyBorder="1"/>
    <xf numFmtId="0" fontId="0" fillId="0" borderId="33" xfId="0" applyBorder="1"/>
    <xf numFmtId="0" fontId="0" fillId="0" borderId="32" xfId="0" applyBorder="1"/>
    <xf numFmtId="0" fontId="5" fillId="4" borderId="4" xfId="1" applyNumberFormat="1" applyBorder="1"/>
    <xf numFmtId="0" fontId="5" fillId="4" borderId="18" xfId="1" applyNumberFormat="1" applyBorder="1"/>
    <xf numFmtId="0" fontId="0" fillId="0" borderId="34" xfId="0" applyBorder="1"/>
    <xf numFmtId="0" fontId="5" fillId="4" borderId="9" xfId="1" applyNumberFormat="1" applyBorder="1" applyAlignment="1">
      <alignment horizontal="center"/>
    </xf>
    <xf numFmtId="0" fontId="5" fillId="4" borderId="9" xfId="1" applyNumberFormat="1" applyBorder="1"/>
    <xf numFmtId="0" fontId="0" fillId="0" borderId="40" xfId="0" applyBorder="1"/>
    <xf numFmtId="4" fontId="1" fillId="2" borderId="41" xfId="0" applyNumberFormat="1" applyFont="1" applyFill="1" applyBorder="1" applyAlignment="1">
      <alignment horizontal="right"/>
    </xf>
    <xf numFmtId="4" fontId="1" fillId="2" borderId="42" xfId="0" applyNumberFormat="1" applyFont="1" applyFill="1" applyBorder="1" applyAlignment="1">
      <alignment horizontal="right"/>
    </xf>
    <xf numFmtId="4" fontId="1" fillId="0" borderId="42" xfId="0" applyNumberFormat="1" applyFont="1" applyBorder="1" applyAlignment="1">
      <alignment horizontal="right"/>
    </xf>
    <xf numFmtId="4" fontId="1" fillId="2" borderId="43" xfId="0" applyNumberFormat="1" applyFont="1" applyFill="1" applyBorder="1" applyAlignment="1">
      <alignment horizontal="right"/>
    </xf>
    <xf numFmtId="0" fontId="1" fillId="0" borderId="31" xfId="0" applyFont="1" applyBorder="1" applyAlignment="1">
      <alignment horizontal="left"/>
    </xf>
    <xf numFmtId="0" fontId="0" fillId="0" borderId="9" xfId="0" applyBorder="1"/>
    <xf numFmtId="4" fontId="1" fillId="0" borderId="19" xfId="0" applyNumberFormat="1" applyFont="1" applyBorder="1" applyAlignment="1">
      <alignment horizontal="right"/>
    </xf>
    <xf numFmtId="4" fontId="1" fillId="0" borderId="20" xfId="0" applyNumberFormat="1" applyFont="1" applyBorder="1" applyAlignment="1">
      <alignment horizontal="right"/>
    </xf>
    <xf numFmtId="4" fontId="1" fillId="0" borderId="30" xfId="0" applyNumberFormat="1" applyFont="1" applyBorder="1" applyAlignment="1">
      <alignment horizontal="right"/>
    </xf>
    <xf numFmtId="0" fontId="5" fillId="4" borderId="34" xfId="1" applyBorder="1"/>
    <xf numFmtId="0" fontId="5" fillId="4" borderId="40" xfId="1" applyBorder="1"/>
    <xf numFmtId="0" fontId="5" fillId="4" borderId="31" xfId="1" applyBorder="1"/>
    <xf numFmtId="0" fontId="5" fillId="4" borderId="32" xfId="1" applyBorder="1"/>
    <xf numFmtId="0" fontId="5" fillId="4" borderId="33" xfId="1" applyBorder="1"/>
    <xf numFmtId="0" fontId="5" fillId="4" borderId="9" xfId="1" applyBorder="1"/>
    <xf numFmtId="0" fontId="5" fillId="4" borderId="4" xfId="1" applyBorder="1"/>
    <xf numFmtId="0" fontId="0" fillId="4" borderId="4" xfId="1" applyFont="1" applyBorder="1"/>
    <xf numFmtId="0" fontId="0" fillId="4" borderId="4" xfId="1" applyFont="1" applyBorder="1" applyAlignment="1">
      <alignment horizontal="left"/>
    </xf>
    <xf numFmtId="3" fontId="1" fillId="0" borderId="4" xfId="0" applyNumberFormat="1" applyFont="1" applyBorder="1" applyAlignment="1">
      <alignment horizontal="center"/>
    </xf>
    <xf numFmtId="0" fontId="5" fillId="4" borderId="18" xfId="1" applyBorder="1"/>
    <xf numFmtId="0" fontId="5" fillId="4" borderId="11" xfId="1" applyBorder="1"/>
    <xf numFmtId="3" fontId="1" fillId="0" borderId="44" xfId="0" applyNumberFormat="1" applyFont="1" applyBorder="1" applyAlignment="1">
      <alignment horizontal="center"/>
    </xf>
    <xf numFmtId="0" fontId="5" fillId="4" borderId="14" xfId="1" applyBorder="1"/>
    <xf numFmtId="3" fontId="1" fillId="0" borderId="45" xfId="0" applyNumberFormat="1" applyFont="1" applyBorder="1" applyAlignment="1">
      <alignment horizontal="center"/>
    </xf>
    <xf numFmtId="0" fontId="0" fillId="4" borderId="11" xfId="1" applyFont="1" applyBorder="1"/>
    <xf numFmtId="0" fontId="0" fillId="4" borderId="17" xfId="1" applyFont="1" applyBorder="1"/>
    <xf numFmtId="0" fontId="0" fillId="4" borderId="14" xfId="1" applyFont="1" applyBorder="1"/>
    <xf numFmtId="0" fontId="1" fillId="0" borderId="37" xfId="0" applyFont="1" applyBorder="1" applyAlignment="1">
      <alignment horizontal="left"/>
    </xf>
    <xf numFmtId="0" fontId="1" fillId="0" borderId="38" xfId="0" applyFont="1" applyBorder="1" applyAlignment="1">
      <alignment horizontal="left"/>
    </xf>
    <xf numFmtId="0" fontId="5" fillId="4" borderId="17" xfId="1" applyBorder="1"/>
    <xf numFmtId="0" fontId="0" fillId="4" borderId="18" xfId="1" applyFont="1" applyBorder="1"/>
    <xf numFmtId="3" fontId="1" fillId="0" borderId="22" xfId="0" applyNumberFormat="1" applyFont="1" applyBorder="1" applyAlignment="1">
      <alignment horizontal="center"/>
    </xf>
    <xf numFmtId="0" fontId="0" fillId="0" borderId="23" xfId="0" applyBorder="1"/>
    <xf numFmtId="3" fontId="5" fillId="4" borderId="22" xfId="1" applyNumberFormat="1" applyBorder="1" applyAlignment="1">
      <alignment horizontal="center"/>
    </xf>
    <xf numFmtId="4" fontId="1" fillId="2" borderId="4" xfId="0" applyNumberFormat="1" applyFont="1" applyFill="1" applyBorder="1" applyAlignment="1">
      <alignment horizontal="right"/>
    </xf>
    <xf numFmtId="4" fontId="1" fillId="0" borderId="4" xfId="0" applyNumberFormat="1" applyFont="1" applyBorder="1" applyAlignment="1">
      <alignment horizontal="right"/>
    </xf>
    <xf numFmtId="165" fontId="1" fillId="0" borderId="4" xfId="0" applyNumberFormat="1" applyFont="1" applyBorder="1" applyAlignment="1">
      <alignment horizontal="right"/>
    </xf>
    <xf numFmtId="4" fontId="1" fillId="2" borderId="6" xfId="0" applyNumberFormat="1" applyFont="1" applyFill="1" applyBorder="1" applyAlignment="1">
      <alignment horizontal="right"/>
    </xf>
    <xf numFmtId="165" fontId="1" fillId="0" borderId="6" xfId="0" applyNumberFormat="1" applyFont="1" applyBorder="1" applyAlignment="1">
      <alignment horizontal="right"/>
    </xf>
    <xf numFmtId="4" fontId="1" fillId="0" borderId="10" xfId="0" applyNumberFormat="1" applyFont="1" applyBorder="1" applyAlignment="1">
      <alignment horizontal="right"/>
    </xf>
    <xf numFmtId="4" fontId="1" fillId="0" borderId="47" xfId="0" applyNumberFormat="1" applyFont="1" applyBorder="1" applyAlignment="1">
      <alignment horizontal="right"/>
    </xf>
    <xf numFmtId="4" fontId="1" fillId="0" borderId="35" xfId="0" applyNumberFormat="1" applyFont="1" applyBorder="1" applyAlignment="1">
      <alignment horizontal="right"/>
    </xf>
    <xf numFmtId="4" fontId="1" fillId="2" borderId="35" xfId="0" applyNumberFormat="1" applyFont="1" applyFill="1" applyBorder="1" applyAlignment="1">
      <alignment horizontal="right"/>
    </xf>
    <xf numFmtId="165" fontId="1" fillId="0" borderId="35" xfId="0" applyNumberFormat="1" applyFont="1" applyBorder="1" applyAlignment="1">
      <alignment horizontal="right"/>
    </xf>
    <xf numFmtId="4" fontId="1" fillId="2" borderId="48" xfId="0" applyNumberFormat="1" applyFont="1" applyFill="1" applyBorder="1" applyAlignment="1">
      <alignment horizontal="right"/>
    </xf>
    <xf numFmtId="4" fontId="1" fillId="2" borderId="44" xfId="0" applyNumberFormat="1" applyFont="1" applyFill="1" applyBorder="1" applyAlignment="1">
      <alignment horizontal="right"/>
    </xf>
    <xf numFmtId="4" fontId="1" fillId="0" borderId="44" xfId="0" applyNumberFormat="1" applyFont="1" applyBorder="1" applyAlignment="1">
      <alignment horizontal="right"/>
    </xf>
    <xf numFmtId="4" fontId="1" fillId="0" borderId="49" xfId="0" applyNumberFormat="1" applyFont="1" applyBorder="1" applyAlignment="1">
      <alignment horizontal="right"/>
    </xf>
    <xf numFmtId="4" fontId="1" fillId="2" borderId="50" xfId="0" applyNumberFormat="1" applyFont="1" applyFill="1" applyBorder="1" applyAlignment="1">
      <alignment horizontal="right"/>
    </xf>
    <xf numFmtId="4" fontId="1" fillId="2" borderId="45" xfId="0" applyNumberFormat="1" applyFont="1" applyFill="1" applyBorder="1" applyAlignment="1">
      <alignment horizontal="right"/>
    </xf>
    <xf numFmtId="4" fontId="1" fillId="0" borderId="45" xfId="0" applyNumberFormat="1" applyFont="1" applyBorder="1" applyAlignment="1">
      <alignment horizontal="right"/>
    </xf>
    <xf numFmtId="4" fontId="1" fillId="0" borderId="51" xfId="0" applyNumberFormat="1" applyFont="1" applyBorder="1" applyAlignment="1">
      <alignment horizontal="right"/>
    </xf>
    <xf numFmtId="4" fontId="1" fillId="2" borderId="49" xfId="0" applyNumberFormat="1" applyFont="1" applyFill="1" applyBorder="1" applyAlignment="1">
      <alignment horizontal="right"/>
    </xf>
    <xf numFmtId="4" fontId="1" fillId="2" borderId="51" xfId="0" applyNumberFormat="1" applyFont="1" applyFill="1" applyBorder="1" applyAlignment="1">
      <alignment horizontal="right"/>
    </xf>
    <xf numFmtId="165" fontId="1" fillId="0" borderId="10" xfId="0" applyNumberFormat="1" applyFont="1" applyBorder="1" applyAlignment="1">
      <alignment horizontal="right"/>
    </xf>
    <xf numFmtId="165" fontId="1" fillId="0" borderId="48" xfId="0" applyNumberFormat="1" applyFont="1" applyBorder="1" applyAlignment="1">
      <alignment horizontal="right"/>
    </xf>
    <xf numFmtId="165" fontId="1" fillId="0" borderId="44" xfId="0" applyNumberFormat="1" applyFont="1" applyBorder="1" applyAlignment="1">
      <alignment horizontal="right"/>
    </xf>
    <xf numFmtId="165" fontId="1" fillId="0" borderId="49" xfId="0" applyNumberFormat="1" applyFont="1" applyBorder="1" applyAlignment="1">
      <alignment horizontal="right"/>
    </xf>
    <xf numFmtId="165" fontId="1" fillId="0" borderId="50" xfId="0" applyNumberFormat="1" applyFont="1" applyBorder="1" applyAlignment="1">
      <alignment horizontal="right"/>
    </xf>
    <xf numFmtId="165" fontId="1" fillId="0" borderId="45" xfId="0" applyNumberFormat="1" applyFont="1" applyBorder="1" applyAlignment="1">
      <alignment horizontal="right"/>
    </xf>
    <xf numFmtId="165" fontId="1" fillId="0" borderId="51" xfId="0" applyNumberFormat="1" applyFont="1" applyBorder="1" applyAlignment="1">
      <alignment horizontal="right"/>
    </xf>
    <xf numFmtId="165" fontId="1" fillId="0" borderId="21" xfId="0" applyNumberFormat="1" applyFont="1" applyBorder="1" applyAlignment="1">
      <alignment horizontal="right"/>
    </xf>
    <xf numFmtId="165" fontId="1" fillId="0" borderId="22" xfId="0" applyNumberFormat="1" applyFont="1" applyBorder="1" applyAlignment="1">
      <alignment horizontal="right"/>
    </xf>
    <xf numFmtId="165" fontId="1" fillId="0" borderId="26" xfId="0" applyNumberFormat="1" applyFont="1" applyBorder="1" applyAlignment="1">
      <alignment horizontal="right"/>
    </xf>
    <xf numFmtId="165" fontId="1" fillId="5" borderId="48" xfId="0" applyNumberFormat="1" applyFont="1" applyFill="1" applyBorder="1" applyAlignment="1">
      <alignment horizontal="right"/>
    </xf>
    <xf numFmtId="165" fontId="1" fillId="5" borderId="44" xfId="0" applyNumberFormat="1" applyFont="1" applyFill="1" applyBorder="1" applyAlignment="1">
      <alignment horizontal="right"/>
    </xf>
    <xf numFmtId="165" fontId="1" fillId="5" borderId="49" xfId="0" applyNumberFormat="1" applyFont="1" applyFill="1" applyBorder="1" applyAlignment="1">
      <alignment horizontal="right"/>
    </xf>
    <xf numFmtId="0" fontId="0" fillId="4" borderId="4" xfId="1" applyNumberFormat="1" applyFont="1" applyBorder="1" applyAlignment="1">
      <alignment horizontal="right"/>
    </xf>
    <xf numFmtId="4" fontId="1" fillId="5" borderId="4" xfId="0" applyNumberFormat="1" applyFont="1" applyFill="1" applyBorder="1" applyAlignment="1">
      <alignment horizontal="center"/>
    </xf>
    <xf numFmtId="165" fontId="1" fillId="0" borderId="4" xfId="0" applyNumberFormat="1" applyFont="1" applyBorder="1" applyAlignment="1">
      <alignment horizontal="left"/>
    </xf>
    <xf numFmtId="3" fontId="1" fillId="0" borderId="6" xfId="0" applyNumberFormat="1" applyFont="1" applyBorder="1" applyAlignment="1">
      <alignment horizontal="right"/>
    </xf>
    <xf numFmtId="3" fontId="1" fillId="0" borderId="46" xfId="0" applyNumberFormat="1" applyFont="1" applyBorder="1" applyAlignment="1">
      <alignment horizontal="right"/>
    </xf>
    <xf numFmtId="3" fontId="1" fillId="0" borderId="10" xfId="0" applyNumberFormat="1" applyFont="1" applyBorder="1" applyAlignment="1">
      <alignment horizontal="right"/>
    </xf>
    <xf numFmtId="165" fontId="1" fillId="0" borderId="10" xfId="0" applyNumberFormat="1" applyFont="1" applyBorder="1" applyAlignment="1">
      <alignment horizontal="left"/>
    </xf>
    <xf numFmtId="0" fontId="0" fillId="0" borderId="52" xfId="0" applyBorder="1"/>
    <xf numFmtId="3" fontId="1" fillId="0" borderId="50" xfId="0" applyNumberFormat="1" applyFont="1" applyBorder="1" applyAlignment="1">
      <alignment horizontal="right"/>
    </xf>
    <xf numFmtId="3" fontId="1" fillId="0" borderId="45" xfId="0" applyNumberFormat="1" applyFont="1" applyBorder="1" applyAlignment="1">
      <alignment horizontal="right"/>
    </xf>
    <xf numFmtId="3" fontId="1" fillId="0" borderId="47" xfId="0" applyNumberFormat="1" applyFont="1" applyBorder="1" applyAlignment="1">
      <alignment horizontal="right"/>
    </xf>
    <xf numFmtId="3" fontId="1" fillId="0" borderId="35" xfId="0" applyNumberFormat="1" applyFont="1" applyBorder="1" applyAlignment="1">
      <alignment horizontal="right"/>
    </xf>
    <xf numFmtId="3" fontId="1" fillId="0" borderId="51" xfId="0" applyNumberFormat="1" applyFont="1" applyBorder="1" applyAlignment="1">
      <alignment horizontal="right"/>
    </xf>
    <xf numFmtId="166" fontId="1" fillId="0" borderId="4" xfId="0" applyNumberFormat="1" applyFont="1" applyBorder="1" applyAlignment="1">
      <alignment horizontal="right"/>
    </xf>
    <xf numFmtId="166" fontId="1" fillId="0" borderId="45" xfId="0" applyNumberFormat="1" applyFont="1" applyBorder="1" applyAlignment="1">
      <alignment horizontal="right"/>
    </xf>
    <xf numFmtId="166" fontId="1" fillId="0" borderId="6" xfId="0" applyNumberFormat="1" applyFont="1" applyBorder="1" applyAlignment="1">
      <alignment horizontal="right"/>
    </xf>
    <xf numFmtId="166" fontId="1" fillId="0" borderId="50" xfId="0" applyNumberFormat="1" applyFont="1" applyBorder="1" applyAlignment="1">
      <alignment horizontal="right"/>
    </xf>
    <xf numFmtId="0" fontId="5" fillId="4" borderId="53" xfId="1" applyBorder="1"/>
    <xf numFmtId="166" fontId="1" fillId="0" borderId="35" xfId="0" applyNumberFormat="1" applyFont="1" applyBorder="1" applyAlignment="1">
      <alignment horizontal="right"/>
    </xf>
    <xf numFmtId="166" fontId="1" fillId="0" borderId="51" xfId="0" applyNumberFormat="1" applyFont="1" applyBorder="1" applyAlignment="1">
      <alignment horizontal="right"/>
    </xf>
    <xf numFmtId="164" fontId="1" fillId="0" borderId="46" xfId="0" applyNumberFormat="1" applyFont="1" applyBorder="1" applyAlignment="1">
      <alignment horizontal="right"/>
    </xf>
    <xf numFmtId="164" fontId="1" fillId="0" borderId="10" xfId="0" applyNumberFormat="1" applyFont="1" applyBorder="1" applyAlignment="1">
      <alignment horizontal="right"/>
    </xf>
    <xf numFmtId="164" fontId="1" fillId="0" borderId="47" xfId="0" applyNumberFormat="1" applyFont="1" applyBorder="1" applyAlignment="1">
      <alignment horizontal="right"/>
    </xf>
    <xf numFmtId="164" fontId="1" fillId="0" borderId="6" xfId="0" applyNumberFormat="1" applyFont="1" applyBorder="1" applyAlignment="1">
      <alignment horizontal="right"/>
    </xf>
    <xf numFmtId="164" fontId="1" fillId="0" borderId="4" xfId="0" applyNumberFormat="1" applyFont="1" applyBorder="1" applyAlignment="1">
      <alignment horizontal="right"/>
    </xf>
    <xf numFmtId="164" fontId="1" fillId="0" borderId="35" xfId="0" applyNumberFormat="1" applyFont="1" applyBorder="1" applyAlignment="1">
      <alignment horizontal="right"/>
    </xf>
    <xf numFmtId="164" fontId="1" fillId="2" borderId="4" xfId="0" applyNumberFormat="1" applyFont="1" applyFill="1" applyBorder="1" applyAlignment="1">
      <alignment horizontal="right"/>
    </xf>
    <xf numFmtId="0" fontId="0" fillId="0" borderId="17" xfId="0" applyBorder="1"/>
    <xf numFmtId="0" fontId="0" fillId="0" borderId="14" xfId="0" applyBorder="1"/>
    <xf numFmtId="164" fontId="1" fillId="2" borderId="39" xfId="0" applyNumberFormat="1" applyFont="1" applyFill="1" applyBorder="1" applyAlignment="1">
      <alignment horizontal="right"/>
    </xf>
    <xf numFmtId="164" fontId="1" fillId="2" borderId="45" xfId="0" applyNumberFormat="1" applyFont="1" applyFill="1" applyBorder="1" applyAlignment="1">
      <alignment horizontal="right"/>
    </xf>
    <xf numFmtId="164" fontId="1" fillId="0" borderId="45" xfId="0" applyNumberFormat="1" applyFont="1" applyBorder="1" applyAlignment="1">
      <alignment horizontal="right"/>
    </xf>
    <xf numFmtId="164" fontId="1" fillId="2" borderId="38" xfId="0" applyNumberFormat="1" applyFont="1" applyFill="1" applyBorder="1" applyAlignment="1">
      <alignment horizontal="right"/>
    </xf>
    <xf numFmtId="164" fontId="1" fillId="2" borderId="6" xfId="0" applyNumberFormat="1" applyFont="1" applyFill="1" applyBorder="1" applyAlignment="1">
      <alignment horizontal="right"/>
    </xf>
    <xf numFmtId="164" fontId="1" fillId="2" borderId="50" xfId="0" applyNumberFormat="1" applyFont="1" applyFill="1" applyBorder="1" applyAlignment="1">
      <alignment horizontal="right"/>
    </xf>
    <xf numFmtId="164" fontId="1" fillId="2" borderId="46" xfId="0" applyNumberFormat="1" applyFont="1" applyFill="1" applyBorder="1" applyAlignment="1">
      <alignment horizontal="right"/>
    </xf>
    <xf numFmtId="164" fontId="1" fillId="2" borderId="10" xfId="0" applyNumberFormat="1" applyFont="1" applyFill="1" applyBorder="1" applyAlignment="1">
      <alignment horizontal="right"/>
    </xf>
    <xf numFmtId="164" fontId="1" fillId="2" borderId="52" xfId="0" applyNumberFormat="1" applyFont="1" applyFill="1" applyBorder="1" applyAlignment="1">
      <alignment horizontal="right"/>
    </xf>
    <xf numFmtId="0" fontId="0" fillId="0" borderId="53" xfId="0" applyBorder="1"/>
    <xf numFmtId="3" fontId="5" fillId="4" borderId="4" xfId="1" applyNumberFormat="1" applyBorder="1" applyAlignment="1">
      <alignment horizontal="center"/>
    </xf>
    <xf numFmtId="0" fontId="0" fillId="4" borderId="21" xfId="1" applyNumberFormat="1" applyFont="1" applyBorder="1" applyAlignment="1">
      <alignment horizontal="center"/>
    </xf>
    <xf numFmtId="4" fontId="1" fillId="0" borderId="46" xfId="0" applyNumberFormat="1" applyFont="1" applyBorder="1" applyAlignment="1">
      <alignment horizontal="center"/>
    </xf>
    <xf numFmtId="3" fontId="1" fillId="3" borderId="12" xfId="0" applyNumberFormat="1" applyFont="1" applyFill="1" applyBorder="1" applyAlignment="1">
      <alignment horizontal="right"/>
    </xf>
    <xf numFmtId="3" fontId="1" fillId="3" borderId="13" xfId="0" applyNumberFormat="1" applyFont="1" applyFill="1" applyBorder="1" applyAlignment="1">
      <alignment horizontal="right"/>
    </xf>
    <xf numFmtId="3" fontId="1" fillId="0" borderId="13" xfId="0" applyNumberFormat="1" applyFont="1" applyBorder="1" applyAlignment="1">
      <alignment horizontal="right"/>
    </xf>
    <xf numFmtId="3" fontId="1" fillId="3" borderId="27" xfId="0" applyNumberFormat="1" applyFont="1" applyFill="1" applyBorder="1" applyAlignment="1">
      <alignment horizontal="right"/>
    </xf>
    <xf numFmtId="3" fontId="1" fillId="3" borderId="15" xfId="0" applyNumberFormat="1" applyFont="1" applyFill="1" applyBorder="1" applyAlignment="1">
      <alignment horizontal="right"/>
    </xf>
    <xf numFmtId="3" fontId="1" fillId="3" borderId="16" xfId="0" applyNumberFormat="1" applyFont="1" applyFill="1" applyBorder="1" applyAlignment="1">
      <alignment horizontal="right"/>
    </xf>
    <xf numFmtId="3" fontId="1" fillId="0" borderId="16" xfId="0" applyNumberFormat="1" applyFont="1" applyBorder="1" applyAlignment="1">
      <alignment horizontal="right"/>
    </xf>
    <xf numFmtId="3" fontId="1" fillId="3" borderId="28" xfId="0" applyNumberFormat="1" applyFont="1" applyFill="1" applyBorder="1" applyAlignment="1">
      <alignment horizontal="right"/>
    </xf>
    <xf numFmtId="3" fontId="1" fillId="3" borderId="8" xfId="0" applyNumberFormat="1" applyFont="1" applyFill="1" applyBorder="1" applyAlignment="1">
      <alignment horizontal="right"/>
    </xf>
    <xf numFmtId="3" fontId="1" fillId="3" borderId="3" xfId="0" applyNumberFormat="1" applyFont="1" applyFill="1" applyBorder="1" applyAlignment="1">
      <alignment horizontal="right"/>
    </xf>
    <xf numFmtId="3" fontId="1" fillId="0" borderId="3" xfId="0" applyNumberFormat="1" applyFont="1" applyBorder="1" applyAlignment="1">
      <alignment horizontal="right"/>
    </xf>
    <xf numFmtId="3" fontId="1" fillId="3" borderId="29" xfId="0" applyNumberFormat="1" applyFont="1" applyFill="1" applyBorder="1" applyAlignment="1">
      <alignment horizontal="right"/>
    </xf>
    <xf numFmtId="3" fontId="1" fillId="2" borderId="12" xfId="0" applyNumberFormat="1" applyFont="1" applyFill="1" applyBorder="1" applyAlignment="1">
      <alignment horizontal="right"/>
    </xf>
    <xf numFmtId="3" fontId="1" fillId="2" borderId="13" xfId="0" applyNumberFormat="1" applyFont="1" applyFill="1" applyBorder="1" applyAlignment="1">
      <alignment horizontal="right"/>
    </xf>
    <xf numFmtId="3" fontId="1" fillId="2" borderId="27" xfId="0" applyNumberFormat="1" applyFont="1" applyFill="1" applyBorder="1" applyAlignment="1">
      <alignment horizontal="right"/>
    </xf>
    <xf numFmtId="3" fontId="1" fillId="2" borderId="15" xfId="0" applyNumberFormat="1" applyFont="1" applyFill="1" applyBorder="1" applyAlignment="1">
      <alignment horizontal="right"/>
    </xf>
    <xf numFmtId="3" fontId="1" fillId="2" borderId="16" xfId="0" applyNumberFormat="1" applyFont="1" applyFill="1" applyBorder="1" applyAlignment="1">
      <alignment horizontal="right"/>
    </xf>
    <xf numFmtId="3" fontId="1" fillId="2" borderId="28" xfId="0" applyNumberFormat="1" applyFont="1" applyFill="1" applyBorder="1" applyAlignment="1">
      <alignment horizontal="right"/>
    </xf>
    <xf numFmtId="3" fontId="1" fillId="0" borderId="12" xfId="0" applyNumberFormat="1" applyFont="1" applyBorder="1" applyAlignment="1">
      <alignment horizontal="right"/>
    </xf>
    <xf numFmtId="3" fontId="1" fillId="0" borderId="27" xfId="0" applyNumberFormat="1" applyFont="1" applyBorder="1" applyAlignment="1">
      <alignment horizontal="right"/>
    </xf>
    <xf numFmtId="3" fontId="1" fillId="0" borderId="8" xfId="0" applyNumberFormat="1" applyFont="1" applyBorder="1" applyAlignment="1">
      <alignment horizontal="right"/>
    </xf>
    <xf numFmtId="3" fontId="1" fillId="0" borderId="29" xfId="0" applyNumberFormat="1" applyFont="1" applyBorder="1" applyAlignment="1">
      <alignment horizontal="right"/>
    </xf>
    <xf numFmtId="3" fontId="1" fillId="0" borderId="15" xfId="0" applyNumberFormat="1" applyFont="1" applyBorder="1" applyAlignment="1">
      <alignment horizontal="right"/>
    </xf>
    <xf numFmtId="3" fontId="1" fillId="0" borderId="28" xfId="0" applyNumberFormat="1" applyFont="1" applyBorder="1" applyAlignment="1">
      <alignment horizontal="right"/>
    </xf>
    <xf numFmtId="3" fontId="1" fillId="2" borderId="19" xfId="0" applyNumberFormat="1" applyFont="1" applyFill="1" applyBorder="1" applyAlignment="1">
      <alignment horizontal="right"/>
    </xf>
    <xf numFmtId="3" fontId="1" fillId="2" borderId="20" xfId="0" applyNumberFormat="1" applyFont="1" applyFill="1" applyBorder="1" applyAlignment="1">
      <alignment horizontal="right"/>
    </xf>
    <xf numFmtId="3" fontId="1" fillId="2" borderId="30" xfId="0" applyNumberFormat="1" applyFont="1" applyFill="1" applyBorder="1" applyAlignment="1">
      <alignment horizontal="right"/>
    </xf>
    <xf numFmtId="164" fontId="1" fillId="2" borderId="8" xfId="0" applyNumberFormat="1" applyFont="1" applyFill="1" applyBorder="1" applyAlignment="1">
      <alignment horizontal="right"/>
    </xf>
    <xf numFmtId="164" fontId="1" fillId="2" borderId="3" xfId="0" applyNumberFormat="1" applyFont="1" applyFill="1" applyBorder="1" applyAlignment="1">
      <alignment horizontal="right"/>
    </xf>
    <xf numFmtId="164" fontId="1" fillId="2" borderId="29" xfId="0" applyNumberFormat="1" applyFont="1" applyFill="1" applyBorder="1" applyAlignment="1">
      <alignment horizontal="right"/>
    </xf>
    <xf numFmtId="9" fontId="1" fillId="0" borderId="1" xfId="2" applyFont="1" applyBorder="1" applyAlignment="1">
      <alignment horizontal="right"/>
    </xf>
    <xf numFmtId="164" fontId="1" fillId="5" borderId="15" xfId="0" applyNumberFormat="1" applyFont="1" applyFill="1" applyBorder="1" applyAlignment="1">
      <alignment horizontal="right"/>
    </xf>
    <xf numFmtId="164" fontId="1" fillId="5" borderId="16" xfId="0" applyNumberFormat="1" applyFont="1" applyFill="1" applyBorder="1" applyAlignment="1">
      <alignment horizontal="right"/>
    </xf>
    <xf numFmtId="164" fontId="1" fillId="5" borderId="28" xfId="0" applyNumberFormat="1" applyFont="1" applyFill="1" applyBorder="1" applyAlignment="1">
      <alignment horizontal="right"/>
    </xf>
    <xf numFmtId="164" fontId="5" fillId="6" borderId="12" xfId="3" applyNumberFormat="1" applyBorder="1" applyAlignment="1">
      <alignment horizontal="right"/>
    </xf>
    <xf numFmtId="164" fontId="5" fillId="6" borderId="13" xfId="3" applyNumberFormat="1" applyBorder="1" applyAlignment="1">
      <alignment horizontal="right"/>
    </xf>
    <xf numFmtId="164" fontId="5" fillId="6" borderId="16" xfId="3" applyNumberFormat="1" applyBorder="1" applyAlignment="1">
      <alignment horizontal="right"/>
    </xf>
    <xf numFmtId="164" fontId="5" fillId="6" borderId="28" xfId="3" applyNumberFormat="1" applyBorder="1" applyAlignment="1">
      <alignment horizontal="right"/>
    </xf>
    <xf numFmtId="164" fontId="5" fillId="6" borderId="16" xfId="3" applyNumberFormat="1" applyBorder="1" applyAlignment="1">
      <alignment horizontal="right" wrapText="1"/>
    </xf>
    <xf numFmtId="3" fontId="5" fillId="6" borderId="13" xfId="3" applyNumberFormat="1" applyBorder="1" applyAlignment="1">
      <alignment horizontal="right"/>
    </xf>
    <xf numFmtId="3" fontId="5" fillId="6" borderId="3" xfId="3" applyNumberFormat="1" applyBorder="1" applyAlignment="1">
      <alignment horizontal="right"/>
    </xf>
    <xf numFmtId="3" fontId="1" fillId="5" borderId="15" xfId="0" applyNumberFormat="1" applyFont="1" applyFill="1" applyBorder="1" applyAlignment="1">
      <alignment horizontal="right"/>
    </xf>
    <xf numFmtId="3" fontId="5" fillId="6" borderId="16" xfId="3" applyNumberFormat="1" applyBorder="1" applyAlignment="1">
      <alignment horizontal="right"/>
    </xf>
    <xf numFmtId="3" fontId="5" fillId="6" borderId="28" xfId="3" applyNumberFormat="1" applyBorder="1" applyAlignment="1">
      <alignment horizontal="right"/>
    </xf>
    <xf numFmtId="3" fontId="5" fillId="5" borderId="16" xfId="3" applyNumberFormat="1" applyFill="1" applyBorder="1" applyAlignment="1">
      <alignment horizontal="right"/>
    </xf>
    <xf numFmtId="4" fontId="5" fillId="7" borderId="13" xfId="4" applyNumberFormat="1" applyBorder="1" applyAlignment="1">
      <alignment horizontal="right"/>
    </xf>
    <xf numFmtId="4" fontId="5" fillId="7" borderId="3" xfId="4" applyNumberFormat="1" applyBorder="1" applyAlignment="1">
      <alignment horizontal="right"/>
    </xf>
    <xf numFmtId="4" fontId="5" fillId="7" borderId="16" xfId="4" applyNumberFormat="1" applyBorder="1" applyAlignment="1">
      <alignment horizontal="right"/>
    </xf>
    <xf numFmtId="4" fontId="1" fillId="0" borderId="27" xfId="0" applyNumberFormat="1" applyFont="1" applyBorder="1" applyAlignment="1">
      <alignment horizontal="right"/>
    </xf>
    <xf numFmtId="4" fontId="1" fillId="0" borderId="29" xfId="0" applyNumberFormat="1" applyFont="1" applyBorder="1" applyAlignment="1">
      <alignment horizontal="right"/>
    </xf>
    <xf numFmtId="0" fontId="0" fillId="0" borderId="54" xfId="0" applyBorder="1"/>
    <xf numFmtId="0" fontId="0" fillId="0" borderId="55" xfId="0" applyBorder="1"/>
    <xf numFmtId="4" fontId="5" fillId="7" borderId="4" xfId="4" applyNumberFormat="1" applyBorder="1" applyAlignment="1">
      <alignment horizontal="right"/>
    </xf>
    <xf numFmtId="0" fontId="1" fillId="0" borderId="57" xfId="0" applyFont="1" applyBorder="1" applyAlignment="1">
      <alignment horizontal="left"/>
    </xf>
    <xf numFmtId="4" fontId="5" fillId="7" borderId="44" xfId="4" applyNumberFormat="1" applyBorder="1" applyAlignment="1">
      <alignment horizontal="right"/>
    </xf>
    <xf numFmtId="4" fontId="5" fillId="7" borderId="37" xfId="4" applyNumberFormat="1" applyBorder="1" applyAlignment="1">
      <alignment horizontal="right"/>
    </xf>
    <xf numFmtId="4" fontId="5" fillId="7" borderId="39" xfId="4" applyNumberFormat="1" applyBorder="1" applyAlignment="1">
      <alignment horizontal="right"/>
    </xf>
    <xf numFmtId="4" fontId="1" fillId="5" borderId="58" xfId="0" applyNumberFormat="1" applyFont="1" applyFill="1" applyBorder="1" applyAlignment="1">
      <alignment horizontal="right"/>
    </xf>
    <xf numFmtId="4" fontId="1" fillId="5" borderId="16" xfId="0" applyNumberFormat="1" applyFont="1" applyFill="1" applyBorder="1" applyAlignment="1">
      <alignment horizontal="right"/>
    </xf>
    <xf numFmtId="4" fontId="1" fillId="5" borderId="56" xfId="0" applyNumberFormat="1" applyFont="1" applyFill="1" applyBorder="1" applyAlignment="1">
      <alignment horizontal="right"/>
    </xf>
    <xf numFmtId="4" fontId="1" fillId="5" borderId="59" xfId="0" applyNumberFormat="1" applyFont="1" applyFill="1" applyBorder="1" applyAlignment="1">
      <alignment horizontal="right"/>
    </xf>
    <xf numFmtId="4" fontId="1" fillId="5" borderId="15" xfId="0" applyNumberFormat="1" applyFont="1" applyFill="1" applyBorder="1" applyAlignment="1">
      <alignment horizontal="right"/>
    </xf>
    <xf numFmtId="4" fontId="1" fillId="5" borderId="28" xfId="0" applyNumberFormat="1" applyFont="1" applyFill="1" applyBorder="1" applyAlignment="1">
      <alignment horizontal="right"/>
    </xf>
    <xf numFmtId="164" fontId="5" fillId="7" borderId="12" xfId="4" applyNumberFormat="1" applyBorder="1" applyAlignment="1">
      <alignment horizontal="right"/>
    </xf>
    <xf numFmtId="164" fontId="5" fillId="7" borderId="13" xfId="4" applyNumberFormat="1" applyBorder="1" applyAlignment="1">
      <alignment horizontal="right"/>
    </xf>
    <xf numFmtId="164" fontId="5" fillId="7" borderId="15" xfId="4" applyNumberFormat="1" applyBorder="1" applyAlignment="1">
      <alignment horizontal="right"/>
    </xf>
    <xf numFmtId="164" fontId="5" fillId="7" borderId="16" xfId="4" applyNumberFormat="1" applyBorder="1" applyAlignment="1">
      <alignment horizontal="right"/>
    </xf>
    <xf numFmtId="164" fontId="5" fillId="7" borderId="8" xfId="4" applyNumberFormat="1" applyBorder="1" applyAlignment="1">
      <alignment horizontal="right"/>
    </xf>
    <xf numFmtId="164" fontId="5" fillId="7" borderId="3" xfId="4" applyNumberFormat="1" applyBorder="1" applyAlignment="1">
      <alignment horizontal="right"/>
    </xf>
    <xf numFmtId="164" fontId="5" fillId="7" borderId="27" xfId="4" applyNumberFormat="1" applyBorder="1" applyAlignment="1">
      <alignment horizontal="right"/>
    </xf>
    <xf numFmtId="164" fontId="5" fillId="7" borderId="28" xfId="4" applyNumberFormat="1" applyBorder="1" applyAlignment="1">
      <alignment horizontal="right"/>
    </xf>
    <xf numFmtId="164" fontId="5" fillId="7" borderId="29" xfId="4" applyNumberFormat="1" applyBorder="1" applyAlignment="1">
      <alignment horizontal="right"/>
    </xf>
    <xf numFmtId="0" fontId="5" fillId="0" borderId="1" xfId="5"/>
    <xf numFmtId="0" fontId="7" fillId="0" borderId="1" xfId="5" applyFont="1" applyAlignment="1">
      <alignment vertical="center"/>
    </xf>
    <xf numFmtId="0" fontId="5" fillId="0" borderId="1" xfId="6"/>
    <xf numFmtId="0" fontId="5" fillId="4" borderId="18" xfId="1" applyNumberFormat="1" applyBorder="1" applyAlignment="1">
      <alignment horizontal="left"/>
    </xf>
    <xf numFmtId="0" fontId="5" fillId="4" borderId="23" xfId="1" applyNumberFormat="1" applyBorder="1" applyAlignment="1">
      <alignment horizontal="left"/>
    </xf>
  </cellXfs>
  <cellStyles count="7">
    <cellStyle name="20% - Accent4" xfId="4" builtinId="42"/>
    <cellStyle name="40% - Accent2" xfId="3" builtinId="35"/>
    <cellStyle name="60% - Accent3" xfId="1" builtinId="40"/>
    <cellStyle name="Normal" xfId="0" builtinId="0"/>
    <cellStyle name="Normal 2" xfId="5" xr:uid="{52929178-5260-4FE2-8E8C-A6F16555EE90}"/>
    <cellStyle name="Normal 3" xfId="6" xr:uid="{6F3E7DE5-CC21-4C60-99EC-9B79D15C6DBC}"/>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20"/>
  <sheetViews>
    <sheetView workbookViewId="0"/>
  </sheetViews>
  <sheetFormatPr defaultRowHeight="14.4" x14ac:dyDescent="0.3"/>
  <cols>
    <col min="1" max="1" width="18.44140625" bestFit="1" customWidth="1"/>
    <col min="2" max="2" width="40.5546875" bestFit="1" customWidth="1"/>
    <col min="3" max="4" width="13.5546875" bestFit="1" customWidth="1"/>
  </cols>
  <sheetData>
    <row r="1" spans="1:4" ht="18.75" customHeight="1" x14ac:dyDescent="0.3">
      <c r="A1" t="s">
        <v>2</v>
      </c>
      <c r="B1" t="s">
        <v>147</v>
      </c>
      <c r="C1" t="s">
        <v>43</v>
      </c>
      <c r="D1" t="s">
        <v>148</v>
      </c>
    </row>
    <row r="2" spans="1:4" ht="18.75" customHeight="1" x14ac:dyDescent="0.3">
      <c r="A2" t="s">
        <v>57</v>
      </c>
      <c r="B2" t="s">
        <v>149</v>
      </c>
    </row>
    <row r="3" spans="1:4" ht="18.75" customHeight="1" x14ac:dyDescent="0.3">
      <c r="A3" t="s">
        <v>59</v>
      </c>
      <c r="B3" t="s">
        <v>150</v>
      </c>
    </row>
    <row r="4" spans="1:4" ht="18.75" customHeight="1" x14ac:dyDescent="0.3">
      <c r="A4" t="s">
        <v>60</v>
      </c>
      <c r="B4" t="s">
        <v>151</v>
      </c>
    </row>
    <row r="5" spans="1:4" ht="18.75" customHeight="1" x14ac:dyDescent="0.3">
      <c r="A5" t="s">
        <v>99</v>
      </c>
      <c r="B5" t="s">
        <v>152</v>
      </c>
    </row>
    <row r="6" spans="1:4" ht="18.75" customHeight="1" x14ac:dyDescent="0.3">
      <c r="A6" t="s">
        <v>78</v>
      </c>
      <c r="B6" t="s">
        <v>153</v>
      </c>
    </row>
    <row r="7" spans="1:4" ht="18.75" customHeight="1" x14ac:dyDescent="0.3">
      <c r="A7" t="s">
        <v>85</v>
      </c>
      <c r="B7" t="s">
        <v>154</v>
      </c>
    </row>
    <row r="8" spans="1:4" ht="18.75" customHeight="1" x14ac:dyDescent="0.3">
      <c r="A8" t="s">
        <v>81</v>
      </c>
      <c r="B8" t="s">
        <v>155</v>
      </c>
    </row>
    <row r="9" spans="1:4" ht="18.75" customHeight="1" x14ac:dyDescent="0.3">
      <c r="A9" t="s">
        <v>100</v>
      </c>
      <c r="B9" t="s">
        <v>156</v>
      </c>
    </row>
    <row r="10" spans="1:4" ht="18.75" customHeight="1" x14ac:dyDescent="0.3">
      <c r="A10" t="s">
        <v>101</v>
      </c>
      <c r="B10" t="s">
        <v>157</v>
      </c>
    </row>
    <row r="11" spans="1:4" ht="18.75" customHeight="1" x14ac:dyDescent="0.3">
      <c r="A11" t="s">
        <v>102</v>
      </c>
      <c r="B11" t="s">
        <v>158</v>
      </c>
    </row>
    <row r="12" spans="1:4" ht="18.75" customHeight="1" x14ac:dyDescent="0.3">
      <c r="A12" s="7" t="s">
        <v>103</v>
      </c>
      <c r="B12" s="7" t="s">
        <v>159</v>
      </c>
    </row>
    <row r="13" spans="1:4" ht="18.75" customHeight="1" x14ac:dyDescent="0.3">
      <c r="A13" t="s">
        <v>104</v>
      </c>
      <c r="B13" t="s">
        <v>160</v>
      </c>
    </row>
    <row r="14" spans="1:4" ht="18.75" customHeight="1" x14ac:dyDescent="0.3">
      <c r="A14" t="s">
        <v>105</v>
      </c>
      <c r="B14" t="s">
        <v>161</v>
      </c>
    </row>
    <row r="15" spans="1:4" ht="18.75" customHeight="1" x14ac:dyDescent="0.3">
      <c r="A15" s="7" t="s">
        <v>106</v>
      </c>
      <c r="B15" s="7" t="s">
        <v>162</v>
      </c>
    </row>
    <row r="16" spans="1:4" ht="18.75" customHeight="1" x14ac:dyDescent="0.3">
      <c r="A16" t="s">
        <v>112</v>
      </c>
      <c r="B16" t="s">
        <v>163</v>
      </c>
    </row>
    <row r="17" spans="1:2" ht="18.75" customHeight="1" x14ac:dyDescent="0.3">
      <c r="A17" t="s">
        <v>113</v>
      </c>
      <c r="B17" t="s">
        <v>164</v>
      </c>
    </row>
    <row r="18" spans="1:2" ht="18.75" customHeight="1" x14ac:dyDescent="0.3">
      <c r="A18" t="s">
        <v>114</v>
      </c>
      <c r="B18" t="s">
        <v>165</v>
      </c>
    </row>
    <row r="19" spans="1:2" ht="18.75" customHeight="1" x14ac:dyDescent="0.3">
      <c r="A19" t="s">
        <v>115</v>
      </c>
      <c r="B19" t="s">
        <v>166</v>
      </c>
    </row>
    <row r="20" spans="1:2" ht="18.75" customHeight="1" x14ac:dyDescent="0.3">
      <c r="A20" t="s">
        <v>116</v>
      </c>
      <c r="B20" t="s">
        <v>167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20"/>
  <sheetViews>
    <sheetView workbookViewId="0">
      <selection activeCell="A20" sqref="A20"/>
    </sheetView>
  </sheetViews>
  <sheetFormatPr defaultRowHeight="14.4" x14ac:dyDescent="0.3"/>
  <cols>
    <col min="1" max="1" width="13.5546875" bestFit="1" customWidth="1"/>
    <col min="2" max="2" width="7.88671875" style="5" bestFit="1" customWidth="1"/>
    <col min="3" max="3" width="52.5546875" customWidth="1"/>
  </cols>
  <sheetData>
    <row r="1" spans="1:3" ht="18.75" customHeight="1" thickBot="1" x14ac:dyDescent="0.35">
      <c r="A1" s="140" t="s">
        <v>50</v>
      </c>
      <c r="B1" s="154" t="s">
        <v>2</v>
      </c>
      <c r="C1" s="83" t="s">
        <v>42</v>
      </c>
    </row>
    <row r="2" spans="1:3" ht="19.5" customHeight="1" x14ac:dyDescent="0.3">
      <c r="A2" s="141" t="s">
        <v>57</v>
      </c>
      <c r="B2" s="142">
        <v>30</v>
      </c>
      <c r="C2" s="92" t="s">
        <v>107</v>
      </c>
    </row>
    <row r="3" spans="1:3" ht="19.5" customHeight="1" thickBot="1" x14ac:dyDescent="0.35">
      <c r="A3" s="143" t="s">
        <v>59</v>
      </c>
      <c r="B3" s="144">
        <v>30</v>
      </c>
      <c r="C3" s="94" t="s">
        <v>107</v>
      </c>
    </row>
    <row r="4" spans="1:3" ht="19.5" customHeight="1" x14ac:dyDescent="0.3">
      <c r="A4" s="145" t="s">
        <v>60</v>
      </c>
      <c r="B4" s="142">
        <v>30</v>
      </c>
      <c r="C4" s="92" t="s">
        <v>121</v>
      </c>
    </row>
    <row r="5" spans="1:3" ht="19.5" customHeight="1" x14ac:dyDescent="0.3">
      <c r="A5" s="146" t="s">
        <v>99</v>
      </c>
      <c r="B5" s="139">
        <v>30</v>
      </c>
      <c r="C5" s="99" t="s">
        <v>121</v>
      </c>
    </row>
    <row r="6" spans="1:3" ht="19.5" customHeight="1" thickBot="1" x14ac:dyDescent="0.35">
      <c r="A6" s="147" t="s">
        <v>78</v>
      </c>
      <c r="B6" s="144">
        <v>30</v>
      </c>
      <c r="C6" s="94" t="s">
        <v>121</v>
      </c>
    </row>
    <row r="7" spans="1:3" ht="19.5" customHeight="1" x14ac:dyDescent="0.3">
      <c r="A7" s="145" t="s">
        <v>85</v>
      </c>
      <c r="B7" s="142">
        <v>30</v>
      </c>
      <c r="C7" s="148" t="s">
        <v>122</v>
      </c>
    </row>
    <row r="8" spans="1:3" ht="19.5" customHeight="1" thickBot="1" x14ac:dyDescent="0.35">
      <c r="A8" s="147" t="s">
        <v>81</v>
      </c>
      <c r="B8" s="144">
        <v>30</v>
      </c>
      <c r="C8" s="149" t="s">
        <v>123</v>
      </c>
    </row>
    <row r="9" spans="1:3" ht="19.5" customHeight="1" x14ac:dyDescent="0.3">
      <c r="A9" s="145" t="s">
        <v>100</v>
      </c>
      <c r="B9" s="142">
        <v>30</v>
      </c>
      <c r="C9" s="92" t="s">
        <v>107</v>
      </c>
    </row>
    <row r="10" spans="1:3" ht="19.5" customHeight="1" x14ac:dyDescent="0.3">
      <c r="A10" s="146" t="s">
        <v>101</v>
      </c>
      <c r="B10" s="139">
        <v>30</v>
      </c>
      <c r="C10" s="99" t="s">
        <v>107</v>
      </c>
    </row>
    <row r="11" spans="1:3" ht="19.5" customHeight="1" x14ac:dyDescent="0.3">
      <c r="A11" s="146" t="s">
        <v>102</v>
      </c>
      <c r="B11" s="139">
        <v>30</v>
      </c>
      <c r="C11" s="99" t="s">
        <v>107</v>
      </c>
    </row>
    <row r="12" spans="1:3" ht="19.5" customHeight="1" thickBot="1" x14ac:dyDescent="0.35">
      <c r="A12" s="86" t="s">
        <v>103</v>
      </c>
      <c r="B12" s="144">
        <v>30</v>
      </c>
      <c r="C12" s="94" t="s">
        <v>110</v>
      </c>
    </row>
    <row r="13" spans="1:3" ht="19.5" customHeight="1" x14ac:dyDescent="0.3">
      <c r="A13" s="145" t="s">
        <v>104</v>
      </c>
      <c r="B13" s="142">
        <v>40</v>
      </c>
      <c r="C13" s="92" t="s">
        <v>121</v>
      </c>
    </row>
    <row r="14" spans="1:3" ht="19.5" customHeight="1" thickBot="1" x14ac:dyDescent="0.35">
      <c r="A14" s="147" t="s">
        <v>105</v>
      </c>
      <c r="B14" s="144">
        <v>30</v>
      </c>
      <c r="C14" s="94" t="s">
        <v>124</v>
      </c>
    </row>
    <row r="15" spans="1:3" ht="18.75" customHeight="1" x14ac:dyDescent="0.3">
      <c r="A15" s="141" t="s">
        <v>112</v>
      </c>
      <c r="B15" s="142">
        <v>40</v>
      </c>
      <c r="C15" s="92" t="s">
        <v>181</v>
      </c>
    </row>
    <row r="16" spans="1:3" ht="18.75" customHeight="1" x14ac:dyDescent="0.3">
      <c r="A16" s="150" t="s">
        <v>113</v>
      </c>
      <c r="B16" s="139">
        <v>40</v>
      </c>
      <c r="C16" s="99" t="s">
        <v>181</v>
      </c>
    </row>
    <row r="17" spans="1:3" ht="18.75" customHeight="1" x14ac:dyDescent="0.3">
      <c r="A17" s="150" t="s">
        <v>114</v>
      </c>
      <c r="B17" s="139">
        <v>40</v>
      </c>
      <c r="C17" s="99" t="s">
        <v>181</v>
      </c>
    </row>
    <row r="18" spans="1:3" ht="18.75" customHeight="1" x14ac:dyDescent="0.3">
      <c r="A18" s="150" t="s">
        <v>115</v>
      </c>
      <c r="B18" s="139">
        <v>40</v>
      </c>
      <c r="C18" s="99" t="s">
        <v>181</v>
      </c>
    </row>
    <row r="19" spans="1:3" ht="18.75" customHeight="1" thickBot="1" x14ac:dyDescent="0.35">
      <c r="A19" s="143" t="s">
        <v>116</v>
      </c>
      <c r="B19" s="144">
        <v>40</v>
      </c>
      <c r="C19" s="94" t="s">
        <v>181</v>
      </c>
    </row>
    <row r="20" spans="1:3" ht="18.75" customHeight="1" thickBot="1" x14ac:dyDescent="0.35">
      <c r="A20" s="151" t="s">
        <v>106</v>
      </c>
      <c r="B20" s="152">
        <v>40</v>
      </c>
      <c r="C20" s="153" t="s">
        <v>125</v>
      </c>
    </row>
  </sheetData>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AV20"/>
  <sheetViews>
    <sheetView workbookViewId="0">
      <selection activeCell="A21" sqref="A21"/>
    </sheetView>
  </sheetViews>
  <sheetFormatPr defaultRowHeight="14.4" x14ac:dyDescent="0.3"/>
  <cols>
    <col min="1" max="1" width="15.44140625" bestFit="1" customWidth="1"/>
    <col min="2" max="47" width="5.77734375" style="14" customWidth="1"/>
    <col min="48" max="48" width="50.44140625" customWidth="1"/>
  </cols>
  <sheetData>
    <row r="1" spans="1:48" ht="19.5" customHeight="1" thickBot="1" x14ac:dyDescent="0.35">
      <c r="A1" s="119"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8" t="s">
        <v>42</v>
      </c>
    </row>
    <row r="2" spans="1:48" ht="19.5" customHeight="1" x14ac:dyDescent="0.3">
      <c r="A2" s="132" t="s">
        <v>57</v>
      </c>
      <c r="B2" s="165">
        <v>0.61</v>
      </c>
      <c r="C2" s="166">
        <v>0.61</v>
      </c>
      <c r="D2" s="166">
        <v>0.61</v>
      </c>
      <c r="E2" s="166">
        <v>0.61</v>
      </c>
      <c r="F2" s="166">
        <v>0.61</v>
      </c>
      <c r="G2" s="166">
        <v>0.61</v>
      </c>
      <c r="H2" s="166">
        <v>0.61</v>
      </c>
      <c r="I2" s="167">
        <v>0.61</v>
      </c>
      <c r="J2" s="166">
        <v>0.61749999999999994</v>
      </c>
      <c r="K2" s="166">
        <v>0.625</v>
      </c>
      <c r="L2" s="166">
        <v>0.63249999999999995</v>
      </c>
      <c r="M2" s="167">
        <v>0.64</v>
      </c>
      <c r="N2" s="166">
        <v>0.6417647058823529</v>
      </c>
      <c r="O2" s="166">
        <v>0.64352941176470591</v>
      </c>
      <c r="P2" s="166">
        <v>0.6452941176470588</v>
      </c>
      <c r="Q2" s="166">
        <v>0.6470588235294118</v>
      </c>
      <c r="R2" s="166">
        <v>0.64882352941176469</v>
      </c>
      <c r="S2" s="166">
        <v>0.65058823529411769</v>
      </c>
      <c r="T2" s="166">
        <v>0.65235294117647058</v>
      </c>
      <c r="U2" s="166">
        <v>0.65411764705882358</v>
      </c>
      <c r="V2" s="166">
        <v>0.65588235294117647</v>
      </c>
      <c r="W2" s="166">
        <v>0.65764705882352936</v>
      </c>
      <c r="X2" s="166">
        <v>0.65941176470588236</v>
      </c>
      <c r="Y2" s="166">
        <v>0.66117647058823525</v>
      </c>
      <c r="Z2" s="166">
        <v>0.66294117647058826</v>
      </c>
      <c r="AA2" s="166">
        <v>0.66470588235294115</v>
      </c>
      <c r="AB2" s="166">
        <v>0.66647058823529415</v>
      </c>
      <c r="AC2" s="166">
        <v>0.66823529411764704</v>
      </c>
      <c r="AD2" s="166">
        <v>0.66999999999999993</v>
      </c>
      <c r="AE2" s="166">
        <v>0.67176470588235293</v>
      </c>
      <c r="AF2" s="166">
        <v>0.67352941176470582</v>
      </c>
      <c r="AG2" s="166">
        <v>0.67529411764705882</v>
      </c>
      <c r="AH2" s="166">
        <v>0.67705882352941171</v>
      </c>
      <c r="AI2" s="166">
        <v>0.67882352941176471</v>
      </c>
      <c r="AJ2" s="166">
        <v>0.68058823529411761</v>
      </c>
      <c r="AK2" s="166">
        <v>0.68235294117647061</v>
      </c>
      <c r="AL2" s="166">
        <v>0.6841176470588235</v>
      </c>
      <c r="AM2" s="166">
        <v>0.68588235294117639</v>
      </c>
      <c r="AN2" s="166">
        <v>0.68764705882352939</v>
      </c>
      <c r="AO2" s="166">
        <v>0.68941176470588228</v>
      </c>
      <c r="AP2" s="166">
        <v>0.69117647058823528</v>
      </c>
      <c r="AQ2" s="166">
        <v>0.69294117647058817</v>
      </c>
      <c r="AR2" s="166">
        <v>0.69470588235294117</v>
      </c>
      <c r="AS2" s="166">
        <v>0.69647058823529406</v>
      </c>
      <c r="AT2" s="166">
        <v>0.69823529411764707</v>
      </c>
      <c r="AU2" s="168">
        <v>0.7</v>
      </c>
      <c r="AV2" s="112" t="s">
        <v>117</v>
      </c>
    </row>
    <row r="3" spans="1:48" ht="19.5" customHeight="1" thickBot="1" x14ac:dyDescent="0.35">
      <c r="A3" s="134" t="s">
        <v>59</v>
      </c>
      <c r="B3" s="169">
        <v>0.61</v>
      </c>
      <c r="C3" s="170">
        <v>0.61</v>
      </c>
      <c r="D3" s="170">
        <v>0.61</v>
      </c>
      <c r="E3" s="170">
        <v>0.61</v>
      </c>
      <c r="F3" s="170">
        <v>0.61</v>
      </c>
      <c r="G3" s="170">
        <v>0.61</v>
      </c>
      <c r="H3" s="170">
        <v>0.61</v>
      </c>
      <c r="I3" s="171">
        <v>0.61</v>
      </c>
      <c r="J3" s="170">
        <v>0.61749999999999994</v>
      </c>
      <c r="K3" s="170">
        <v>0.625</v>
      </c>
      <c r="L3" s="170">
        <v>0.63249999999999995</v>
      </c>
      <c r="M3" s="171">
        <v>0.64</v>
      </c>
      <c r="N3" s="170">
        <v>0.6417647058823529</v>
      </c>
      <c r="O3" s="170">
        <v>0.64352941176470591</v>
      </c>
      <c r="P3" s="170">
        <v>0.6452941176470588</v>
      </c>
      <c r="Q3" s="170">
        <v>0.6470588235294118</v>
      </c>
      <c r="R3" s="170">
        <v>0.64882352941176469</v>
      </c>
      <c r="S3" s="170">
        <v>0.65058823529411769</v>
      </c>
      <c r="T3" s="170">
        <v>0.65235294117647058</v>
      </c>
      <c r="U3" s="170">
        <v>0.65411764705882358</v>
      </c>
      <c r="V3" s="170">
        <v>0.65588235294117647</v>
      </c>
      <c r="W3" s="170">
        <v>0.65764705882352936</v>
      </c>
      <c r="X3" s="170">
        <v>0.65941176470588236</v>
      </c>
      <c r="Y3" s="170">
        <v>0.66117647058823525</v>
      </c>
      <c r="Z3" s="170">
        <v>0.66294117647058826</v>
      </c>
      <c r="AA3" s="170">
        <v>0.66470588235294115</v>
      </c>
      <c r="AB3" s="170">
        <v>0.66647058823529415</v>
      </c>
      <c r="AC3" s="170">
        <v>0.66823529411764704</v>
      </c>
      <c r="AD3" s="170">
        <v>0.66999999999999993</v>
      </c>
      <c r="AE3" s="170">
        <v>0.67176470588235293</v>
      </c>
      <c r="AF3" s="170">
        <v>0.67352941176470582</v>
      </c>
      <c r="AG3" s="170">
        <v>0.67529411764705882</v>
      </c>
      <c r="AH3" s="170">
        <v>0.67705882352941171</v>
      </c>
      <c r="AI3" s="170">
        <v>0.67882352941176471</v>
      </c>
      <c r="AJ3" s="170">
        <v>0.68058823529411761</v>
      </c>
      <c r="AK3" s="170">
        <v>0.68235294117647061</v>
      </c>
      <c r="AL3" s="170">
        <v>0.6841176470588235</v>
      </c>
      <c r="AM3" s="170">
        <v>0.68588235294117639</v>
      </c>
      <c r="AN3" s="170">
        <v>0.68764705882352939</v>
      </c>
      <c r="AO3" s="170">
        <v>0.68941176470588228</v>
      </c>
      <c r="AP3" s="170">
        <v>0.69117647058823528</v>
      </c>
      <c r="AQ3" s="170">
        <v>0.69294117647058817</v>
      </c>
      <c r="AR3" s="170">
        <v>0.69470588235294117</v>
      </c>
      <c r="AS3" s="170">
        <v>0.69647058823529406</v>
      </c>
      <c r="AT3" s="170">
        <v>0.69823529411764707</v>
      </c>
      <c r="AU3" s="172">
        <v>0.7</v>
      </c>
      <c r="AV3" s="113" t="s">
        <v>117</v>
      </c>
    </row>
    <row r="4" spans="1:48" ht="19.5" customHeight="1" x14ac:dyDescent="0.3">
      <c r="A4" s="132" t="s">
        <v>60</v>
      </c>
      <c r="B4" s="165">
        <v>0.66</v>
      </c>
      <c r="C4" s="166">
        <v>0.66</v>
      </c>
      <c r="D4" s="166">
        <v>0.66</v>
      </c>
      <c r="E4" s="166">
        <v>0.66</v>
      </c>
      <c r="F4" s="166">
        <v>0.66</v>
      </c>
      <c r="G4" s="166">
        <v>0.66</v>
      </c>
      <c r="H4" s="167">
        <v>0.66</v>
      </c>
      <c r="I4" s="166">
        <v>0.66</v>
      </c>
      <c r="J4" s="166">
        <v>0.66</v>
      </c>
      <c r="K4" s="166">
        <v>0.66</v>
      </c>
      <c r="L4" s="166">
        <v>0.66</v>
      </c>
      <c r="M4" s="166">
        <v>0.66</v>
      </c>
      <c r="N4" s="166">
        <v>0.66</v>
      </c>
      <c r="O4" s="166">
        <v>0.66</v>
      </c>
      <c r="P4" s="166">
        <v>0.66</v>
      </c>
      <c r="Q4" s="166">
        <v>0.66</v>
      </c>
      <c r="R4" s="166">
        <v>0.66</v>
      </c>
      <c r="S4" s="166">
        <v>0.66</v>
      </c>
      <c r="T4" s="166">
        <v>0.66</v>
      </c>
      <c r="U4" s="166">
        <v>0.66</v>
      </c>
      <c r="V4" s="166">
        <v>0.66</v>
      </c>
      <c r="W4" s="166">
        <v>0.66</v>
      </c>
      <c r="X4" s="166">
        <v>0.66</v>
      </c>
      <c r="Y4" s="166">
        <v>0.66</v>
      </c>
      <c r="Z4" s="166">
        <v>0.66</v>
      </c>
      <c r="AA4" s="166">
        <v>0.66</v>
      </c>
      <c r="AB4" s="166">
        <v>0.66</v>
      </c>
      <c r="AC4" s="166">
        <v>0.66</v>
      </c>
      <c r="AD4" s="166">
        <v>0.66</v>
      </c>
      <c r="AE4" s="166">
        <v>0.66</v>
      </c>
      <c r="AF4" s="166">
        <v>0.66</v>
      </c>
      <c r="AG4" s="166">
        <v>0.66</v>
      </c>
      <c r="AH4" s="166">
        <v>0.66</v>
      </c>
      <c r="AI4" s="166">
        <v>0.66</v>
      </c>
      <c r="AJ4" s="166">
        <v>0.66</v>
      </c>
      <c r="AK4" s="166">
        <v>0.66</v>
      </c>
      <c r="AL4" s="166">
        <v>0.66</v>
      </c>
      <c r="AM4" s="166">
        <v>0.66</v>
      </c>
      <c r="AN4" s="166">
        <v>0.66</v>
      </c>
      <c r="AO4" s="166">
        <v>0.66</v>
      </c>
      <c r="AP4" s="166">
        <v>0.66</v>
      </c>
      <c r="AQ4" s="166">
        <v>0.66</v>
      </c>
      <c r="AR4" s="166">
        <v>0.66</v>
      </c>
      <c r="AS4" s="166">
        <v>0.66</v>
      </c>
      <c r="AT4" s="166">
        <v>0.66</v>
      </c>
      <c r="AU4" s="173">
        <v>0.66</v>
      </c>
      <c r="AV4" s="112" t="s">
        <v>108</v>
      </c>
    </row>
    <row r="5" spans="1:48" ht="19.5" customHeight="1" x14ac:dyDescent="0.3">
      <c r="A5" s="133" t="s">
        <v>99</v>
      </c>
      <c r="B5" s="158">
        <v>0.66</v>
      </c>
      <c r="C5" s="155">
        <v>0.66</v>
      </c>
      <c r="D5" s="155">
        <v>0.66</v>
      </c>
      <c r="E5" s="155">
        <v>0.66</v>
      </c>
      <c r="F5" s="155">
        <v>0.66</v>
      </c>
      <c r="G5" s="155">
        <v>0.66</v>
      </c>
      <c r="H5" s="156">
        <v>0.66</v>
      </c>
      <c r="I5" s="155">
        <v>0.66</v>
      </c>
      <c r="J5" s="155">
        <v>0.66</v>
      </c>
      <c r="K5" s="155">
        <v>0.66</v>
      </c>
      <c r="L5" s="155">
        <v>0.66</v>
      </c>
      <c r="M5" s="155">
        <v>0.66</v>
      </c>
      <c r="N5" s="155">
        <v>0.66</v>
      </c>
      <c r="O5" s="155">
        <v>0.66</v>
      </c>
      <c r="P5" s="155">
        <v>0.66</v>
      </c>
      <c r="Q5" s="155">
        <v>0.66</v>
      </c>
      <c r="R5" s="155">
        <v>0.66</v>
      </c>
      <c r="S5" s="155">
        <v>0.66</v>
      </c>
      <c r="T5" s="155">
        <v>0.66</v>
      </c>
      <c r="U5" s="155">
        <v>0.66</v>
      </c>
      <c r="V5" s="155">
        <v>0.66</v>
      </c>
      <c r="W5" s="155">
        <v>0.66</v>
      </c>
      <c r="X5" s="155">
        <v>0.66</v>
      </c>
      <c r="Y5" s="155">
        <v>0.66</v>
      </c>
      <c r="Z5" s="155">
        <v>0.66</v>
      </c>
      <c r="AA5" s="155">
        <v>0.66</v>
      </c>
      <c r="AB5" s="155">
        <v>0.66</v>
      </c>
      <c r="AC5" s="155">
        <v>0.66</v>
      </c>
      <c r="AD5" s="155">
        <v>0.66</v>
      </c>
      <c r="AE5" s="155">
        <v>0.66</v>
      </c>
      <c r="AF5" s="155">
        <v>0.66</v>
      </c>
      <c r="AG5" s="155">
        <v>0.66</v>
      </c>
      <c r="AH5" s="155">
        <v>0.66</v>
      </c>
      <c r="AI5" s="155">
        <v>0.66</v>
      </c>
      <c r="AJ5" s="155">
        <v>0.66</v>
      </c>
      <c r="AK5" s="155">
        <v>0.66</v>
      </c>
      <c r="AL5" s="155">
        <v>0.66</v>
      </c>
      <c r="AM5" s="155">
        <v>0.66</v>
      </c>
      <c r="AN5" s="155">
        <v>0.66</v>
      </c>
      <c r="AO5" s="155">
        <v>0.66</v>
      </c>
      <c r="AP5" s="155">
        <v>0.66</v>
      </c>
      <c r="AQ5" s="155">
        <v>0.66</v>
      </c>
      <c r="AR5" s="155">
        <v>0.66</v>
      </c>
      <c r="AS5" s="155">
        <v>0.66</v>
      </c>
      <c r="AT5" s="155">
        <v>0.66</v>
      </c>
      <c r="AU5" s="163">
        <v>0.66</v>
      </c>
      <c r="AV5" s="114" t="s">
        <v>108</v>
      </c>
    </row>
    <row r="6" spans="1:48" ht="19.5" customHeight="1" thickBot="1" x14ac:dyDescent="0.35">
      <c r="A6" s="134" t="s">
        <v>78</v>
      </c>
      <c r="B6" s="169">
        <v>0.66</v>
      </c>
      <c r="C6" s="170">
        <v>0.66</v>
      </c>
      <c r="D6" s="170">
        <v>0.66</v>
      </c>
      <c r="E6" s="170">
        <v>0.66</v>
      </c>
      <c r="F6" s="170">
        <v>0.66</v>
      </c>
      <c r="G6" s="170">
        <v>0.66</v>
      </c>
      <c r="H6" s="171">
        <v>0.66</v>
      </c>
      <c r="I6" s="170">
        <v>0.66</v>
      </c>
      <c r="J6" s="170">
        <v>0.66</v>
      </c>
      <c r="K6" s="170">
        <v>0.66</v>
      </c>
      <c r="L6" s="170">
        <v>0.66</v>
      </c>
      <c r="M6" s="170">
        <v>0.66</v>
      </c>
      <c r="N6" s="170">
        <v>0.66</v>
      </c>
      <c r="O6" s="170">
        <v>0.66</v>
      </c>
      <c r="P6" s="170">
        <v>0.66</v>
      </c>
      <c r="Q6" s="170">
        <v>0.66</v>
      </c>
      <c r="R6" s="170">
        <v>0.66</v>
      </c>
      <c r="S6" s="170">
        <v>0.66</v>
      </c>
      <c r="T6" s="170">
        <v>0.66</v>
      </c>
      <c r="U6" s="170">
        <v>0.66</v>
      </c>
      <c r="V6" s="170">
        <v>0.66</v>
      </c>
      <c r="W6" s="170">
        <v>0.66</v>
      </c>
      <c r="X6" s="170">
        <v>0.66</v>
      </c>
      <c r="Y6" s="170">
        <v>0.66</v>
      </c>
      <c r="Z6" s="170">
        <v>0.66</v>
      </c>
      <c r="AA6" s="170">
        <v>0.66</v>
      </c>
      <c r="AB6" s="170">
        <v>0.66</v>
      </c>
      <c r="AC6" s="170">
        <v>0.66</v>
      </c>
      <c r="AD6" s="170">
        <v>0.66</v>
      </c>
      <c r="AE6" s="170">
        <v>0.66</v>
      </c>
      <c r="AF6" s="170">
        <v>0.66</v>
      </c>
      <c r="AG6" s="170">
        <v>0.66</v>
      </c>
      <c r="AH6" s="170">
        <v>0.66</v>
      </c>
      <c r="AI6" s="170">
        <v>0.66</v>
      </c>
      <c r="AJ6" s="170">
        <v>0.66</v>
      </c>
      <c r="AK6" s="170">
        <v>0.66</v>
      </c>
      <c r="AL6" s="170">
        <v>0.66</v>
      </c>
      <c r="AM6" s="170">
        <v>0.66</v>
      </c>
      <c r="AN6" s="170">
        <v>0.66</v>
      </c>
      <c r="AO6" s="170">
        <v>0.66</v>
      </c>
      <c r="AP6" s="170">
        <v>0.66</v>
      </c>
      <c r="AQ6" s="170">
        <v>0.66</v>
      </c>
      <c r="AR6" s="170">
        <v>0.66</v>
      </c>
      <c r="AS6" s="170">
        <v>0.66</v>
      </c>
      <c r="AT6" s="170">
        <v>0.66</v>
      </c>
      <c r="AU6" s="174">
        <v>0.66</v>
      </c>
      <c r="AV6" s="113" t="s">
        <v>108</v>
      </c>
    </row>
    <row r="7" spans="1:48" ht="19.5" customHeight="1" x14ac:dyDescent="0.3">
      <c r="A7" s="132" t="s">
        <v>85</v>
      </c>
      <c r="B7" s="165">
        <v>0.6</v>
      </c>
      <c r="C7" s="166">
        <v>0.6</v>
      </c>
      <c r="D7" s="166">
        <v>0.6</v>
      </c>
      <c r="E7" s="166">
        <v>0.6</v>
      </c>
      <c r="F7" s="166">
        <v>0.6</v>
      </c>
      <c r="G7" s="166">
        <v>0.6</v>
      </c>
      <c r="H7" s="167">
        <v>0.6</v>
      </c>
      <c r="I7" s="166">
        <v>0.6</v>
      </c>
      <c r="J7" s="166">
        <v>0.6</v>
      </c>
      <c r="K7" s="166">
        <v>0.6</v>
      </c>
      <c r="L7" s="166">
        <v>0.6</v>
      </c>
      <c r="M7" s="166">
        <v>0.6</v>
      </c>
      <c r="N7" s="166">
        <v>0.6</v>
      </c>
      <c r="O7" s="166">
        <v>0.6</v>
      </c>
      <c r="P7" s="166">
        <v>0.6</v>
      </c>
      <c r="Q7" s="166">
        <v>0.6</v>
      </c>
      <c r="R7" s="166">
        <v>0.6</v>
      </c>
      <c r="S7" s="166">
        <v>0.6</v>
      </c>
      <c r="T7" s="166">
        <v>0.6</v>
      </c>
      <c r="U7" s="166">
        <v>0.6</v>
      </c>
      <c r="V7" s="166">
        <v>0.6</v>
      </c>
      <c r="W7" s="166">
        <v>0.6</v>
      </c>
      <c r="X7" s="166">
        <v>0.6</v>
      </c>
      <c r="Y7" s="166">
        <v>0.6</v>
      </c>
      <c r="Z7" s="166">
        <v>0.6</v>
      </c>
      <c r="AA7" s="166">
        <v>0.6</v>
      </c>
      <c r="AB7" s="166">
        <v>0.6</v>
      </c>
      <c r="AC7" s="166">
        <v>0.6</v>
      </c>
      <c r="AD7" s="166">
        <v>0.6</v>
      </c>
      <c r="AE7" s="166">
        <v>0.6</v>
      </c>
      <c r="AF7" s="166">
        <v>0.6</v>
      </c>
      <c r="AG7" s="166">
        <v>0.6</v>
      </c>
      <c r="AH7" s="166">
        <v>0.6</v>
      </c>
      <c r="AI7" s="166">
        <v>0.6</v>
      </c>
      <c r="AJ7" s="166">
        <v>0.6</v>
      </c>
      <c r="AK7" s="166">
        <v>0.6</v>
      </c>
      <c r="AL7" s="166">
        <v>0.6</v>
      </c>
      <c r="AM7" s="166">
        <v>0.6</v>
      </c>
      <c r="AN7" s="166">
        <v>0.6</v>
      </c>
      <c r="AO7" s="166">
        <v>0.6</v>
      </c>
      <c r="AP7" s="166">
        <v>0.6</v>
      </c>
      <c r="AQ7" s="166">
        <v>0.6</v>
      </c>
      <c r="AR7" s="166">
        <v>0.6</v>
      </c>
      <c r="AS7" s="166">
        <v>0.6</v>
      </c>
      <c r="AT7" s="166">
        <v>0.6</v>
      </c>
      <c r="AU7" s="173">
        <v>0.6</v>
      </c>
      <c r="AV7" s="73" t="s">
        <v>109</v>
      </c>
    </row>
    <row r="8" spans="1:48" ht="19.5" customHeight="1" thickBot="1" x14ac:dyDescent="0.35">
      <c r="A8" s="134" t="s">
        <v>81</v>
      </c>
      <c r="B8" s="169">
        <v>0.55000000000000004</v>
      </c>
      <c r="C8" s="170">
        <v>0.55000000000000004</v>
      </c>
      <c r="D8" s="170">
        <v>0.55000000000000004</v>
      </c>
      <c r="E8" s="170">
        <v>0.55000000000000004</v>
      </c>
      <c r="F8" s="170">
        <v>0.55000000000000004</v>
      </c>
      <c r="G8" s="170">
        <v>0.55000000000000004</v>
      </c>
      <c r="H8" s="171">
        <v>0.55000000000000004</v>
      </c>
      <c r="I8" s="170">
        <v>0.55000000000000004</v>
      </c>
      <c r="J8" s="170">
        <v>0.55000000000000004</v>
      </c>
      <c r="K8" s="170">
        <v>0.55000000000000004</v>
      </c>
      <c r="L8" s="170">
        <v>0.55000000000000004</v>
      </c>
      <c r="M8" s="170">
        <v>0.55000000000000004</v>
      </c>
      <c r="N8" s="170">
        <v>0.55000000000000004</v>
      </c>
      <c r="O8" s="170">
        <v>0.55000000000000004</v>
      </c>
      <c r="P8" s="170">
        <v>0.55000000000000004</v>
      </c>
      <c r="Q8" s="170">
        <v>0.55000000000000004</v>
      </c>
      <c r="R8" s="170">
        <v>0.55000000000000004</v>
      </c>
      <c r="S8" s="170">
        <v>0.55000000000000004</v>
      </c>
      <c r="T8" s="170">
        <v>0.55000000000000004</v>
      </c>
      <c r="U8" s="170">
        <v>0.55000000000000004</v>
      </c>
      <c r="V8" s="170">
        <v>0.55000000000000004</v>
      </c>
      <c r="W8" s="170">
        <v>0.55000000000000004</v>
      </c>
      <c r="X8" s="170">
        <v>0.55000000000000004</v>
      </c>
      <c r="Y8" s="170">
        <v>0.55000000000000004</v>
      </c>
      <c r="Z8" s="170">
        <v>0.55000000000000004</v>
      </c>
      <c r="AA8" s="170">
        <v>0.55000000000000004</v>
      </c>
      <c r="AB8" s="170">
        <v>0.55000000000000004</v>
      </c>
      <c r="AC8" s="170">
        <v>0.55000000000000004</v>
      </c>
      <c r="AD8" s="170">
        <v>0.55000000000000004</v>
      </c>
      <c r="AE8" s="170">
        <v>0.55000000000000004</v>
      </c>
      <c r="AF8" s="170">
        <v>0.55000000000000004</v>
      </c>
      <c r="AG8" s="170">
        <v>0.55000000000000004</v>
      </c>
      <c r="AH8" s="170">
        <v>0.55000000000000004</v>
      </c>
      <c r="AI8" s="170">
        <v>0.55000000000000004</v>
      </c>
      <c r="AJ8" s="170">
        <v>0.55000000000000004</v>
      </c>
      <c r="AK8" s="170">
        <v>0.55000000000000004</v>
      </c>
      <c r="AL8" s="170">
        <v>0.55000000000000004</v>
      </c>
      <c r="AM8" s="170">
        <v>0.55000000000000004</v>
      </c>
      <c r="AN8" s="170">
        <v>0.55000000000000004</v>
      </c>
      <c r="AO8" s="170">
        <v>0.55000000000000004</v>
      </c>
      <c r="AP8" s="170">
        <v>0.55000000000000004</v>
      </c>
      <c r="AQ8" s="170">
        <v>0.55000000000000004</v>
      </c>
      <c r="AR8" s="170">
        <v>0.55000000000000004</v>
      </c>
      <c r="AS8" s="170">
        <v>0.55000000000000004</v>
      </c>
      <c r="AT8" s="170">
        <v>0.55000000000000004</v>
      </c>
      <c r="AU8" s="174">
        <v>0.55000000000000004</v>
      </c>
      <c r="AV8" s="74" t="s">
        <v>109</v>
      </c>
    </row>
    <row r="9" spans="1:48" ht="19.5" customHeight="1" x14ac:dyDescent="0.3">
      <c r="A9" s="132" t="s">
        <v>100</v>
      </c>
      <c r="B9" s="165">
        <v>0.61</v>
      </c>
      <c r="C9" s="166">
        <v>0.61</v>
      </c>
      <c r="D9" s="166">
        <v>0.61</v>
      </c>
      <c r="E9" s="166">
        <v>0.61</v>
      </c>
      <c r="F9" s="166">
        <v>0.61</v>
      </c>
      <c r="G9" s="166">
        <v>0.61</v>
      </c>
      <c r="H9" s="166">
        <v>0.61</v>
      </c>
      <c r="I9" s="167">
        <v>0.61</v>
      </c>
      <c r="J9" s="166">
        <v>0.61749999999999994</v>
      </c>
      <c r="K9" s="166">
        <v>0.625</v>
      </c>
      <c r="L9" s="166">
        <v>0.63249999999999995</v>
      </c>
      <c r="M9" s="167">
        <v>0.64</v>
      </c>
      <c r="N9" s="166">
        <v>0.6417647058823529</v>
      </c>
      <c r="O9" s="166">
        <v>0.64352941176470591</v>
      </c>
      <c r="P9" s="166">
        <v>0.6452941176470588</v>
      </c>
      <c r="Q9" s="166">
        <v>0.6470588235294118</v>
      </c>
      <c r="R9" s="166">
        <v>0.64882352941176469</v>
      </c>
      <c r="S9" s="166">
        <v>0.65058823529411769</v>
      </c>
      <c r="T9" s="166">
        <v>0.65235294117647058</v>
      </c>
      <c r="U9" s="166">
        <v>0.65411764705882358</v>
      </c>
      <c r="V9" s="166">
        <v>0.65588235294117647</v>
      </c>
      <c r="W9" s="166">
        <v>0.65764705882352936</v>
      </c>
      <c r="X9" s="166">
        <v>0.65941176470588236</v>
      </c>
      <c r="Y9" s="166">
        <v>0.66117647058823525</v>
      </c>
      <c r="Z9" s="166">
        <v>0.66294117647058826</v>
      </c>
      <c r="AA9" s="166">
        <v>0.66470588235294115</v>
      </c>
      <c r="AB9" s="166">
        <v>0.66647058823529415</v>
      </c>
      <c r="AC9" s="166">
        <v>0.66823529411764704</v>
      </c>
      <c r="AD9" s="166">
        <v>0.66999999999999993</v>
      </c>
      <c r="AE9" s="166">
        <v>0.67176470588235293</v>
      </c>
      <c r="AF9" s="166">
        <v>0.67352941176470582</v>
      </c>
      <c r="AG9" s="166">
        <v>0.67529411764705882</v>
      </c>
      <c r="AH9" s="166">
        <v>0.67705882352941171</v>
      </c>
      <c r="AI9" s="166">
        <v>0.67882352941176471</v>
      </c>
      <c r="AJ9" s="166">
        <v>0.68058823529411761</v>
      </c>
      <c r="AK9" s="166">
        <v>0.68235294117647061</v>
      </c>
      <c r="AL9" s="166">
        <v>0.6841176470588235</v>
      </c>
      <c r="AM9" s="166">
        <v>0.68588235294117639</v>
      </c>
      <c r="AN9" s="166">
        <v>0.68764705882352939</v>
      </c>
      <c r="AO9" s="166">
        <v>0.68941176470588228</v>
      </c>
      <c r="AP9" s="166">
        <v>0.69117647058823528</v>
      </c>
      <c r="AQ9" s="166">
        <v>0.69294117647058817</v>
      </c>
      <c r="AR9" s="166">
        <v>0.69470588235294117</v>
      </c>
      <c r="AS9" s="166">
        <v>0.69647058823529406</v>
      </c>
      <c r="AT9" s="166">
        <v>0.69823529411764707</v>
      </c>
      <c r="AU9" s="168">
        <v>0.7</v>
      </c>
      <c r="AV9" s="112" t="s">
        <v>117</v>
      </c>
    </row>
    <row r="10" spans="1:48" ht="19.5" customHeight="1" x14ac:dyDescent="0.3">
      <c r="A10" s="133" t="s">
        <v>101</v>
      </c>
      <c r="B10" s="158">
        <v>0.61</v>
      </c>
      <c r="C10" s="155">
        <v>0.61</v>
      </c>
      <c r="D10" s="155">
        <v>0.61</v>
      </c>
      <c r="E10" s="155">
        <v>0.61</v>
      </c>
      <c r="F10" s="155">
        <v>0.61</v>
      </c>
      <c r="G10" s="155">
        <v>0.61</v>
      </c>
      <c r="H10" s="155">
        <v>0.61</v>
      </c>
      <c r="I10" s="156">
        <v>0.61</v>
      </c>
      <c r="J10" s="155">
        <v>0.62</v>
      </c>
      <c r="K10" s="155">
        <v>0.63</v>
      </c>
      <c r="L10" s="155">
        <v>0.64</v>
      </c>
      <c r="M10" s="156">
        <v>0.65</v>
      </c>
      <c r="N10" s="155">
        <v>0.6520588235294118</v>
      </c>
      <c r="O10" s="155">
        <v>0.65411764705882358</v>
      </c>
      <c r="P10" s="155">
        <v>0.65617647058823536</v>
      </c>
      <c r="Q10" s="155">
        <v>0.65823529411764703</v>
      </c>
      <c r="R10" s="155">
        <v>0.66029411764705881</v>
      </c>
      <c r="S10" s="155">
        <v>0.66235294117647059</v>
      </c>
      <c r="T10" s="155">
        <v>0.66441176470588237</v>
      </c>
      <c r="U10" s="155">
        <v>0.66647058823529415</v>
      </c>
      <c r="V10" s="155">
        <v>0.66852941176470593</v>
      </c>
      <c r="W10" s="155">
        <v>0.67058823529411771</v>
      </c>
      <c r="X10" s="155">
        <v>0.67264705882352938</v>
      </c>
      <c r="Y10" s="155">
        <v>0.67470588235294116</v>
      </c>
      <c r="Z10" s="155">
        <v>0.67676470588235293</v>
      </c>
      <c r="AA10" s="155">
        <v>0.67882352941176471</v>
      </c>
      <c r="AB10" s="155">
        <v>0.68088235294117649</v>
      </c>
      <c r="AC10" s="155">
        <v>0.68294117647058827</v>
      </c>
      <c r="AD10" s="155">
        <v>0.68500000000000005</v>
      </c>
      <c r="AE10" s="155">
        <v>0.68705882352941172</v>
      </c>
      <c r="AF10" s="155">
        <v>0.6891176470588235</v>
      </c>
      <c r="AG10" s="155">
        <v>0.69117647058823528</v>
      </c>
      <c r="AH10" s="155">
        <v>0.69323529411764706</v>
      </c>
      <c r="AI10" s="155">
        <v>0.69529411764705884</v>
      </c>
      <c r="AJ10" s="155">
        <v>0.69735294117647062</v>
      </c>
      <c r="AK10" s="155">
        <v>0.69941176470588229</v>
      </c>
      <c r="AL10" s="155">
        <v>0.70147058823529407</v>
      </c>
      <c r="AM10" s="155">
        <v>0.70352941176470585</v>
      </c>
      <c r="AN10" s="155">
        <v>0.70558823529411763</v>
      </c>
      <c r="AO10" s="155">
        <v>0.70764705882352941</v>
      </c>
      <c r="AP10" s="155">
        <v>0.70970588235294119</v>
      </c>
      <c r="AQ10" s="155">
        <v>0.71176470588235297</v>
      </c>
      <c r="AR10" s="155">
        <v>0.71382352941176463</v>
      </c>
      <c r="AS10" s="155">
        <v>0.71588235294117641</v>
      </c>
      <c r="AT10" s="155">
        <v>0.71794117647058819</v>
      </c>
      <c r="AU10" s="162">
        <v>0.72</v>
      </c>
      <c r="AV10" s="114" t="s">
        <v>117</v>
      </c>
    </row>
    <row r="11" spans="1:48" ht="19.5" customHeight="1" x14ac:dyDescent="0.3">
      <c r="A11" s="133" t="s">
        <v>102</v>
      </c>
      <c r="B11" s="158">
        <v>0.93</v>
      </c>
      <c r="C11" s="155">
        <v>0.93</v>
      </c>
      <c r="D11" s="155">
        <v>0.93</v>
      </c>
      <c r="E11" s="155">
        <v>0.93</v>
      </c>
      <c r="F11" s="155">
        <v>0.93</v>
      </c>
      <c r="G11" s="155">
        <v>0.93</v>
      </c>
      <c r="H11" s="155">
        <v>0.93</v>
      </c>
      <c r="I11" s="156">
        <v>0.93</v>
      </c>
      <c r="J11" s="155">
        <v>0.93</v>
      </c>
      <c r="K11" s="155">
        <v>0.93</v>
      </c>
      <c r="L11" s="155">
        <v>0.93</v>
      </c>
      <c r="M11" s="156">
        <v>0.93</v>
      </c>
      <c r="N11" s="155">
        <v>0.93</v>
      </c>
      <c r="O11" s="155">
        <v>0.93</v>
      </c>
      <c r="P11" s="155">
        <v>0.93</v>
      </c>
      <c r="Q11" s="155">
        <v>0.93</v>
      </c>
      <c r="R11" s="155">
        <v>0.93</v>
      </c>
      <c r="S11" s="155">
        <v>0.93</v>
      </c>
      <c r="T11" s="155">
        <v>0.93</v>
      </c>
      <c r="U11" s="155">
        <v>0.93</v>
      </c>
      <c r="V11" s="155">
        <v>0.93</v>
      </c>
      <c r="W11" s="155">
        <v>0.93</v>
      </c>
      <c r="X11" s="155">
        <v>0.93</v>
      </c>
      <c r="Y11" s="155">
        <v>0.93</v>
      </c>
      <c r="Z11" s="155">
        <v>0.93</v>
      </c>
      <c r="AA11" s="155">
        <v>0.93</v>
      </c>
      <c r="AB11" s="155">
        <v>0.93</v>
      </c>
      <c r="AC11" s="155">
        <v>0.93</v>
      </c>
      <c r="AD11" s="155">
        <v>0.93</v>
      </c>
      <c r="AE11" s="155">
        <v>0.93</v>
      </c>
      <c r="AF11" s="155">
        <v>0.93</v>
      </c>
      <c r="AG11" s="155">
        <v>0.93</v>
      </c>
      <c r="AH11" s="155">
        <v>0.93</v>
      </c>
      <c r="AI11" s="155">
        <v>0.93</v>
      </c>
      <c r="AJ11" s="155">
        <v>0.93</v>
      </c>
      <c r="AK11" s="155">
        <v>0.93</v>
      </c>
      <c r="AL11" s="155">
        <v>0.93</v>
      </c>
      <c r="AM11" s="155">
        <v>0.93</v>
      </c>
      <c r="AN11" s="155">
        <v>0.93</v>
      </c>
      <c r="AO11" s="155">
        <v>0.93</v>
      </c>
      <c r="AP11" s="155">
        <v>0.93</v>
      </c>
      <c r="AQ11" s="155">
        <v>0.93</v>
      </c>
      <c r="AR11" s="155">
        <v>0.93</v>
      </c>
      <c r="AS11" s="155">
        <v>0.93</v>
      </c>
      <c r="AT11" s="155">
        <v>0.93</v>
      </c>
      <c r="AU11" s="162">
        <v>0.93</v>
      </c>
      <c r="AV11" s="69" t="s">
        <v>118</v>
      </c>
    </row>
    <row r="12" spans="1:48" ht="19.5" customHeight="1" thickBot="1" x14ac:dyDescent="0.35">
      <c r="A12" s="81" t="s">
        <v>103</v>
      </c>
      <c r="B12" s="169">
        <f t="shared" ref="B12:AU12" si="0">AVERAGE(B9:B11)</f>
        <v>0.71666666666666667</v>
      </c>
      <c r="C12" s="170">
        <f t="shared" si="0"/>
        <v>0.71666666666666667</v>
      </c>
      <c r="D12" s="170">
        <f t="shared" si="0"/>
        <v>0.71666666666666667</v>
      </c>
      <c r="E12" s="170">
        <f t="shared" si="0"/>
        <v>0.71666666666666667</v>
      </c>
      <c r="F12" s="170">
        <f t="shared" si="0"/>
        <v>0.71666666666666667</v>
      </c>
      <c r="G12" s="170">
        <f t="shared" si="0"/>
        <v>0.71666666666666667</v>
      </c>
      <c r="H12" s="170">
        <f t="shared" si="0"/>
        <v>0.71666666666666667</v>
      </c>
      <c r="I12" s="170">
        <f t="shared" si="0"/>
        <v>0.71666666666666667</v>
      </c>
      <c r="J12" s="170">
        <f t="shared" si="0"/>
        <v>0.72250000000000003</v>
      </c>
      <c r="K12" s="170">
        <f t="shared" si="0"/>
        <v>0.72833333333333339</v>
      </c>
      <c r="L12" s="170">
        <f t="shared" si="0"/>
        <v>0.73416666666666675</v>
      </c>
      <c r="M12" s="170">
        <f t="shared" si="0"/>
        <v>0.7400000000000001</v>
      </c>
      <c r="N12" s="170">
        <f t="shared" si="0"/>
        <v>0.74127450980392162</v>
      </c>
      <c r="O12" s="170">
        <f t="shared" si="0"/>
        <v>0.74254901960784325</v>
      </c>
      <c r="P12" s="170">
        <f t="shared" si="0"/>
        <v>0.74382352941176466</v>
      </c>
      <c r="Q12" s="170">
        <f t="shared" si="0"/>
        <v>0.74509803921568629</v>
      </c>
      <c r="R12" s="170">
        <f t="shared" si="0"/>
        <v>0.74637254901960792</v>
      </c>
      <c r="S12" s="170">
        <f t="shared" si="0"/>
        <v>0.74764705882352944</v>
      </c>
      <c r="T12" s="170">
        <f t="shared" si="0"/>
        <v>0.74892156862745107</v>
      </c>
      <c r="U12" s="170">
        <f t="shared" si="0"/>
        <v>0.7501960784313727</v>
      </c>
      <c r="V12" s="170">
        <f t="shared" si="0"/>
        <v>0.75147058823529411</v>
      </c>
      <c r="W12" s="170">
        <f t="shared" si="0"/>
        <v>0.75274509803921574</v>
      </c>
      <c r="X12" s="170">
        <f t="shared" si="0"/>
        <v>0.75401960784313726</v>
      </c>
      <c r="Y12" s="170">
        <f t="shared" si="0"/>
        <v>0.75529411764705889</v>
      </c>
      <c r="Z12" s="170">
        <f t="shared" si="0"/>
        <v>0.75656862745098052</v>
      </c>
      <c r="AA12" s="170">
        <f t="shared" si="0"/>
        <v>0.75784313725490193</v>
      </c>
      <c r="AB12" s="170">
        <f t="shared" si="0"/>
        <v>0.75911764705882356</v>
      </c>
      <c r="AC12" s="170">
        <f t="shared" si="0"/>
        <v>0.76039215686274508</v>
      </c>
      <c r="AD12" s="170">
        <f t="shared" si="0"/>
        <v>0.76166666666666671</v>
      </c>
      <c r="AE12" s="170">
        <f t="shared" si="0"/>
        <v>0.76294117647058834</v>
      </c>
      <c r="AF12" s="170">
        <f t="shared" si="0"/>
        <v>0.76421568627450975</v>
      </c>
      <c r="AG12" s="170">
        <f t="shared" si="0"/>
        <v>0.76549019607843138</v>
      </c>
      <c r="AH12" s="170">
        <f t="shared" si="0"/>
        <v>0.7667647058823529</v>
      </c>
      <c r="AI12" s="170">
        <f t="shared" si="0"/>
        <v>0.76803921568627453</v>
      </c>
      <c r="AJ12" s="170">
        <f t="shared" si="0"/>
        <v>0.76931372549019617</v>
      </c>
      <c r="AK12" s="170">
        <f t="shared" si="0"/>
        <v>0.77058823529411768</v>
      </c>
      <c r="AL12" s="170">
        <f t="shared" si="0"/>
        <v>0.7718627450980392</v>
      </c>
      <c r="AM12" s="170">
        <f t="shared" si="0"/>
        <v>0.77313725490196072</v>
      </c>
      <c r="AN12" s="170">
        <f t="shared" si="0"/>
        <v>0.77441176470588236</v>
      </c>
      <c r="AO12" s="170">
        <f t="shared" si="0"/>
        <v>0.77568627450980399</v>
      </c>
      <c r="AP12" s="170">
        <f t="shared" si="0"/>
        <v>0.77696078431372551</v>
      </c>
      <c r="AQ12" s="170">
        <f t="shared" si="0"/>
        <v>0.77823529411764714</v>
      </c>
      <c r="AR12" s="170">
        <f t="shared" si="0"/>
        <v>0.77950980392156854</v>
      </c>
      <c r="AS12" s="170">
        <f t="shared" si="0"/>
        <v>0.78078431372549018</v>
      </c>
      <c r="AT12" s="170">
        <f t="shared" si="0"/>
        <v>0.78205882352941181</v>
      </c>
      <c r="AU12" s="174">
        <f t="shared" si="0"/>
        <v>0.78333333333333333</v>
      </c>
      <c r="AV12" s="70" t="s">
        <v>182</v>
      </c>
    </row>
    <row r="13" spans="1:48" ht="19.5" customHeight="1" x14ac:dyDescent="0.3">
      <c r="A13" s="132" t="s">
        <v>104</v>
      </c>
      <c r="B13" s="185">
        <v>0.996</v>
      </c>
      <c r="C13" s="186">
        <v>0.996</v>
      </c>
      <c r="D13" s="186">
        <v>0.996</v>
      </c>
      <c r="E13" s="186">
        <v>0.996</v>
      </c>
      <c r="F13" s="186">
        <v>0.996</v>
      </c>
      <c r="G13" s="186">
        <v>0.996</v>
      </c>
      <c r="H13" s="186">
        <v>0.996</v>
      </c>
      <c r="I13" s="186">
        <v>0.996</v>
      </c>
      <c r="J13" s="186">
        <v>0.996</v>
      </c>
      <c r="K13" s="186">
        <v>0.996</v>
      </c>
      <c r="L13" s="186">
        <v>0.996</v>
      </c>
      <c r="M13" s="186">
        <v>0.996</v>
      </c>
      <c r="N13" s="186">
        <v>0.996</v>
      </c>
      <c r="O13" s="186">
        <v>0.996</v>
      </c>
      <c r="P13" s="186">
        <v>0.996</v>
      </c>
      <c r="Q13" s="186">
        <v>0.996</v>
      </c>
      <c r="R13" s="186">
        <v>0.996</v>
      </c>
      <c r="S13" s="186">
        <v>0.996</v>
      </c>
      <c r="T13" s="186">
        <v>0.996</v>
      </c>
      <c r="U13" s="186">
        <v>0.996</v>
      </c>
      <c r="V13" s="186">
        <v>0.996</v>
      </c>
      <c r="W13" s="186">
        <v>0.996</v>
      </c>
      <c r="X13" s="186">
        <v>0.996</v>
      </c>
      <c r="Y13" s="186">
        <v>0.996</v>
      </c>
      <c r="Z13" s="186">
        <v>0.996</v>
      </c>
      <c r="AA13" s="186">
        <v>0.996</v>
      </c>
      <c r="AB13" s="186">
        <v>0.996</v>
      </c>
      <c r="AC13" s="186">
        <v>0.996</v>
      </c>
      <c r="AD13" s="186">
        <v>0.996</v>
      </c>
      <c r="AE13" s="186">
        <v>0.996</v>
      </c>
      <c r="AF13" s="186">
        <v>0.996</v>
      </c>
      <c r="AG13" s="186">
        <v>0.996</v>
      </c>
      <c r="AH13" s="186">
        <v>0.996</v>
      </c>
      <c r="AI13" s="186">
        <v>0.996</v>
      </c>
      <c r="AJ13" s="186">
        <v>0.996</v>
      </c>
      <c r="AK13" s="186">
        <v>0.996</v>
      </c>
      <c r="AL13" s="186">
        <v>0.996</v>
      </c>
      <c r="AM13" s="186">
        <v>0.996</v>
      </c>
      <c r="AN13" s="186">
        <v>0.996</v>
      </c>
      <c r="AO13" s="186">
        <v>0.996</v>
      </c>
      <c r="AP13" s="186">
        <v>0.996</v>
      </c>
      <c r="AQ13" s="186">
        <v>0.996</v>
      </c>
      <c r="AR13" s="186">
        <v>0.996</v>
      </c>
      <c r="AS13" s="186">
        <v>0.996</v>
      </c>
      <c r="AT13" s="186">
        <v>0.996</v>
      </c>
      <c r="AU13" s="187">
        <v>0.996</v>
      </c>
      <c r="AV13" s="112" t="s">
        <v>119</v>
      </c>
    </row>
    <row r="14" spans="1:48" ht="19.5" customHeight="1" thickBot="1" x14ac:dyDescent="0.35">
      <c r="A14" s="134" t="s">
        <v>105</v>
      </c>
      <c r="B14" s="169">
        <v>0.6</v>
      </c>
      <c r="C14" s="170">
        <v>0.6</v>
      </c>
      <c r="D14" s="170">
        <v>0.6</v>
      </c>
      <c r="E14" s="170">
        <v>0.6</v>
      </c>
      <c r="F14" s="170">
        <v>0.6</v>
      </c>
      <c r="G14" s="170">
        <v>0.6</v>
      </c>
      <c r="H14" s="171">
        <v>0.6</v>
      </c>
      <c r="I14" s="170">
        <v>0.6</v>
      </c>
      <c r="J14" s="170">
        <v>0.6</v>
      </c>
      <c r="K14" s="170">
        <v>0.6</v>
      </c>
      <c r="L14" s="170">
        <v>0.6</v>
      </c>
      <c r="M14" s="170">
        <v>0.6</v>
      </c>
      <c r="N14" s="170">
        <v>0.6</v>
      </c>
      <c r="O14" s="170">
        <v>0.6</v>
      </c>
      <c r="P14" s="170">
        <v>0.6</v>
      </c>
      <c r="Q14" s="170">
        <v>0.6</v>
      </c>
      <c r="R14" s="170">
        <v>0.6</v>
      </c>
      <c r="S14" s="170">
        <v>0.6</v>
      </c>
      <c r="T14" s="170">
        <v>0.6</v>
      </c>
      <c r="U14" s="170">
        <v>0.6</v>
      </c>
      <c r="V14" s="170">
        <v>0.6</v>
      </c>
      <c r="W14" s="170">
        <v>0.6</v>
      </c>
      <c r="X14" s="170">
        <v>0.6</v>
      </c>
      <c r="Y14" s="170">
        <v>0.6</v>
      </c>
      <c r="Z14" s="170">
        <v>0.6</v>
      </c>
      <c r="AA14" s="170">
        <v>0.6</v>
      </c>
      <c r="AB14" s="170">
        <v>0.6</v>
      </c>
      <c r="AC14" s="170">
        <v>0.6</v>
      </c>
      <c r="AD14" s="170">
        <v>0.6</v>
      </c>
      <c r="AE14" s="170">
        <v>0.6</v>
      </c>
      <c r="AF14" s="170">
        <v>0.6</v>
      </c>
      <c r="AG14" s="170">
        <v>0.6</v>
      </c>
      <c r="AH14" s="170">
        <v>0.6</v>
      </c>
      <c r="AI14" s="170">
        <v>0.6</v>
      </c>
      <c r="AJ14" s="170">
        <v>0.6</v>
      </c>
      <c r="AK14" s="170">
        <v>0.6</v>
      </c>
      <c r="AL14" s="170">
        <v>0.6</v>
      </c>
      <c r="AM14" s="170">
        <v>0.6</v>
      </c>
      <c r="AN14" s="170">
        <v>0.6</v>
      </c>
      <c r="AO14" s="170">
        <v>0.6</v>
      </c>
      <c r="AP14" s="170">
        <v>0.6</v>
      </c>
      <c r="AQ14" s="170">
        <v>0.6</v>
      </c>
      <c r="AR14" s="170">
        <v>0.6</v>
      </c>
      <c r="AS14" s="170">
        <v>0.6</v>
      </c>
      <c r="AT14" s="170">
        <v>0.6</v>
      </c>
      <c r="AU14" s="174">
        <v>0.6</v>
      </c>
      <c r="AV14" s="113" t="s">
        <v>168</v>
      </c>
    </row>
    <row r="15" spans="1:48" ht="18.75" customHeight="1" x14ac:dyDescent="0.3">
      <c r="A15" s="132" t="s">
        <v>112</v>
      </c>
      <c r="B15" s="176">
        <v>0.996</v>
      </c>
      <c r="C15" s="177">
        <v>0.996</v>
      </c>
      <c r="D15" s="177">
        <v>0.996</v>
      </c>
      <c r="E15" s="177">
        <v>0.996</v>
      </c>
      <c r="F15" s="177">
        <v>0.996</v>
      </c>
      <c r="G15" s="177">
        <v>0.996</v>
      </c>
      <c r="H15" s="177">
        <v>0.996</v>
      </c>
      <c r="I15" s="177">
        <v>0.996</v>
      </c>
      <c r="J15" s="177">
        <v>0.996</v>
      </c>
      <c r="K15" s="177">
        <v>0.996</v>
      </c>
      <c r="L15" s="177">
        <v>0.996</v>
      </c>
      <c r="M15" s="177">
        <v>0.996</v>
      </c>
      <c r="N15" s="177">
        <v>0.996</v>
      </c>
      <c r="O15" s="177">
        <v>0.996</v>
      </c>
      <c r="P15" s="177">
        <v>0.996</v>
      </c>
      <c r="Q15" s="177">
        <v>0.996</v>
      </c>
      <c r="R15" s="177">
        <v>0.996</v>
      </c>
      <c r="S15" s="177">
        <v>0.996</v>
      </c>
      <c r="T15" s="177">
        <v>0.996</v>
      </c>
      <c r="U15" s="177">
        <v>0.996</v>
      </c>
      <c r="V15" s="177">
        <v>0.996</v>
      </c>
      <c r="W15" s="177">
        <v>0.996</v>
      </c>
      <c r="X15" s="177">
        <v>0.996</v>
      </c>
      <c r="Y15" s="177">
        <v>0.996</v>
      </c>
      <c r="Z15" s="177">
        <v>0.996</v>
      </c>
      <c r="AA15" s="177">
        <v>0.996</v>
      </c>
      <c r="AB15" s="177">
        <v>0.996</v>
      </c>
      <c r="AC15" s="177">
        <v>0.996</v>
      </c>
      <c r="AD15" s="177">
        <v>0.996</v>
      </c>
      <c r="AE15" s="177">
        <v>0.996</v>
      </c>
      <c r="AF15" s="177">
        <v>0.996</v>
      </c>
      <c r="AG15" s="177">
        <v>0.996</v>
      </c>
      <c r="AH15" s="177">
        <v>0.996</v>
      </c>
      <c r="AI15" s="177">
        <v>0.996</v>
      </c>
      <c r="AJ15" s="177">
        <v>0.996</v>
      </c>
      <c r="AK15" s="177">
        <v>0.996</v>
      </c>
      <c r="AL15" s="177">
        <v>0.996</v>
      </c>
      <c r="AM15" s="177">
        <v>0.996</v>
      </c>
      <c r="AN15" s="177">
        <v>0.996</v>
      </c>
      <c r="AO15" s="177">
        <v>0.996</v>
      </c>
      <c r="AP15" s="177">
        <v>0.996</v>
      </c>
      <c r="AQ15" s="177">
        <v>0.996</v>
      </c>
      <c r="AR15" s="177">
        <v>0.996</v>
      </c>
      <c r="AS15" s="177">
        <v>0.996</v>
      </c>
      <c r="AT15" s="177">
        <v>0.996</v>
      </c>
      <c r="AU15" s="178">
        <v>0.996</v>
      </c>
      <c r="AV15" s="112" t="s">
        <v>119</v>
      </c>
    </row>
    <row r="16" spans="1:48" ht="18.75" customHeight="1" x14ac:dyDescent="0.3">
      <c r="A16" s="133" t="s">
        <v>113</v>
      </c>
      <c r="B16" s="159">
        <v>0.996</v>
      </c>
      <c r="C16" s="157">
        <v>0.996</v>
      </c>
      <c r="D16" s="157">
        <v>0.996</v>
      </c>
      <c r="E16" s="157">
        <v>0.996</v>
      </c>
      <c r="F16" s="157">
        <v>0.996</v>
      </c>
      <c r="G16" s="157">
        <v>0.996</v>
      </c>
      <c r="H16" s="157">
        <v>0.996</v>
      </c>
      <c r="I16" s="157">
        <v>0.996</v>
      </c>
      <c r="J16" s="157">
        <v>0.996</v>
      </c>
      <c r="K16" s="157">
        <v>0.996</v>
      </c>
      <c r="L16" s="157">
        <v>0.996</v>
      </c>
      <c r="M16" s="157">
        <v>0.996</v>
      </c>
      <c r="N16" s="157">
        <v>0.996</v>
      </c>
      <c r="O16" s="157">
        <v>0.996</v>
      </c>
      <c r="P16" s="157">
        <v>0.996</v>
      </c>
      <c r="Q16" s="157">
        <v>0.996</v>
      </c>
      <c r="R16" s="157">
        <v>0.996</v>
      </c>
      <c r="S16" s="157">
        <v>0.996</v>
      </c>
      <c r="T16" s="157">
        <v>0.996</v>
      </c>
      <c r="U16" s="157">
        <v>0.996</v>
      </c>
      <c r="V16" s="157">
        <v>0.996</v>
      </c>
      <c r="W16" s="157">
        <v>0.996</v>
      </c>
      <c r="X16" s="157">
        <v>0.996</v>
      </c>
      <c r="Y16" s="157">
        <v>0.996</v>
      </c>
      <c r="Z16" s="157">
        <v>0.996</v>
      </c>
      <c r="AA16" s="157">
        <v>0.996</v>
      </c>
      <c r="AB16" s="157">
        <v>0.996</v>
      </c>
      <c r="AC16" s="157">
        <v>0.996</v>
      </c>
      <c r="AD16" s="157">
        <v>0.996</v>
      </c>
      <c r="AE16" s="157">
        <v>0.996</v>
      </c>
      <c r="AF16" s="157">
        <v>0.996</v>
      </c>
      <c r="AG16" s="157">
        <v>0.996</v>
      </c>
      <c r="AH16" s="157">
        <v>0.996</v>
      </c>
      <c r="AI16" s="157">
        <v>0.996</v>
      </c>
      <c r="AJ16" s="157">
        <v>0.996</v>
      </c>
      <c r="AK16" s="157">
        <v>0.996</v>
      </c>
      <c r="AL16" s="157">
        <v>0.996</v>
      </c>
      <c r="AM16" s="157">
        <v>0.996</v>
      </c>
      <c r="AN16" s="157">
        <v>0.996</v>
      </c>
      <c r="AO16" s="157">
        <v>0.996</v>
      </c>
      <c r="AP16" s="157">
        <v>0.996</v>
      </c>
      <c r="AQ16" s="157">
        <v>0.996</v>
      </c>
      <c r="AR16" s="157">
        <v>0.996</v>
      </c>
      <c r="AS16" s="157">
        <v>0.996</v>
      </c>
      <c r="AT16" s="157">
        <v>0.996</v>
      </c>
      <c r="AU16" s="164">
        <v>0.996</v>
      </c>
      <c r="AV16" s="114" t="s">
        <v>119</v>
      </c>
    </row>
    <row r="17" spans="1:48" ht="18.75" customHeight="1" x14ac:dyDescent="0.3">
      <c r="A17" s="133" t="s">
        <v>114</v>
      </c>
      <c r="B17" s="159">
        <v>0.996</v>
      </c>
      <c r="C17" s="157">
        <v>0.996</v>
      </c>
      <c r="D17" s="157">
        <v>0.996</v>
      </c>
      <c r="E17" s="157">
        <v>0.996</v>
      </c>
      <c r="F17" s="157">
        <v>0.996</v>
      </c>
      <c r="G17" s="157">
        <v>0.996</v>
      </c>
      <c r="H17" s="157">
        <v>0.996</v>
      </c>
      <c r="I17" s="157">
        <v>0.996</v>
      </c>
      <c r="J17" s="157">
        <v>0.996</v>
      </c>
      <c r="K17" s="157">
        <v>0.996</v>
      </c>
      <c r="L17" s="157">
        <v>0.996</v>
      </c>
      <c r="M17" s="157">
        <v>0.996</v>
      </c>
      <c r="N17" s="157">
        <v>0.996</v>
      </c>
      <c r="O17" s="157">
        <v>0.996</v>
      </c>
      <c r="P17" s="157">
        <v>0.996</v>
      </c>
      <c r="Q17" s="157">
        <v>0.996</v>
      </c>
      <c r="R17" s="157">
        <v>0.996</v>
      </c>
      <c r="S17" s="157">
        <v>0.996</v>
      </c>
      <c r="T17" s="157">
        <v>0.996</v>
      </c>
      <c r="U17" s="157">
        <v>0.996</v>
      </c>
      <c r="V17" s="157">
        <v>0.996</v>
      </c>
      <c r="W17" s="157">
        <v>0.996</v>
      </c>
      <c r="X17" s="157">
        <v>0.996</v>
      </c>
      <c r="Y17" s="157">
        <v>0.996</v>
      </c>
      <c r="Z17" s="157">
        <v>0.996</v>
      </c>
      <c r="AA17" s="157">
        <v>0.996</v>
      </c>
      <c r="AB17" s="157">
        <v>0.996</v>
      </c>
      <c r="AC17" s="157">
        <v>0.996</v>
      </c>
      <c r="AD17" s="157">
        <v>0.996</v>
      </c>
      <c r="AE17" s="157">
        <v>0.996</v>
      </c>
      <c r="AF17" s="157">
        <v>0.996</v>
      </c>
      <c r="AG17" s="157">
        <v>0.996</v>
      </c>
      <c r="AH17" s="157">
        <v>0.996</v>
      </c>
      <c r="AI17" s="157">
        <v>0.996</v>
      </c>
      <c r="AJ17" s="157">
        <v>0.996</v>
      </c>
      <c r="AK17" s="157">
        <v>0.996</v>
      </c>
      <c r="AL17" s="157">
        <v>0.996</v>
      </c>
      <c r="AM17" s="157">
        <v>0.996</v>
      </c>
      <c r="AN17" s="157">
        <v>0.996</v>
      </c>
      <c r="AO17" s="157">
        <v>0.996</v>
      </c>
      <c r="AP17" s="157">
        <v>0.996</v>
      </c>
      <c r="AQ17" s="157">
        <v>0.996</v>
      </c>
      <c r="AR17" s="157">
        <v>0.996</v>
      </c>
      <c r="AS17" s="157">
        <v>0.996</v>
      </c>
      <c r="AT17" s="157">
        <v>0.996</v>
      </c>
      <c r="AU17" s="164">
        <v>0.996</v>
      </c>
      <c r="AV17" s="114" t="s">
        <v>119</v>
      </c>
    </row>
    <row r="18" spans="1:48" ht="18.75" customHeight="1" x14ac:dyDescent="0.3">
      <c r="A18" s="133" t="s">
        <v>115</v>
      </c>
      <c r="B18" s="159">
        <v>0.996</v>
      </c>
      <c r="C18" s="157">
        <v>0.996</v>
      </c>
      <c r="D18" s="157">
        <v>0.996</v>
      </c>
      <c r="E18" s="157">
        <v>0.996</v>
      </c>
      <c r="F18" s="157">
        <v>0.996</v>
      </c>
      <c r="G18" s="157">
        <v>0.996</v>
      </c>
      <c r="H18" s="157">
        <v>0.996</v>
      </c>
      <c r="I18" s="157">
        <v>0.996</v>
      </c>
      <c r="J18" s="157">
        <v>0.996</v>
      </c>
      <c r="K18" s="157">
        <v>0.996</v>
      </c>
      <c r="L18" s="157">
        <v>0.996</v>
      </c>
      <c r="M18" s="157">
        <v>0.996</v>
      </c>
      <c r="N18" s="157">
        <v>0.996</v>
      </c>
      <c r="O18" s="157">
        <v>0.996</v>
      </c>
      <c r="P18" s="157">
        <v>0.996</v>
      </c>
      <c r="Q18" s="157">
        <v>0.996</v>
      </c>
      <c r="R18" s="157">
        <v>0.996</v>
      </c>
      <c r="S18" s="157">
        <v>0.996</v>
      </c>
      <c r="T18" s="157">
        <v>0.996</v>
      </c>
      <c r="U18" s="157">
        <v>0.996</v>
      </c>
      <c r="V18" s="157">
        <v>0.996</v>
      </c>
      <c r="W18" s="157">
        <v>0.996</v>
      </c>
      <c r="X18" s="157">
        <v>0.996</v>
      </c>
      <c r="Y18" s="157">
        <v>0.996</v>
      </c>
      <c r="Z18" s="157">
        <v>0.996</v>
      </c>
      <c r="AA18" s="157">
        <v>0.996</v>
      </c>
      <c r="AB18" s="157">
        <v>0.996</v>
      </c>
      <c r="AC18" s="157">
        <v>0.996</v>
      </c>
      <c r="AD18" s="157">
        <v>0.996</v>
      </c>
      <c r="AE18" s="157">
        <v>0.996</v>
      </c>
      <c r="AF18" s="157">
        <v>0.996</v>
      </c>
      <c r="AG18" s="157">
        <v>0.996</v>
      </c>
      <c r="AH18" s="157">
        <v>0.996</v>
      </c>
      <c r="AI18" s="157">
        <v>0.996</v>
      </c>
      <c r="AJ18" s="157">
        <v>0.996</v>
      </c>
      <c r="AK18" s="157">
        <v>0.996</v>
      </c>
      <c r="AL18" s="157">
        <v>0.996</v>
      </c>
      <c r="AM18" s="157">
        <v>0.996</v>
      </c>
      <c r="AN18" s="157">
        <v>0.996</v>
      </c>
      <c r="AO18" s="157">
        <v>0.996</v>
      </c>
      <c r="AP18" s="157">
        <v>0.996</v>
      </c>
      <c r="AQ18" s="157">
        <v>0.996</v>
      </c>
      <c r="AR18" s="157">
        <v>0.996</v>
      </c>
      <c r="AS18" s="157">
        <v>0.996</v>
      </c>
      <c r="AT18" s="157">
        <v>0.996</v>
      </c>
      <c r="AU18" s="164">
        <v>0.996</v>
      </c>
      <c r="AV18" s="114" t="s">
        <v>119</v>
      </c>
    </row>
    <row r="19" spans="1:48" ht="18.75" customHeight="1" thickBot="1" x14ac:dyDescent="0.35">
      <c r="A19" s="134" t="s">
        <v>116</v>
      </c>
      <c r="B19" s="179">
        <v>0.996</v>
      </c>
      <c r="C19" s="180">
        <v>0.996</v>
      </c>
      <c r="D19" s="180">
        <v>0.996</v>
      </c>
      <c r="E19" s="180">
        <v>0.996</v>
      </c>
      <c r="F19" s="180">
        <v>0.996</v>
      </c>
      <c r="G19" s="180">
        <v>0.996</v>
      </c>
      <c r="H19" s="180">
        <v>0.996</v>
      </c>
      <c r="I19" s="180">
        <v>0.996</v>
      </c>
      <c r="J19" s="180">
        <v>0.996</v>
      </c>
      <c r="K19" s="180">
        <v>0.996</v>
      </c>
      <c r="L19" s="180">
        <v>0.996</v>
      </c>
      <c r="M19" s="180">
        <v>0.996</v>
      </c>
      <c r="N19" s="180">
        <v>0.996</v>
      </c>
      <c r="O19" s="180">
        <v>0.996</v>
      </c>
      <c r="P19" s="180">
        <v>0.996</v>
      </c>
      <c r="Q19" s="180">
        <v>0.996</v>
      </c>
      <c r="R19" s="180">
        <v>0.996</v>
      </c>
      <c r="S19" s="180">
        <v>0.996</v>
      </c>
      <c r="T19" s="180">
        <v>0.996</v>
      </c>
      <c r="U19" s="180">
        <v>0.996</v>
      </c>
      <c r="V19" s="180">
        <v>0.996</v>
      </c>
      <c r="W19" s="180">
        <v>0.996</v>
      </c>
      <c r="X19" s="180">
        <v>0.996</v>
      </c>
      <c r="Y19" s="180">
        <v>0.996</v>
      </c>
      <c r="Z19" s="180">
        <v>0.996</v>
      </c>
      <c r="AA19" s="180">
        <v>0.996</v>
      </c>
      <c r="AB19" s="180">
        <v>0.996</v>
      </c>
      <c r="AC19" s="180">
        <v>0.996</v>
      </c>
      <c r="AD19" s="180">
        <v>0.996</v>
      </c>
      <c r="AE19" s="180">
        <v>0.996</v>
      </c>
      <c r="AF19" s="180">
        <v>0.996</v>
      </c>
      <c r="AG19" s="180">
        <v>0.996</v>
      </c>
      <c r="AH19" s="180">
        <v>0.996</v>
      </c>
      <c r="AI19" s="180">
        <v>0.996</v>
      </c>
      <c r="AJ19" s="180">
        <v>0.996</v>
      </c>
      <c r="AK19" s="180">
        <v>0.996</v>
      </c>
      <c r="AL19" s="180">
        <v>0.996</v>
      </c>
      <c r="AM19" s="180">
        <v>0.996</v>
      </c>
      <c r="AN19" s="180">
        <v>0.996</v>
      </c>
      <c r="AO19" s="180">
        <v>0.996</v>
      </c>
      <c r="AP19" s="180">
        <v>0.996</v>
      </c>
      <c r="AQ19" s="180">
        <v>0.996</v>
      </c>
      <c r="AR19" s="180">
        <v>0.996</v>
      </c>
      <c r="AS19" s="180">
        <v>0.996</v>
      </c>
      <c r="AT19" s="180">
        <v>0.996</v>
      </c>
      <c r="AU19" s="181">
        <v>0.996</v>
      </c>
      <c r="AV19" s="113" t="s">
        <v>119</v>
      </c>
    </row>
    <row r="20" spans="1:48" ht="18.75" customHeight="1" thickBot="1" x14ac:dyDescent="0.35">
      <c r="A20" s="135" t="s">
        <v>106</v>
      </c>
      <c r="B20" s="182">
        <v>0.93</v>
      </c>
      <c r="C20" s="183">
        <v>0.93</v>
      </c>
      <c r="D20" s="183">
        <v>0.93</v>
      </c>
      <c r="E20" s="183">
        <v>0.93</v>
      </c>
      <c r="F20" s="183">
        <v>0.93</v>
      </c>
      <c r="G20" s="183">
        <v>0.93</v>
      </c>
      <c r="H20" s="183">
        <v>0.93</v>
      </c>
      <c r="I20" s="183">
        <v>0.93</v>
      </c>
      <c r="J20" s="183">
        <v>0.93</v>
      </c>
      <c r="K20" s="183">
        <v>0.93</v>
      </c>
      <c r="L20" s="183">
        <v>0.93</v>
      </c>
      <c r="M20" s="183">
        <v>0.93</v>
      </c>
      <c r="N20" s="183">
        <v>0.93</v>
      </c>
      <c r="O20" s="183">
        <v>0.93</v>
      </c>
      <c r="P20" s="183">
        <v>0.93</v>
      </c>
      <c r="Q20" s="183">
        <v>0.93</v>
      </c>
      <c r="R20" s="183">
        <v>0.93</v>
      </c>
      <c r="S20" s="183">
        <v>0.93</v>
      </c>
      <c r="T20" s="183">
        <v>0.93</v>
      </c>
      <c r="U20" s="183">
        <v>0.93</v>
      </c>
      <c r="V20" s="183">
        <v>0.93</v>
      </c>
      <c r="W20" s="183">
        <v>0.93</v>
      </c>
      <c r="X20" s="183">
        <v>0.93</v>
      </c>
      <c r="Y20" s="183">
        <v>0.93</v>
      </c>
      <c r="Z20" s="183">
        <v>0.93</v>
      </c>
      <c r="AA20" s="183">
        <v>0.93</v>
      </c>
      <c r="AB20" s="183">
        <v>0.93</v>
      </c>
      <c r="AC20" s="183">
        <v>0.93</v>
      </c>
      <c r="AD20" s="183">
        <v>0.93</v>
      </c>
      <c r="AE20" s="183">
        <v>0.93</v>
      </c>
      <c r="AF20" s="183">
        <v>0.93</v>
      </c>
      <c r="AG20" s="183">
        <v>0.93</v>
      </c>
      <c r="AH20" s="183">
        <v>0.93</v>
      </c>
      <c r="AI20" s="183">
        <v>0.93</v>
      </c>
      <c r="AJ20" s="183">
        <v>0.93</v>
      </c>
      <c r="AK20" s="183">
        <v>0.93</v>
      </c>
      <c r="AL20" s="183">
        <v>0.93</v>
      </c>
      <c r="AM20" s="183">
        <v>0.93</v>
      </c>
      <c r="AN20" s="183">
        <v>0.93</v>
      </c>
      <c r="AO20" s="183">
        <v>0.93</v>
      </c>
      <c r="AP20" s="183">
        <v>0.93</v>
      </c>
      <c r="AQ20" s="183">
        <v>0.93</v>
      </c>
      <c r="AR20" s="183">
        <v>0.93</v>
      </c>
      <c r="AS20" s="183">
        <v>0.93</v>
      </c>
      <c r="AT20" s="183">
        <v>0.93</v>
      </c>
      <c r="AU20" s="184">
        <v>0.93</v>
      </c>
      <c r="AV20" s="126" t="s">
        <v>120</v>
      </c>
    </row>
  </sheetData>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V20"/>
  <sheetViews>
    <sheetView workbookViewId="0"/>
  </sheetViews>
  <sheetFormatPr defaultRowHeight="14.4" x14ac:dyDescent="0.3"/>
  <cols>
    <col min="1" max="1" width="13.5546875" style="8" bestFit="1" customWidth="1"/>
    <col min="2" max="47" width="13.5546875" style="14" bestFit="1" customWidth="1"/>
    <col min="48" max="48" width="13.5546875" bestFit="1" customWidth="1"/>
  </cols>
  <sheetData>
    <row r="1" spans="1:48" ht="18.75" customHeight="1" x14ac:dyDescent="0.3">
      <c r="A1" s="15" t="s">
        <v>50</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c r="AL1" s="3">
        <v>2051</v>
      </c>
      <c r="AM1" s="3">
        <v>2052</v>
      </c>
      <c r="AN1" s="3">
        <v>2053</v>
      </c>
      <c r="AO1" s="3">
        <v>2054</v>
      </c>
      <c r="AP1" s="3">
        <v>2055</v>
      </c>
      <c r="AQ1" s="3">
        <v>2056</v>
      </c>
      <c r="AR1" s="3">
        <v>2057</v>
      </c>
      <c r="AS1" s="3">
        <v>2058</v>
      </c>
      <c r="AT1" s="3">
        <v>2059</v>
      </c>
      <c r="AU1" s="3">
        <v>2060</v>
      </c>
      <c r="AV1" t="s">
        <v>42</v>
      </c>
    </row>
    <row r="2" spans="1:48" ht="18.75" customHeight="1" x14ac:dyDescent="0.3">
      <c r="A2" s="15" t="s">
        <v>57</v>
      </c>
      <c r="B2" s="13">
        <f>1/Efficiancy!B2</f>
        <v>1.639344262295082</v>
      </c>
      <c r="C2" s="13">
        <f>1/Efficiancy!C2</f>
        <v>1.639344262295082</v>
      </c>
      <c r="D2" s="13">
        <f>1/Efficiancy!D2</f>
        <v>1.639344262295082</v>
      </c>
      <c r="E2" s="13">
        <f>1/Efficiancy!E2</f>
        <v>1.639344262295082</v>
      </c>
      <c r="F2" s="13">
        <f>1/Efficiancy!F2</f>
        <v>1.639344262295082</v>
      </c>
      <c r="G2" s="13">
        <f>1/Efficiancy!G2</f>
        <v>1.639344262295082</v>
      </c>
      <c r="H2" s="13">
        <f>1/Efficiancy!H2</f>
        <v>1.639344262295082</v>
      </c>
      <c r="I2" s="13">
        <f>1/Efficiancy!I2</f>
        <v>1.639344262295082</v>
      </c>
      <c r="J2" s="13">
        <f>1/Efficiancy!J2</f>
        <v>1.619433198380567</v>
      </c>
      <c r="K2" s="13">
        <f>1/Efficiancy!K2</f>
        <v>1.6</v>
      </c>
      <c r="L2" s="13">
        <f>1/Efficiancy!L2</f>
        <v>1.5810276679841899</v>
      </c>
      <c r="M2" s="13">
        <f>1/Efficiancy!M2</f>
        <v>1.5625</v>
      </c>
      <c r="N2" s="13">
        <f>1/Efficiancy!N2</f>
        <v>1.5582034830430798</v>
      </c>
      <c r="O2" s="13">
        <f>1/Efficiancy!O2</f>
        <v>1.5539305301645339</v>
      </c>
      <c r="P2" s="13">
        <f>1/Efficiancy!P2</f>
        <v>1.5496809480401095</v>
      </c>
      <c r="Q2" s="13">
        <f>1/Efficiancy!Q2</f>
        <v>1.5454545454545454</v>
      </c>
      <c r="R2" s="13">
        <f>1/Efficiancy!R2</f>
        <v>1.5412511332728922</v>
      </c>
      <c r="S2" s="13">
        <f>1/Efficiancy!S2</f>
        <v>1.5370705244122964</v>
      </c>
      <c r="T2" s="13">
        <f>1/Efficiancy!T2</f>
        <v>1.5329125338142471</v>
      </c>
      <c r="U2" s="13">
        <f>1/Efficiancy!U2</f>
        <v>1.528776978417266</v>
      </c>
      <c r="V2" s="13">
        <f>1/Efficiancy!V2</f>
        <v>1.5246636771300448</v>
      </c>
      <c r="W2" s="13">
        <f>1/Efficiancy!W2</f>
        <v>1.5205724508050091</v>
      </c>
      <c r="X2" s="13">
        <f>1/Efficiancy!X2</f>
        <v>1.5165031222123104</v>
      </c>
      <c r="Y2" s="13">
        <f>1/Efficiancy!Y2</f>
        <v>1.512455516014235</v>
      </c>
      <c r="Z2" s="13">
        <f>1/Efficiancy!Z2</f>
        <v>1.5084294587400178</v>
      </c>
      <c r="AA2" s="13">
        <f>1/Efficiancy!AA2</f>
        <v>1.5044247787610621</v>
      </c>
      <c r="AB2" s="13">
        <f>1/Efficiancy!AB2</f>
        <v>1.5004413062665489</v>
      </c>
      <c r="AC2" s="13">
        <f>1/Efficiancy!AC2</f>
        <v>1.4964788732394367</v>
      </c>
      <c r="AD2" s="13">
        <f>1/Efficiancy!AD2</f>
        <v>1.4925373134328359</v>
      </c>
      <c r="AE2" s="13">
        <f>1/Efficiancy!AE2</f>
        <v>1.4886164623467601</v>
      </c>
      <c r="AF2" s="13">
        <f>1/Efficiancy!AF2</f>
        <v>1.4847161572052403</v>
      </c>
      <c r="AG2" s="13">
        <f>1/Efficiancy!AG2</f>
        <v>1.480836236933798</v>
      </c>
      <c r="AH2" s="13">
        <f>1/Efficiancy!AH2</f>
        <v>1.476976542137272</v>
      </c>
      <c r="AI2" s="13">
        <f>1/Efficiancy!AI2</f>
        <v>1.4731369150779896</v>
      </c>
      <c r="AJ2" s="13">
        <f>1/Efficiancy!AJ2</f>
        <v>1.4693171996542784</v>
      </c>
      <c r="AK2" s="13">
        <f>1/Efficiancy!AK2</f>
        <v>1.4655172413793103</v>
      </c>
      <c r="AL2" s="13">
        <f>1/Efficiancy!AL2</f>
        <v>1.4617368873602752</v>
      </c>
      <c r="AM2" s="13">
        <f>1/Efficiancy!AM2</f>
        <v>1.4579759862778732</v>
      </c>
      <c r="AN2" s="13">
        <f>1/Efficiancy!AN2</f>
        <v>1.4542343883661248</v>
      </c>
      <c r="AO2" s="13">
        <f>1/Efficiancy!AO2</f>
        <v>1.4505119453924917</v>
      </c>
      <c r="AP2" s="13">
        <f>1/Efficiancy!AP2</f>
        <v>1.446808510638298</v>
      </c>
      <c r="AQ2" s="13">
        <f>1/Efficiancy!AQ2</f>
        <v>1.4431239388794568</v>
      </c>
      <c r="AR2" s="13">
        <f>1/Efficiancy!AR2</f>
        <v>1.4394580863674853</v>
      </c>
      <c r="AS2" s="13">
        <f>1/Efficiancy!AS2</f>
        <v>1.435810810810811</v>
      </c>
      <c r="AT2" s="13">
        <f>1/Efficiancy!AT2</f>
        <v>1.4321819713563606</v>
      </c>
      <c r="AU2" s="13">
        <f>1/Efficiancy!AU2</f>
        <v>1.4285714285714286</v>
      </c>
      <c r="AV2" t="s">
        <v>111</v>
      </c>
    </row>
    <row r="3" spans="1:48" ht="18.75" customHeight="1" x14ac:dyDescent="0.3">
      <c r="A3" s="15" t="s">
        <v>59</v>
      </c>
      <c r="B3" s="13">
        <f>1/Efficiancy!B3</f>
        <v>1.639344262295082</v>
      </c>
      <c r="C3" s="13">
        <f>1/Efficiancy!C3</f>
        <v>1.639344262295082</v>
      </c>
      <c r="D3" s="13">
        <f>1/Efficiancy!D3</f>
        <v>1.639344262295082</v>
      </c>
      <c r="E3" s="13">
        <f>1/Efficiancy!E3</f>
        <v>1.639344262295082</v>
      </c>
      <c r="F3" s="13">
        <f>1/Efficiancy!F3</f>
        <v>1.639344262295082</v>
      </c>
      <c r="G3" s="13">
        <f>1/Efficiancy!G3</f>
        <v>1.639344262295082</v>
      </c>
      <c r="H3" s="13">
        <f>1/Efficiancy!H3</f>
        <v>1.639344262295082</v>
      </c>
      <c r="I3" s="13">
        <f>1/Efficiancy!I3</f>
        <v>1.639344262295082</v>
      </c>
      <c r="J3" s="13">
        <f>1/Efficiancy!J3</f>
        <v>1.619433198380567</v>
      </c>
      <c r="K3" s="13">
        <f>1/Efficiancy!K3</f>
        <v>1.6</v>
      </c>
      <c r="L3" s="13">
        <f>1/Efficiancy!L3</f>
        <v>1.5810276679841899</v>
      </c>
      <c r="M3" s="13">
        <f>1/Efficiancy!M3</f>
        <v>1.5625</v>
      </c>
      <c r="N3" s="13">
        <f>1/Efficiancy!N3</f>
        <v>1.5582034830430798</v>
      </c>
      <c r="O3" s="13">
        <f>1/Efficiancy!O3</f>
        <v>1.5539305301645339</v>
      </c>
      <c r="P3" s="13">
        <f>1/Efficiancy!P3</f>
        <v>1.5496809480401095</v>
      </c>
      <c r="Q3" s="13">
        <f>1/Efficiancy!Q3</f>
        <v>1.5454545454545454</v>
      </c>
      <c r="R3" s="13">
        <f>1/Efficiancy!R3</f>
        <v>1.5412511332728922</v>
      </c>
      <c r="S3" s="13">
        <f>1/Efficiancy!S3</f>
        <v>1.5370705244122964</v>
      </c>
      <c r="T3" s="13">
        <f>1/Efficiancy!T3</f>
        <v>1.5329125338142471</v>
      </c>
      <c r="U3" s="13">
        <f>1/Efficiancy!U3</f>
        <v>1.528776978417266</v>
      </c>
      <c r="V3" s="13">
        <f>1/Efficiancy!V3</f>
        <v>1.5246636771300448</v>
      </c>
      <c r="W3" s="13">
        <f>1/Efficiancy!W3</f>
        <v>1.5205724508050091</v>
      </c>
      <c r="X3" s="13">
        <f>1/Efficiancy!X3</f>
        <v>1.5165031222123104</v>
      </c>
      <c r="Y3" s="13">
        <f>1/Efficiancy!Y3</f>
        <v>1.512455516014235</v>
      </c>
      <c r="Z3" s="13">
        <f>1/Efficiancy!Z3</f>
        <v>1.5084294587400178</v>
      </c>
      <c r="AA3" s="13">
        <f>1/Efficiancy!AA3</f>
        <v>1.5044247787610621</v>
      </c>
      <c r="AB3" s="13">
        <f>1/Efficiancy!AB3</f>
        <v>1.5004413062665489</v>
      </c>
      <c r="AC3" s="13">
        <f>1/Efficiancy!AC3</f>
        <v>1.4964788732394367</v>
      </c>
      <c r="AD3" s="13">
        <f>1/Efficiancy!AD3</f>
        <v>1.4925373134328359</v>
      </c>
      <c r="AE3" s="13">
        <f>1/Efficiancy!AE3</f>
        <v>1.4886164623467601</v>
      </c>
      <c r="AF3" s="13">
        <f>1/Efficiancy!AF3</f>
        <v>1.4847161572052403</v>
      </c>
      <c r="AG3" s="13">
        <f>1/Efficiancy!AG3</f>
        <v>1.480836236933798</v>
      </c>
      <c r="AH3" s="13">
        <f>1/Efficiancy!AH3</f>
        <v>1.476976542137272</v>
      </c>
      <c r="AI3" s="13">
        <f>1/Efficiancy!AI3</f>
        <v>1.4731369150779896</v>
      </c>
      <c r="AJ3" s="13">
        <f>1/Efficiancy!AJ3</f>
        <v>1.4693171996542784</v>
      </c>
      <c r="AK3" s="13">
        <f>1/Efficiancy!AK3</f>
        <v>1.4655172413793103</v>
      </c>
      <c r="AL3" s="13">
        <f>1/Efficiancy!AL3</f>
        <v>1.4617368873602752</v>
      </c>
      <c r="AM3" s="13">
        <f>1/Efficiancy!AM3</f>
        <v>1.4579759862778732</v>
      </c>
      <c r="AN3" s="13">
        <f>1/Efficiancy!AN3</f>
        <v>1.4542343883661248</v>
      </c>
      <c r="AO3" s="13">
        <f>1/Efficiancy!AO3</f>
        <v>1.4505119453924917</v>
      </c>
      <c r="AP3" s="13">
        <f>1/Efficiancy!AP3</f>
        <v>1.446808510638298</v>
      </c>
      <c r="AQ3" s="13">
        <f>1/Efficiancy!AQ3</f>
        <v>1.4431239388794568</v>
      </c>
      <c r="AR3" s="13">
        <f>1/Efficiancy!AR3</f>
        <v>1.4394580863674853</v>
      </c>
      <c r="AS3" s="13">
        <f>1/Efficiancy!AS3</f>
        <v>1.435810810810811</v>
      </c>
      <c r="AT3" s="13">
        <f>1/Efficiancy!AT3</f>
        <v>1.4321819713563606</v>
      </c>
      <c r="AU3" s="13">
        <f>1/Efficiancy!AU3</f>
        <v>1.4285714285714286</v>
      </c>
      <c r="AV3" t="s">
        <v>111</v>
      </c>
    </row>
    <row r="4" spans="1:48" ht="18.75" customHeight="1" x14ac:dyDescent="0.3">
      <c r="A4" s="15" t="s">
        <v>60</v>
      </c>
      <c r="B4" s="13">
        <f>1/Efficiancy!B4</f>
        <v>1.5151515151515151</v>
      </c>
      <c r="C4" s="13">
        <f>1/Efficiancy!C4</f>
        <v>1.5151515151515151</v>
      </c>
      <c r="D4" s="13">
        <f>1/Efficiancy!D4</f>
        <v>1.5151515151515151</v>
      </c>
      <c r="E4" s="13">
        <f>1/Efficiancy!E4</f>
        <v>1.5151515151515151</v>
      </c>
      <c r="F4" s="13">
        <f>1/Efficiancy!F4</f>
        <v>1.5151515151515151</v>
      </c>
      <c r="G4" s="13">
        <f>1/Efficiancy!G4</f>
        <v>1.5151515151515151</v>
      </c>
      <c r="H4" s="13">
        <f>1/Efficiancy!H4</f>
        <v>1.5151515151515151</v>
      </c>
      <c r="I4" s="13">
        <f>1/Efficiancy!I4</f>
        <v>1.5151515151515151</v>
      </c>
      <c r="J4" s="13">
        <f>1/Efficiancy!J4</f>
        <v>1.5151515151515151</v>
      </c>
      <c r="K4" s="13">
        <f>1/Efficiancy!K4</f>
        <v>1.5151515151515151</v>
      </c>
      <c r="L4" s="13">
        <f>1/Efficiancy!L4</f>
        <v>1.5151515151515151</v>
      </c>
      <c r="M4" s="13">
        <f>1/Efficiancy!M4</f>
        <v>1.5151515151515151</v>
      </c>
      <c r="N4" s="13">
        <f>1/Efficiancy!N4</f>
        <v>1.5151515151515151</v>
      </c>
      <c r="O4" s="13">
        <f>1/Efficiancy!O4</f>
        <v>1.5151515151515151</v>
      </c>
      <c r="P4" s="13">
        <f>1/Efficiancy!P4</f>
        <v>1.5151515151515151</v>
      </c>
      <c r="Q4" s="13">
        <f>1/Efficiancy!Q4</f>
        <v>1.5151515151515151</v>
      </c>
      <c r="R4" s="13">
        <f>1/Efficiancy!R4</f>
        <v>1.5151515151515151</v>
      </c>
      <c r="S4" s="13">
        <f>1/Efficiancy!S4</f>
        <v>1.5151515151515151</v>
      </c>
      <c r="T4" s="13">
        <f>1/Efficiancy!T4</f>
        <v>1.5151515151515151</v>
      </c>
      <c r="U4" s="13">
        <f>1/Efficiancy!U4</f>
        <v>1.5151515151515151</v>
      </c>
      <c r="V4" s="13">
        <f>1/Efficiancy!V4</f>
        <v>1.5151515151515151</v>
      </c>
      <c r="W4" s="13">
        <f>1/Efficiancy!W4</f>
        <v>1.5151515151515151</v>
      </c>
      <c r="X4" s="13">
        <f>1/Efficiancy!X4</f>
        <v>1.5151515151515151</v>
      </c>
      <c r="Y4" s="13">
        <f>1/Efficiancy!Y4</f>
        <v>1.5151515151515151</v>
      </c>
      <c r="Z4" s="13">
        <f>1/Efficiancy!Z4</f>
        <v>1.5151515151515151</v>
      </c>
      <c r="AA4" s="13">
        <f>1/Efficiancy!AA4</f>
        <v>1.5151515151515151</v>
      </c>
      <c r="AB4" s="13">
        <f>1/Efficiancy!AB4</f>
        <v>1.5151515151515151</v>
      </c>
      <c r="AC4" s="13">
        <f>1/Efficiancy!AC4</f>
        <v>1.5151515151515151</v>
      </c>
      <c r="AD4" s="13">
        <f>1/Efficiancy!AD4</f>
        <v>1.5151515151515151</v>
      </c>
      <c r="AE4" s="13">
        <f>1/Efficiancy!AE4</f>
        <v>1.5151515151515151</v>
      </c>
      <c r="AF4" s="13">
        <f>1/Efficiancy!AF4</f>
        <v>1.5151515151515151</v>
      </c>
      <c r="AG4" s="13">
        <f>1/Efficiancy!AG4</f>
        <v>1.5151515151515151</v>
      </c>
      <c r="AH4" s="13">
        <f>1/Efficiancy!AH4</f>
        <v>1.5151515151515151</v>
      </c>
      <c r="AI4" s="13">
        <f>1/Efficiancy!AI4</f>
        <v>1.5151515151515151</v>
      </c>
      <c r="AJ4" s="13">
        <f>1/Efficiancy!AJ4</f>
        <v>1.5151515151515151</v>
      </c>
      <c r="AK4" s="13">
        <f>1/Efficiancy!AK4</f>
        <v>1.5151515151515151</v>
      </c>
      <c r="AL4" s="13">
        <f>1/Efficiancy!AL4</f>
        <v>1.5151515151515151</v>
      </c>
      <c r="AM4" s="13">
        <f>1/Efficiancy!AM4</f>
        <v>1.5151515151515151</v>
      </c>
      <c r="AN4" s="13">
        <f>1/Efficiancy!AN4</f>
        <v>1.5151515151515151</v>
      </c>
      <c r="AO4" s="13">
        <f>1/Efficiancy!AO4</f>
        <v>1.5151515151515151</v>
      </c>
      <c r="AP4" s="13">
        <f>1/Efficiancy!AP4</f>
        <v>1.5151515151515151</v>
      </c>
      <c r="AQ4" s="13">
        <f>1/Efficiancy!AQ4</f>
        <v>1.5151515151515151</v>
      </c>
      <c r="AR4" s="13">
        <f>1/Efficiancy!AR4</f>
        <v>1.5151515151515151</v>
      </c>
      <c r="AS4" s="13">
        <f>1/Efficiancy!AS4</f>
        <v>1.5151515151515151</v>
      </c>
      <c r="AT4" s="13">
        <f>1/Efficiancy!AT4</f>
        <v>1.5151515151515151</v>
      </c>
      <c r="AU4" s="13">
        <f>1/Efficiancy!AU4</f>
        <v>1.5151515151515151</v>
      </c>
      <c r="AV4" t="s">
        <v>111</v>
      </c>
    </row>
    <row r="5" spans="1:48" ht="18.75" customHeight="1" x14ac:dyDescent="0.3">
      <c r="A5" s="15" t="s">
        <v>99</v>
      </c>
      <c r="B5" s="13">
        <f>1/Efficiancy!B5</f>
        <v>1.5151515151515151</v>
      </c>
      <c r="C5" s="13">
        <f>1/Efficiancy!C5</f>
        <v>1.5151515151515151</v>
      </c>
      <c r="D5" s="13">
        <f>1/Efficiancy!D5</f>
        <v>1.5151515151515151</v>
      </c>
      <c r="E5" s="13">
        <f>1/Efficiancy!E5</f>
        <v>1.5151515151515151</v>
      </c>
      <c r="F5" s="13">
        <f>1/Efficiancy!F5</f>
        <v>1.5151515151515151</v>
      </c>
      <c r="G5" s="13">
        <f>1/Efficiancy!G5</f>
        <v>1.5151515151515151</v>
      </c>
      <c r="H5" s="13">
        <f>1/Efficiancy!H5</f>
        <v>1.5151515151515151</v>
      </c>
      <c r="I5" s="13">
        <f>1/Efficiancy!I5</f>
        <v>1.5151515151515151</v>
      </c>
      <c r="J5" s="13">
        <f>1/Efficiancy!J5</f>
        <v>1.5151515151515151</v>
      </c>
      <c r="K5" s="13">
        <f>1/Efficiancy!K5</f>
        <v>1.5151515151515151</v>
      </c>
      <c r="L5" s="13">
        <f>1/Efficiancy!L5</f>
        <v>1.5151515151515151</v>
      </c>
      <c r="M5" s="13">
        <f>1/Efficiancy!M5</f>
        <v>1.5151515151515151</v>
      </c>
      <c r="N5" s="13">
        <f>1/Efficiancy!N5</f>
        <v>1.5151515151515151</v>
      </c>
      <c r="O5" s="13">
        <f>1/Efficiancy!O5</f>
        <v>1.5151515151515151</v>
      </c>
      <c r="P5" s="13">
        <f>1/Efficiancy!P5</f>
        <v>1.5151515151515151</v>
      </c>
      <c r="Q5" s="13">
        <f>1/Efficiancy!Q5</f>
        <v>1.5151515151515151</v>
      </c>
      <c r="R5" s="13">
        <f>1/Efficiancy!R5</f>
        <v>1.5151515151515151</v>
      </c>
      <c r="S5" s="13">
        <f>1/Efficiancy!S5</f>
        <v>1.5151515151515151</v>
      </c>
      <c r="T5" s="13">
        <f>1/Efficiancy!T5</f>
        <v>1.5151515151515151</v>
      </c>
      <c r="U5" s="13">
        <f>1/Efficiancy!U5</f>
        <v>1.5151515151515151</v>
      </c>
      <c r="V5" s="13">
        <f>1/Efficiancy!V5</f>
        <v>1.5151515151515151</v>
      </c>
      <c r="W5" s="13">
        <f>1/Efficiancy!W5</f>
        <v>1.5151515151515151</v>
      </c>
      <c r="X5" s="13">
        <f>1/Efficiancy!X5</f>
        <v>1.5151515151515151</v>
      </c>
      <c r="Y5" s="13">
        <f>1/Efficiancy!Y5</f>
        <v>1.5151515151515151</v>
      </c>
      <c r="Z5" s="13">
        <f>1/Efficiancy!Z5</f>
        <v>1.5151515151515151</v>
      </c>
      <c r="AA5" s="13">
        <f>1/Efficiancy!AA5</f>
        <v>1.5151515151515151</v>
      </c>
      <c r="AB5" s="13">
        <f>1/Efficiancy!AB5</f>
        <v>1.5151515151515151</v>
      </c>
      <c r="AC5" s="13">
        <f>1/Efficiancy!AC5</f>
        <v>1.5151515151515151</v>
      </c>
      <c r="AD5" s="13">
        <f>1/Efficiancy!AD5</f>
        <v>1.5151515151515151</v>
      </c>
      <c r="AE5" s="13">
        <f>1/Efficiancy!AE5</f>
        <v>1.5151515151515151</v>
      </c>
      <c r="AF5" s="13">
        <f>1/Efficiancy!AF5</f>
        <v>1.5151515151515151</v>
      </c>
      <c r="AG5" s="13">
        <f>1/Efficiancy!AG5</f>
        <v>1.5151515151515151</v>
      </c>
      <c r="AH5" s="13">
        <f>1/Efficiancy!AH5</f>
        <v>1.5151515151515151</v>
      </c>
      <c r="AI5" s="13">
        <f>1/Efficiancy!AI5</f>
        <v>1.5151515151515151</v>
      </c>
      <c r="AJ5" s="13">
        <f>1/Efficiancy!AJ5</f>
        <v>1.5151515151515151</v>
      </c>
      <c r="AK5" s="13">
        <f>1/Efficiancy!AK5</f>
        <v>1.5151515151515151</v>
      </c>
      <c r="AL5" s="13">
        <f>1/Efficiancy!AL5</f>
        <v>1.5151515151515151</v>
      </c>
      <c r="AM5" s="13">
        <f>1/Efficiancy!AM5</f>
        <v>1.5151515151515151</v>
      </c>
      <c r="AN5" s="13">
        <f>1/Efficiancy!AN5</f>
        <v>1.5151515151515151</v>
      </c>
      <c r="AO5" s="13">
        <f>1/Efficiancy!AO5</f>
        <v>1.5151515151515151</v>
      </c>
      <c r="AP5" s="13">
        <f>1/Efficiancy!AP5</f>
        <v>1.5151515151515151</v>
      </c>
      <c r="AQ5" s="13">
        <f>1/Efficiancy!AQ5</f>
        <v>1.5151515151515151</v>
      </c>
      <c r="AR5" s="13">
        <f>1/Efficiancy!AR5</f>
        <v>1.5151515151515151</v>
      </c>
      <c r="AS5" s="13">
        <f>1/Efficiancy!AS5</f>
        <v>1.5151515151515151</v>
      </c>
      <c r="AT5" s="13">
        <f>1/Efficiancy!AT5</f>
        <v>1.5151515151515151</v>
      </c>
      <c r="AU5" s="13">
        <f>1/Efficiancy!AU5</f>
        <v>1.5151515151515151</v>
      </c>
      <c r="AV5" t="s">
        <v>111</v>
      </c>
    </row>
    <row r="6" spans="1:48" ht="18.75" customHeight="1" x14ac:dyDescent="0.3">
      <c r="A6" s="15" t="s">
        <v>78</v>
      </c>
      <c r="B6" s="13">
        <f>1/Efficiancy!B6</f>
        <v>1.5151515151515151</v>
      </c>
      <c r="C6" s="13">
        <f>1/Efficiancy!C6</f>
        <v>1.5151515151515151</v>
      </c>
      <c r="D6" s="13">
        <f>1/Efficiancy!D6</f>
        <v>1.5151515151515151</v>
      </c>
      <c r="E6" s="13">
        <f>1/Efficiancy!E6</f>
        <v>1.5151515151515151</v>
      </c>
      <c r="F6" s="13">
        <f>1/Efficiancy!F6</f>
        <v>1.5151515151515151</v>
      </c>
      <c r="G6" s="13">
        <f>1/Efficiancy!G6</f>
        <v>1.5151515151515151</v>
      </c>
      <c r="H6" s="13">
        <f>1/Efficiancy!H6</f>
        <v>1.5151515151515151</v>
      </c>
      <c r="I6" s="13">
        <f>1/Efficiancy!I6</f>
        <v>1.5151515151515151</v>
      </c>
      <c r="J6" s="13">
        <f>1/Efficiancy!J6</f>
        <v>1.5151515151515151</v>
      </c>
      <c r="K6" s="13">
        <f>1/Efficiancy!K6</f>
        <v>1.5151515151515151</v>
      </c>
      <c r="L6" s="13">
        <f>1/Efficiancy!L6</f>
        <v>1.5151515151515151</v>
      </c>
      <c r="M6" s="13">
        <f>1/Efficiancy!M6</f>
        <v>1.5151515151515151</v>
      </c>
      <c r="N6" s="13">
        <f>1/Efficiancy!N6</f>
        <v>1.5151515151515151</v>
      </c>
      <c r="O6" s="13">
        <f>1/Efficiancy!O6</f>
        <v>1.5151515151515151</v>
      </c>
      <c r="P6" s="13">
        <f>1/Efficiancy!P6</f>
        <v>1.5151515151515151</v>
      </c>
      <c r="Q6" s="13">
        <f>1/Efficiancy!Q6</f>
        <v>1.5151515151515151</v>
      </c>
      <c r="R6" s="13">
        <f>1/Efficiancy!R6</f>
        <v>1.5151515151515151</v>
      </c>
      <c r="S6" s="13">
        <f>1/Efficiancy!S6</f>
        <v>1.5151515151515151</v>
      </c>
      <c r="T6" s="13">
        <f>1/Efficiancy!T6</f>
        <v>1.5151515151515151</v>
      </c>
      <c r="U6" s="13">
        <f>1/Efficiancy!U6</f>
        <v>1.5151515151515151</v>
      </c>
      <c r="V6" s="13">
        <f>1/Efficiancy!V6</f>
        <v>1.5151515151515151</v>
      </c>
      <c r="W6" s="13">
        <f>1/Efficiancy!W6</f>
        <v>1.5151515151515151</v>
      </c>
      <c r="X6" s="13">
        <f>1/Efficiancy!X6</f>
        <v>1.5151515151515151</v>
      </c>
      <c r="Y6" s="13">
        <f>1/Efficiancy!Y6</f>
        <v>1.5151515151515151</v>
      </c>
      <c r="Z6" s="13">
        <f>1/Efficiancy!Z6</f>
        <v>1.5151515151515151</v>
      </c>
      <c r="AA6" s="13">
        <f>1/Efficiancy!AA6</f>
        <v>1.5151515151515151</v>
      </c>
      <c r="AB6" s="13">
        <f>1/Efficiancy!AB6</f>
        <v>1.5151515151515151</v>
      </c>
      <c r="AC6" s="13">
        <f>1/Efficiancy!AC6</f>
        <v>1.5151515151515151</v>
      </c>
      <c r="AD6" s="13">
        <f>1/Efficiancy!AD6</f>
        <v>1.5151515151515151</v>
      </c>
      <c r="AE6" s="13">
        <f>1/Efficiancy!AE6</f>
        <v>1.5151515151515151</v>
      </c>
      <c r="AF6" s="13">
        <f>1/Efficiancy!AF6</f>
        <v>1.5151515151515151</v>
      </c>
      <c r="AG6" s="13">
        <f>1/Efficiancy!AG6</f>
        <v>1.5151515151515151</v>
      </c>
      <c r="AH6" s="13">
        <f>1/Efficiancy!AH6</f>
        <v>1.5151515151515151</v>
      </c>
      <c r="AI6" s="13">
        <f>1/Efficiancy!AI6</f>
        <v>1.5151515151515151</v>
      </c>
      <c r="AJ6" s="13">
        <f>1/Efficiancy!AJ6</f>
        <v>1.5151515151515151</v>
      </c>
      <c r="AK6" s="13">
        <f>1/Efficiancy!AK6</f>
        <v>1.5151515151515151</v>
      </c>
      <c r="AL6" s="13">
        <f>1/Efficiancy!AL6</f>
        <v>1.5151515151515151</v>
      </c>
      <c r="AM6" s="13">
        <f>1/Efficiancy!AM6</f>
        <v>1.5151515151515151</v>
      </c>
      <c r="AN6" s="13">
        <f>1/Efficiancy!AN6</f>
        <v>1.5151515151515151</v>
      </c>
      <c r="AO6" s="13">
        <f>1/Efficiancy!AO6</f>
        <v>1.5151515151515151</v>
      </c>
      <c r="AP6" s="13">
        <f>1/Efficiancy!AP6</f>
        <v>1.5151515151515151</v>
      </c>
      <c r="AQ6" s="13">
        <f>1/Efficiancy!AQ6</f>
        <v>1.5151515151515151</v>
      </c>
      <c r="AR6" s="13">
        <f>1/Efficiancy!AR6</f>
        <v>1.5151515151515151</v>
      </c>
      <c r="AS6" s="13">
        <f>1/Efficiancy!AS6</f>
        <v>1.5151515151515151</v>
      </c>
      <c r="AT6" s="13">
        <f>1/Efficiancy!AT6</f>
        <v>1.5151515151515151</v>
      </c>
      <c r="AU6" s="13">
        <f>1/Efficiancy!AU6</f>
        <v>1.5151515151515151</v>
      </c>
      <c r="AV6" t="s">
        <v>111</v>
      </c>
    </row>
    <row r="7" spans="1:48" ht="18.75" customHeight="1" x14ac:dyDescent="0.3">
      <c r="A7" s="15" t="s">
        <v>85</v>
      </c>
      <c r="B7" s="13">
        <f>1/Efficiancy!B7</f>
        <v>1.6666666666666667</v>
      </c>
      <c r="C7" s="13">
        <f>1/Efficiancy!C7</f>
        <v>1.6666666666666667</v>
      </c>
      <c r="D7" s="13">
        <f>1/Efficiancy!D7</f>
        <v>1.6666666666666667</v>
      </c>
      <c r="E7" s="13">
        <f>1/Efficiancy!E7</f>
        <v>1.6666666666666667</v>
      </c>
      <c r="F7" s="13">
        <f>1/Efficiancy!F7</f>
        <v>1.6666666666666667</v>
      </c>
      <c r="G7" s="13">
        <f>1/Efficiancy!G7</f>
        <v>1.6666666666666667</v>
      </c>
      <c r="H7" s="13">
        <f>1/Efficiancy!H7</f>
        <v>1.6666666666666667</v>
      </c>
      <c r="I7" s="13">
        <f>1/Efficiancy!I7</f>
        <v>1.6666666666666667</v>
      </c>
      <c r="J7" s="13">
        <f>1/Efficiancy!J7</f>
        <v>1.6666666666666667</v>
      </c>
      <c r="K7" s="13">
        <f>1/Efficiancy!K7</f>
        <v>1.6666666666666667</v>
      </c>
      <c r="L7" s="13">
        <f>1/Efficiancy!L7</f>
        <v>1.6666666666666667</v>
      </c>
      <c r="M7" s="13">
        <f>1/Efficiancy!M7</f>
        <v>1.6666666666666667</v>
      </c>
      <c r="N7" s="13">
        <f>1/Efficiancy!N7</f>
        <v>1.6666666666666667</v>
      </c>
      <c r="O7" s="13">
        <f>1/Efficiancy!O7</f>
        <v>1.6666666666666667</v>
      </c>
      <c r="P7" s="13">
        <f>1/Efficiancy!P7</f>
        <v>1.6666666666666667</v>
      </c>
      <c r="Q7" s="13">
        <f>1/Efficiancy!Q7</f>
        <v>1.6666666666666667</v>
      </c>
      <c r="R7" s="13">
        <f>1/Efficiancy!R7</f>
        <v>1.6666666666666667</v>
      </c>
      <c r="S7" s="13">
        <f>1/Efficiancy!S7</f>
        <v>1.6666666666666667</v>
      </c>
      <c r="T7" s="13">
        <f>1/Efficiancy!T7</f>
        <v>1.6666666666666667</v>
      </c>
      <c r="U7" s="13">
        <f>1/Efficiancy!U7</f>
        <v>1.6666666666666667</v>
      </c>
      <c r="V7" s="13">
        <f>1/Efficiancy!V7</f>
        <v>1.6666666666666667</v>
      </c>
      <c r="W7" s="13">
        <f>1/Efficiancy!W7</f>
        <v>1.6666666666666667</v>
      </c>
      <c r="X7" s="13">
        <f>1/Efficiancy!X7</f>
        <v>1.6666666666666667</v>
      </c>
      <c r="Y7" s="13">
        <f>1/Efficiancy!Y7</f>
        <v>1.6666666666666667</v>
      </c>
      <c r="Z7" s="13">
        <f>1/Efficiancy!Z7</f>
        <v>1.6666666666666667</v>
      </c>
      <c r="AA7" s="13">
        <f>1/Efficiancy!AA7</f>
        <v>1.6666666666666667</v>
      </c>
      <c r="AB7" s="13">
        <f>1/Efficiancy!AB7</f>
        <v>1.6666666666666667</v>
      </c>
      <c r="AC7" s="13">
        <f>1/Efficiancy!AC7</f>
        <v>1.6666666666666667</v>
      </c>
      <c r="AD7" s="13">
        <f>1/Efficiancy!AD7</f>
        <v>1.6666666666666667</v>
      </c>
      <c r="AE7" s="13">
        <f>1/Efficiancy!AE7</f>
        <v>1.6666666666666667</v>
      </c>
      <c r="AF7" s="13">
        <f>1/Efficiancy!AF7</f>
        <v>1.6666666666666667</v>
      </c>
      <c r="AG7" s="13">
        <f>1/Efficiancy!AG7</f>
        <v>1.6666666666666667</v>
      </c>
      <c r="AH7" s="13">
        <f>1/Efficiancy!AH7</f>
        <v>1.6666666666666667</v>
      </c>
      <c r="AI7" s="13">
        <f>1/Efficiancy!AI7</f>
        <v>1.6666666666666667</v>
      </c>
      <c r="AJ7" s="13">
        <f>1/Efficiancy!AJ7</f>
        <v>1.6666666666666667</v>
      </c>
      <c r="AK7" s="13">
        <f>1/Efficiancy!AK7</f>
        <v>1.6666666666666667</v>
      </c>
      <c r="AL7" s="13">
        <f>1/Efficiancy!AL7</f>
        <v>1.6666666666666667</v>
      </c>
      <c r="AM7" s="13">
        <f>1/Efficiancy!AM7</f>
        <v>1.6666666666666667</v>
      </c>
      <c r="AN7" s="13">
        <f>1/Efficiancy!AN7</f>
        <v>1.6666666666666667</v>
      </c>
      <c r="AO7" s="13">
        <f>1/Efficiancy!AO7</f>
        <v>1.6666666666666667</v>
      </c>
      <c r="AP7" s="13">
        <f>1/Efficiancy!AP7</f>
        <v>1.6666666666666667</v>
      </c>
      <c r="AQ7" s="13">
        <f>1/Efficiancy!AQ7</f>
        <v>1.6666666666666667</v>
      </c>
      <c r="AR7" s="13">
        <f>1/Efficiancy!AR7</f>
        <v>1.6666666666666667</v>
      </c>
      <c r="AS7" s="13">
        <f>1/Efficiancy!AS7</f>
        <v>1.6666666666666667</v>
      </c>
      <c r="AT7" s="13">
        <f>1/Efficiancy!AT7</f>
        <v>1.6666666666666667</v>
      </c>
      <c r="AU7" s="13">
        <f>1/Efficiancy!AU7</f>
        <v>1.6666666666666667</v>
      </c>
      <c r="AV7" t="s">
        <v>111</v>
      </c>
    </row>
    <row r="8" spans="1:48" ht="18.75" customHeight="1" x14ac:dyDescent="0.3">
      <c r="A8" s="15" t="s">
        <v>81</v>
      </c>
      <c r="B8" s="13">
        <f>1/Efficiancy!B8</f>
        <v>1.8181818181818181</v>
      </c>
      <c r="C8" s="13">
        <f>1/Efficiancy!C8</f>
        <v>1.8181818181818181</v>
      </c>
      <c r="D8" s="13">
        <f>1/Efficiancy!D8</f>
        <v>1.8181818181818181</v>
      </c>
      <c r="E8" s="13">
        <f>1/Efficiancy!E8</f>
        <v>1.8181818181818181</v>
      </c>
      <c r="F8" s="13">
        <f>1/Efficiancy!F8</f>
        <v>1.8181818181818181</v>
      </c>
      <c r="G8" s="13">
        <f>1/Efficiancy!G8</f>
        <v>1.8181818181818181</v>
      </c>
      <c r="H8" s="13">
        <f>1/Efficiancy!H8</f>
        <v>1.8181818181818181</v>
      </c>
      <c r="I8" s="13">
        <f>1/Efficiancy!I8</f>
        <v>1.8181818181818181</v>
      </c>
      <c r="J8" s="13">
        <f>1/Efficiancy!J8</f>
        <v>1.8181818181818181</v>
      </c>
      <c r="K8" s="13">
        <f>1/Efficiancy!K8</f>
        <v>1.8181818181818181</v>
      </c>
      <c r="L8" s="13">
        <f>1/Efficiancy!L8</f>
        <v>1.8181818181818181</v>
      </c>
      <c r="M8" s="13">
        <f>1/Efficiancy!M8</f>
        <v>1.8181818181818181</v>
      </c>
      <c r="N8" s="13">
        <f>1/Efficiancy!N8</f>
        <v>1.8181818181818181</v>
      </c>
      <c r="O8" s="13">
        <f>1/Efficiancy!O8</f>
        <v>1.8181818181818181</v>
      </c>
      <c r="P8" s="13">
        <f>1/Efficiancy!P8</f>
        <v>1.8181818181818181</v>
      </c>
      <c r="Q8" s="13">
        <f>1/Efficiancy!Q8</f>
        <v>1.8181818181818181</v>
      </c>
      <c r="R8" s="13">
        <f>1/Efficiancy!R8</f>
        <v>1.8181818181818181</v>
      </c>
      <c r="S8" s="13">
        <f>1/Efficiancy!S8</f>
        <v>1.8181818181818181</v>
      </c>
      <c r="T8" s="13">
        <f>1/Efficiancy!T8</f>
        <v>1.8181818181818181</v>
      </c>
      <c r="U8" s="13">
        <f>1/Efficiancy!U8</f>
        <v>1.8181818181818181</v>
      </c>
      <c r="V8" s="13">
        <f>1/Efficiancy!V8</f>
        <v>1.8181818181818181</v>
      </c>
      <c r="W8" s="13">
        <f>1/Efficiancy!W8</f>
        <v>1.8181818181818181</v>
      </c>
      <c r="X8" s="13">
        <f>1/Efficiancy!X8</f>
        <v>1.8181818181818181</v>
      </c>
      <c r="Y8" s="13">
        <f>1/Efficiancy!Y8</f>
        <v>1.8181818181818181</v>
      </c>
      <c r="Z8" s="13">
        <f>1/Efficiancy!Z8</f>
        <v>1.8181818181818181</v>
      </c>
      <c r="AA8" s="13">
        <f>1/Efficiancy!AA8</f>
        <v>1.8181818181818181</v>
      </c>
      <c r="AB8" s="13">
        <f>1/Efficiancy!AB8</f>
        <v>1.8181818181818181</v>
      </c>
      <c r="AC8" s="13">
        <f>1/Efficiancy!AC8</f>
        <v>1.8181818181818181</v>
      </c>
      <c r="AD8" s="13">
        <f>1/Efficiancy!AD8</f>
        <v>1.8181818181818181</v>
      </c>
      <c r="AE8" s="13">
        <f>1/Efficiancy!AE8</f>
        <v>1.8181818181818181</v>
      </c>
      <c r="AF8" s="13">
        <f>1/Efficiancy!AF8</f>
        <v>1.8181818181818181</v>
      </c>
      <c r="AG8" s="13">
        <f>1/Efficiancy!AG8</f>
        <v>1.8181818181818181</v>
      </c>
      <c r="AH8" s="13">
        <f>1/Efficiancy!AH8</f>
        <v>1.8181818181818181</v>
      </c>
      <c r="AI8" s="13">
        <f>1/Efficiancy!AI8</f>
        <v>1.8181818181818181</v>
      </c>
      <c r="AJ8" s="13">
        <f>1/Efficiancy!AJ8</f>
        <v>1.8181818181818181</v>
      </c>
      <c r="AK8" s="13">
        <f>1/Efficiancy!AK8</f>
        <v>1.8181818181818181</v>
      </c>
      <c r="AL8" s="13">
        <f>1/Efficiancy!AL8</f>
        <v>1.8181818181818181</v>
      </c>
      <c r="AM8" s="13">
        <f>1/Efficiancy!AM8</f>
        <v>1.8181818181818181</v>
      </c>
      <c r="AN8" s="13">
        <f>1/Efficiancy!AN8</f>
        <v>1.8181818181818181</v>
      </c>
      <c r="AO8" s="13">
        <f>1/Efficiancy!AO8</f>
        <v>1.8181818181818181</v>
      </c>
      <c r="AP8" s="13">
        <f>1/Efficiancy!AP8</f>
        <v>1.8181818181818181</v>
      </c>
      <c r="AQ8" s="13">
        <f>1/Efficiancy!AQ8</f>
        <v>1.8181818181818181</v>
      </c>
      <c r="AR8" s="13">
        <f>1/Efficiancy!AR8</f>
        <v>1.8181818181818181</v>
      </c>
      <c r="AS8" s="13">
        <f>1/Efficiancy!AS8</f>
        <v>1.8181818181818181</v>
      </c>
      <c r="AT8" s="13">
        <f>1/Efficiancy!AT8</f>
        <v>1.8181818181818181</v>
      </c>
      <c r="AU8" s="13">
        <f>1/Efficiancy!AU8</f>
        <v>1.8181818181818181</v>
      </c>
      <c r="AV8" t="s">
        <v>111</v>
      </c>
    </row>
    <row r="9" spans="1:48" ht="18.75" customHeight="1" x14ac:dyDescent="0.3">
      <c r="A9" s="15" t="s">
        <v>100</v>
      </c>
      <c r="B9" s="13">
        <f>1/Efficiancy!B9</f>
        <v>1.639344262295082</v>
      </c>
      <c r="C9" s="13">
        <f>1/Efficiancy!C9</f>
        <v>1.639344262295082</v>
      </c>
      <c r="D9" s="13">
        <f>1/Efficiancy!D9</f>
        <v>1.639344262295082</v>
      </c>
      <c r="E9" s="13">
        <f>1/Efficiancy!E9</f>
        <v>1.639344262295082</v>
      </c>
      <c r="F9" s="13">
        <f>1/Efficiancy!F9</f>
        <v>1.639344262295082</v>
      </c>
      <c r="G9" s="13">
        <f>1/Efficiancy!G9</f>
        <v>1.639344262295082</v>
      </c>
      <c r="H9" s="13">
        <f>1/Efficiancy!H9</f>
        <v>1.639344262295082</v>
      </c>
      <c r="I9" s="13">
        <f>1/Efficiancy!I9</f>
        <v>1.639344262295082</v>
      </c>
      <c r="J9" s="13">
        <f>1/Efficiancy!J9</f>
        <v>1.619433198380567</v>
      </c>
      <c r="K9" s="13">
        <f>1/Efficiancy!K9</f>
        <v>1.6</v>
      </c>
      <c r="L9" s="13">
        <f>1/Efficiancy!L9</f>
        <v>1.5810276679841899</v>
      </c>
      <c r="M9" s="13">
        <f>1/Efficiancy!M9</f>
        <v>1.5625</v>
      </c>
      <c r="N9" s="13">
        <f>1/Efficiancy!N9</f>
        <v>1.5582034830430798</v>
      </c>
      <c r="O9" s="13">
        <f>1/Efficiancy!O9</f>
        <v>1.5539305301645339</v>
      </c>
      <c r="P9" s="13">
        <f>1/Efficiancy!P9</f>
        <v>1.5496809480401095</v>
      </c>
      <c r="Q9" s="13">
        <f>1/Efficiancy!Q9</f>
        <v>1.5454545454545454</v>
      </c>
      <c r="R9" s="13">
        <f>1/Efficiancy!R9</f>
        <v>1.5412511332728922</v>
      </c>
      <c r="S9" s="13">
        <f>1/Efficiancy!S9</f>
        <v>1.5370705244122964</v>
      </c>
      <c r="T9" s="13">
        <f>1/Efficiancy!T9</f>
        <v>1.5329125338142471</v>
      </c>
      <c r="U9" s="13">
        <f>1/Efficiancy!U9</f>
        <v>1.528776978417266</v>
      </c>
      <c r="V9" s="13">
        <f>1/Efficiancy!V9</f>
        <v>1.5246636771300448</v>
      </c>
      <c r="W9" s="13">
        <f>1/Efficiancy!W9</f>
        <v>1.5205724508050091</v>
      </c>
      <c r="X9" s="13">
        <f>1/Efficiancy!X9</f>
        <v>1.5165031222123104</v>
      </c>
      <c r="Y9" s="13">
        <f>1/Efficiancy!Y9</f>
        <v>1.512455516014235</v>
      </c>
      <c r="Z9" s="13">
        <f>1/Efficiancy!Z9</f>
        <v>1.5084294587400178</v>
      </c>
      <c r="AA9" s="13">
        <f>1/Efficiancy!AA9</f>
        <v>1.5044247787610621</v>
      </c>
      <c r="AB9" s="13">
        <f>1/Efficiancy!AB9</f>
        <v>1.5004413062665489</v>
      </c>
      <c r="AC9" s="13">
        <f>1/Efficiancy!AC9</f>
        <v>1.4964788732394367</v>
      </c>
      <c r="AD9" s="13">
        <f>1/Efficiancy!AD9</f>
        <v>1.4925373134328359</v>
      </c>
      <c r="AE9" s="13">
        <f>1/Efficiancy!AE9</f>
        <v>1.4886164623467601</v>
      </c>
      <c r="AF9" s="13">
        <f>1/Efficiancy!AF9</f>
        <v>1.4847161572052403</v>
      </c>
      <c r="AG9" s="13">
        <f>1/Efficiancy!AG9</f>
        <v>1.480836236933798</v>
      </c>
      <c r="AH9" s="13">
        <f>1/Efficiancy!AH9</f>
        <v>1.476976542137272</v>
      </c>
      <c r="AI9" s="13">
        <f>1/Efficiancy!AI9</f>
        <v>1.4731369150779896</v>
      </c>
      <c r="AJ9" s="13">
        <f>1/Efficiancy!AJ9</f>
        <v>1.4693171996542784</v>
      </c>
      <c r="AK9" s="13">
        <f>1/Efficiancy!AK9</f>
        <v>1.4655172413793103</v>
      </c>
      <c r="AL9" s="13">
        <f>1/Efficiancy!AL9</f>
        <v>1.4617368873602752</v>
      </c>
      <c r="AM9" s="13">
        <f>1/Efficiancy!AM9</f>
        <v>1.4579759862778732</v>
      </c>
      <c r="AN9" s="13">
        <f>1/Efficiancy!AN9</f>
        <v>1.4542343883661248</v>
      </c>
      <c r="AO9" s="13">
        <f>1/Efficiancy!AO9</f>
        <v>1.4505119453924917</v>
      </c>
      <c r="AP9" s="13">
        <f>1/Efficiancy!AP9</f>
        <v>1.446808510638298</v>
      </c>
      <c r="AQ9" s="13">
        <f>1/Efficiancy!AQ9</f>
        <v>1.4431239388794568</v>
      </c>
      <c r="AR9" s="13">
        <f>1/Efficiancy!AR9</f>
        <v>1.4394580863674853</v>
      </c>
      <c r="AS9" s="13">
        <f>1/Efficiancy!AS9</f>
        <v>1.435810810810811</v>
      </c>
      <c r="AT9" s="13">
        <f>1/Efficiancy!AT9</f>
        <v>1.4321819713563606</v>
      </c>
      <c r="AU9" s="13">
        <f>1/Efficiancy!AU9</f>
        <v>1.4285714285714286</v>
      </c>
      <c r="AV9" t="s">
        <v>111</v>
      </c>
    </row>
    <row r="10" spans="1:48" ht="18.75" customHeight="1" x14ac:dyDescent="0.3">
      <c r="A10" s="15" t="s">
        <v>101</v>
      </c>
      <c r="B10" s="13">
        <f>1/Efficiancy!B10</f>
        <v>1.639344262295082</v>
      </c>
      <c r="C10" s="13">
        <f>1/Efficiancy!C10</f>
        <v>1.639344262295082</v>
      </c>
      <c r="D10" s="13">
        <f>1/Efficiancy!D10</f>
        <v>1.639344262295082</v>
      </c>
      <c r="E10" s="13">
        <f>1/Efficiancy!E10</f>
        <v>1.639344262295082</v>
      </c>
      <c r="F10" s="13">
        <f>1/Efficiancy!F10</f>
        <v>1.639344262295082</v>
      </c>
      <c r="G10" s="13">
        <f>1/Efficiancy!G10</f>
        <v>1.639344262295082</v>
      </c>
      <c r="H10" s="13">
        <f>1/Efficiancy!H10</f>
        <v>1.639344262295082</v>
      </c>
      <c r="I10" s="13">
        <f>1/Efficiancy!I10</f>
        <v>1.639344262295082</v>
      </c>
      <c r="J10" s="13">
        <f>1/Efficiancy!J10</f>
        <v>1.6129032258064517</v>
      </c>
      <c r="K10" s="13">
        <f>1/Efficiancy!K10</f>
        <v>1.5873015873015872</v>
      </c>
      <c r="L10" s="13">
        <f>1/Efficiancy!L10</f>
        <v>1.5625</v>
      </c>
      <c r="M10" s="13">
        <f>1/Efficiancy!M10</f>
        <v>1.5384615384615383</v>
      </c>
      <c r="N10" s="13">
        <f>1/Efficiancy!N10</f>
        <v>1.5336039693279204</v>
      </c>
      <c r="O10" s="13">
        <f>1/Efficiancy!O10</f>
        <v>1.528776978417266</v>
      </c>
      <c r="P10" s="13">
        <f>1/Efficiancy!P10</f>
        <v>1.5239802779022857</v>
      </c>
      <c r="Q10" s="13">
        <f>1/Efficiancy!Q10</f>
        <v>1.5192135835567471</v>
      </c>
      <c r="R10" s="13">
        <f>1/Efficiancy!R10</f>
        <v>1.5144766146993318</v>
      </c>
      <c r="S10" s="13">
        <f>1/Efficiancy!S10</f>
        <v>1.5097690941385435</v>
      </c>
      <c r="T10" s="13">
        <f>1/Efficiancy!T10</f>
        <v>1.5050907481186366</v>
      </c>
      <c r="U10" s="13">
        <f>1/Efficiancy!U10</f>
        <v>1.5004413062665489</v>
      </c>
      <c r="V10" s="13">
        <f>1/Efficiancy!V10</f>
        <v>1.4958205015398152</v>
      </c>
      <c r="W10" s="13">
        <f>1/Efficiancy!W10</f>
        <v>1.4912280701754386</v>
      </c>
      <c r="X10" s="13">
        <f>1/Efficiancy!X10</f>
        <v>1.4866637516397028</v>
      </c>
      <c r="Y10" s="13">
        <f>1/Efficiancy!Y10</f>
        <v>1.4821272885789016</v>
      </c>
      <c r="Z10" s="13">
        <f>1/Efficiancy!Z10</f>
        <v>1.4776184267709691</v>
      </c>
      <c r="AA10" s="13">
        <f>1/Efficiancy!AA10</f>
        <v>1.4731369150779896</v>
      </c>
      <c r="AB10" s="13">
        <f>1/Efficiancy!AB10</f>
        <v>1.468682505399568</v>
      </c>
      <c r="AC10" s="13">
        <f>1/Efficiancy!AC10</f>
        <v>1.4642549526270456</v>
      </c>
      <c r="AD10" s="13">
        <f>1/Efficiancy!AD10</f>
        <v>1.4598540145985401</v>
      </c>
      <c r="AE10" s="13">
        <f>1/Efficiancy!AE10</f>
        <v>1.4554794520547947</v>
      </c>
      <c r="AF10" s="13">
        <f>1/Efficiancy!AF10</f>
        <v>1.4511310285958174</v>
      </c>
      <c r="AG10" s="13">
        <f>1/Efficiancy!AG10</f>
        <v>1.446808510638298</v>
      </c>
      <c r="AH10" s="13">
        <f>1/Efficiancy!AH10</f>
        <v>1.4425116673737801</v>
      </c>
      <c r="AI10" s="13">
        <f>1/Efficiancy!AI10</f>
        <v>1.4382402707275803</v>
      </c>
      <c r="AJ10" s="13">
        <f>1/Efficiancy!AJ10</f>
        <v>1.4339940953184309</v>
      </c>
      <c r="AK10" s="13">
        <f>1/Efficiancy!AK10</f>
        <v>1.4297729184188395</v>
      </c>
      <c r="AL10" s="13">
        <f>1/Efficiancy!AL10</f>
        <v>1.4255765199161428</v>
      </c>
      <c r="AM10" s="13">
        <f>1/Efficiancy!AM10</f>
        <v>1.4214046822742477</v>
      </c>
      <c r="AN10" s="13">
        <f>1/Efficiancy!AN10</f>
        <v>1.41725719049604</v>
      </c>
      <c r="AO10" s="13">
        <f>1/Efficiancy!AO10</f>
        <v>1.4131338320864506</v>
      </c>
      <c r="AP10" s="13">
        <f>1/Efficiancy!AP10</f>
        <v>1.4090343970161625</v>
      </c>
      <c r="AQ10" s="13">
        <f>1/Efficiancy!AQ10</f>
        <v>1.4049586776859504</v>
      </c>
      <c r="AR10" s="13">
        <f>1/Efficiancy!AR10</f>
        <v>1.4009064688916359</v>
      </c>
      <c r="AS10" s="13">
        <f>1/Efficiancy!AS10</f>
        <v>1.3968775677896468</v>
      </c>
      <c r="AT10" s="13">
        <f>1/Efficiancy!AT10</f>
        <v>1.3928717738631708</v>
      </c>
      <c r="AU10" s="13">
        <f>1/Efficiancy!AU10</f>
        <v>1.3888888888888888</v>
      </c>
      <c r="AV10" t="s">
        <v>111</v>
      </c>
    </row>
    <row r="11" spans="1:48" ht="18.75" customHeight="1" x14ac:dyDescent="0.3">
      <c r="A11" s="15" t="s">
        <v>102</v>
      </c>
      <c r="B11" s="13">
        <f>1/Efficiancy!B11</f>
        <v>1.075268817204301</v>
      </c>
      <c r="C11" s="13">
        <f>1/Efficiancy!C11</f>
        <v>1.075268817204301</v>
      </c>
      <c r="D11" s="13">
        <f>1/Efficiancy!D11</f>
        <v>1.075268817204301</v>
      </c>
      <c r="E11" s="13">
        <f>1/Efficiancy!E11</f>
        <v>1.075268817204301</v>
      </c>
      <c r="F11" s="13">
        <f>1/Efficiancy!F11</f>
        <v>1.075268817204301</v>
      </c>
      <c r="G11" s="13">
        <f>1/Efficiancy!G11</f>
        <v>1.075268817204301</v>
      </c>
      <c r="H11" s="13">
        <f>1/Efficiancy!H11</f>
        <v>1.075268817204301</v>
      </c>
      <c r="I11" s="13">
        <f>1/Efficiancy!I11</f>
        <v>1.075268817204301</v>
      </c>
      <c r="J11" s="13">
        <f>1/Efficiancy!J11</f>
        <v>1.075268817204301</v>
      </c>
      <c r="K11" s="13">
        <f>1/Efficiancy!K11</f>
        <v>1.075268817204301</v>
      </c>
      <c r="L11" s="13">
        <f>1/Efficiancy!L11</f>
        <v>1.075268817204301</v>
      </c>
      <c r="M11" s="13">
        <f>1/Efficiancy!M11</f>
        <v>1.075268817204301</v>
      </c>
      <c r="N11" s="13">
        <f>1/Efficiancy!N11</f>
        <v>1.075268817204301</v>
      </c>
      <c r="O11" s="13">
        <f>1/Efficiancy!O11</f>
        <v>1.075268817204301</v>
      </c>
      <c r="P11" s="13">
        <f>1/Efficiancy!P11</f>
        <v>1.075268817204301</v>
      </c>
      <c r="Q11" s="13">
        <f>1/Efficiancy!Q11</f>
        <v>1.075268817204301</v>
      </c>
      <c r="R11" s="13">
        <f>1/Efficiancy!R11</f>
        <v>1.075268817204301</v>
      </c>
      <c r="S11" s="13">
        <f>1/Efficiancy!S11</f>
        <v>1.075268817204301</v>
      </c>
      <c r="T11" s="13">
        <f>1/Efficiancy!T11</f>
        <v>1.075268817204301</v>
      </c>
      <c r="U11" s="13">
        <f>1/Efficiancy!U11</f>
        <v>1.075268817204301</v>
      </c>
      <c r="V11" s="13">
        <f>1/Efficiancy!V11</f>
        <v>1.075268817204301</v>
      </c>
      <c r="W11" s="13">
        <f>1/Efficiancy!W11</f>
        <v>1.075268817204301</v>
      </c>
      <c r="X11" s="13">
        <f>1/Efficiancy!X11</f>
        <v>1.075268817204301</v>
      </c>
      <c r="Y11" s="13">
        <f>1/Efficiancy!Y11</f>
        <v>1.075268817204301</v>
      </c>
      <c r="Z11" s="13">
        <f>1/Efficiancy!Z11</f>
        <v>1.075268817204301</v>
      </c>
      <c r="AA11" s="13">
        <f>1/Efficiancy!AA11</f>
        <v>1.075268817204301</v>
      </c>
      <c r="AB11" s="13">
        <f>1/Efficiancy!AB11</f>
        <v>1.075268817204301</v>
      </c>
      <c r="AC11" s="13">
        <f>1/Efficiancy!AC11</f>
        <v>1.075268817204301</v>
      </c>
      <c r="AD11" s="13">
        <f>1/Efficiancy!AD11</f>
        <v>1.075268817204301</v>
      </c>
      <c r="AE11" s="13">
        <f>1/Efficiancy!AE11</f>
        <v>1.075268817204301</v>
      </c>
      <c r="AF11" s="13">
        <f>1/Efficiancy!AF11</f>
        <v>1.075268817204301</v>
      </c>
      <c r="AG11" s="13">
        <f>1/Efficiancy!AG11</f>
        <v>1.075268817204301</v>
      </c>
      <c r="AH11" s="13">
        <f>1/Efficiancy!AH11</f>
        <v>1.075268817204301</v>
      </c>
      <c r="AI11" s="13">
        <f>1/Efficiancy!AI11</f>
        <v>1.075268817204301</v>
      </c>
      <c r="AJ11" s="13">
        <f>1/Efficiancy!AJ11</f>
        <v>1.075268817204301</v>
      </c>
      <c r="AK11" s="13">
        <f>1/Efficiancy!AK11</f>
        <v>1.075268817204301</v>
      </c>
      <c r="AL11" s="13">
        <f>1/Efficiancy!AL11</f>
        <v>1.075268817204301</v>
      </c>
      <c r="AM11" s="13">
        <f>1/Efficiancy!AM11</f>
        <v>1.075268817204301</v>
      </c>
      <c r="AN11" s="13">
        <f>1/Efficiancy!AN11</f>
        <v>1.075268817204301</v>
      </c>
      <c r="AO11" s="13">
        <f>1/Efficiancy!AO11</f>
        <v>1.075268817204301</v>
      </c>
      <c r="AP11" s="13">
        <f>1/Efficiancy!AP11</f>
        <v>1.075268817204301</v>
      </c>
      <c r="AQ11" s="13">
        <f>1/Efficiancy!AQ11</f>
        <v>1.075268817204301</v>
      </c>
      <c r="AR11" s="13">
        <f>1/Efficiancy!AR11</f>
        <v>1.075268817204301</v>
      </c>
      <c r="AS11" s="13">
        <f>1/Efficiancy!AS11</f>
        <v>1.075268817204301</v>
      </c>
      <c r="AT11" s="13">
        <f>1/Efficiancy!AT11</f>
        <v>1.075268817204301</v>
      </c>
      <c r="AU11" s="13">
        <f>1/Efficiancy!AU11</f>
        <v>1.075268817204301</v>
      </c>
      <c r="AV11" t="s">
        <v>111</v>
      </c>
    </row>
    <row r="12" spans="1:48" ht="18.75" customHeight="1" x14ac:dyDescent="0.3">
      <c r="A12" s="7" t="s">
        <v>103</v>
      </c>
      <c r="B12" s="13">
        <f>1/Efficiancy!B12</f>
        <v>1.3953488372093024</v>
      </c>
      <c r="C12" s="13">
        <f>1/Efficiancy!C12</f>
        <v>1.3953488372093024</v>
      </c>
      <c r="D12" s="13">
        <f>1/Efficiancy!D12</f>
        <v>1.3953488372093024</v>
      </c>
      <c r="E12" s="13">
        <f>1/Efficiancy!E12</f>
        <v>1.3953488372093024</v>
      </c>
      <c r="F12" s="13">
        <f>1/Efficiancy!F12</f>
        <v>1.3953488372093024</v>
      </c>
      <c r="G12" s="13">
        <f>1/Efficiancy!G12</f>
        <v>1.3953488372093024</v>
      </c>
      <c r="H12" s="13">
        <f>1/Efficiancy!H12</f>
        <v>1.3953488372093024</v>
      </c>
      <c r="I12" s="13">
        <f>1/Efficiancy!I12</f>
        <v>1.3953488372093024</v>
      </c>
      <c r="J12" s="13">
        <f>1/Efficiancy!J12</f>
        <v>1.3840830449826989</v>
      </c>
      <c r="K12" s="13">
        <f>1/Efficiancy!K12</f>
        <v>1.3729977116704803</v>
      </c>
      <c r="L12" s="13">
        <f>1/Efficiancy!L12</f>
        <v>1.362088535754824</v>
      </c>
      <c r="M12" s="13">
        <f>1/Efficiancy!M12</f>
        <v>1.3513513513513511</v>
      </c>
      <c r="N12" s="13">
        <f>1/Efficiancy!N12</f>
        <v>1.3490279063615922</v>
      </c>
      <c r="O12" s="13">
        <f>1/Efficiancy!O12</f>
        <v>1.34671243728545</v>
      </c>
      <c r="P12" s="13">
        <f>1/Efficiancy!P12</f>
        <v>1.3444049031237644</v>
      </c>
      <c r="Q12" s="13">
        <f>1/Efficiancy!Q12</f>
        <v>1.3421052631578947</v>
      </c>
      <c r="R12" s="13">
        <f>1/Efficiancy!R12</f>
        <v>1.3398134769473269</v>
      </c>
      <c r="S12" s="13">
        <f>1/Efficiancy!S12</f>
        <v>1.3375295043273012</v>
      </c>
      <c r="T12" s="13">
        <f>1/Efficiancy!T12</f>
        <v>1.3352533054064666</v>
      </c>
      <c r="U12" s="13">
        <f>1/Efficiancy!U12</f>
        <v>1.3329848405645579</v>
      </c>
      <c r="V12" s="13">
        <f>1/Efficiancy!V12</f>
        <v>1.3307240704500978</v>
      </c>
      <c r="W12" s="13">
        <f>1/Efficiancy!W12</f>
        <v>1.3284709559781192</v>
      </c>
      <c r="X12" s="13">
        <f>1/Efficiancy!X12</f>
        <v>1.3262254583279158</v>
      </c>
      <c r="Y12" s="13">
        <f>1/Efficiancy!Y12</f>
        <v>1.3239875389408098</v>
      </c>
      <c r="Z12" s="13">
        <f>1/Efficiancy!Z12</f>
        <v>1.3217571595179471</v>
      </c>
      <c r="AA12" s="13">
        <f>1/Efficiancy!AA12</f>
        <v>1.3195342820181113</v>
      </c>
      <c r="AB12" s="13">
        <f>1/Efficiancy!AB12</f>
        <v>1.3173188686555597</v>
      </c>
      <c r="AC12" s="13">
        <f>1/Efficiancy!AC12</f>
        <v>1.3151108818978856</v>
      </c>
      <c r="AD12" s="13">
        <f>1/Efficiancy!AD12</f>
        <v>1.3129102844638949</v>
      </c>
      <c r="AE12" s="13">
        <f>1/Efficiancy!AE12</f>
        <v>1.3107170393215111</v>
      </c>
      <c r="AF12" s="13">
        <f>1/Efficiancy!AF12</f>
        <v>1.308531109685696</v>
      </c>
      <c r="AG12" s="13">
        <f>1/Efficiancy!AG12</f>
        <v>1.3063524590163935</v>
      </c>
      <c r="AH12" s="13">
        <f>1/Efficiancy!AH12</f>
        <v>1.3041810510164942</v>
      </c>
      <c r="AI12" s="13">
        <f>1/Efficiancy!AI12</f>
        <v>1.3020168496298188</v>
      </c>
      <c r="AJ12" s="13">
        <f>1/Efficiancy!AJ12</f>
        <v>1.2998598190391231</v>
      </c>
      <c r="AK12" s="13">
        <f>1/Efficiancy!AK12</f>
        <v>1.2977099236641221</v>
      </c>
      <c r="AL12" s="13">
        <f>1/Efficiancy!AL12</f>
        <v>1.2955671281595327</v>
      </c>
      <c r="AM12" s="13">
        <f>1/Efficiancy!AM12</f>
        <v>1.2934313974131373</v>
      </c>
      <c r="AN12" s="13">
        <f>1/Efficiancy!AN12</f>
        <v>1.2913026965438663</v>
      </c>
      <c r="AO12" s="13">
        <f>1/Efficiancy!AO12</f>
        <v>1.2891809908998988</v>
      </c>
      <c r="AP12" s="13">
        <f>1/Efficiancy!AP12</f>
        <v>1.2870662460567823</v>
      </c>
      <c r="AQ12" s="13">
        <f>1/Efficiancy!AQ12</f>
        <v>1.2849584278155706</v>
      </c>
      <c r="AR12" s="13">
        <f>1/Efficiancy!AR12</f>
        <v>1.2828575022009812</v>
      </c>
      <c r="AS12" s="13">
        <f>1/Efficiancy!AS12</f>
        <v>1.2807634354595681</v>
      </c>
      <c r="AT12" s="13">
        <f>1/Efficiancy!AT12</f>
        <v>1.2786761940579165</v>
      </c>
      <c r="AU12" s="13">
        <f>1/Efficiancy!AU12</f>
        <v>1.2765957446808511</v>
      </c>
      <c r="AV12" t="s">
        <v>111</v>
      </c>
    </row>
    <row r="13" spans="1:48" ht="18.75" customHeight="1" x14ac:dyDescent="0.3">
      <c r="A13" s="15" t="s">
        <v>104</v>
      </c>
      <c r="B13" s="13">
        <f>1/Efficiancy!B13</f>
        <v>1.0040160642570282</v>
      </c>
      <c r="C13" s="13">
        <f>1/Efficiancy!C13</f>
        <v>1.0040160642570282</v>
      </c>
      <c r="D13" s="13">
        <f>1/Efficiancy!D13</f>
        <v>1.0040160642570282</v>
      </c>
      <c r="E13" s="13">
        <f>1/Efficiancy!E13</f>
        <v>1.0040160642570282</v>
      </c>
      <c r="F13" s="13">
        <f>1/Efficiancy!F13</f>
        <v>1.0040160642570282</v>
      </c>
      <c r="G13" s="13">
        <f>1/Efficiancy!G13</f>
        <v>1.0040160642570282</v>
      </c>
      <c r="H13" s="13">
        <f>1/Efficiancy!H13</f>
        <v>1.0040160642570282</v>
      </c>
      <c r="I13" s="13">
        <f>1/Efficiancy!I13</f>
        <v>1.0040160642570282</v>
      </c>
      <c r="J13" s="13">
        <f>1/Efficiancy!J13</f>
        <v>1.0040160642570282</v>
      </c>
      <c r="K13" s="13">
        <f>1/Efficiancy!K13</f>
        <v>1.0040160642570282</v>
      </c>
      <c r="L13" s="13">
        <f>1/Efficiancy!L13</f>
        <v>1.0040160642570282</v>
      </c>
      <c r="M13" s="13">
        <f>1/Efficiancy!M13</f>
        <v>1.0040160642570282</v>
      </c>
      <c r="N13" s="13">
        <f>1/Efficiancy!N13</f>
        <v>1.0040160642570282</v>
      </c>
      <c r="O13" s="13">
        <f>1/Efficiancy!O13</f>
        <v>1.0040160642570282</v>
      </c>
      <c r="P13" s="13">
        <f>1/Efficiancy!P13</f>
        <v>1.0040160642570282</v>
      </c>
      <c r="Q13" s="13">
        <f>1/Efficiancy!Q13</f>
        <v>1.0040160642570282</v>
      </c>
      <c r="R13" s="13">
        <f>1/Efficiancy!R13</f>
        <v>1.0040160642570282</v>
      </c>
      <c r="S13" s="13">
        <f>1/Efficiancy!S13</f>
        <v>1.0040160642570282</v>
      </c>
      <c r="T13" s="13">
        <f>1/Efficiancy!T13</f>
        <v>1.0040160642570282</v>
      </c>
      <c r="U13" s="13">
        <f>1/Efficiancy!U13</f>
        <v>1.0040160642570282</v>
      </c>
      <c r="V13" s="13">
        <f>1/Efficiancy!V13</f>
        <v>1.0040160642570282</v>
      </c>
      <c r="W13" s="13">
        <f>1/Efficiancy!W13</f>
        <v>1.0040160642570282</v>
      </c>
      <c r="X13" s="13">
        <f>1/Efficiancy!X13</f>
        <v>1.0040160642570282</v>
      </c>
      <c r="Y13" s="13">
        <f>1/Efficiancy!Y13</f>
        <v>1.0040160642570282</v>
      </c>
      <c r="Z13" s="13">
        <f>1/Efficiancy!Z13</f>
        <v>1.0040160642570282</v>
      </c>
      <c r="AA13" s="13">
        <f>1/Efficiancy!AA13</f>
        <v>1.0040160642570282</v>
      </c>
      <c r="AB13" s="13">
        <f>1/Efficiancy!AB13</f>
        <v>1.0040160642570282</v>
      </c>
      <c r="AC13" s="13">
        <f>1/Efficiancy!AC13</f>
        <v>1.0040160642570282</v>
      </c>
      <c r="AD13" s="13">
        <f>1/Efficiancy!AD13</f>
        <v>1.0040160642570282</v>
      </c>
      <c r="AE13" s="13">
        <f>1/Efficiancy!AE13</f>
        <v>1.0040160642570282</v>
      </c>
      <c r="AF13" s="13">
        <f>1/Efficiancy!AF13</f>
        <v>1.0040160642570282</v>
      </c>
      <c r="AG13" s="13">
        <f>1/Efficiancy!AG13</f>
        <v>1.0040160642570282</v>
      </c>
      <c r="AH13" s="13">
        <f>1/Efficiancy!AH13</f>
        <v>1.0040160642570282</v>
      </c>
      <c r="AI13" s="13">
        <f>1/Efficiancy!AI13</f>
        <v>1.0040160642570282</v>
      </c>
      <c r="AJ13" s="13">
        <f>1/Efficiancy!AJ13</f>
        <v>1.0040160642570282</v>
      </c>
      <c r="AK13" s="13">
        <f>1/Efficiancy!AK13</f>
        <v>1.0040160642570282</v>
      </c>
      <c r="AL13" s="13">
        <f>1/Efficiancy!AL13</f>
        <v>1.0040160642570282</v>
      </c>
      <c r="AM13" s="13">
        <f>1/Efficiancy!AM13</f>
        <v>1.0040160642570282</v>
      </c>
      <c r="AN13" s="13">
        <f>1/Efficiancy!AN13</f>
        <v>1.0040160642570282</v>
      </c>
      <c r="AO13" s="13">
        <f>1/Efficiancy!AO13</f>
        <v>1.0040160642570282</v>
      </c>
      <c r="AP13" s="13">
        <f>1/Efficiancy!AP13</f>
        <v>1.0040160642570282</v>
      </c>
      <c r="AQ13" s="13">
        <f>1/Efficiancy!AQ13</f>
        <v>1.0040160642570282</v>
      </c>
      <c r="AR13" s="13">
        <f>1/Efficiancy!AR13</f>
        <v>1.0040160642570282</v>
      </c>
      <c r="AS13" s="13">
        <f>1/Efficiancy!AS13</f>
        <v>1.0040160642570282</v>
      </c>
      <c r="AT13" s="13">
        <f>1/Efficiancy!AT13</f>
        <v>1.0040160642570282</v>
      </c>
      <c r="AU13" s="13">
        <f>1/Efficiancy!AU13</f>
        <v>1.0040160642570282</v>
      </c>
      <c r="AV13" t="s">
        <v>111</v>
      </c>
    </row>
    <row r="14" spans="1:48" ht="18.75" customHeight="1" x14ac:dyDescent="0.3">
      <c r="A14" s="15" t="s">
        <v>105</v>
      </c>
      <c r="B14" s="13">
        <f>1/Efficiancy!B14</f>
        <v>1.6666666666666667</v>
      </c>
      <c r="C14" s="13">
        <f>1/Efficiancy!C14</f>
        <v>1.6666666666666667</v>
      </c>
      <c r="D14" s="13">
        <f>1/Efficiancy!D14</f>
        <v>1.6666666666666667</v>
      </c>
      <c r="E14" s="13">
        <f>1/Efficiancy!E14</f>
        <v>1.6666666666666667</v>
      </c>
      <c r="F14" s="13">
        <f>1/Efficiancy!F14</f>
        <v>1.6666666666666667</v>
      </c>
      <c r="G14" s="13">
        <f>1/Efficiancy!G14</f>
        <v>1.6666666666666667</v>
      </c>
      <c r="H14" s="13">
        <f>1/Efficiancy!H14</f>
        <v>1.6666666666666667</v>
      </c>
      <c r="I14" s="13">
        <f>1/Efficiancy!I14</f>
        <v>1.6666666666666667</v>
      </c>
      <c r="J14" s="13">
        <f>1/Efficiancy!J14</f>
        <v>1.6666666666666667</v>
      </c>
      <c r="K14" s="13">
        <f>1/Efficiancy!K14</f>
        <v>1.6666666666666667</v>
      </c>
      <c r="L14" s="13">
        <f>1/Efficiancy!L14</f>
        <v>1.6666666666666667</v>
      </c>
      <c r="M14" s="13">
        <f>1/Efficiancy!M14</f>
        <v>1.6666666666666667</v>
      </c>
      <c r="N14" s="13">
        <f>1/Efficiancy!N14</f>
        <v>1.6666666666666667</v>
      </c>
      <c r="O14" s="13">
        <f>1/Efficiancy!O14</f>
        <v>1.6666666666666667</v>
      </c>
      <c r="P14" s="13">
        <f>1/Efficiancy!P14</f>
        <v>1.6666666666666667</v>
      </c>
      <c r="Q14" s="13">
        <f>1/Efficiancy!Q14</f>
        <v>1.6666666666666667</v>
      </c>
      <c r="R14" s="13">
        <f>1/Efficiancy!R14</f>
        <v>1.6666666666666667</v>
      </c>
      <c r="S14" s="13">
        <f>1/Efficiancy!S14</f>
        <v>1.6666666666666667</v>
      </c>
      <c r="T14" s="13">
        <f>1/Efficiancy!T14</f>
        <v>1.6666666666666667</v>
      </c>
      <c r="U14" s="13">
        <f>1/Efficiancy!U14</f>
        <v>1.6666666666666667</v>
      </c>
      <c r="V14" s="13">
        <f>1/Efficiancy!V14</f>
        <v>1.6666666666666667</v>
      </c>
      <c r="W14" s="13">
        <f>1/Efficiancy!W14</f>
        <v>1.6666666666666667</v>
      </c>
      <c r="X14" s="13">
        <f>1/Efficiancy!X14</f>
        <v>1.6666666666666667</v>
      </c>
      <c r="Y14" s="13">
        <f>1/Efficiancy!Y14</f>
        <v>1.6666666666666667</v>
      </c>
      <c r="Z14" s="13">
        <f>1/Efficiancy!Z14</f>
        <v>1.6666666666666667</v>
      </c>
      <c r="AA14" s="13">
        <f>1/Efficiancy!AA14</f>
        <v>1.6666666666666667</v>
      </c>
      <c r="AB14" s="13">
        <f>1/Efficiancy!AB14</f>
        <v>1.6666666666666667</v>
      </c>
      <c r="AC14" s="13">
        <f>1/Efficiancy!AC14</f>
        <v>1.6666666666666667</v>
      </c>
      <c r="AD14" s="13">
        <f>1/Efficiancy!AD14</f>
        <v>1.6666666666666667</v>
      </c>
      <c r="AE14" s="13">
        <f>1/Efficiancy!AE14</f>
        <v>1.6666666666666667</v>
      </c>
      <c r="AF14" s="13">
        <f>1/Efficiancy!AF14</f>
        <v>1.6666666666666667</v>
      </c>
      <c r="AG14" s="13">
        <f>1/Efficiancy!AG14</f>
        <v>1.6666666666666667</v>
      </c>
      <c r="AH14" s="13">
        <f>1/Efficiancy!AH14</f>
        <v>1.6666666666666667</v>
      </c>
      <c r="AI14" s="13">
        <f>1/Efficiancy!AI14</f>
        <v>1.6666666666666667</v>
      </c>
      <c r="AJ14" s="13">
        <f>1/Efficiancy!AJ14</f>
        <v>1.6666666666666667</v>
      </c>
      <c r="AK14" s="13">
        <f>1/Efficiancy!AK14</f>
        <v>1.6666666666666667</v>
      </c>
      <c r="AL14" s="13">
        <f>1/Efficiancy!AL14</f>
        <v>1.6666666666666667</v>
      </c>
      <c r="AM14" s="13">
        <f>1/Efficiancy!AM14</f>
        <v>1.6666666666666667</v>
      </c>
      <c r="AN14" s="13">
        <f>1/Efficiancy!AN14</f>
        <v>1.6666666666666667</v>
      </c>
      <c r="AO14" s="13">
        <f>1/Efficiancy!AO14</f>
        <v>1.6666666666666667</v>
      </c>
      <c r="AP14" s="13">
        <f>1/Efficiancy!AP14</f>
        <v>1.6666666666666667</v>
      </c>
      <c r="AQ14" s="13">
        <f>1/Efficiancy!AQ14</f>
        <v>1.6666666666666667</v>
      </c>
      <c r="AR14" s="13">
        <f>1/Efficiancy!AR14</f>
        <v>1.6666666666666667</v>
      </c>
      <c r="AS14" s="13">
        <f>1/Efficiancy!AS14</f>
        <v>1.6666666666666667</v>
      </c>
      <c r="AT14" s="13">
        <f>1/Efficiancy!AT14</f>
        <v>1.6666666666666667</v>
      </c>
      <c r="AU14" s="13">
        <f>1/Efficiancy!AU14</f>
        <v>1.6666666666666667</v>
      </c>
      <c r="AV14" t="s">
        <v>111</v>
      </c>
    </row>
    <row r="15" spans="1:48" ht="18.75" customHeight="1" x14ac:dyDescent="0.3">
      <c r="A15" s="15" t="s">
        <v>112</v>
      </c>
      <c r="B15" s="13">
        <v>1</v>
      </c>
      <c r="C15" s="13">
        <v>1</v>
      </c>
      <c r="D15" s="13">
        <v>1</v>
      </c>
      <c r="E15" s="13">
        <v>1</v>
      </c>
      <c r="F15" s="13">
        <v>1</v>
      </c>
      <c r="G15" s="13">
        <v>1</v>
      </c>
      <c r="H15" s="13">
        <v>1</v>
      </c>
      <c r="I15" s="13">
        <v>1</v>
      </c>
      <c r="J15" s="13">
        <v>1</v>
      </c>
      <c r="K15" s="13">
        <v>1</v>
      </c>
      <c r="L15" s="13">
        <v>1</v>
      </c>
      <c r="M15" s="13">
        <v>1</v>
      </c>
      <c r="N15" s="13">
        <v>1</v>
      </c>
      <c r="O15" s="13">
        <v>1</v>
      </c>
      <c r="P15" s="13">
        <v>1</v>
      </c>
      <c r="Q15" s="13">
        <v>1</v>
      </c>
      <c r="R15" s="13">
        <v>1</v>
      </c>
      <c r="S15" s="13">
        <v>1</v>
      </c>
      <c r="T15" s="13">
        <v>1</v>
      </c>
      <c r="U15" s="13">
        <v>1</v>
      </c>
      <c r="V15" s="13">
        <v>1</v>
      </c>
      <c r="W15" s="13">
        <v>1</v>
      </c>
      <c r="X15" s="13">
        <v>1</v>
      </c>
      <c r="Y15" s="13">
        <v>1</v>
      </c>
      <c r="Z15" s="13">
        <v>1</v>
      </c>
      <c r="AA15" s="13">
        <v>1</v>
      </c>
      <c r="AB15" s="13">
        <v>1</v>
      </c>
      <c r="AC15" s="13">
        <v>1</v>
      </c>
      <c r="AD15" s="13">
        <v>1</v>
      </c>
      <c r="AE15" s="13">
        <v>1</v>
      </c>
      <c r="AF15" s="13">
        <v>1</v>
      </c>
      <c r="AG15" s="13">
        <v>1</v>
      </c>
      <c r="AH15" s="13">
        <v>1</v>
      </c>
      <c r="AI15" s="13">
        <v>1</v>
      </c>
      <c r="AJ15" s="13">
        <v>1</v>
      </c>
      <c r="AK15" s="13">
        <v>1</v>
      </c>
      <c r="AL15" s="13">
        <v>1</v>
      </c>
      <c r="AM15" s="13">
        <v>1</v>
      </c>
      <c r="AN15" s="13">
        <v>1</v>
      </c>
      <c r="AO15" s="13">
        <v>1</v>
      </c>
      <c r="AP15" s="13">
        <v>1</v>
      </c>
      <c r="AQ15" s="13">
        <v>1</v>
      </c>
      <c r="AR15" s="13">
        <v>1</v>
      </c>
      <c r="AS15" s="13">
        <v>1</v>
      </c>
      <c r="AT15" s="13">
        <v>1</v>
      </c>
      <c r="AU15" s="13">
        <v>1</v>
      </c>
      <c r="AV15" t="s">
        <v>111</v>
      </c>
    </row>
    <row r="16" spans="1:48" ht="18.75" customHeight="1" x14ac:dyDescent="0.3">
      <c r="A16" s="15" t="s">
        <v>113</v>
      </c>
      <c r="B16" s="13">
        <v>1</v>
      </c>
      <c r="C16" s="13">
        <v>1</v>
      </c>
      <c r="D16" s="13">
        <v>1</v>
      </c>
      <c r="E16" s="13">
        <v>1</v>
      </c>
      <c r="F16" s="13">
        <v>1</v>
      </c>
      <c r="G16" s="13">
        <v>1</v>
      </c>
      <c r="H16" s="13">
        <v>1</v>
      </c>
      <c r="I16" s="13">
        <v>1</v>
      </c>
      <c r="J16" s="13">
        <v>1</v>
      </c>
      <c r="K16" s="13">
        <v>1</v>
      </c>
      <c r="L16" s="13">
        <v>1</v>
      </c>
      <c r="M16" s="13">
        <v>1</v>
      </c>
      <c r="N16" s="13">
        <v>1</v>
      </c>
      <c r="O16" s="13">
        <v>1</v>
      </c>
      <c r="P16" s="13">
        <v>1</v>
      </c>
      <c r="Q16" s="13">
        <v>1</v>
      </c>
      <c r="R16" s="13">
        <v>1</v>
      </c>
      <c r="S16" s="13">
        <v>1</v>
      </c>
      <c r="T16" s="13">
        <v>1</v>
      </c>
      <c r="U16" s="13">
        <v>1</v>
      </c>
      <c r="V16" s="13">
        <v>1</v>
      </c>
      <c r="W16" s="13">
        <v>1</v>
      </c>
      <c r="X16" s="13">
        <v>1</v>
      </c>
      <c r="Y16" s="13">
        <v>1</v>
      </c>
      <c r="Z16" s="13">
        <v>1</v>
      </c>
      <c r="AA16" s="13">
        <v>1</v>
      </c>
      <c r="AB16" s="13">
        <v>1</v>
      </c>
      <c r="AC16" s="13">
        <v>1</v>
      </c>
      <c r="AD16" s="13">
        <v>1</v>
      </c>
      <c r="AE16" s="13">
        <v>1</v>
      </c>
      <c r="AF16" s="13">
        <v>1</v>
      </c>
      <c r="AG16" s="13">
        <v>1</v>
      </c>
      <c r="AH16" s="13">
        <v>1</v>
      </c>
      <c r="AI16" s="13">
        <v>1</v>
      </c>
      <c r="AJ16" s="13">
        <v>1</v>
      </c>
      <c r="AK16" s="13">
        <v>1</v>
      </c>
      <c r="AL16" s="13">
        <v>1</v>
      </c>
      <c r="AM16" s="13">
        <v>1</v>
      </c>
      <c r="AN16" s="13">
        <v>1</v>
      </c>
      <c r="AO16" s="13">
        <v>1</v>
      </c>
      <c r="AP16" s="13">
        <v>1</v>
      </c>
      <c r="AQ16" s="13">
        <v>1</v>
      </c>
      <c r="AR16" s="13">
        <v>1</v>
      </c>
      <c r="AS16" s="13">
        <v>1</v>
      </c>
      <c r="AT16" s="13">
        <v>1</v>
      </c>
      <c r="AU16" s="13">
        <v>1</v>
      </c>
      <c r="AV16" t="s">
        <v>111</v>
      </c>
    </row>
    <row r="17" spans="1:48" ht="18.75" customHeight="1" x14ac:dyDescent="0.3">
      <c r="A17" s="15" t="s">
        <v>114</v>
      </c>
      <c r="B17" s="13">
        <v>1</v>
      </c>
      <c r="C17" s="13">
        <v>1</v>
      </c>
      <c r="D17" s="13">
        <v>1</v>
      </c>
      <c r="E17" s="13">
        <v>1</v>
      </c>
      <c r="F17" s="13">
        <v>1</v>
      </c>
      <c r="G17" s="13">
        <v>1</v>
      </c>
      <c r="H17" s="13">
        <v>1</v>
      </c>
      <c r="I17" s="13">
        <v>1</v>
      </c>
      <c r="J17" s="13">
        <v>1</v>
      </c>
      <c r="K17" s="13">
        <v>1</v>
      </c>
      <c r="L17" s="13">
        <v>1</v>
      </c>
      <c r="M17" s="13">
        <v>1</v>
      </c>
      <c r="N17" s="13">
        <v>1</v>
      </c>
      <c r="O17" s="13">
        <v>1</v>
      </c>
      <c r="P17" s="13">
        <v>1</v>
      </c>
      <c r="Q17" s="13">
        <v>1</v>
      </c>
      <c r="R17" s="13">
        <v>1</v>
      </c>
      <c r="S17" s="13">
        <v>1</v>
      </c>
      <c r="T17" s="13">
        <v>1</v>
      </c>
      <c r="U17" s="13">
        <v>1</v>
      </c>
      <c r="V17" s="13">
        <v>1</v>
      </c>
      <c r="W17" s="13">
        <v>1</v>
      </c>
      <c r="X17" s="13">
        <v>1</v>
      </c>
      <c r="Y17" s="13">
        <v>1</v>
      </c>
      <c r="Z17" s="13">
        <v>1</v>
      </c>
      <c r="AA17" s="13">
        <v>1</v>
      </c>
      <c r="AB17" s="13">
        <v>1</v>
      </c>
      <c r="AC17" s="13">
        <v>1</v>
      </c>
      <c r="AD17" s="13">
        <v>1</v>
      </c>
      <c r="AE17" s="13">
        <v>1</v>
      </c>
      <c r="AF17" s="13">
        <v>1</v>
      </c>
      <c r="AG17" s="13">
        <v>1</v>
      </c>
      <c r="AH17" s="13">
        <v>1</v>
      </c>
      <c r="AI17" s="13">
        <v>1</v>
      </c>
      <c r="AJ17" s="13">
        <v>1</v>
      </c>
      <c r="AK17" s="13">
        <v>1</v>
      </c>
      <c r="AL17" s="13">
        <v>1</v>
      </c>
      <c r="AM17" s="13">
        <v>1</v>
      </c>
      <c r="AN17" s="13">
        <v>1</v>
      </c>
      <c r="AO17" s="13">
        <v>1</v>
      </c>
      <c r="AP17" s="13">
        <v>1</v>
      </c>
      <c r="AQ17" s="13">
        <v>1</v>
      </c>
      <c r="AR17" s="13">
        <v>1</v>
      </c>
      <c r="AS17" s="13">
        <v>1</v>
      </c>
      <c r="AT17" s="13">
        <v>1</v>
      </c>
      <c r="AU17" s="13">
        <v>1</v>
      </c>
      <c r="AV17" t="s">
        <v>111</v>
      </c>
    </row>
    <row r="18" spans="1:48" ht="18.75" customHeight="1" x14ac:dyDescent="0.3">
      <c r="A18" s="15" t="s">
        <v>115</v>
      </c>
      <c r="B18" s="13">
        <v>1</v>
      </c>
      <c r="C18" s="13">
        <v>1</v>
      </c>
      <c r="D18" s="13">
        <v>1</v>
      </c>
      <c r="E18" s="13">
        <v>1</v>
      </c>
      <c r="F18" s="13">
        <v>1</v>
      </c>
      <c r="G18" s="13">
        <v>1</v>
      </c>
      <c r="H18" s="13">
        <v>1</v>
      </c>
      <c r="I18" s="13">
        <v>1</v>
      </c>
      <c r="J18" s="13">
        <v>1</v>
      </c>
      <c r="K18" s="13">
        <v>1</v>
      </c>
      <c r="L18" s="13">
        <v>1</v>
      </c>
      <c r="M18" s="13">
        <v>1</v>
      </c>
      <c r="N18" s="13">
        <v>1</v>
      </c>
      <c r="O18" s="13">
        <v>1</v>
      </c>
      <c r="P18" s="13">
        <v>1</v>
      </c>
      <c r="Q18" s="13">
        <v>1</v>
      </c>
      <c r="R18" s="13">
        <v>1</v>
      </c>
      <c r="S18" s="13">
        <v>1</v>
      </c>
      <c r="T18" s="13">
        <v>1</v>
      </c>
      <c r="U18" s="13">
        <v>1</v>
      </c>
      <c r="V18" s="13">
        <v>1</v>
      </c>
      <c r="W18" s="13">
        <v>1</v>
      </c>
      <c r="X18" s="13">
        <v>1</v>
      </c>
      <c r="Y18" s="13">
        <v>1</v>
      </c>
      <c r="Z18" s="13">
        <v>1</v>
      </c>
      <c r="AA18" s="13">
        <v>1</v>
      </c>
      <c r="AB18" s="13">
        <v>1</v>
      </c>
      <c r="AC18" s="13">
        <v>1</v>
      </c>
      <c r="AD18" s="13">
        <v>1</v>
      </c>
      <c r="AE18" s="13">
        <v>1</v>
      </c>
      <c r="AF18" s="13">
        <v>1</v>
      </c>
      <c r="AG18" s="13">
        <v>1</v>
      </c>
      <c r="AH18" s="13">
        <v>1</v>
      </c>
      <c r="AI18" s="13">
        <v>1</v>
      </c>
      <c r="AJ18" s="13">
        <v>1</v>
      </c>
      <c r="AK18" s="13">
        <v>1</v>
      </c>
      <c r="AL18" s="13">
        <v>1</v>
      </c>
      <c r="AM18" s="13">
        <v>1</v>
      </c>
      <c r="AN18" s="13">
        <v>1</v>
      </c>
      <c r="AO18" s="13">
        <v>1</v>
      </c>
      <c r="AP18" s="13">
        <v>1</v>
      </c>
      <c r="AQ18" s="13">
        <v>1</v>
      </c>
      <c r="AR18" s="13">
        <v>1</v>
      </c>
      <c r="AS18" s="13">
        <v>1</v>
      </c>
      <c r="AT18" s="13">
        <v>1</v>
      </c>
      <c r="AU18" s="13">
        <v>1</v>
      </c>
      <c r="AV18" t="s">
        <v>111</v>
      </c>
    </row>
    <row r="19" spans="1:48" ht="18.75" customHeight="1" x14ac:dyDescent="0.3">
      <c r="A19" s="15" t="s">
        <v>116</v>
      </c>
      <c r="B19" s="13">
        <v>1</v>
      </c>
      <c r="C19" s="13">
        <v>1</v>
      </c>
      <c r="D19" s="13">
        <v>1</v>
      </c>
      <c r="E19" s="13">
        <v>1</v>
      </c>
      <c r="F19" s="13">
        <v>1</v>
      </c>
      <c r="G19" s="13">
        <v>1</v>
      </c>
      <c r="H19" s="13">
        <v>1</v>
      </c>
      <c r="I19" s="13">
        <v>1</v>
      </c>
      <c r="J19" s="13">
        <v>1</v>
      </c>
      <c r="K19" s="13">
        <v>1</v>
      </c>
      <c r="L19" s="13">
        <v>1</v>
      </c>
      <c r="M19" s="13">
        <v>1</v>
      </c>
      <c r="N19" s="13">
        <v>1</v>
      </c>
      <c r="O19" s="13">
        <v>1</v>
      </c>
      <c r="P19" s="13">
        <v>1</v>
      </c>
      <c r="Q19" s="13">
        <v>1</v>
      </c>
      <c r="R19" s="13">
        <v>1</v>
      </c>
      <c r="S19" s="13">
        <v>1</v>
      </c>
      <c r="T19" s="13">
        <v>1</v>
      </c>
      <c r="U19" s="13">
        <v>1</v>
      </c>
      <c r="V19" s="13">
        <v>1</v>
      </c>
      <c r="W19" s="13">
        <v>1</v>
      </c>
      <c r="X19" s="13">
        <v>1</v>
      </c>
      <c r="Y19" s="13">
        <v>1</v>
      </c>
      <c r="Z19" s="13">
        <v>1</v>
      </c>
      <c r="AA19" s="13">
        <v>1</v>
      </c>
      <c r="AB19" s="13">
        <v>1</v>
      </c>
      <c r="AC19" s="13">
        <v>1</v>
      </c>
      <c r="AD19" s="13">
        <v>1</v>
      </c>
      <c r="AE19" s="13">
        <v>1</v>
      </c>
      <c r="AF19" s="13">
        <v>1</v>
      </c>
      <c r="AG19" s="13">
        <v>1</v>
      </c>
      <c r="AH19" s="13">
        <v>1</v>
      </c>
      <c r="AI19" s="13">
        <v>1</v>
      </c>
      <c r="AJ19" s="13">
        <v>1</v>
      </c>
      <c r="AK19" s="13">
        <v>1</v>
      </c>
      <c r="AL19" s="13">
        <v>1</v>
      </c>
      <c r="AM19" s="13">
        <v>1</v>
      </c>
      <c r="AN19" s="13">
        <v>1</v>
      </c>
      <c r="AO19" s="13">
        <v>1</v>
      </c>
      <c r="AP19" s="13">
        <v>1</v>
      </c>
      <c r="AQ19" s="13">
        <v>1</v>
      </c>
      <c r="AR19" s="13">
        <v>1</v>
      </c>
      <c r="AS19" s="13">
        <v>1</v>
      </c>
      <c r="AT19" s="13">
        <v>1</v>
      </c>
      <c r="AU19" s="13">
        <v>1</v>
      </c>
      <c r="AV19" t="s">
        <v>111</v>
      </c>
    </row>
    <row r="20" spans="1:48" ht="18.75" customHeight="1" x14ac:dyDescent="0.3">
      <c r="A20" s="7" t="s">
        <v>106</v>
      </c>
      <c r="B20" s="13">
        <v>1</v>
      </c>
      <c r="C20" s="13">
        <v>1</v>
      </c>
      <c r="D20" s="13">
        <v>1</v>
      </c>
      <c r="E20" s="13">
        <v>1</v>
      </c>
      <c r="F20" s="13">
        <v>1</v>
      </c>
      <c r="G20" s="13">
        <v>1</v>
      </c>
      <c r="H20" s="13">
        <v>1</v>
      </c>
      <c r="I20" s="13">
        <v>1</v>
      </c>
      <c r="J20" s="13">
        <v>1</v>
      </c>
      <c r="K20" s="13">
        <v>1</v>
      </c>
      <c r="L20" s="13">
        <v>1</v>
      </c>
      <c r="M20" s="13">
        <v>1</v>
      </c>
      <c r="N20" s="13">
        <v>1</v>
      </c>
      <c r="O20" s="13">
        <v>1</v>
      </c>
      <c r="P20" s="13">
        <v>1</v>
      </c>
      <c r="Q20" s="13">
        <v>1</v>
      </c>
      <c r="R20" s="13">
        <v>1</v>
      </c>
      <c r="S20" s="13">
        <v>1</v>
      </c>
      <c r="T20" s="13">
        <v>1</v>
      </c>
      <c r="U20" s="13">
        <v>1</v>
      </c>
      <c r="V20" s="13">
        <v>1</v>
      </c>
      <c r="W20" s="13">
        <v>1</v>
      </c>
      <c r="X20" s="13">
        <v>1</v>
      </c>
      <c r="Y20" s="13">
        <v>1</v>
      </c>
      <c r="Z20" s="13">
        <v>1</v>
      </c>
      <c r="AA20" s="13">
        <v>1</v>
      </c>
      <c r="AB20" s="13">
        <v>1</v>
      </c>
      <c r="AC20" s="13">
        <v>1</v>
      </c>
      <c r="AD20" s="13">
        <v>1</v>
      </c>
      <c r="AE20" s="13">
        <v>1</v>
      </c>
      <c r="AF20" s="13">
        <v>1</v>
      </c>
      <c r="AG20" s="13">
        <v>1</v>
      </c>
      <c r="AH20" s="13">
        <v>1</v>
      </c>
      <c r="AI20" s="13">
        <v>1</v>
      </c>
      <c r="AJ20" s="13">
        <v>1</v>
      </c>
      <c r="AK20" s="13">
        <v>1</v>
      </c>
      <c r="AL20" s="13">
        <v>1</v>
      </c>
      <c r="AM20" s="13">
        <v>1</v>
      </c>
      <c r="AN20" s="13">
        <v>1</v>
      </c>
      <c r="AO20" s="13">
        <v>1</v>
      </c>
      <c r="AP20" s="13">
        <v>1</v>
      </c>
      <c r="AQ20" s="13">
        <v>1</v>
      </c>
      <c r="AR20" s="13">
        <v>1</v>
      </c>
      <c r="AS20" s="13">
        <v>1</v>
      </c>
      <c r="AT20" s="13">
        <v>1</v>
      </c>
      <c r="AU20" s="13">
        <v>1</v>
      </c>
      <c r="AV20" t="s">
        <v>111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V20"/>
  <sheetViews>
    <sheetView workbookViewId="0"/>
  </sheetViews>
  <sheetFormatPr defaultRowHeight="14.4" x14ac:dyDescent="0.3"/>
  <cols>
    <col min="1" max="1" width="13.5546875" style="8" bestFit="1" customWidth="1"/>
    <col min="2" max="47" width="13.5546875" style="6" bestFit="1" customWidth="1"/>
    <col min="48" max="48" width="13.5546875" bestFit="1" customWidth="1"/>
  </cols>
  <sheetData>
    <row r="1" spans="1:48" ht="18.75" customHeight="1" x14ac:dyDescent="0.3">
      <c r="A1" s="15" t="s">
        <v>50</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c r="AL1" s="3">
        <v>2051</v>
      </c>
      <c r="AM1" s="3">
        <v>2052</v>
      </c>
      <c r="AN1" s="3">
        <v>2053</v>
      </c>
      <c r="AO1" s="3">
        <v>2054</v>
      </c>
      <c r="AP1" s="3">
        <v>2055</v>
      </c>
      <c r="AQ1" s="3">
        <v>2056</v>
      </c>
      <c r="AR1" s="3">
        <v>2057</v>
      </c>
      <c r="AS1" s="3">
        <v>2058</v>
      </c>
      <c r="AT1" s="3">
        <v>2059</v>
      </c>
      <c r="AU1" s="3">
        <v>2060</v>
      </c>
      <c r="AV1" t="s">
        <v>42</v>
      </c>
    </row>
    <row r="2" spans="1:48" ht="18.75" customHeight="1" x14ac:dyDescent="0.3">
      <c r="A2" s="15" t="s">
        <v>57</v>
      </c>
      <c r="B2" s="10">
        <v>1</v>
      </c>
      <c r="C2" s="10">
        <v>1</v>
      </c>
      <c r="D2" s="10">
        <v>1</v>
      </c>
      <c r="E2" s="10">
        <v>1</v>
      </c>
      <c r="F2" s="10">
        <v>1</v>
      </c>
      <c r="G2" s="10">
        <v>1</v>
      </c>
      <c r="H2" s="10">
        <v>1</v>
      </c>
      <c r="I2" s="10">
        <v>1</v>
      </c>
      <c r="J2" s="10">
        <v>1</v>
      </c>
      <c r="K2" s="10">
        <v>1</v>
      </c>
      <c r="L2" s="10">
        <v>1</v>
      </c>
      <c r="M2" s="10">
        <v>1</v>
      </c>
      <c r="N2" s="10">
        <v>1</v>
      </c>
      <c r="O2" s="10">
        <v>1</v>
      </c>
      <c r="P2" s="10">
        <v>1</v>
      </c>
      <c r="Q2" s="10">
        <v>1</v>
      </c>
      <c r="R2" s="10">
        <v>1</v>
      </c>
      <c r="S2" s="10">
        <v>1</v>
      </c>
      <c r="T2" s="10">
        <v>1</v>
      </c>
      <c r="U2" s="10">
        <v>1</v>
      </c>
      <c r="V2" s="10">
        <v>1</v>
      </c>
      <c r="W2" s="10">
        <v>1</v>
      </c>
      <c r="X2" s="10">
        <v>1</v>
      </c>
      <c r="Y2" s="10">
        <v>1</v>
      </c>
      <c r="Z2" s="10">
        <v>1</v>
      </c>
      <c r="AA2" s="10">
        <v>1</v>
      </c>
      <c r="AB2" s="10">
        <v>1</v>
      </c>
      <c r="AC2" s="10">
        <v>1</v>
      </c>
      <c r="AD2" s="10">
        <v>1</v>
      </c>
      <c r="AE2" s="10">
        <v>1</v>
      </c>
      <c r="AF2" s="10">
        <v>1</v>
      </c>
      <c r="AG2" s="10">
        <v>1</v>
      </c>
      <c r="AH2" s="10">
        <v>1</v>
      </c>
      <c r="AI2" s="10">
        <v>1</v>
      </c>
      <c r="AJ2" s="10">
        <v>1</v>
      </c>
      <c r="AK2" s="10">
        <v>1</v>
      </c>
      <c r="AL2" s="10">
        <v>1</v>
      </c>
      <c r="AM2" s="10">
        <v>1</v>
      </c>
      <c r="AN2" s="10">
        <v>1</v>
      </c>
      <c r="AO2" s="10">
        <v>1</v>
      </c>
      <c r="AP2" s="10">
        <v>1</v>
      </c>
      <c r="AQ2" s="10">
        <v>1</v>
      </c>
      <c r="AR2" s="10">
        <v>1</v>
      </c>
      <c r="AS2" s="10">
        <v>1</v>
      </c>
      <c r="AT2" s="10">
        <v>1</v>
      </c>
      <c r="AU2" s="10">
        <v>1</v>
      </c>
      <c r="AV2" t="s">
        <v>111</v>
      </c>
    </row>
    <row r="3" spans="1:48" ht="18.75" customHeight="1" x14ac:dyDescent="0.3">
      <c r="A3" s="15" t="s">
        <v>59</v>
      </c>
      <c r="B3" s="10">
        <v>1</v>
      </c>
      <c r="C3" s="10">
        <v>1</v>
      </c>
      <c r="D3" s="10">
        <v>1</v>
      </c>
      <c r="E3" s="10">
        <v>1</v>
      </c>
      <c r="F3" s="10">
        <v>1</v>
      </c>
      <c r="G3" s="10">
        <v>1</v>
      </c>
      <c r="H3" s="10">
        <v>1</v>
      </c>
      <c r="I3" s="10">
        <v>1</v>
      </c>
      <c r="J3" s="10">
        <v>1</v>
      </c>
      <c r="K3" s="10">
        <v>1</v>
      </c>
      <c r="L3" s="10">
        <v>1</v>
      </c>
      <c r="M3" s="10">
        <v>1</v>
      </c>
      <c r="N3" s="10">
        <v>1</v>
      </c>
      <c r="O3" s="10">
        <v>1</v>
      </c>
      <c r="P3" s="10">
        <v>1</v>
      </c>
      <c r="Q3" s="10">
        <v>1</v>
      </c>
      <c r="R3" s="10">
        <v>1</v>
      </c>
      <c r="S3" s="10">
        <v>1</v>
      </c>
      <c r="T3" s="10">
        <v>1</v>
      </c>
      <c r="U3" s="10">
        <v>1</v>
      </c>
      <c r="V3" s="10">
        <v>1</v>
      </c>
      <c r="W3" s="10">
        <v>1</v>
      </c>
      <c r="X3" s="10">
        <v>1</v>
      </c>
      <c r="Y3" s="10">
        <v>1</v>
      </c>
      <c r="Z3" s="10">
        <v>1</v>
      </c>
      <c r="AA3" s="10">
        <v>1</v>
      </c>
      <c r="AB3" s="10">
        <v>1</v>
      </c>
      <c r="AC3" s="10">
        <v>1</v>
      </c>
      <c r="AD3" s="10">
        <v>1</v>
      </c>
      <c r="AE3" s="10">
        <v>1</v>
      </c>
      <c r="AF3" s="10">
        <v>1</v>
      </c>
      <c r="AG3" s="10">
        <v>1</v>
      </c>
      <c r="AH3" s="10">
        <v>1</v>
      </c>
      <c r="AI3" s="10">
        <v>1</v>
      </c>
      <c r="AJ3" s="10">
        <v>1</v>
      </c>
      <c r="AK3" s="10">
        <v>1</v>
      </c>
      <c r="AL3" s="10">
        <v>1</v>
      </c>
      <c r="AM3" s="10">
        <v>1</v>
      </c>
      <c r="AN3" s="10">
        <v>1</v>
      </c>
      <c r="AO3" s="10">
        <v>1</v>
      </c>
      <c r="AP3" s="10">
        <v>1</v>
      </c>
      <c r="AQ3" s="10">
        <v>1</v>
      </c>
      <c r="AR3" s="10">
        <v>1</v>
      </c>
      <c r="AS3" s="10">
        <v>1</v>
      </c>
      <c r="AT3" s="10">
        <v>1</v>
      </c>
      <c r="AU3" s="10">
        <v>1</v>
      </c>
      <c r="AV3" t="s">
        <v>111</v>
      </c>
    </row>
    <row r="4" spans="1:48" ht="18.75" customHeight="1" x14ac:dyDescent="0.3">
      <c r="A4" s="15" t="s">
        <v>60</v>
      </c>
      <c r="B4" s="10">
        <v>1</v>
      </c>
      <c r="C4" s="10">
        <v>1</v>
      </c>
      <c r="D4" s="10">
        <v>1</v>
      </c>
      <c r="E4" s="10">
        <v>1</v>
      </c>
      <c r="F4" s="10">
        <v>1</v>
      </c>
      <c r="G4" s="10">
        <v>1</v>
      </c>
      <c r="H4" s="10">
        <v>1</v>
      </c>
      <c r="I4" s="10">
        <v>1</v>
      </c>
      <c r="J4" s="10">
        <v>1</v>
      </c>
      <c r="K4" s="10">
        <v>1</v>
      </c>
      <c r="L4" s="10">
        <v>1</v>
      </c>
      <c r="M4" s="10">
        <v>1</v>
      </c>
      <c r="N4" s="10">
        <v>1</v>
      </c>
      <c r="O4" s="10">
        <v>1</v>
      </c>
      <c r="P4" s="10">
        <v>1</v>
      </c>
      <c r="Q4" s="10">
        <v>1</v>
      </c>
      <c r="R4" s="10">
        <v>1</v>
      </c>
      <c r="S4" s="10">
        <v>1</v>
      </c>
      <c r="T4" s="10">
        <v>1</v>
      </c>
      <c r="U4" s="10">
        <v>1</v>
      </c>
      <c r="V4" s="10">
        <v>1</v>
      </c>
      <c r="W4" s="10">
        <v>1</v>
      </c>
      <c r="X4" s="10">
        <v>1</v>
      </c>
      <c r="Y4" s="10">
        <v>1</v>
      </c>
      <c r="Z4" s="10">
        <v>1</v>
      </c>
      <c r="AA4" s="10">
        <v>1</v>
      </c>
      <c r="AB4" s="10">
        <v>1</v>
      </c>
      <c r="AC4" s="10">
        <v>1</v>
      </c>
      <c r="AD4" s="10">
        <v>1</v>
      </c>
      <c r="AE4" s="10">
        <v>1</v>
      </c>
      <c r="AF4" s="10">
        <v>1</v>
      </c>
      <c r="AG4" s="10">
        <v>1</v>
      </c>
      <c r="AH4" s="10">
        <v>1</v>
      </c>
      <c r="AI4" s="10">
        <v>1</v>
      </c>
      <c r="AJ4" s="10">
        <v>1</v>
      </c>
      <c r="AK4" s="10">
        <v>1</v>
      </c>
      <c r="AL4" s="10">
        <v>1</v>
      </c>
      <c r="AM4" s="10">
        <v>1</v>
      </c>
      <c r="AN4" s="10">
        <v>1</v>
      </c>
      <c r="AO4" s="10">
        <v>1</v>
      </c>
      <c r="AP4" s="10">
        <v>1</v>
      </c>
      <c r="AQ4" s="10">
        <v>1</v>
      </c>
      <c r="AR4" s="10">
        <v>1</v>
      </c>
      <c r="AS4" s="10">
        <v>1</v>
      </c>
      <c r="AT4" s="10">
        <v>1</v>
      </c>
      <c r="AU4" s="10">
        <v>1</v>
      </c>
      <c r="AV4" t="s">
        <v>111</v>
      </c>
    </row>
    <row r="5" spans="1:48" ht="18.75" customHeight="1" x14ac:dyDescent="0.3">
      <c r="A5" s="15" t="s">
        <v>99</v>
      </c>
      <c r="B5" s="10">
        <v>1</v>
      </c>
      <c r="C5" s="10">
        <v>1</v>
      </c>
      <c r="D5" s="10">
        <v>1</v>
      </c>
      <c r="E5" s="10">
        <v>1</v>
      </c>
      <c r="F5" s="10">
        <v>1</v>
      </c>
      <c r="G5" s="10">
        <v>1</v>
      </c>
      <c r="H5" s="10">
        <v>1</v>
      </c>
      <c r="I5" s="10">
        <v>1</v>
      </c>
      <c r="J5" s="10">
        <v>1</v>
      </c>
      <c r="K5" s="10">
        <v>1</v>
      </c>
      <c r="L5" s="10">
        <v>1</v>
      </c>
      <c r="M5" s="10">
        <v>1</v>
      </c>
      <c r="N5" s="10">
        <v>1</v>
      </c>
      <c r="O5" s="10">
        <v>1</v>
      </c>
      <c r="P5" s="10">
        <v>1</v>
      </c>
      <c r="Q5" s="10">
        <v>1</v>
      </c>
      <c r="R5" s="10">
        <v>1</v>
      </c>
      <c r="S5" s="10">
        <v>1</v>
      </c>
      <c r="T5" s="10">
        <v>1</v>
      </c>
      <c r="U5" s="10">
        <v>1</v>
      </c>
      <c r="V5" s="10">
        <v>1</v>
      </c>
      <c r="W5" s="10">
        <v>1</v>
      </c>
      <c r="X5" s="10">
        <v>1</v>
      </c>
      <c r="Y5" s="10">
        <v>1</v>
      </c>
      <c r="Z5" s="10">
        <v>1</v>
      </c>
      <c r="AA5" s="10">
        <v>1</v>
      </c>
      <c r="AB5" s="10">
        <v>1</v>
      </c>
      <c r="AC5" s="10">
        <v>1</v>
      </c>
      <c r="AD5" s="10">
        <v>1</v>
      </c>
      <c r="AE5" s="10">
        <v>1</v>
      </c>
      <c r="AF5" s="10">
        <v>1</v>
      </c>
      <c r="AG5" s="10">
        <v>1</v>
      </c>
      <c r="AH5" s="10">
        <v>1</v>
      </c>
      <c r="AI5" s="10">
        <v>1</v>
      </c>
      <c r="AJ5" s="10">
        <v>1</v>
      </c>
      <c r="AK5" s="10">
        <v>1</v>
      </c>
      <c r="AL5" s="10">
        <v>1</v>
      </c>
      <c r="AM5" s="10">
        <v>1</v>
      </c>
      <c r="AN5" s="10">
        <v>1</v>
      </c>
      <c r="AO5" s="10">
        <v>1</v>
      </c>
      <c r="AP5" s="10">
        <v>1</v>
      </c>
      <c r="AQ5" s="10">
        <v>1</v>
      </c>
      <c r="AR5" s="10">
        <v>1</v>
      </c>
      <c r="AS5" s="10">
        <v>1</v>
      </c>
      <c r="AT5" s="10">
        <v>1</v>
      </c>
      <c r="AU5" s="10">
        <v>1</v>
      </c>
      <c r="AV5" t="s">
        <v>111</v>
      </c>
    </row>
    <row r="6" spans="1:48" ht="18.75" customHeight="1" x14ac:dyDescent="0.3">
      <c r="A6" s="15" t="s">
        <v>78</v>
      </c>
      <c r="B6" s="10">
        <v>1</v>
      </c>
      <c r="C6" s="10">
        <v>1</v>
      </c>
      <c r="D6" s="10">
        <v>1</v>
      </c>
      <c r="E6" s="10">
        <v>1</v>
      </c>
      <c r="F6" s="10">
        <v>1</v>
      </c>
      <c r="G6" s="10">
        <v>1</v>
      </c>
      <c r="H6" s="10">
        <v>1</v>
      </c>
      <c r="I6" s="10">
        <v>1</v>
      </c>
      <c r="J6" s="10">
        <v>1</v>
      </c>
      <c r="K6" s="10">
        <v>1</v>
      </c>
      <c r="L6" s="10">
        <v>1</v>
      </c>
      <c r="M6" s="10">
        <v>1</v>
      </c>
      <c r="N6" s="10">
        <v>1</v>
      </c>
      <c r="O6" s="10">
        <v>1</v>
      </c>
      <c r="P6" s="10">
        <v>1</v>
      </c>
      <c r="Q6" s="10">
        <v>1</v>
      </c>
      <c r="R6" s="10">
        <v>1</v>
      </c>
      <c r="S6" s="10">
        <v>1</v>
      </c>
      <c r="T6" s="10">
        <v>1</v>
      </c>
      <c r="U6" s="10">
        <v>1</v>
      </c>
      <c r="V6" s="10">
        <v>1</v>
      </c>
      <c r="W6" s="10">
        <v>1</v>
      </c>
      <c r="X6" s="10">
        <v>1</v>
      </c>
      <c r="Y6" s="10">
        <v>1</v>
      </c>
      <c r="Z6" s="10">
        <v>1</v>
      </c>
      <c r="AA6" s="10">
        <v>1</v>
      </c>
      <c r="AB6" s="10">
        <v>1</v>
      </c>
      <c r="AC6" s="10">
        <v>1</v>
      </c>
      <c r="AD6" s="10">
        <v>1</v>
      </c>
      <c r="AE6" s="10">
        <v>1</v>
      </c>
      <c r="AF6" s="10">
        <v>1</v>
      </c>
      <c r="AG6" s="10">
        <v>1</v>
      </c>
      <c r="AH6" s="10">
        <v>1</v>
      </c>
      <c r="AI6" s="10">
        <v>1</v>
      </c>
      <c r="AJ6" s="10">
        <v>1</v>
      </c>
      <c r="AK6" s="10">
        <v>1</v>
      </c>
      <c r="AL6" s="10">
        <v>1</v>
      </c>
      <c r="AM6" s="10">
        <v>1</v>
      </c>
      <c r="AN6" s="10">
        <v>1</v>
      </c>
      <c r="AO6" s="10">
        <v>1</v>
      </c>
      <c r="AP6" s="10">
        <v>1</v>
      </c>
      <c r="AQ6" s="10">
        <v>1</v>
      </c>
      <c r="AR6" s="10">
        <v>1</v>
      </c>
      <c r="AS6" s="10">
        <v>1</v>
      </c>
      <c r="AT6" s="10">
        <v>1</v>
      </c>
      <c r="AU6" s="10">
        <v>1</v>
      </c>
      <c r="AV6" t="s">
        <v>111</v>
      </c>
    </row>
    <row r="7" spans="1:48" ht="18.75" customHeight="1" x14ac:dyDescent="0.3">
      <c r="A7" s="15" t="s">
        <v>85</v>
      </c>
      <c r="B7" s="10">
        <v>1</v>
      </c>
      <c r="C7" s="10">
        <v>1</v>
      </c>
      <c r="D7" s="10">
        <v>1</v>
      </c>
      <c r="E7" s="10">
        <v>1</v>
      </c>
      <c r="F7" s="10">
        <v>1</v>
      </c>
      <c r="G7" s="10">
        <v>1</v>
      </c>
      <c r="H7" s="10">
        <v>1</v>
      </c>
      <c r="I7" s="10">
        <v>1</v>
      </c>
      <c r="J7" s="10">
        <v>1</v>
      </c>
      <c r="K7" s="10">
        <v>1</v>
      </c>
      <c r="L7" s="10">
        <v>1</v>
      </c>
      <c r="M7" s="10">
        <v>1</v>
      </c>
      <c r="N7" s="10">
        <v>1</v>
      </c>
      <c r="O7" s="10">
        <v>1</v>
      </c>
      <c r="P7" s="10">
        <v>1</v>
      </c>
      <c r="Q7" s="10">
        <v>1</v>
      </c>
      <c r="R7" s="10">
        <v>1</v>
      </c>
      <c r="S7" s="10">
        <v>1</v>
      </c>
      <c r="T7" s="10">
        <v>1</v>
      </c>
      <c r="U7" s="10">
        <v>1</v>
      </c>
      <c r="V7" s="10">
        <v>1</v>
      </c>
      <c r="W7" s="10">
        <v>1</v>
      </c>
      <c r="X7" s="10">
        <v>1</v>
      </c>
      <c r="Y7" s="10">
        <v>1</v>
      </c>
      <c r="Z7" s="10">
        <v>1</v>
      </c>
      <c r="AA7" s="10">
        <v>1</v>
      </c>
      <c r="AB7" s="10">
        <v>1</v>
      </c>
      <c r="AC7" s="10">
        <v>1</v>
      </c>
      <c r="AD7" s="10">
        <v>1</v>
      </c>
      <c r="AE7" s="10">
        <v>1</v>
      </c>
      <c r="AF7" s="10">
        <v>1</v>
      </c>
      <c r="AG7" s="10">
        <v>1</v>
      </c>
      <c r="AH7" s="10">
        <v>1</v>
      </c>
      <c r="AI7" s="10">
        <v>1</v>
      </c>
      <c r="AJ7" s="10">
        <v>1</v>
      </c>
      <c r="AK7" s="10">
        <v>1</v>
      </c>
      <c r="AL7" s="10">
        <v>1</v>
      </c>
      <c r="AM7" s="10">
        <v>1</v>
      </c>
      <c r="AN7" s="10">
        <v>1</v>
      </c>
      <c r="AO7" s="10">
        <v>1</v>
      </c>
      <c r="AP7" s="10">
        <v>1</v>
      </c>
      <c r="AQ7" s="10">
        <v>1</v>
      </c>
      <c r="AR7" s="10">
        <v>1</v>
      </c>
      <c r="AS7" s="10">
        <v>1</v>
      </c>
      <c r="AT7" s="10">
        <v>1</v>
      </c>
      <c r="AU7" s="10">
        <v>1</v>
      </c>
      <c r="AV7" t="s">
        <v>111</v>
      </c>
    </row>
    <row r="8" spans="1:48" ht="18.75" customHeight="1" x14ac:dyDescent="0.3">
      <c r="A8" s="15" t="s">
        <v>81</v>
      </c>
      <c r="B8" s="10">
        <v>1</v>
      </c>
      <c r="C8" s="10">
        <v>1</v>
      </c>
      <c r="D8" s="10">
        <v>1</v>
      </c>
      <c r="E8" s="10">
        <v>1</v>
      </c>
      <c r="F8" s="10">
        <v>1</v>
      </c>
      <c r="G8" s="10">
        <v>1</v>
      </c>
      <c r="H8" s="10">
        <v>1</v>
      </c>
      <c r="I8" s="10">
        <v>1</v>
      </c>
      <c r="J8" s="10">
        <v>1</v>
      </c>
      <c r="K8" s="10">
        <v>1</v>
      </c>
      <c r="L8" s="10">
        <v>1</v>
      </c>
      <c r="M8" s="10">
        <v>1</v>
      </c>
      <c r="N8" s="10">
        <v>1</v>
      </c>
      <c r="O8" s="10">
        <v>1</v>
      </c>
      <c r="P8" s="10">
        <v>1</v>
      </c>
      <c r="Q8" s="10">
        <v>1</v>
      </c>
      <c r="R8" s="10">
        <v>1</v>
      </c>
      <c r="S8" s="10">
        <v>1</v>
      </c>
      <c r="T8" s="10">
        <v>1</v>
      </c>
      <c r="U8" s="10">
        <v>1</v>
      </c>
      <c r="V8" s="10">
        <v>1</v>
      </c>
      <c r="W8" s="10">
        <v>1</v>
      </c>
      <c r="X8" s="10">
        <v>1</v>
      </c>
      <c r="Y8" s="10">
        <v>1</v>
      </c>
      <c r="Z8" s="10">
        <v>1</v>
      </c>
      <c r="AA8" s="10">
        <v>1</v>
      </c>
      <c r="AB8" s="10">
        <v>1</v>
      </c>
      <c r="AC8" s="10">
        <v>1</v>
      </c>
      <c r="AD8" s="10">
        <v>1</v>
      </c>
      <c r="AE8" s="10">
        <v>1</v>
      </c>
      <c r="AF8" s="10">
        <v>1</v>
      </c>
      <c r="AG8" s="10">
        <v>1</v>
      </c>
      <c r="AH8" s="10">
        <v>1</v>
      </c>
      <c r="AI8" s="10">
        <v>1</v>
      </c>
      <c r="AJ8" s="10">
        <v>1</v>
      </c>
      <c r="AK8" s="10">
        <v>1</v>
      </c>
      <c r="AL8" s="10">
        <v>1</v>
      </c>
      <c r="AM8" s="10">
        <v>1</v>
      </c>
      <c r="AN8" s="10">
        <v>1</v>
      </c>
      <c r="AO8" s="10">
        <v>1</v>
      </c>
      <c r="AP8" s="10">
        <v>1</v>
      </c>
      <c r="AQ8" s="10">
        <v>1</v>
      </c>
      <c r="AR8" s="10">
        <v>1</v>
      </c>
      <c r="AS8" s="10">
        <v>1</v>
      </c>
      <c r="AT8" s="10">
        <v>1</v>
      </c>
      <c r="AU8" s="10">
        <v>1</v>
      </c>
      <c r="AV8" t="s">
        <v>111</v>
      </c>
    </row>
    <row r="9" spans="1:48" ht="18.75" customHeight="1" x14ac:dyDescent="0.3">
      <c r="A9" s="15" t="s">
        <v>100</v>
      </c>
      <c r="B9" s="10">
        <v>1</v>
      </c>
      <c r="C9" s="10">
        <v>1</v>
      </c>
      <c r="D9" s="10">
        <v>1</v>
      </c>
      <c r="E9" s="10">
        <v>1</v>
      </c>
      <c r="F9" s="10">
        <v>1</v>
      </c>
      <c r="G9" s="10">
        <v>1</v>
      </c>
      <c r="H9" s="10">
        <v>1</v>
      </c>
      <c r="I9" s="10">
        <v>1</v>
      </c>
      <c r="J9" s="10">
        <v>1</v>
      </c>
      <c r="K9" s="10">
        <v>1</v>
      </c>
      <c r="L9" s="10">
        <v>1</v>
      </c>
      <c r="M9" s="10">
        <v>1</v>
      </c>
      <c r="N9" s="10">
        <v>1</v>
      </c>
      <c r="O9" s="10">
        <v>1</v>
      </c>
      <c r="P9" s="10">
        <v>1</v>
      </c>
      <c r="Q9" s="10">
        <v>1</v>
      </c>
      <c r="R9" s="10">
        <v>1</v>
      </c>
      <c r="S9" s="10">
        <v>1</v>
      </c>
      <c r="T9" s="10">
        <v>1</v>
      </c>
      <c r="U9" s="10">
        <v>1</v>
      </c>
      <c r="V9" s="10">
        <v>1</v>
      </c>
      <c r="W9" s="10">
        <v>1</v>
      </c>
      <c r="X9" s="10">
        <v>1</v>
      </c>
      <c r="Y9" s="10">
        <v>1</v>
      </c>
      <c r="Z9" s="10">
        <v>1</v>
      </c>
      <c r="AA9" s="10">
        <v>1</v>
      </c>
      <c r="AB9" s="10">
        <v>1</v>
      </c>
      <c r="AC9" s="10">
        <v>1</v>
      </c>
      <c r="AD9" s="10">
        <v>1</v>
      </c>
      <c r="AE9" s="10">
        <v>1</v>
      </c>
      <c r="AF9" s="10">
        <v>1</v>
      </c>
      <c r="AG9" s="10">
        <v>1</v>
      </c>
      <c r="AH9" s="10">
        <v>1</v>
      </c>
      <c r="AI9" s="10">
        <v>1</v>
      </c>
      <c r="AJ9" s="10">
        <v>1</v>
      </c>
      <c r="AK9" s="10">
        <v>1</v>
      </c>
      <c r="AL9" s="10">
        <v>1</v>
      </c>
      <c r="AM9" s="10">
        <v>1</v>
      </c>
      <c r="AN9" s="10">
        <v>1</v>
      </c>
      <c r="AO9" s="10">
        <v>1</v>
      </c>
      <c r="AP9" s="10">
        <v>1</v>
      </c>
      <c r="AQ9" s="10">
        <v>1</v>
      </c>
      <c r="AR9" s="10">
        <v>1</v>
      </c>
      <c r="AS9" s="10">
        <v>1</v>
      </c>
      <c r="AT9" s="10">
        <v>1</v>
      </c>
      <c r="AU9" s="10">
        <v>1</v>
      </c>
      <c r="AV9" t="s">
        <v>111</v>
      </c>
    </row>
    <row r="10" spans="1:48" ht="18.75" customHeight="1" x14ac:dyDescent="0.3">
      <c r="A10" s="15" t="s">
        <v>101</v>
      </c>
      <c r="B10" s="10">
        <v>1</v>
      </c>
      <c r="C10" s="10">
        <v>1</v>
      </c>
      <c r="D10" s="10">
        <v>1</v>
      </c>
      <c r="E10" s="10">
        <v>1</v>
      </c>
      <c r="F10" s="10">
        <v>1</v>
      </c>
      <c r="G10" s="10">
        <v>1</v>
      </c>
      <c r="H10" s="10">
        <v>1</v>
      </c>
      <c r="I10" s="10">
        <v>1</v>
      </c>
      <c r="J10" s="10">
        <v>1</v>
      </c>
      <c r="K10" s="10">
        <v>1</v>
      </c>
      <c r="L10" s="10">
        <v>1</v>
      </c>
      <c r="M10" s="10">
        <v>1</v>
      </c>
      <c r="N10" s="10">
        <v>1</v>
      </c>
      <c r="O10" s="10">
        <v>1</v>
      </c>
      <c r="P10" s="10">
        <v>1</v>
      </c>
      <c r="Q10" s="10">
        <v>1</v>
      </c>
      <c r="R10" s="10">
        <v>1</v>
      </c>
      <c r="S10" s="10">
        <v>1</v>
      </c>
      <c r="T10" s="10">
        <v>1</v>
      </c>
      <c r="U10" s="10">
        <v>1</v>
      </c>
      <c r="V10" s="10">
        <v>1</v>
      </c>
      <c r="W10" s="10">
        <v>1</v>
      </c>
      <c r="X10" s="10">
        <v>1</v>
      </c>
      <c r="Y10" s="10">
        <v>1</v>
      </c>
      <c r="Z10" s="10">
        <v>1</v>
      </c>
      <c r="AA10" s="10">
        <v>1</v>
      </c>
      <c r="AB10" s="10">
        <v>1</v>
      </c>
      <c r="AC10" s="10">
        <v>1</v>
      </c>
      <c r="AD10" s="10">
        <v>1</v>
      </c>
      <c r="AE10" s="10">
        <v>1</v>
      </c>
      <c r="AF10" s="10">
        <v>1</v>
      </c>
      <c r="AG10" s="10">
        <v>1</v>
      </c>
      <c r="AH10" s="10">
        <v>1</v>
      </c>
      <c r="AI10" s="10">
        <v>1</v>
      </c>
      <c r="AJ10" s="10">
        <v>1</v>
      </c>
      <c r="AK10" s="10">
        <v>1</v>
      </c>
      <c r="AL10" s="10">
        <v>1</v>
      </c>
      <c r="AM10" s="10">
        <v>1</v>
      </c>
      <c r="AN10" s="10">
        <v>1</v>
      </c>
      <c r="AO10" s="10">
        <v>1</v>
      </c>
      <c r="AP10" s="10">
        <v>1</v>
      </c>
      <c r="AQ10" s="10">
        <v>1</v>
      </c>
      <c r="AR10" s="10">
        <v>1</v>
      </c>
      <c r="AS10" s="10">
        <v>1</v>
      </c>
      <c r="AT10" s="10">
        <v>1</v>
      </c>
      <c r="AU10" s="10">
        <v>1</v>
      </c>
      <c r="AV10" t="s">
        <v>111</v>
      </c>
    </row>
    <row r="11" spans="1:48" ht="18.75" customHeight="1" x14ac:dyDescent="0.3">
      <c r="A11" s="15" t="s">
        <v>102</v>
      </c>
      <c r="B11" s="10">
        <v>1</v>
      </c>
      <c r="C11" s="10">
        <v>1</v>
      </c>
      <c r="D11" s="10">
        <v>1</v>
      </c>
      <c r="E11" s="10">
        <v>1</v>
      </c>
      <c r="F11" s="10">
        <v>1</v>
      </c>
      <c r="G11" s="10">
        <v>1</v>
      </c>
      <c r="H11" s="10">
        <v>1</v>
      </c>
      <c r="I11" s="10">
        <v>1</v>
      </c>
      <c r="J11" s="10">
        <v>1</v>
      </c>
      <c r="K11" s="10">
        <v>1</v>
      </c>
      <c r="L11" s="10">
        <v>1</v>
      </c>
      <c r="M11" s="10">
        <v>1</v>
      </c>
      <c r="N11" s="10">
        <v>1</v>
      </c>
      <c r="O11" s="10">
        <v>1</v>
      </c>
      <c r="P11" s="10">
        <v>1</v>
      </c>
      <c r="Q11" s="10">
        <v>1</v>
      </c>
      <c r="R11" s="10">
        <v>1</v>
      </c>
      <c r="S11" s="10">
        <v>1</v>
      </c>
      <c r="T11" s="10">
        <v>1</v>
      </c>
      <c r="U11" s="10">
        <v>1</v>
      </c>
      <c r="V11" s="10">
        <v>1</v>
      </c>
      <c r="W11" s="10">
        <v>1</v>
      </c>
      <c r="X11" s="10">
        <v>1</v>
      </c>
      <c r="Y11" s="10">
        <v>1</v>
      </c>
      <c r="Z11" s="10">
        <v>1</v>
      </c>
      <c r="AA11" s="10">
        <v>1</v>
      </c>
      <c r="AB11" s="10">
        <v>1</v>
      </c>
      <c r="AC11" s="10">
        <v>1</v>
      </c>
      <c r="AD11" s="10">
        <v>1</v>
      </c>
      <c r="AE11" s="10">
        <v>1</v>
      </c>
      <c r="AF11" s="10">
        <v>1</v>
      </c>
      <c r="AG11" s="10">
        <v>1</v>
      </c>
      <c r="AH11" s="10">
        <v>1</v>
      </c>
      <c r="AI11" s="10">
        <v>1</v>
      </c>
      <c r="AJ11" s="10">
        <v>1</v>
      </c>
      <c r="AK11" s="10">
        <v>1</v>
      </c>
      <c r="AL11" s="10">
        <v>1</v>
      </c>
      <c r="AM11" s="10">
        <v>1</v>
      </c>
      <c r="AN11" s="10">
        <v>1</v>
      </c>
      <c r="AO11" s="10">
        <v>1</v>
      </c>
      <c r="AP11" s="10">
        <v>1</v>
      </c>
      <c r="AQ11" s="10">
        <v>1</v>
      </c>
      <c r="AR11" s="10">
        <v>1</v>
      </c>
      <c r="AS11" s="10">
        <v>1</v>
      </c>
      <c r="AT11" s="10">
        <v>1</v>
      </c>
      <c r="AU11" s="10">
        <v>1</v>
      </c>
      <c r="AV11" t="s">
        <v>111</v>
      </c>
    </row>
    <row r="12" spans="1:48" ht="18.75" customHeight="1" x14ac:dyDescent="0.3">
      <c r="A12" s="7" t="s">
        <v>103</v>
      </c>
      <c r="B12" s="10">
        <v>1</v>
      </c>
      <c r="C12" s="10">
        <v>1</v>
      </c>
      <c r="D12" s="10">
        <v>1</v>
      </c>
      <c r="E12" s="10">
        <v>1</v>
      </c>
      <c r="F12" s="10">
        <v>1</v>
      </c>
      <c r="G12" s="10">
        <v>1</v>
      </c>
      <c r="H12" s="10">
        <v>1</v>
      </c>
      <c r="I12" s="10">
        <v>1</v>
      </c>
      <c r="J12" s="10">
        <v>1</v>
      </c>
      <c r="K12" s="10">
        <v>1</v>
      </c>
      <c r="L12" s="10">
        <v>1</v>
      </c>
      <c r="M12" s="10">
        <v>1</v>
      </c>
      <c r="N12" s="10">
        <v>1</v>
      </c>
      <c r="O12" s="10">
        <v>1</v>
      </c>
      <c r="P12" s="10">
        <v>1</v>
      </c>
      <c r="Q12" s="10">
        <v>1</v>
      </c>
      <c r="R12" s="10">
        <v>1</v>
      </c>
      <c r="S12" s="10">
        <v>1</v>
      </c>
      <c r="T12" s="10">
        <v>1</v>
      </c>
      <c r="U12" s="10">
        <v>1</v>
      </c>
      <c r="V12" s="10">
        <v>1</v>
      </c>
      <c r="W12" s="10">
        <v>1</v>
      </c>
      <c r="X12" s="10">
        <v>1</v>
      </c>
      <c r="Y12" s="10">
        <v>1</v>
      </c>
      <c r="Z12" s="10">
        <v>1</v>
      </c>
      <c r="AA12" s="10">
        <v>1</v>
      </c>
      <c r="AB12" s="10">
        <v>1</v>
      </c>
      <c r="AC12" s="10">
        <v>1</v>
      </c>
      <c r="AD12" s="10">
        <v>1</v>
      </c>
      <c r="AE12" s="10">
        <v>1</v>
      </c>
      <c r="AF12" s="10">
        <v>1</v>
      </c>
      <c r="AG12" s="10">
        <v>1</v>
      </c>
      <c r="AH12" s="10">
        <v>1</v>
      </c>
      <c r="AI12" s="10">
        <v>1</v>
      </c>
      <c r="AJ12" s="10">
        <v>1</v>
      </c>
      <c r="AK12" s="10">
        <v>1</v>
      </c>
      <c r="AL12" s="10">
        <v>1</v>
      </c>
      <c r="AM12" s="10">
        <v>1</v>
      </c>
      <c r="AN12" s="10">
        <v>1</v>
      </c>
      <c r="AO12" s="10">
        <v>1</v>
      </c>
      <c r="AP12" s="10">
        <v>1</v>
      </c>
      <c r="AQ12" s="10">
        <v>1</v>
      </c>
      <c r="AR12" s="10">
        <v>1</v>
      </c>
      <c r="AS12" s="10">
        <v>1</v>
      </c>
      <c r="AT12" s="10">
        <v>1</v>
      </c>
      <c r="AU12" s="10">
        <v>1</v>
      </c>
      <c r="AV12" t="s">
        <v>111</v>
      </c>
    </row>
    <row r="13" spans="1:48" ht="18.75" customHeight="1" x14ac:dyDescent="0.3">
      <c r="A13" s="15" t="s">
        <v>104</v>
      </c>
      <c r="B13" s="16">
        <v>0.996</v>
      </c>
      <c r="C13" s="16">
        <v>0.996</v>
      </c>
      <c r="D13" s="16">
        <v>0.996</v>
      </c>
      <c r="E13" s="16">
        <v>0.996</v>
      </c>
      <c r="F13" s="16">
        <v>0.996</v>
      </c>
      <c r="G13" s="16">
        <v>0.996</v>
      </c>
      <c r="H13" s="16">
        <v>0.996</v>
      </c>
      <c r="I13" s="16">
        <v>0.996</v>
      </c>
      <c r="J13" s="16">
        <v>0.996</v>
      </c>
      <c r="K13" s="16">
        <v>0.996</v>
      </c>
      <c r="L13" s="16">
        <v>0.996</v>
      </c>
      <c r="M13" s="16">
        <v>0.996</v>
      </c>
      <c r="N13" s="16">
        <v>0.996</v>
      </c>
      <c r="O13" s="16">
        <v>0.996</v>
      </c>
      <c r="P13" s="16">
        <v>0.996</v>
      </c>
      <c r="Q13" s="16">
        <v>0.996</v>
      </c>
      <c r="R13" s="16">
        <v>0.996</v>
      </c>
      <c r="S13" s="16">
        <v>0.996</v>
      </c>
      <c r="T13" s="16">
        <v>0.996</v>
      </c>
      <c r="U13" s="16">
        <v>0.996</v>
      </c>
      <c r="V13" s="16">
        <v>0.996</v>
      </c>
      <c r="W13" s="16">
        <v>0.996</v>
      </c>
      <c r="X13" s="16">
        <v>0.996</v>
      </c>
      <c r="Y13" s="16">
        <v>0.996</v>
      </c>
      <c r="Z13" s="16">
        <v>0.996</v>
      </c>
      <c r="AA13" s="16">
        <v>0.996</v>
      </c>
      <c r="AB13" s="16">
        <v>0.996</v>
      </c>
      <c r="AC13" s="16">
        <v>0.996</v>
      </c>
      <c r="AD13" s="16">
        <v>0.996</v>
      </c>
      <c r="AE13" s="16">
        <v>0.996</v>
      </c>
      <c r="AF13" s="16">
        <v>0.996</v>
      </c>
      <c r="AG13" s="16">
        <v>0.996</v>
      </c>
      <c r="AH13" s="16">
        <v>0.996</v>
      </c>
      <c r="AI13" s="16">
        <v>0.996</v>
      </c>
      <c r="AJ13" s="16">
        <v>0.996</v>
      </c>
      <c r="AK13" s="16">
        <v>0.996</v>
      </c>
      <c r="AL13" s="16">
        <v>0.996</v>
      </c>
      <c r="AM13" s="16">
        <v>0.996</v>
      </c>
      <c r="AN13" s="16">
        <v>0.996</v>
      </c>
      <c r="AO13" s="16">
        <v>0.996</v>
      </c>
      <c r="AP13" s="16">
        <v>0.996</v>
      </c>
      <c r="AQ13" s="16">
        <v>0.996</v>
      </c>
      <c r="AR13" s="16">
        <v>0.996</v>
      </c>
      <c r="AS13" s="16">
        <v>0.996</v>
      </c>
      <c r="AT13" s="16">
        <v>0.996</v>
      </c>
      <c r="AU13" s="16">
        <v>0.996</v>
      </c>
      <c r="AV13" t="s">
        <v>111</v>
      </c>
    </row>
    <row r="14" spans="1:48" ht="18.75" customHeight="1" x14ac:dyDescent="0.3">
      <c r="A14" s="15" t="s">
        <v>105</v>
      </c>
      <c r="B14" s="10">
        <v>1</v>
      </c>
      <c r="C14" s="10">
        <v>1</v>
      </c>
      <c r="D14" s="10">
        <v>1</v>
      </c>
      <c r="E14" s="10">
        <v>1</v>
      </c>
      <c r="F14" s="10">
        <v>1</v>
      </c>
      <c r="G14" s="10">
        <v>1</v>
      </c>
      <c r="H14" s="10">
        <v>1</v>
      </c>
      <c r="I14" s="10">
        <v>1</v>
      </c>
      <c r="J14" s="10">
        <v>1</v>
      </c>
      <c r="K14" s="10">
        <v>1</v>
      </c>
      <c r="L14" s="10">
        <v>1</v>
      </c>
      <c r="M14" s="10">
        <v>1</v>
      </c>
      <c r="N14" s="10">
        <v>1</v>
      </c>
      <c r="O14" s="10">
        <v>1</v>
      </c>
      <c r="P14" s="10">
        <v>1</v>
      </c>
      <c r="Q14" s="10">
        <v>1</v>
      </c>
      <c r="R14" s="10">
        <v>1</v>
      </c>
      <c r="S14" s="10">
        <v>1</v>
      </c>
      <c r="T14" s="10">
        <v>1</v>
      </c>
      <c r="U14" s="10">
        <v>1</v>
      </c>
      <c r="V14" s="10">
        <v>1</v>
      </c>
      <c r="W14" s="10">
        <v>1</v>
      </c>
      <c r="X14" s="10">
        <v>1</v>
      </c>
      <c r="Y14" s="10">
        <v>1</v>
      </c>
      <c r="Z14" s="10">
        <v>1</v>
      </c>
      <c r="AA14" s="10">
        <v>1</v>
      </c>
      <c r="AB14" s="10">
        <v>1</v>
      </c>
      <c r="AC14" s="10">
        <v>1</v>
      </c>
      <c r="AD14" s="10">
        <v>1</v>
      </c>
      <c r="AE14" s="10">
        <v>1</v>
      </c>
      <c r="AF14" s="10">
        <v>1</v>
      </c>
      <c r="AG14" s="10">
        <v>1</v>
      </c>
      <c r="AH14" s="10">
        <v>1</v>
      </c>
      <c r="AI14" s="10">
        <v>1</v>
      </c>
      <c r="AJ14" s="10">
        <v>1</v>
      </c>
      <c r="AK14" s="10">
        <v>1</v>
      </c>
      <c r="AL14" s="10">
        <v>1</v>
      </c>
      <c r="AM14" s="10">
        <v>1</v>
      </c>
      <c r="AN14" s="10">
        <v>1</v>
      </c>
      <c r="AO14" s="10">
        <v>1</v>
      </c>
      <c r="AP14" s="10">
        <v>1</v>
      </c>
      <c r="AQ14" s="10">
        <v>1</v>
      </c>
      <c r="AR14" s="10">
        <v>1</v>
      </c>
      <c r="AS14" s="10">
        <v>1</v>
      </c>
      <c r="AT14" s="10">
        <v>1</v>
      </c>
      <c r="AU14" s="10">
        <v>1</v>
      </c>
      <c r="AV14" t="s">
        <v>111</v>
      </c>
    </row>
    <row r="15" spans="1:48" ht="18.75" customHeight="1" x14ac:dyDescent="0.3">
      <c r="A15" s="15" t="s">
        <v>112</v>
      </c>
      <c r="B15" s="13">
        <v>0.996</v>
      </c>
      <c r="C15" s="13">
        <v>0.996</v>
      </c>
      <c r="D15" s="13">
        <v>0.996</v>
      </c>
      <c r="E15" s="13">
        <v>0.996</v>
      </c>
      <c r="F15" s="13">
        <v>0.996</v>
      </c>
      <c r="G15" s="13">
        <v>0.996</v>
      </c>
      <c r="H15" s="13">
        <v>0.996</v>
      </c>
      <c r="I15" s="13">
        <v>0.996</v>
      </c>
      <c r="J15" s="13">
        <v>0.996</v>
      </c>
      <c r="K15" s="13">
        <v>0.996</v>
      </c>
      <c r="L15" s="13">
        <v>0.996</v>
      </c>
      <c r="M15" s="13">
        <v>0.996</v>
      </c>
      <c r="N15" s="13">
        <v>0.996</v>
      </c>
      <c r="O15" s="13">
        <v>0.996</v>
      </c>
      <c r="P15" s="13">
        <v>0.996</v>
      </c>
      <c r="Q15" s="13">
        <v>0.996</v>
      </c>
      <c r="R15" s="13">
        <v>0.996</v>
      </c>
      <c r="S15" s="13">
        <v>0.996</v>
      </c>
      <c r="T15" s="13">
        <v>0.996</v>
      </c>
      <c r="U15" s="13">
        <v>0.996</v>
      </c>
      <c r="V15" s="13">
        <v>0.996</v>
      </c>
      <c r="W15" s="13">
        <v>0.996</v>
      </c>
      <c r="X15" s="13">
        <v>0.996</v>
      </c>
      <c r="Y15" s="13">
        <v>0.996</v>
      </c>
      <c r="Z15" s="13">
        <v>0.996</v>
      </c>
      <c r="AA15" s="13">
        <v>0.996</v>
      </c>
      <c r="AB15" s="13">
        <v>0.996</v>
      </c>
      <c r="AC15" s="13">
        <v>0.996</v>
      </c>
      <c r="AD15" s="13">
        <v>0.996</v>
      </c>
      <c r="AE15" s="13">
        <v>0.996</v>
      </c>
      <c r="AF15" s="13">
        <v>0.996</v>
      </c>
      <c r="AG15" s="13">
        <v>0.996</v>
      </c>
      <c r="AH15" s="13">
        <v>0.996</v>
      </c>
      <c r="AI15" s="13">
        <v>0.996</v>
      </c>
      <c r="AJ15" s="13">
        <v>0.996</v>
      </c>
      <c r="AK15" s="13">
        <v>0.996</v>
      </c>
      <c r="AL15" s="13">
        <v>0.996</v>
      </c>
      <c r="AM15" s="13">
        <v>0.996</v>
      </c>
      <c r="AN15" s="13">
        <v>0.996</v>
      </c>
      <c r="AO15" s="13">
        <v>0.996</v>
      </c>
      <c r="AP15" s="13">
        <v>0.996</v>
      </c>
      <c r="AQ15" s="13">
        <v>0.996</v>
      </c>
      <c r="AR15" s="13">
        <v>0.996</v>
      </c>
      <c r="AS15" s="13">
        <v>0.996</v>
      </c>
      <c r="AT15" s="13">
        <v>0.996</v>
      </c>
      <c r="AU15" s="13">
        <v>0.996</v>
      </c>
      <c r="AV15" t="s">
        <v>111</v>
      </c>
    </row>
    <row r="16" spans="1:48" ht="18.75" customHeight="1" x14ac:dyDescent="0.3">
      <c r="A16" s="15" t="s">
        <v>113</v>
      </c>
      <c r="B16" s="13">
        <v>0.996</v>
      </c>
      <c r="C16" s="13">
        <v>0.996</v>
      </c>
      <c r="D16" s="13">
        <v>0.996</v>
      </c>
      <c r="E16" s="13">
        <v>0.996</v>
      </c>
      <c r="F16" s="13">
        <v>0.996</v>
      </c>
      <c r="G16" s="13">
        <v>0.996</v>
      </c>
      <c r="H16" s="13">
        <v>0.996</v>
      </c>
      <c r="I16" s="13">
        <v>0.996</v>
      </c>
      <c r="J16" s="13">
        <v>0.996</v>
      </c>
      <c r="K16" s="13">
        <v>0.996</v>
      </c>
      <c r="L16" s="13">
        <v>0.996</v>
      </c>
      <c r="M16" s="13">
        <v>0.996</v>
      </c>
      <c r="N16" s="13">
        <v>0.996</v>
      </c>
      <c r="O16" s="13">
        <v>0.996</v>
      </c>
      <c r="P16" s="13">
        <v>0.996</v>
      </c>
      <c r="Q16" s="13">
        <v>0.996</v>
      </c>
      <c r="R16" s="13">
        <v>0.996</v>
      </c>
      <c r="S16" s="13">
        <v>0.996</v>
      </c>
      <c r="T16" s="13">
        <v>0.996</v>
      </c>
      <c r="U16" s="13">
        <v>0.996</v>
      </c>
      <c r="V16" s="13">
        <v>0.996</v>
      </c>
      <c r="W16" s="13">
        <v>0.996</v>
      </c>
      <c r="X16" s="13">
        <v>0.996</v>
      </c>
      <c r="Y16" s="13">
        <v>0.996</v>
      </c>
      <c r="Z16" s="13">
        <v>0.996</v>
      </c>
      <c r="AA16" s="13">
        <v>0.996</v>
      </c>
      <c r="AB16" s="13">
        <v>0.996</v>
      </c>
      <c r="AC16" s="13">
        <v>0.996</v>
      </c>
      <c r="AD16" s="13">
        <v>0.996</v>
      </c>
      <c r="AE16" s="13">
        <v>0.996</v>
      </c>
      <c r="AF16" s="13">
        <v>0.996</v>
      </c>
      <c r="AG16" s="13">
        <v>0.996</v>
      </c>
      <c r="AH16" s="13">
        <v>0.996</v>
      </c>
      <c r="AI16" s="13">
        <v>0.996</v>
      </c>
      <c r="AJ16" s="13">
        <v>0.996</v>
      </c>
      <c r="AK16" s="13">
        <v>0.996</v>
      </c>
      <c r="AL16" s="13">
        <v>0.996</v>
      </c>
      <c r="AM16" s="13">
        <v>0.996</v>
      </c>
      <c r="AN16" s="13">
        <v>0.996</v>
      </c>
      <c r="AO16" s="13">
        <v>0.996</v>
      </c>
      <c r="AP16" s="13">
        <v>0.996</v>
      </c>
      <c r="AQ16" s="13">
        <v>0.996</v>
      </c>
      <c r="AR16" s="13">
        <v>0.996</v>
      </c>
      <c r="AS16" s="13">
        <v>0.996</v>
      </c>
      <c r="AT16" s="13">
        <v>0.996</v>
      </c>
      <c r="AU16" s="13">
        <v>0.996</v>
      </c>
      <c r="AV16" t="s">
        <v>111</v>
      </c>
    </row>
    <row r="17" spans="1:48" ht="18.75" customHeight="1" x14ac:dyDescent="0.3">
      <c r="A17" s="15" t="s">
        <v>114</v>
      </c>
      <c r="B17" s="13">
        <v>0.996</v>
      </c>
      <c r="C17" s="13">
        <v>0.996</v>
      </c>
      <c r="D17" s="13">
        <v>0.996</v>
      </c>
      <c r="E17" s="13">
        <v>0.996</v>
      </c>
      <c r="F17" s="13">
        <v>0.996</v>
      </c>
      <c r="G17" s="13">
        <v>0.996</v>
      </c>
      <c r="H17" s="13">
        <v>0.996</v>
      </c>
      <c r="I17" s="13">
        <v>0.996</v>
      </c>
      <c r="J17" s="13">
        <v>0.996</v>
      </c>
      <c r="K17" s="13">
        <v>0.996</v>
      </c>
      <c r="L17" s="13">
        <v>0.996</v>
      </c>
      <c r="M17" s="13">
        <v>0.996</v>
      </c>
      <c r="N17" s="13">
        <v>0.996</v>
      </c>
      <c r="O17" s="13">
        <v>0.996</v>
      </c>
      <c r="P17" s="13">
        <v>0.996</v>
      </c>
      <c r="Q17" s="13">
        <v>0.996</v>
      </c>
      <c r="R17" s="13">
        <v>0.996</v>
      </c>
      <c r="S17" s="13">
        <v>0.996</v>
      </c>
      <c r="T17" s="13">
        <v>0.996</v>
      </c>
      <c r="U17" s="13">
        <v>0.996</v>
      </c>
      <c r="V17" s="13">
        <v>0.996</v>
      </c>
      <c r="W17" s="13">
        <v>0.996</v>
      </c>
      <c r="X17" s="13">
        <v>0.996</v>
      </c>
      <c r="Y17" s="13">
        <v>0.996</v>
      </c>
      <c r="Z17" s="13">
        <v>0.996</v>
      </c>
      <c r="AA17" s="13">
        <v>0.996</v>
      </c>
      <c r="AB17" s="13">
        <v>0.996</v>
      </c>
      <c r="AC17" s="13">
        <v>0.996</v>
      </c>
      <c r="AD17" s="13">
        <v>0.996</v>
      </c>
      <c r="AE17" s="13">
        <v>0.996</v>
      </c>
      <c r="AF17" s="13">
        <v>0.996</v>
      </c>
      <c r="AG17" s="13">
        <v>0.996</v>
      </c>
      <c r="AH17" s="13">
        <v>0.996</v>
      </c>
      <c r="AI17" s="13">
        <v>0.996</v>
      </c>
      <c r="AJ17" s="13">
        <v>0.996</v>
      </c>
      <c r="AK17" s="13">
        <v>0.996</v>
      </c>
      <c r="AL17" s="13">
        <v>0.996</v>
      </c>
      <c r="AM17" s="13">
        <v>0.996</v>
      </c>
      <c r="AN17" s="13">
        <v>0.996</v>
      </c>
      <c r="AO17" s="13">
        <v>0.996</v>
      </c>
      <c r="AP17" s="13">
        <v>0.996</v>
      </c>
      <c r="AQ17" s="13">
        <v>0.996</v>
      </c>
      <c r="AR17" s="13">
        <v>0.996</v>
      </c>
      <c r="AS17" s="13">
        <v>0.996</v>
      </c>
      <c r="AT17" s="13">
        <v>0.996</v>
      </c>
      <c r="AU17" s="13">
        <v>0.996</v>
      </c>
      <c r="AV17" t="s">
        <v>111</v>
      </c>
    </row>
    <row r="18" spans="1:48" ht="18.75" customHeight="1" x14ac:dyDescent="0.3">
      <c r="A18" s="15" t="s">
        <v>115</v>
      </c>
      <c r="B18" s="13">
        <v>0.996</v>
      </c>
      <c r="C18" s="13">
        <v>0.996</v>
      </c>
      <c r="D18" s="13">
        <v>0.996</v>
      </c>
      <c r="E18" s="13">
        <v>0.996</v>
      </c>
      <c r="F18" s="13">
        <v>0.996</v>
      </c>
      <c r="G18" s="13">
        <v>0.996</v>
      </c>
      <c r="H18" s="13">
        <v>0.996</v>
      </c>
      <c r="I18" s="13">
        <v>0.996</v>
      </c>
      <c r="J18" s="13">
        <v>0.996</v>
      </c>
      <c r="K18" s="13">
        <v>0.996</v>
      </c>
      <c r="L18" s="13">
        <v>0.996</v>
      </c>
      <c r="M18" s="13">
        <v>0.996</v>
      </c>
      <c r="N18" s="13">
        <v>0.996</v>
      </c>
      <c r="O18" s="13">
        <v>0.996</v>
      </c>
      <c r="P18" s="13">
        <v>0.996</v>
      </c>
      <c r="Q18" s="13">
        <v>0.996</v>
      </c>
      <c r="R18" s="13">
        <v>0.996</v>
      </c>
      <c r="S18" s="13">
        <v>0.996</v>
      </c>
      <c r="T18" s="13">
        <v>0.996</v>
      </c>
      <c r="U18" s="13">
        <v>0.996</v>
      </c>
      <c r="V18" s="13">
        <v>0.996</v>
      </c>
      <c r="W18" s="13">
        <v>0.996</v>
      </c>
      <c r="X18" s="13">
        <v>0.996</v>
      </c>
      <c r="Y18" s="13">
        <v>0.996</v>
      </c>
      <c r="Z18" s="13">
        <v>0.996</v>
      </c>
      <c r="AA18" s="13">
        <v>0.996</v>
      </c>
      <c r="AB18" s="13">
        <v>0.996</v>
      </c>
      <c r="AC18" s="13">
        <v>0.996</v>
      </c>
      <c r="AD18" s="13">
        <v>0.996</v>
      </c>
      <c r="AE18" s="13">
        <v>0.996</v>
      </c>
      <c r="AF18" s="13">
        <v>0.996</v>
      </c>
      <c r="AG18" s="13">
        <v>0.996</v>
      </c>
      <c r="AH18" s="13">
        <v>0.996</v>
      </c>
      <c r="AI18" s="13">
        <v>0.996</v>
      </c>
      <c r="AJ18" s="13">
        <v>0.996</v>
      </c>
      <c r="AK18" s="13">
        <v>0.996</v>
      </c>
      <c r="AL18" s="13">
        <v>0.996</v>
      </c>
      <c r="AM18" s="13">
        <v>0.996</v>
      </c>
      <c r="AN18" s="13">
        <v>0.996</v>
      </c>
      <c r="AO18" s="13">
        <v>0.996</v>
      </c>
      <c r="AP18" s="13">
        <v>0.996</v>
      </c>
      <c r="AQ18" s="13">
        <v>0.996</v>
      </c>
      <c r="AR18" s="13">
        <v>0.996</v>
      </c>
      <c r="AS18" s="13">
        <v>0.996</v>
      </c>
      <c r="AT18" s="13">
        <v>0.996</v>
      </c>
      <c r="AU18" s="13">
        <v>0.996</v>
      </c>
      <c r="AV18" t="s">
        <v>111</v>
      </c>
    </row>
    <row r="19" spans="1:48" ht="18.75" customHeight="1" x14ac:dyDescent="0.3">
      <c r="A19" s="15" t="s">
        <v>116</v>
      </c>
      <c r="B19" s="13">
        <v>0.996</v>
      </c>
      <c r="C19" s="13">
        <v>0.996</v>
      </c>
      <c r="D19" s="13">
        <v>0.996</v>
      </c>
      <c r="E19" s="13">
        <v>0.996</v>
      </c>
      <c r="F19" s="13">
        <v>0.996</v>
      </c>
      <c r="G19" s="13">
        <v>0.996</v>
      </c>
      <c r="H19" s="13">
        <v>0.996</v>
      </c>
      <c r="I19" s="13">
        <v>0.996</v>
      </c>
      <c r="J19" s="13">
        <v>0.996</v>
      </c>
      <c r="K19" s="13">
        <v>0.996</v>
      </c>
      <c r="L19" s="13">
        <v>0.996</v>
      </c>
      <c r="M19" s="13">
        <v>0.996</v>
      </c>
      <c r="N19" s="13">
        <v>0.996</v>
      </c>
      <c r="O19" s="13">
        <v>0.996</v>
      </c>
      <c r="P19" s="13">
        <v>0.996</v>
      </c>
      <c r="Q19" s="13">
        <v>0.996</v>
      </c>
      <c r="R19" s="13">
        <v>0.996</v>
      </c>
      <c r="S19" s="13">
        <v>0.996</v>
      </c>
      <c r="T19" s="13">
        <v>0.996</v>
      </c>
      <c r="U19" s="13">
        <v>0.996</v>
      </c>
      <c r="V19" s="13">
        <v>0.996</v>
      </c>
      <c r="W19" s="13">
        <v>0.996</v>
      </c>
      <c r="X19" s="13">
        <v>0.996</v>
      </c>
      <c r="Y19" s="13">
        <v>0.996</v>
      </c>
      <c r="Z19" s="13">
        <v>0.996</v>
      </c>
      <c r="AA19" s="13">
        <v>0.996</v>
      </c>
      <c r="AB19" s="13">
        <v>0.996</v>
      </c>
      <c r="AC19" s="13">
        <v>0.996</v>
      </c>
      <c r="AD19" s="13">
        <v>0.996</v>
      </c>
      <c r="AE19" s="13">
        <v>0.996</v>
      </c>
      <c r="AF19" s="13">
        <v>0.996</v>
      </c>
      <c r="AG19" s="13">
        <v>0.996</v>
      </c>
      <c r="AH19" s="13">
        <v>0.996</v>
      </c>
      <c r="AI19" s="13">
        <v>0.996</v>
      </c>
      <c r="AJ19" s="13">
        <v>0.996</v>
      </c>
      <c r="AK19" s="13">
        <v>0.996</v>
      </c>
      <c r="AL19" s="13">
        <v>0.996</v>
      </c>
      <c r="AM19" s="13">
        <v>0.996</v>
      </c>
      <c r="AN19" s="13">
        <v>0.996</v>
      </c>
      <c r="AO19" s="13">
        <v>0.996</v>
      </c>
      <c r="AP19" s="13">
        <v>0.996</v>
      </c>
      <c r="AQ19" s="13">
        <v>0.996</v>
      </c>
      <c r="AR19" s="13">
        <v>0.996</v>
      </c>
      <c r="AS19" s="13">
        <v>0.996</v>
      </c>
      <c r="AT19" s="13">
        <v>0.996</v>
      </c>
      <c r="AU19" s="13">
        <v>0.996</v>
      </c>
      <c r="AV19" t="s">
        <v>111</v>
      </c>
    </row>
    <row r="20" spans="1:48" ht="18.75" customHeight="1" x14ac:dyDescent="0.3">
      <c r="A20" s="7" t="s">
        <v>106</v>
      </c>
      <c r="B20" s="4">
        <f>Efficiancy!B20</f>
        <v>0.93</v>
      </c>
      <c r="C20" s="4">
        <f>Efficiancy!C20</f>
        <v>0.93</v>
      </c>
      <c r="D20" s="4">
        <f>Efficiancy!D20</f>
        <v>0.93</v>
      </c>
      <c r="E20" s="4">
        <f>Efficiancy!E20</f>
        <v>0.93</v>
      </c>
      <c r="F20" s="4">
        <f>Efficiancy!F20</f>
        <v>0.93</v>
      </c>
      <c r="G20" s="4">
        <f>Efficiancy!G20</f>
        <v>0.93</v>
      </c>
      <c r="H20" s="4">
        <f>Efficiancy!H20</f>
        <v>0.93</v>
      </c>
      <c r="I20" s="4">
        <f>Efficiancy!I20</f>
        <v>0.93</v>
      </c>
      <c r="J20" s="4">
        <f>Efficiancy!J20</f>
        <v>0.93</v>
      </c>
      <c r="K20" s="4">
        <f>Efficiancy!K20</f>
        <v>0.93</v>
      </c>
      <c r="L20" s="4">
        <f>Efficiancy!L20</f>
        <v>0.93</v>
      </c>
      <c r="M20" s="4">
        <f>Efficiancy!M20</f>
        <v>0.93</v>
      </c>
      <c r="N20" s="4">
        <f>Efficiancy!N20</f>
        <v>0.93</v>
      </c>
      <c r="O20" s="4">
        <f>Efficiancy!O20</f>
        <v>0.93</v>
      </c>
      <c r="P20" s="4">
        <f>Efficiancy!P20</f>
        <v>0.93</v>
      </c>
      <c r="Q20" s="4">
        <f>Efficiancy!Q20</f>
        <v>0.93</v>
      </c>
      <c r="R20" s="4">
        <f>Efficiancy!R20</f>
        <v>0.93</v>
      </c>
      <c r="S20" s="4">
        <f>Efficiancy!S20</f>
        <v>0.93</v>
      </c>
      <c r="T20" s="4">
        <f>Efficiancy!T20</f>
        <v>0.93</v>
      </c>
      <c r="U20" s="4">
        <f>Efficiancy!U20</f>
        <v>0.93</v>
      </c>
      <c r="V20" s="4">
        <f>Efficiancy!V20</f>
        <v>0.93</v>
      </c>
      <c r="W20" s="4">
        <f>Efficiancy!W20</f>
        <v>0.93</v>
      </c>
      <c r="X20" s="4">
        <f>Efficiancy!X20</f>
        <v>0.93</v>
      </c>
      <c r="Y20" s="4">
        <f>Efficiancy!Y20</f>
        <v>0.93</v>
      </c>
      <c r="Z20" s="4">
        <f>Efficiancy!Z20</f>
        <v>0.93</v>
      </c>
      <c r="AA20" s="4">
        <f>Efficiancy!AA20</f>
        <v>0.93</v>
      </c>
      <c r="AB20" s="4">
        <f>Efficiancy!AB20</f>
        <v>0.93</v>
      </c>
      <c r="AC20" s="4">
        <f>Efficiancy!AC20</f>
        <v>0.93</v>
      </c>
      <c r="AD20" s="4">
        <f>Efficiancy!AD20</f>
        <v>0.93</v>
      </c>
      <c r="AE20" s="4">
        <f>Efficiancy!AE20</f>
        <v>0.93</v>
      </c>
      <c r="AF20" s="4">
        <f>Efficiancy!AF20</f>
        <v>0.93</v>
      </c>
      <c r="AG20" s="4">
        <f>Efficiancy!AG20</f>
        <v>0.93</v>
      </c>
      <c r="AH20" s="4">
        <f>Efficiancy!AH20</f>
        <v>0.93</v>
      </c>
      <c r="AI20" s="4">
        <f>Efficiancy!AI20</f>
        <v>0.93</v>
      </c>
      <c r="AJ20" s="4">
        <f>Efficiancy!AJ20</f>
        <v>0.93</v>
      </c>
      <c r="AK20" s="4">
        <f>Efficiancy!AK20</f>
        <v>0.93</v>
      </c>
      <c r="AL20" s="4">
        <f>Efficiancy!AL20</f>
        <v>0.93</v>
      </c>
      <c r="AM20" s="4">
        <f>Efficiancy!AM20</f>
        <v>0.93</v>
      </c>
      <c r="AN20" s="4">
        <f>Efficiancy!AN20</f>
        <v>0.93</v>
      </c>
      <c r="AO20" s="4">
        <f>Efficiancy!AO20</f>
        <v>0.93</v>
      </c>
      <c r="AP20" s="4">
        <f>Efficiancy!AP20</f>
        <v>0.93</v>
      </c>
      <c r="AQ20" s="4">
        <f>Efficiancy!AQ20</f>
        <v>0.93</v>
      </c>
      <c r="AR20" s="4">
        <f>Efficiancy!AR20</f>
        <v>0.93</v>
      </c>
      <c r="AS20" s="4">
        <f>Efficiancy!AS20</f>
        <v>0.93</v>
      </c>
      <c r="AT20" s="4">
        <f>Efficiancy!AT20</f>
        <v>0.93</v>
      </c>
      <c r="AU20" s="4">
        <f>Efficiancy!AU20</f>
        <v>0.93</v>
      </c>
      <c r="AV20" t="s">
        <v>111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V14"/>
  <sheetViews>
    <sheetView workbookViewId="0">
      <selection activeCell="A14" sqref="A14"/>
    </sheetView>
  </sheetViews>
  <sheetFormatPr defaultRowHeight="14.4" x14ac:dyDescent="0.3"/>
  <cols>
    <col min="1" max="1" width="13.5546875" bestFit="1" customWidth="1"/>
    <col min="2" max="2" width="10.77734375" style="6" customWidth="1"/>
    <col min="3" max="47" width="5.6640625" style="6" customWidth="1"/>
    <col min="48" max="48" width="53" customWidth="1"/>
  </cols>
  <sheetData>
    <row r="1" spans="1:48" ht="19.5" customHeight="1" x14ac:dyDescent="0.3">
      <c r="A1" s="115" t="s">
        <v>50</v>
      </c>
      <c r="B1" s="188">
        <v>2015</v>
      </c>
      <c r="C1" s="22">
        <v>2016</v>
      </c>
      <c r="D1" s="22">
        <v>2017</v>
      </c>
      <c r="E1" s="22">
        <v>2018</v>
      </c>
      <c r="F1" s="22">
        <v>2019</v>
      </c>
      <c r="G1" s="22">
        <v>2020</v>
      </c>
      <c r="H1" s="22">
        <v>2021</v>
      </c>
      <c r="I1" s="22">
        <v>2022</v>
      </c>
      <c r="J1" s="22">
        <v>2023</v>
      </c>
      <c r="K1" s="22">
        <v>2024</v>
      </c>
      <c r="L1" s="22">
        <v>2025</v>
      </c>
      <c r="M1" s="22">
        <v>2026</v>
      </c>
      <c r="N1" s="22">
        <v>2027</v>
      </c>
      <c r="O1" s="22">
        <v>2028</v>
      </c>
      <c r="P1" s="22">
        <v>2029</v>
      </c>
      <c r="Q1" s="22">
        <v>2030</v>
      </c>
      <c r="R1" s="22">
        <v>2031</v>
      </c>
      <c r="S1" s="22">
        <v>2032</v>
      </c>
      <c r="T1" s="22">
        <v>2033</v>
      </c>
      <c r="U1" s="22">
        <v>2034</v>
      </c>
      <c r="V1" s="22">
        <v>2035</v>
      </c>
      <c r="W1" s="22">
        <v>2036</v>
      </c>
      <c r="X1" s="22">
        <v>2037</v>
      </c>
      <c r="Y1" s="22">
        <v>2038</v>
      </c>
      <c r="Z1" s="22">
        <v>2039</v>
      </c>
      <c r="AA1" s="22">
        <v>2040</v>
      </c>
      <c r="AB1" s="22">
        <v>2041</v>
      </c>
      <c r="AC1" s="22">
        <v>2042</v>
      </c>
      <c r="AD1" s="22">
        <v>2043</v>
      </c>
      <c r="AE1" s="22">
        <v>2044</v>
      </c>
      <c r="AF1" s="22">
        <v>2045</v>
      </c>
      <c r="AG1" s="22">
        <v>2046</v>
      </c>
      <c r="AH1" s="22">
        <v>2047</v>
      </c>
      <c r="AI1" s="22">
        <v>2048</v>
      </c>
      <c r="AJ1" s="22">
        <v>2049</v>
      </c>
      <c r="AK1" s="22">
        <v>2050</v>
      </c>
      <c r="AL1" s="22">
        <v>2051</v>
      </c>
      <c r="AM1" s="22">
        <v>2052</v>
      </c>
      <c r="AN1" s="22">
        <v>2053</v>
      </c>
      <c r="AO1" s="22">
        <v>2054</v>
      </c>
      <c r="AP1" s="22">
        <v>2055</v>
      </c>
      <c r="AQ1" s="22">
        <v>2056</v>
      </c>
      <c r="AR1" s="22">
        <v>2057</v>
      </c>
      <c r="AS1" s="22">
        <v>2058</v>
      </c>
      <c r="AT1" s="22">
        <v>2059</v>
      </c>
      <c r="AU1" s="22">
        <v>2060</v>
      </c>
      <c r="AV1" s="65" t="s">
        <v>42</v>
      </c>
    </row>
    <row r="2" spans="1:48" ht="19.5" customHeight="1" x14ac:dyDescent="0.3">
      <c r="A2" s="136" t="s">
        <v>57</v>
      </c>
      <c r="B2" s="189">
        <v>0.98</v>
      </c>
      <c r="C2" s="155">
        <v>0.98</v>
      </c>
      <c r="D2" s="155">
        <v>0.98</v>
      </c>
      <c r="E2" s="155">
        <v>0.98</v>
      </c>
      <c r="F2" s="155">
        <v>0.98</v>
      </c>
      <c r="G2" s="155">
        <v>0.98</v>
      </c>
      <c r="H2" s="156">
        <v>0.98</v>
      </c>
      <c r="I2" s="155">
        <v>0.98</v>
      </c>
      <c r="J2" s="155">
        <v>0.98</v>
      </c>
      <c r="K2" s="155">
        <v>0.98</v>
      </c>
      <c r="L2" s="155">
        <v>0.98</v>
      </c>
      <c r="M2" s="155">
        <v>0.98</v>
      </c>
      <c r="N2" s="155">
        <v>0.98</v>
      </c>
      <c r="O2" s="155">
        <v>0.98</v>
      </c>
      <c r="P2" s="155">
        <v>0.98</v>
      </c>
      <c r="Q2" s="155">
        <v>0.98</v>
      </c>
      <c r="R2" s="155">
        <v>0.98</v>
      </c>
      <c r="S2" s="155">
        <v>0.98</v>
      </c>
      <c r="T2" s="155">
        <v>0.98</v>
      </c>
      <c r="U2" s="155">
        <v>0.98</v>
      </c>
      <c r="V2" s="155">
        <v>0.98</v>
      </c>
      <c r="W2" s="155">
        <v>0.98</v>
      </c>
      <c r="X2" s="155">
        <v>0.98</v>
      </c>
      <c r="Y2" s="155">
        <v>0.98</v>
      </c>
      <c r="Z2" s="155">
        <v>0.98</v>
      </c>
      <c r="AA2" s="155">
        <v>0.98</v>
      </c>
      <c r="AB2" s="155">
        <v>0.98</v>
      </c>
      <c r="AC2" s="155">
        <v>0.98</v>
      </c>
      <c r="AD2" s="155">
        <v>0.98</v>
      </c>
      <c r="AE2" s="155">
        <v>0.98</v>
      </c>
      <c r="AF2" s="155">
        <v>0.98</v>
      </c>
      <c r="AG2" s="155">
        <v>0.98</v>
      </c>
      <c r="AH2" s="155">
        <v>0.98</v>
      </c>
      <c r="AI2" s="155">
        <v>0.98</v>
      </c>
      <c r="AJ2" s="155">
        <v>0.98</v>
      </c>
      <c r="AK2" s="155">
        <v>0.98</v>
      </c>
      <c r="AL2" s="155">
        <v>0.98</v>
      </c>
      <c r="AM2" s="155">
        <v>0.98</v>
      </c>
      <c r="AN2" s="155">
        <v>0.98</v>
      </c>
      <c r="AO2" s="155">
        <v>0.98</v>
      </c>
      <c r="AP2" s="155">
        <v>0.98</v>
      </c>
      <c r="AQ2" s="155">
        <v>0.98</v>
      </c>
      <c r="AR2" s="155">
        <v>0.98</v>
      </c>
      <c r="AS2" s="155">
        <v>0.98</v>
      </c>
      <c r="AT2" s="155">
        <v>0.98</v>
      </c>
      <c r="AU2" s="155">
        <v>0.98</v>
      </c>
      <c r="AV2" s="78" t="s">
        <v>107</v>
      </c>
    </row>
    <row r="3" spans="1:48" ht="19.5" customHeight="1" x14ac:dyDescent="0.3">
      <c r="A3" s="136" t="s">
        <v>59</v>
      </c>
      <c r="B3" s="189">
        <v>0.98</v>
      </c>
      <c r="C3" s="155">
        <v>0.98</v>
      </c>
      <c r="D3" s="155">
        <v>0.98</v>
      </c>
      <c r="E3" s="155">
        <v>0.98</v>
      </c>
      <c r="F3" s="155">
        <v>0.98</v>
      </c>
      <c r="G3" s="155">
        <v>0.98</v>
      </c>
      <c r="H3" s="156">
        <v>0.98</v>
      </c>
      <c r="I3" s="155">
        <v>0.98</v>
      </c>
      <c r="J3" s="155">
        <v>0.98</v>
      </c>
      <c r="K3" s="155">
        <v>0.98</v>
      </c>
      <c r="L3" s="155">
        <v>0.98</v>
      </c>
      <c r="M3" s="155">
        <v>0.98</v>
      </c>
      <c r="N3" s="155">
        <v>0.98</v>
      </c>
      <c r="O3" s="155">
        <v>0.98</v>
      </c>
      <c r="P3" s="155">
        <v>0.98</v>
      </c>
      <c r="Q3" s="155">
        <v>0.98</v>
      </c>
      <c r="R3" s="155">
        <v>0.98</v>
      </c>
      <c r="S3" s="155">
        <v>0.98</v>
      </c>
      <c r="T3" s="155">
        <v>0.98</v>
      </c>
      <c r="U3" s="155">
        <v>0.98</v>
      </c>
      <c r="V3" s="155">
        <v>0.98</v>
      </c>
      <c r="W3" s="155">
        <v>0.98</v>
      </c>
      <c r="X3" s="155">
        <v>0.98</v>
      </c>
      <c r="Y3" s="155">
        <v>0.98</v>
      </c>
      <c r="Z3" s="155">
        <v>0.98</v>
      </c>
      <c r="AA3" s="155">
        <v>0.98</v>
      </c>
      <c r="AB3" s="155">
        <v>0.98</v>
      </c>
      <c r="AC3" s="155">
        <v>0.98</v>
      </c>
      <c r="AD3" s="155">
        <v>0.98</v>
      </c>
      <c r="AE3" s="155">
        <v>0.98</v>
      </c>
      <c r="AF3" s="155">
        <v>0.98</v>
      </c>
      <c r="AG3" s="155">
        <v>0.98</v>
      </c>
      <c r="AH3" s="155">
        <v>0.98</v>
      </c>
      <c r="AI3" s="155">
        <v>0.98</v>
      </c>
      <c r="AJ3" s="155">
        <v>0.98</v>
      </c>
      <c r="AK3" s="155">
        <v>0.98</v>
      </c>
      <c r="AL3" s="155">
        <v>0.98</v>
      </c>
      <c r="AM3" s="155">
        <v>0.98</v>
      </c>
      <c r="AN3" s="155">
        <v>0.98</v>
      </c>
      <c r="AO3" s="155">
        <v>0.98</v>
      </c>
      <c r="AP3" s="155">
        <v>0.98</v>
      </c>
      <c r="AQ3" s="155">
        <v>0.98</v>
      </c>
      <c r="AR3" s="155">
        <v>0.98</v>
      </c>
      <c r="AS3" s="155">
        <v>0.98</v>
      </c>
      <c r="AT3" s="155">
        <v>0.98</v>
      </c>
      <c r="AU3" s="155">
        <v>0.98</v>
      </c>
      <c r="AV3" s="78" t="s">
        <v>107</v>
      </c>
    </row>
    <row r="4" spans="1:48" ht="19.5" customHeight="1" x14ac:dyDescent="0.3">
      <c r="A4" s="137" t="s">
        <v>60</v>
      </c>
      <c r="B4" s="189">
        <v>0.9</v>
      </c>
      <c r="C4" s="155">
        <v>0.9</v>
      </c>
      <c r="D4" s="155">
        <v>0.9</v>
      </c>
      <c r="E4" s="155">
        <v>0.9</v>
      </c>
      <c r="F4" s="155">
        <v>0.9</v>
      </c>
      <c r="G4" s="155">
        <v>0.9</v>
      </c>
      <c r="H4" s="156">
        <v>0.9</v>
      </c>
      <c r="I4" s="155">
        <v>0.9</v>
      </c>
      <c r="J4" s="155">
        <v>0.9</v>
      </c>
      <c r="K4" s="155">
        <v>0.9</v>
      </c>
      <c r="L4" s="155">
        <v>0.9</v>
      </c>
      <c r="M4" s="155">
        <v>0.9</v>
      </c>
      <c r="N4" s="155">
        <v>0.9</v>
      </c>
      <c r="O4" s="155">
        <v>0.9</v>
      </c>
      <c r="P4" s="155">
        <v>0.9</v>
      </c>
      <c r="Q4" s="155">
        <v>0.9</v>
      </c>
      <c r="R4" s="155">
        <v>0.9</v>
      </c>
      <c r="S4" s="155">
        <v>0.9</v>
      </c>
      <c r="T4" s="155">
        <v>0.9</v>
      </c>
      <c r="U4" s="155">
        <v>0.9</v>
      </c>
      <c r="V4" s="155">
        <v>0.9</v>
      </c>
      <c r="W4" s="155">
        <v>0.9</v>
      </c>
      <c r="X4" s="155">
        <v>0.9</v>
      </c>
      <c r="Y4" s="155">
        <v>0.9</v>
      </c>
      <c r="Z4" s="155">
        <v>0.9</v>
      </c>
      <c r="AA4" s="155">
        <v>0.9</v>
      </c>
      <c r="AB4" s="155">
        <v>0.9</v>
      </c>
      <c r="AC4" s="155">
        <v>0.9</v>
      </c>
      <c r="AD4" s="155">
        <v>0.9</v>
      </c>
      <c r="AE4" s="155">
        <v>0.9</v>
      </c>
      <c r="AF4" s="155">
        <v>0.9</v>
      </c>
      <c r="AG4" s="155">
        <v>0.9</v>
      </c>
      <c r="AH4" s="155">
        <v>0.9</v>
      </c>
      <c r="AI4" s="155">
        <v>0.9</v>
      </c>
      <c r="AJ4" s="155">
        <v>0.9</v>
      </c>
      <c r="AK4" s="155">
        <v>0.9</v>
      </c>
      <c r="AL4" s="155">
        <v>0.9</v>
      </c>
      <c r="AM4" s="155">
        <v>0.9</v>
      </c>
      <c r="AN4" s="155">
        <v>0.9</v>
      </c>
      <c r="AO4" s="155">
        <v>0.9</v>
      </c>
      <c r="AP4" s="155">
        <v>0.9</v>
      </c>
      <c r="AQ4" s="155">
        <v>0.9</v>
      </c>
      <c r="AR4" s="155">
        <v>0.9</v>
      </c>
      <c r="AS4" s="155">
        <v>0.9</v>
      </c>
      <c r="AT4" s="155">
        <v>0.9</v>
      </c>
      <c r="AU4" s="155">
        <v>0.9</v>
      </c>
      <c r="AV4" s="78" t="s">
        <v>108</v>
      </c>
    </row>
    <row r="5" spans="1:48" ht="19.5" customHeight="1" x14ac:dyDescent="0.3">
      <c r="A5" s="137" t="s">
        <v>99</v>
      </c>
      <c r="B5" s="189">
        <v>0.9</v>
      </c>
      <c r="C5" s="155">
        <v>0.9</v>
      </c>
      <c r="D5" s="155">
        <v>0.9</v>
      </c>
      <c r="E5" s="155">
        <v>0.9</v>
      </c>
      <c r="F5" s="155">
        <v>0.9</v>
      </c>
      <c r="G5" s="155">
        <v>0.9</v>
      </c>
      <c r="H5" s="156">
        <v>0.9</v>
      </c>
      <c r="I5" s="155">
        <v>0.9</v>
      </c>
      <c r="J5" s="155">
        <v>0.9</v>
      </c>
      <c r="K5" s="155">
        <v>0.9</v>
      </c>
      <c r="L5" s="155">
        <v>0.9</v>
      </c>
      <c r="M5" s="155">
        <v>0.9</v>
      </c>
      <c r="N5" s="155">
        <v>0.9</v>
      </c>
      <c r="O5" s="155">
        <v>0.9</v>
      </c>
      <c r="P5" s="155">
        <v>0.9</v>
      </c>
      <c r="Q5" s="155">
        <v>0.9</v>
      </c>
      <c r="R5" s="155">
        <v>0.9</v>
      </c>
      <c r="S5" s="155">
        <v>0.9</v>
      </c>
      <c r="T5" s="155">
        <v>0.9</v>
      </c>
      <c r="U5" s="155">
        <v>0.9</v>
      </c>
      <c r="V5" s="155">
        <v>0.9</v>
      </c>
      <c r="W5" s="155">
        <v>0.9</v>
      </c>
      <c r="X5" s="155">
        <v>0.9</v>
      </c>
      <c r="Y5" s="155">
        <v>0.9</v>
      </c>
      <c r="Z5" s="155">
        <v>0.9</v>
      </c>
      <c r="AA5" s="155">
        <v>0.9</v>
      </c>
      <c r="AB5" s="155">
        <v>0.9</v>
      </c>
      <c r="AC5" s="155">
        <v>0.9</v>
      </c>
      <c r="AD5" s="155">
        <v>0.9</v>
      </c>
      <c r="AE5" s="155">
        <v>0.9</v>
      </c>
      <c r="AF5" s="155">
        <v>0.9</v>
      </c>
      <c r="AG5" s="155">
        <v>0.9</v>
      </c>
      <c r="AH5" s="155">
        <v>0.9</v>
      </c>
      <c r="AI5" s="155">
        <v>0.9</v>
      </c>
      <c r="AJ5" s="155">
        <v>0.9</v>
      </c>
      <c r="AK5" s="155">
        <v>0.9</v>
      </c>
      <c r="AL5" s="155">
        <v>0.9</v>
      </c>
      <c r="AM5" s="155">
        <v>0.9</v>
      </c>
      <c r="AN5" s="155">
        <v>0.9</v>
      </c>
      <c r="AO5" s="155">
        <v>0.9</v>
      </c>
      <c r="AP5" s="155">
        <v>0.9</v>
      </c>
      <c r="AQ5" s="155">
        <v>0.9</v>
      </c>
      <c r="AR5" s="155">
        <v>0.9</v>
      </c>
      <c r="AS5" s="155">
        <v>0.9</v>
      </c>
      <c r="AT5" s="155">
        <v>0.9</v>
      </c>
      <c r="AU5" s="155">
        <v>0.9</v>
      </c>
      <c r="AV5" s="78" t="s">
        <v>108</v>
      </c>
    </row>
    <row r="6" spans="1:48" ht="19.5" customHeight="1" x14ac:dyDescent="0.3">
      <c r="A6" s="137" t="s">
        <v>78</v>
      </c>
      <c r="B6" s="189">
        <v>0.9</v>
      </c>
      <c r="C6" s="155">
        <v>0.9</v>
      </c>
      <c r="D6" s="155">
        <v>0.9</v>
      </c>
      <c r="E6" s="155">
        <v>0.9</v>
      </c>
      <c r="F6" s="155">
        <v>0.9</v>
      </c>
      <c r="G6" s="155">
        <v>0.9</v>
      </c>
      <c r="H6" s="156">
        <v>0.9</v>
      </c>
      <c r="I6" s="155">
        <v>0.9</v>
      </c>
      <c r="J6" s="155">
        <v>0.9</v>
      </c>
      <c r="K6" s="155">
        <v>0.9</v>
      </c>
      <c r="L6" s="155">
        <v>0.9</v>
      </c>
      <c r="M6" s="155">
        <v>0.9</v>
      </c>
      <c r="N6" s="155">
        <v>0.9</v>
      </c>
      <c r="O6" s="155">
        <v>0.9</v>
      </c>
      <c r="P6" s="155">
        <v>0.9</v>
      </c>
      <c r="Q6" s="155">
        <v>0.9</v>
      </c>
      <c r="R6" s="155">
        <v>0.9</v>
      </c>
      <c r="S6" s="155">
        <v>0.9</v>
      </c>
      <c r="T6" s="155">
        <v>0.9</v>
      </c>
      <c r="U6" s="155">
        <v>0.9</v>
      </c>
      <c r="V6" s="155">
        <v>0.9</v>
      </c>
      <c r="W6" s="155">
        <v>0.9</v>
      </c>
      <c r="X6" s="155">
        <v>0.9</v>
      </c>
      <c r="Y6" s="155">
        <v>0.9</v>
      </c>
      <c r="Z6" s="155">
        <v>0.9</v>
      </c>
      <c r="AA6" s="155">
        <v>0.9</v>
      </c>
      <c r="AB6" s="155">
        <v>0.9</v>
      </c>
      <c r="AC6" s="155">
        <v>0.9</v>
      </c>
      <c r="AD6" s="155">
        <v>0.9</v>
      </c>
      <c r="AE6" s="155">
        <v>0.9</v>
      </c>
      <c r="AF6" s="155">
        <v>0.9</v>
      </c>
      <c r="AG6" s="155">
        <v>0.9</v>
      </c>
      <c r="AH6" s="155">
        <v>0.9</v>
      </c>
      <c r="AI6" s="155">
        <v>0.9</v>
      </c>
      <c r="AJ6" s="155">
        <v>0.9</v>
      </c>
      <c r="AK6" s="155">
        <v>0.9</v>
      </c>
      <c r="AL6" s="155">
        <v>0.9</v>
      </c>
      <c r="AM6" s="155">
        <v>0.9</v>
      </c>
      <c r="AN6" s="155">
        <v>0.9</v>
      </c>
      <c r="AO6" s="155">
        <v>0.9</v>
      </c>
      <c r="AP6" s="155">
        <v>0.9</v>
      </c>
      <c r="AQ6" s="155">
        <v>0.9</v>
      </c>
      <c r="AR6" s="155">
        <v>0.9</v>
      </c>
      <c r="AS6" s="155">
        <v>0.9</v>
      </c>
      <c r="AT6" s="155">
        <v>0.9</v>
      </c>
      <c r="AU6" s="155">
        <v>0.9</v>
      </c>
      <c r="AV6" s="78" t="s">
        <v>108</v>
      </c>
    </row>
    <row r="7" spans="1:48" ht="19.5" customHeight="1" x14ac:dyDescent="0.3">
      <c r="A7" s="137" t="s">
        <v>85</v>
      </c>
      <c r="B7" s="189">
        <v>0.66</v>
      </c>
      <c r="C7" s="155">
        <v>0.66</v>
      </c>
      <c r="D7" s="155">
        <v>0.66</v>
      </c>
      <c r="E7" s="155">
        <v>0.66</v>
      </c>
      <c r="F7" s="155">
        <v>0.66</v>
      </c>
      <c r="G7" s="155">
        <v>0.66</v>
      </c>
      <c r="H7" s="156">
        <v>0.66</v>
      </c>
      <c r="I7" s="155">
        <v>0.66</v>
      </c>
      <c r="J7" s="155">
        <v>0.66</v>
      </c>
      <c r="K7" s="155">
        <v>0.66</v>
      </c>
      <c r="L7" s="155">
        <v>0.66</v>
      </c>
      <c r="M7" s="155">
        <v>0.66</v>
      </c>
      <c r="N7" s="155">
        <v>0.66</v>
      </c>
      <c r="O7" s="155">
        <v>0.66</v>
      </c>
      <c r="P7" s="155">
        <v>0.66</v>
      </c>
      <c r="Q7" s="155">
        <v>0.66</v>
      </c>
      <c r="R7" s="155">
        <v>0.66</v>
      </c>
      <c r="S7" s="155">
        <v>0.66</v>
      </c>
      <c r="T7" s="155">
        <v>0.66</v>
      </c>
      <c r="U7" s="155">
        <v>0.66</v>
      </c>
      <c r="V7" s="155">
        <v>0.66</v>
      </c>
      <c r="W7" s="155">
        <v>0.66</v>
      </c>
      <c r="X7" s="155">
        <v>0.66</v>
      </c>
      <c r="Y7" s="155">
        <v>0.66</v>
      </c>
      <c r="Z7" s="155">
        <v>0.66</v>
      </c>
      <c r="AA7" s="155">
        <v>0.66</v>
      </c>
      <c r="AB7" s="155">
        <v>0.66</v>
      </c>
      <c r="AC7" s="155">
        <v>0.66</v>
      </c>
      <c r="AD7" s="155">
        <v>0.66</v>
      </c>
      <c r="AE7" s="155">
        <v>0.66</v>
      </c>
      <c r="AF7" s="155">
        <v>0.66</v>
      </c>
      <c r="AG7" s="155">
        <v>0.66</v>
      </c>
      <c r="AH7" s="155">
        <v>0.66</v>
      </c>
      <c r="AI7" s="155">
        <v>0.66</v>
      </c>
      <c r="AJ7" s="155">
        <v>0.66</v>
      </c>
      <c r="AK7" s="155">
        <v>0.66</v>
      </c>
      <c r="AL7" s="155">
        <v>0.66</v>
      </c>
      <c r="AM7" s="155">
        <v>0.66</v>
      </c>
      <c r="AN7" s="155">
        <v>0.66</v>
      </c>
      <c r="AO7" s="155">
        <v>0.66</v>
      </c>
      <c r="AP7" s="155">
        <v>0.66</v>
      </c>
      <c r="AQ7" s="155">
        <v>0.66</v>
      </c>
      <c r="AR7" s="155">
        <v>0.66</v>
      </c>
      <c r="AS7" s="155">
        <v>0.66</v>
      </c>
      <c r="AT7" s="155">
        <v>0.66</v>
      </c>
      <c r="AU7" s="155">
        <v>0.66</v>
      </c>
      <c r="AV7" s="66" t="s">
        <v>109</v>
      </c>
    </row>
    <row r="8" spans="1:48" ht="19.5" customHeight="1" x14ac:dyDescent="0.3">
      <c r="A8" s="137" t="s">
        <v>81</v>
      </c>
      <c r="B8" s="189">
        <v>0.8</v>
      </c>
      <c r="C8" s="155">
        <v>0.8</v>
      </c>
      <c r="D8" s="155">
        <v>0.8</v>
      </c>
      <c r="E8" s="155">
        <v>0.8</v>
      </c>
      <c r="F8" s="155">
        <v>0.8</v>
      </c>
      <c r="G8" s="155">
        <v>0.8</v>
      </c>
      <c r="H8" s="156">
        <v>0.8</v>
      </c>
      <c r="I8" s="155">
        <v>0.8</v>
      </c>
      <c r="J8" s="155">
        <v>0.8</v>
      </c>
      <c r="K8" s="155">
        <v>0.8</v>
      </c>
      <c r="L8" s="155">
        <v>0.8</v>
      </c>
      <c r="M8" s="155">
        <v>0.8</v>
      </c>
      <c r="N8" s="155">
        <v>0.8</v>
      </c>
      <c r="O8" s="155">
        <v>0.8</v>
      </c>
      <c r="P8" s="155">
        <v>0.8</v>
      </c>
      <c r="Q8" s="155">
        <v>0.8</v>
      </c>
      <c r="R8" s="155">
        <v>0.8</v>
      </c>
      <c r="S8" s="155">
        <v>0.8</v>
      </c>
      <c r="T8" s="155">
        <v>0.8</v>
      </c>
      <c r="U8" s="155">
        <v>0.8</v>
      </c>
      <c r="V8" s="155">
        <v>0.8</v>
      </c>
      <c r="W8" s="155">
        <v>0.8</v>
      </c>
      <c r="X8" s="155">
        <v>0.8</v>
      </c>
      <c r="Y8" s="155">
        <v>0.8</v>
      </c>
      <c r="Z8" s="155">
        <v>0.8</v>
      </c>
      <c r="AA8" s="155">
        <v>0.8</v>
      </c>
      <c r="AB8" s="155">
        <v>0.8</v>
      </c>
      <c r="AC8" s="155">
        <v>0.8</v>
      </c>
      <c r="AD8" s="155">
        <v>0.8</v>
      </c>
      <c r="AE8" s="155">
        <v>0.8</v>
      </c>
      <c r="AF8" s="155">
        <v>0.8</v>
      </c>
      <c r="AG8" s="155">
        <v>0.8</v>
      </c>
      <c r="AH8" s="155">
        <v>0.8</v>
      </c>
      <c r="AI8" s="155">
        <v>0.8</v>
      </c>
      <c r="AJ8" s="155">
        <v>0.8</v>
      </c>
      <c r="AK8" s="155">
        <v>0.8</v>
      </c>
      <c r="AL8" s="155">
        <v>0.8</v>
      </c>
      <c r="AM8" s="155">
        <v>0.8</v>
      </c>
      <c r="AN8" s="155">
        <v>0.8</v>
      </c>
      <c r="AO8" s="155">
        <v>0.8</v>
      </c>
      <c r="AP8" s="155">
        <v>0.8</v>
      </c>
      <c r="AQ8" s="155">
        <v>0.8</v>
      </c>
      <c r="AR8" s="155">
        <v>0.8</v>
      </c>
      <c r="AS8" s="155">
        <v>0.8</v>
      </c>
      <c r="AT8" s="155">
        <v>0.8</v>
      </c>
      <c r="AU8" s="155">
        <v>0.8</v>
      </c>
      <c r="AV8" s="66" t="s">
        <v>109</v>
      </c>
    </row>
    <row r="9" spans="1:48" ht="19.5" customHeight="1" x14ac:dyDescent="0.3">
      <c r="A9" s="137" t="s">
        <v>100</v>
      </c>
      <c r="B9" s="189">
        <v>0.98</v>
      </c>
      <c r="C9" s="155">
        <v>0.98</v>
      </c>
      <c r="D9" s="155">
        <v>0.98</v>
      </c>
      <c r="E9" s="155">
        <v>0.98</v>
      </c>
      <c r="F9" s="155">
        <v>0.98</v>
      </c>
      <c r="G9" s="155">
        <v>0.98</v>
      </c>
      <c r="H9" s="156">
        <v>0.98</v>
      </c>
      <c r="I9" s="155">
        <v>0.98</v>
      </c>
      <c r="J9" s="155">
        <v>0.98</v>
      </c>
      <c r="K9" s="155">
        <v>0.98</v>
      </c>
      <c r="L9" s="155">
        <v>0.98</v>
      </c>
      <c r="M9" s="155">
        <v>0.98</v>
      </c>
      <c r="N9" s="155">
        <v>0.98</v>
      </c>
      <c r="O9" s="155">
        <v>0.98</v>
      </c>
      <c r="P9" s="155">
        <v>0.98</v>
      </c>
      <c r="Q9" s="155">
        <v>0.98</v>
      </c>
      <c r="R9" s="155">
        <v>0.98</v>
      </c>
      <c r="S9" s="155">
        <v>0.98</v>
      </c>
      <c r="T9" s="155">
        <v>0.98</v>
      </c>
      <c r="U9" s="155">
        <v>0.98</v>
      </c>
      <c r="V9" s="155">
        <v>0.98</v>
      </c>
      <c r="W9" s="155">
        <v>0.98</v>
      </c>
      <c r="X9" s="155">
        <v>0.98</v>
      </c>
      <c r="Y9" s="155">
        <v>0.98</v>
      </c>
      <c r="Z9" s="155">
        <v>0.98</v>
      </c>
      <c r="AA9" s="155">
        <v>0.98</v>
      </c>
      <c r="AB9" s="155">
        <v>0.98</v>
      </c>
      <c r="AC9" s="155">
        <v>0.98</v>
      </c>
      <c r="AD9" s="155">
        <v>0.98</v>
      </c>
      <c r="AE9" s="155">
        <v>0.98</v>
      </c>
      <c r="AF9" s="155">
        <v>0.98</v>
      </c>
      <c r="AG9" s="155">
        <v>0.98</v>
      </c>
      <c r="AH9" s="155">
        <v>0.98</v>
      </c>
      <c r="AI9" s="155">
        <v>0.98</v>
      </c>
      <c r="AJ9" s="155">
        <v>0.98</v>
      </c>
      <c r="AK9" s="155">
        <v>0.98</v>
      </c>
      <c r="AL9" s="155">
        <v>0.98</v>
      </c>
      <c r="AM9" s="155">
        <v>0.98</v>
      </c>
      <c r="AN9" s="155">
        <v>0.98</v>
      </c>
      <c r="AO9" s="155">
        <v>0.98</v>
      </c>
      <c r="AP9" s="155">
        <v>0.98</v>
      </c>
      <c r="AQ9" s="155">
        <v>0.98</v>
      </c>
      <c r="AR9" s="155">
        <v>0.98</v>
      </c>
      <c r="AS9" s="155">
        <v>0.98</v>
      </c>
      <c r="AT9" s="155">
        <v>0.98</v>
      </c>
      <c r="AU9" s="155">
        <v>0.98</v>
      </c>
      <c r="AV9" s="78" t="s">
        <v>107</v>
      </c>
    </row>
    <row r="10" spans="1:48" ht="19.5" customHeight="1" x14ac:dyDescent="0.3">
      <c r="A10" s="137" t="s">
        <v>101</v>
      </c>
      <c r="B10" s="189">
        <v>0.98</v>
      </c>
      <c r="C10" s="155">
        <v>0.98</v>
      </c>
      <c r="D10" s="155">
        <v>0.98</v>
      </c>
      <c r="E10" s="155">
        <v>0.98</v>
      </c>
      <c r="F10" s="155">
        <v>0.98</v>
      </c>
      <c r="G10" s="155">
        <v>0.98</v>
      </c>
      <c r="H10" s="156">
        <v>0.98</v>
      </c>
      <c r="I10" s="155">
        <v>0.98</v>
      </c>
      <c r="J10" s="155">
        <v>0.98</v>
      </c>
      <c r="K10" s="155">
        <v>0.98</v>
      </c>
      <c r="L10" s="155">
        <v>0.98</v>
      </c>
      <c r="M10" s="155">
        <v>0.98</v>
      </c>
      <c r="N10" s="155">
        <v>0.98</v>
      </c>
      <c r="O10" s="155">
        <v>0.98</v>
      </c>
      <c r="P10" s="155">
        <v>0.98</v>
      </c>
      <c r="Q10" s="155">
        <v>0.98</v>
      </c>
      <c r="R10" s="155">
        <v>0.98</v>
      </c>
      <c r="S10" s="155">
        <v>0.98</v>
      </c>
      <c r="T10" s="155">
        <v>0.98</v>
      </c>
      <c r="U10" s="155">
        <v>0.98</v>
      </c>
      <c r="V10" s="155">
        <v>0.98</v>
      </c>
      <c r="W10" s="155">
        <v>0.98</v>
      </c>
      <c r="X10" s="155">
        <v>0.98</v>
      </c>
      <c r="Y10" s="155">
        <v>0.98</v>
      </c>
      <c r="Z10" s="155">
        <v>0.98</v>
      </c>
      <c r="AA10" s="155">
        <v>0.98</v>
      </c>
      <c r="AB10" s="155">
        <v>0.98</v>
      </c>
      <c r="AC10" s="155">
        <v>0.98</v>
      </c>
      <c r="AD10" s="155">
        <v>0.98</v>
      </c>
      <c r="AE10" s="155">
        <v>0.98</v>
      </c>
      <c r="AF10" s="155">
        <v>0.98</v>
      </c>
      <c r="AG10" s="155">
        <v>0.98</v>
      </c>
      <c r="AH10" s="155">
        <v>0.98</v>
      </c>
      <c r="AI10" s="155">
        <v>0.98</v>
      </c>
      <c r="AJ10" s="155">
        <v>0.98</v>
      </c>
      <c r="AK10" s="155">
        <v>0.98</v>
      </c>
      <c r="AL10" s="155">
        <v>0.98</v>
      </c>
      <c r="AM10" s="155">
        <v>0.98</v>
      </c>
      <c r="AN10" s="155">
        <v>0.98</v>
      </c>
      <c r="AO10" s="155">
        <v>0.98</v>
      </c>
      <c r="AP10" s="155">
        <v>0.98</v>
      </c>
      <c r="AQ10" s="155">
        <v>0.98</v>
      </c>
      <c r="AR10" s="155">
        <v>0.98</v>
      </c>
      <c r="AS10" s="155">
        <v>0.98</v>
      </c>
      <c r="AT10" s="155">
        <v>0.98</v>
      </c>
      <c r="AU10" s="155">
        <v>0.98</v>
      </c>
      <c r="AV10" s="78" t="s">
        <v>107</v>
      </c>
    </row>
    <row r="11" spans="1:48" ht="19.5" customHeight="1" x14ac:dyDescent="0.3">
      <c r="A11" s="137" t="s">
        <v>102</v>
      </c>
      <c r="B11" s="189">
        <v>0.98599999999999999</v>
      </c>
      <c r="C11" s="155">
        <v>0.98599999999999999</v>
      </c>
      <c r="D11" s="155">
        <v>0.98599999999999999</v>
      </c>
      <c r="E11" s="155">
        <v>0.98599999999999999</v>
      </c>
      <c r="F11" s="155">
        <v>0.98599999999999999</v>
      </c>
      <c r="G11" s="155">
        <v>0.98599999999999999</v>
      </c>
      <c r="H11" s="156">
        <v>0.98599999999999999</v>
      </c>
      <c r="I11" s="155">
        <v>0.98599999999999999</v>
      </c>
      <c r="J11" s="155">
        <v>0.98599999999999999</v>
      </c>
      <c r="K11" s="155">
        <v>0.98599999999999999</v>
      </c>
      <c r="L11" s="155">
        <v>0.98599999999999999</v>
      </c>
      <c r="M11" s="155">
        <v>0.98599999999999999</v>
      </c>
      <c r="N11" s="155">
        <v>0.98599999999999999</v>
      </c>
      <c r="O11" s="155">
        <v>0.98599999999999999</v>
      </c>
      <c r="P11" s="155">
        <v>0.98599999999999999</v>
      </c>
      <c r="Q11" s="155">
        <v>0.98599999999999999</v>
      </c>
      <c r="R11" s="155">
        <v>0.98599999999999999</v>
      </c>
      <c r="S11" s="155">
        <v>0.98599999999999999</v>
      </c>
      <c r="T11" s="155">
        <v>0.98599999999999999</v>
      </c>
      <c r="U11" s="155">
        <v>0.98599999999999999</v>
      </c>
      <c r="V11" s="155">
        <v>0.98599999999999999</v>
      </c>
      <c r="W11" s="155">
        <v>0.98599999999999999</v>
      </c>
      <c r="X11" s="155">
        <v>0.98599999999999999</v>
      </c>
      <c r="Y11" s="155">
        <v>0.98599999999999999</v>
      </c>
      <c r="Z11" s="155">
        <v>0.98599999999999999</v>
      </c>
      <c r="AA11" s="155">
        <v>0.98599999999999999</v>
      </c>
      <c r="AB11" s="155">
        <v>0.98599999999999999</v>
      </c>
      <c r="AC11" s="155">
        <v>0.98599999999999999</v>
      </c>
      <c r="AD11" s="155">
        <v>0.98599999999999999</v>
      </c>
      <c r="AE11" s="155">
        <v>0.98599999999999999</v>
      </c>
      <c r="AF11" s="155">
        <v>0.98599999999999999</v>
      </c>
      <c r="AG11" s="155">
        <v>0.98599999999999999</v>
      </c>
      <c r="AH11" s="155">
        <v>0.98599999999999999</v>
      </c>
      <c r="AI11" s="155">
        <v>0.98599999999999999</v>
      </c>
      <c r="AJ11" s="155">
        <v>0.98599999999999999</v>
      </c>
      <c r="AK11" s="155">
        <v>0.98599999999999999</v>
      </c>
      <c r="AL11" s="155">
        <v>0.98599999999999999</v>
      </c>
      <c r="AM11" s="155">
        <v>0.98599999999999999</v>
      </c>
      <c r="AN11" s="155">
        <v>0.98599999999999999</v>
      </c>
      <c r="AO11" s="155">
        <v>0.98599999999999999</v>
      </c>
      <c r="AP11" s="155">
        <v>0.98599999999999999</v>
      </c>
      <c r="AQ11" s="155">
        <v>0.98599999999999999</v>
      </c>
      <c r="AR11" s="155">
        <v>0.98599999999999999</v>
      </c>
      <c r="AS11" s="155">
        <v>0.98599999999999999</v>
      </c>
      <c r="AT11" s="155">
        <v>0.98599999999999999</v>
      </c>
      <c r="AU11" s="155">
        <v>0.98599999999999999</v>
      </c>
      <c r="AV11" s="78" t="s">
        <v>107</v>
      </c>
    </row>
    <row r="12" spans="1:48" ht="19.5" customHeight="1" x14ac:dyDescent="0.3">
      <c r="A12" s="138" t="s">
        <v>103</v>
      </c>
      <c r="B12" s="189">
        <f t="shared" ref="B12:AU12" si="0">AVERAGE(B9:B11)</f>
        <v>0.98199999999999987</v>
      </c>
      <c r="C12" s="155">
        <f t="shared" si="0"/>
        <v>0.98199999999999987</v>
      </c>
      <c r="D12" s="155">
        <f t="shared" si="0"/>
        <v>0.98199999999999987</v>
      </c>
      <c r="E12" s="155">
        <f t="shared" si="0"/>
        <v>0.98199999999999987</v>
      </c>
      <c r="F12" s="155">
        <f t="shared" si="0"/>
        <v>0.98199999999999987</v>
      </c>
      <c r="G12" s="155">
        <f t="shared" si="0"/>
        <v>0.98199999999999987</v>
      </c>
      <c r="H12" s="155">
        <f t="shared" si="0"/>
        <v>0.98199999999999987</v>
      </c>
      <c r="I12" s="155">
        <f t="shared" si="0"/>
        <v>0.98199999999999987</v>
      </c>
      <c r="J12" s="155">
        <f t="shared" si="0"/>
        <v>0.98199999999999987</v>
      </c>
      <c r="K12" s="155">
        <f t="shared" si="0"/>
        <v>0.98199999999999987</v>
      </c>
      <c r="L12" s="155">
        <f t="shared" si="0"/>
        <v>0.98199999999999987</v>
      </c>
      <c r="M12" s="155">
        <f t="shared" si="0"/>
        <v>0.98199999999999987</v>
      </c>
      <c r="N12" s="155">
        <f t="shared" si="0"/>
        <v>0.98199999999999987</v>
      </c>
      <c r="O12" s="155">
        <f t="shared" si="0"/>
        <v>0.98199999999999987</v>
      </c>
      <c r="P12" s="155">
        <f t="shared" si="0"/>
        <v>0.98199999999999987</v>
      </c>
      <c r="Q12" s="155">
        <f t="shared" si="0"/>
        <v>0.98199999999999987</v>
      </c>
      <c r="R12" s="155">
        <f t="shared" si="0"/>
        <v>0.98199999999999987</v>
      </c>
      <c r="S12" s="155">
        <f t="shared" si="0"/>
        <v>0.98199999999999987</v>
      </c>
      <c r="T12" s="155">
        <f t="shared" si="0"/>
        <v>0.98199999999999987</v>
      </c>
      <c r="U12" s="155">
        <f t="shared" si="0"/>
        <v>0.98199999999999987</v>
      </c>
      <c r="V12" s="155">
        <f t="shared" si="0"/>
        <v>0.98199999999999987</v>
      </c>
      <c r="W12" s="155">
        <f t="shared" si="0"/>
        <v>0.98199999999999987</v>
      </c>
      <c r="X12" s="155">
        <f t="shared" si="0"/>
        <v>0.98199999999999987</v>
      </c>
      <c r="Y12" s="155">
        <f t="shared" si="0"/>
        <v>0.98199999999999987</v>
      </c>
      <c r="Z12" s="155">
        <f t="shared" si="0"/>
        <v>0.98199999999999987</v>
      </c>
      <c r="AA12" s="155">
        <f t="shared" si="0"/>
        <v>0.98199999999999987</v>
      </c>
      <c r="AB12" s="155">
        <f t="shared" si="0"/>
        <v>0.98199999999999987</v>
      </c>
      <c r="AC12" s="155">
        <f t="shared" si="0"/>
        <v>0.98199999999999987</v>
      </c>
      <c r="AD12" s="155">
        <f t="shared" si="0"/>
        <v>0.98199999999999987</v>
      </c>
      <c r="AE12" s="155">
        <f t="shared" si="0"/>
        <v>0.98199999999999987</v>
      </c>
      <c r="AF12" s="155">
        <f t="shared" si="0"/>
        <v>0.98199999999999987</v>
      </c>
      <c r="AG12" s="155">
        <f t="shared" si="0"/>
        <v>0.98199999999999987</v>
      </c>
      <c r="AH12" s="155">
        <f t="shared" si="0"/>
        <v>0.98199999999999987</v>
      </c>
      <c r="AI12" s="155">
        <f t="shared" si="0"/>
        <v>0.98199999999999987</v>
      </c>
      <c r="AJ12" s="155">
        <f t="shared" si="0"/>
        <v>0.98199999999999987</v>
      </c>
      <c r="AK12" s="155">
        <f t="shared" si="0"/>
        <v>0.98199999999999987</v>
      </c>
      <c r="AL12" s="155">
        <f t="shared" si="0"/>
        <v>0.98199999999999987</v>
      </c>
      <c r="AM12" s="155">
        <f t="shared" si="0"/>
        <v>0.98199999999999987</v>
      </c>
      <c r="AN12" s="155">
        <f t="shared" si="0"/>
        <v>0.98199999999999987</v>
      </c>
      <c r="AO12" s="155">
        <f t="shared" si="0"/>
        <v>0.98199999999999987</v>
      </c>
      <c r="AP12" s="155">
        <f t="shared" si="0"/>
        <v>0.98199999999999987</v>
      </c>
      <c r="AQ12" s="155">
        <f t="shared" si="0"/>
        <v>0.98199999999999987</v>
      </c>
      <c r="AR12" s="155">
        <f t="shared" si="0"/>
        <v>0.98199999999999987</v>
      </c>
      <c r="AS12" s="155">
        <f t="shared" si="0"/>
        <v>0.98199999999999987</v>
      </c>
      <c r="AT12" s="155">
        <f t="shared" si="0"/>
        <v>0.98199999999999987</v>
      </c>
      <c r="AU12" s="155">
        <f t="shared" si="0"/>
        <v>0.98199999999999987</v>
      </c>
      <c r="AV12" s="25" t="s">
        <v>182</v>
      </c>
    </row>
    <row r="13" spans="1:48" ht="19.5" customHeight="1" x14ac:dyDescent="0.3">
      <c r="A13" s="137" t="s">
        <v>104</v>
      </c>
      <c r="B13" s="189">
        <v>1</v>
      </c>
      <c r="C13" s="155">
        <v>1</v>
      </c>
      <c r="D13" s="155">
        <v>1</v>
      </c>
      <c r="E13" s="155">
        <v>1</v>
      </c>
      <c r="F13" s="155">
        <v>1</v>
      </c>
      <c r="G13" s="155">
        <v>1</v>
      </c>
      <c r="H13" s="155">
        <v>1</v>
      </c>
      <c r="I13" s="155">
        <v>1</v>
      </c>
      <c r="J13" s="155">
        <v>1</v>
      </c>
      <c r="K13" s="155">
        <v>1</v>
      </c>
      <c r="L13" s="155">
        <v>1</v>
      </c>
      <c r="M13" s="155">
        <v>1</v>
      </c>
      <c r="N13" s="155">
        <v>1</v>
      </c>
      <c r="O13" s="155">
        <v>1</v>
      </c>
      <c r="P13" s="155">
        <v>1</v>
      </c>
      <c r="Q13" s="155">
        <v>1</v>
      </c>
      <c r="R13" s="155">
        <v>1</v>
      </c>
      <c r="S13" s="155">
        <v>1</v>
      </c>
      <c r="T13" s="155">
        <v>1</v>
      </c>
      <c r="U13" s="155">
        <v>1</v>
      </c>
      <c r="V13" s="155">
        <v>1</v>
      </c>
      <c r="W13" s="155">
        <v>1</v>
      </c>
      <c r="X13" s="155">
        <v>1</v>
      </c>
      <c r="Y13" s="155">
        <v>1</v>
      </c>
      <c r="Z13" s="155">
        <v>1</v>
      </c>
      <c r="AA13" s="155">
        <v>1</v>
      </c>
      <c r="AB13" s="155">
        <v>1</v>
      </c>
      <c r="AC13" s="155">
        <v>1</v>
      </c>
      <c r="AD13" s="155">
        <v>1</v>
      </c>
      <c r="AE13" s="155">
        <v>1</v>
      </c>
      <c r="AF13" s="155">
        <v>1</v>
      </c>
      <c r="AG13" s="155">
        <v>1</v>
      </c>
      <c r="AH13" s="155">
        <v>1</v>
      </c>
      <c r="AI13" s="155">
        <v>1</v>
      </c>
      <c r="AJ13" s="155">
        <v>1</v>
      </c>
      <c r="AK13" s="155">
        <v>1</v>
      </c>
      <c r="AL13" s="155">
        <v>1</v>
      </c>
      <c r="AM13" s="155">
        <v>1</v>
      </c>
      <c r="AN13" s="155">
        <v>1</v>
      </c>
      <c r="AO13" s="155">
        <v>1</v>
      </c>
      <c r="AP13" s="155">
        <v>1</v>
      </c>
      <c r="AQ13" s="155">
        <v>1</v>
      </c>
      <c r="AR13" s="155">
        <v>1</v>
      </c>
      <c r="AS13" s="155">
        <v>1</v>
      </c>
      <c r="AT13" s="155">
        <v>1</v>
      </c>
      <c r="AU13" s="155">
        <v>1</v>
      </c>
      <c r="AV13" s="78" t="s">
        <v>110</v>
      </c>
    </row>
    <row r="14" spans="1:48" ht="18.75" customHeight="1" x14ac:dyDescent="0.3">
      <c r="A14" s="137" t="s">
        <v>105</v>
      </c>
      <c r="B14" s="189">
        <v>1</v>
      </c>
      <c r="C14" s="155">
        <v>1</v>
      </c>
      <c r="D14" s="155">
        <v>1</v>
      </c>
      <c r="E14" s="155">
        <v>1</v>
      </c>
      <c r="F14" s="155">
        <v>1</v>
      </c>
      <c r="G14" s="155">
        <v>1</v>
      </c>
      <c r="H14" s="156">
        <v>1</v>
      </c>
      <c r="I14" s="155">
        <v>1</v>
      </c>
      <c r="J14" s="155">
        <v>1</v>
      </c>
      <c r="K14" s="155">
        <v>1</v>
      </c>
      <c r="L14" s="155">
        <v>1</v>
      </c>
      <c r="M14" s="155">
        <v>1</v>
      </c>
      <c r="N14" s="155">
        <v>1</v>
      </c>
      <c r="O14" s="155">
        <v>1</v>
      </c>
      <c r="P14" s="155">
        <v>1</v>
      </c>
      <c r="Q14" s="155">
        <v>1</v>
      </c>
      <c r="R14" s="155">
        <v>1</v>
      </c>
      <c r="S14" s="155">
        <v>1</v>
      </c>
      <c r="T14" s="155">
        <v>1</v>
      </c>
      <c r="U14" s="155">
        <v>1</v>
      </c>
      <c r="V14" s="155">
        <v>1</v>
      </c>
      <c r="W14" s="155">
        <v>1</v>
      </c>
      <c r="X14" s="155">
        <v>1</v>
      </c>
      <c r="Y14" s="155">
        <v>1</v>
      </c>
      <c r="Z14" s="155">
        <v>1</v>
      </c>
      <c r="AA14" s="155">
        <v>1</v>
      </c>
      <c r="AB14" s="155">
        <v>1</v>
      </c>
      <c r="AC14" s="155">
        <v>1</v>
      </c>
      <c r="AD14" s="155">
        <v>1</v>
      </c>
      <c r="AE14" s="155">
        <v>1</v>
      </c>
      <c r="AF14" s="155">
        <v>1</v>
      </c>
      <c r="AG14" s="155">
        <v>1</v>
      </c>
      <c r="AH14" s="155">
        <v>1</v>
      </c>
      <c r="AI14" s="155">
        <v>1</v>
      </c>
      <c r="AJ14" s="155">
        <v>1</v>
      </c>
      <c r="AK14" s="155">
        <v>1</v>
      </c>
      <c r="AL14" s="155">
        <v>1</v>
      </c>
      <c r="AM14" s="155">
        <v>1</v>
      </c>
      <c r="AN14" s="155">
        <v>1</v>
      </c>
      <c r="AO14" s="155">
        <v>1</v>
      </c>
      <c r="AP14" s="155">
        <v>1</v>
      </c>
      <c r="AQ14" s="155">
        <v>1</v>
      </c>
      <c r="AR14" s="155">
        <v>1</v>
      </c>
      <c r="AS14" s="155">
        <v>1</v>
      </c>
      <c r="AT14" s="155">
        <v>1</v>
      </c>
      <c r="AU14" s="155">
        <v>1</v>
      </c>
      <c r="AV14" s="78" t="s">
        <v>110</v>
      </c>
    </row>
  </sheetData>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C15"/>
  <sheetViews>
    <sheetView workbookViewId="0"/>
  </sheetViews>
  <sheetFormatPr defaultRowHeight="14.4" x14ac:dyDescent="0.3"/>
  <cols>
    <col min="1" max="1" width="13.5546875" bestFit="1" customWidth="1"/>
    <col min="2" max="2" width="13.5546875" style="6" bestFit="1" customWidth="1"/>
    <col min="3" max="3" width="13.5546875" bestFit="1" customWidth="1"/>
  </cols>
  <sheetData>
    <row r="1" spans="1:3" ht="18.75" customHeight="1" x14ac:dyDescent="0.3">
      <c r="A1" t="s">
        <v>50</v>
      </c>
      <c r="B1" s="4" t="s">
        <v>2</v>
      </c>
      <c r="C1" t="s">
        <v>42</v>
      </c>
    </row>
    <row r="2" spans="1:3" ht="18.75" customHeight="1" x14ac:dyDescent="0.3">
      <c r="A2" t="s">
        <v>57</v>
      </c>
      <c r="B2" s="4">
        <v>31.536000000000001</v>
      </c>
      <c r="C2" t="s">
        <v>98</v>
      </c>
    </row>
    <row r="3" spans="1:3" ht="18.75" customHeight="1" x14ac:dyDescent="0.3">
      <c r="A3" t="s">
        <v>59</v>
      </c>
      <c r="B3" s="4">
        <v>31.536000000000001</v>
      </c>
      <c r="C3" t="s">
        <v>98</v>
      </c>
    </row>
    <row r="4" spans="1:3" ht="18.75" customHeight="1" x14ac:dyDescent="0.3">
      <c r="A4" t="s">
        <v>60</v>
      </c>
      <c r="B4" s="4">
        <v>31.536000000000001</v>
      </c>
      <c r="C4" t="s">
        <v>98</v>
      </c>
    </row>
    <row r="5" spans="1:3" ht="18.75" customHeight="1" x14ac:dyDescent="0.3">
      <c r="A5" t="s">
        <v>99</v>
      </c>
      <c r="B5" s="4">
        <v>31.536000000000001</v>
      </c>
      <c r="C5" t="s">
        <v>98</v>
      </c>
    </row>
    <row r="6" spans="1:3" ht="18.75" customHeight="1" x14ac:dyDescent="0.3">
      <c r="A6" t="s">
        <v>78</v>
      </c>
      <c r="B6" s="4">
        <v>31.536000000000001</v>
      </c>
      <c r="C6" t="s">
        <v>98</v>
      </c>
    </row>
    <row r="7" spans="1:3" ht="18.75" customHeight="1" x14ac:dyDescent="0.3">
      <c r="A7" t="s">
        <v>85</v>
      </c>
      <c r="B7" s="4">
        <v>31.536000000000001</v>
      </c>
      <c r="C7" t="s">
        <v>98</v>
      </c>
    </row>
    <row r="8" spans="1:3" ht="18.75" customHeight="1" x14ac:dyDescent="0.3">
      <c r="A8" t="s">
        <v>81</v>
      </c>
      <c r="B8" s="4">
        <v>31.536000000000001</v>
      </c>
      <c r="C8" t="s">
        <v>98</v>
      </c>
    </row>
    <row r="9" spans="1:3" ht="18.75" customHeight="1" x14ac:dyDescent="0.3">
      <c r="A9" t="s">
        <v>100</v>
      </c>
      <c r="B9" s="4">
        <v>31.536000000000001</v>
      </c>
      <c r="C9" t="s">
        <v>98</v>
      </c>
    </row>
    <row r="10" spans="1:3" ht="18.75" customHeight="1" x14ac:dyDescent="0.3">
      <c r="A10" t="s">
        <v>101</v>
      </c>
      <c r="B10" s="4">
        <v>31.536000000000001</v>
      </c>
      <c r="C10" t="s">
        <v>98</v>
      </c>
    </row>
    <row r="11" spans="1:3" ht="18.75" customHeight="1" x14ac:dyDescent="0.3">
      <c r="A11" t="s">
        <v>102</v>
      </c>
      <c r="B11" s="4">
        <v>31.536000000000001</v>
      </c>
      <c r="C11" t="s">
        <v>98</v>
      </c>
    </row>
    <row r="12" spans="1:3" ht="18.75" customHeight="1" x14ac:dyDescent="0.3">
      <c r="A12" s="7" t="s">
        <v>103</v>
      </c>
      <c r="B12" s="4">
        <v>32.536000000000001</v>
      </c>
      <c r="C12" t="s">
        <v>98</v>
      </c>
    </row>
    <row r="13" spans="1:3" ht="18.75" customHeight="1" x14ac:dyDescent="0.3">
      <c r="A13" t="s">
        <v>104</v>
      </c>
      <c r="B13" s="4">
        <v>31.536000000000001</v>
      </c>
      <c r="C13" t="s">
        <v>98</v>
      </c>
    </row>
    <row r="14" spans="1:3" ht="18.75" customHeight="1" x14ac:dyDescent="0.3">
      <c r="A14" t="s">
        <v>105</v>
      </c>
      <c r="B14" s="4">
        <v>31.536000000000001</v>
      </c>
      <c r="C14" t="s">
        <v>98</v>
      </c>
    </row>
    <row r="15" spans="1:3" ht="18.75" customHeight="1" x14ac:dyDescent="0.3">
      <c r="A15" t="s">
        <v>106</v>
      </c>
      <c r="B15" s="4">
        <v>32.536000000000001</v>
      </c>
      <c r="C15" t="s">
        <v>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V11"/>
  <sheetViews>
    <sheetView workbookViewId="0">
      <selection activeCell="H5" sqref="H5"/>
    </sheetView>
  </sheetViews>
  <sheetFormatPr defaultRowHeight="14.4" x14ac:dyDescent="0.3"/>
  <cols>
    <col min="1" max="1" width="16.33203125" bestFit="1" customWidth="1"/>
    <col min="2" max="37" width="5.6640625" style="6" bestFit="1" customWidth="1"/>
    <col min="38" max="40" width="5.6640625" style="14" bestFit="1" customWidth="1"/>
    <col min="41" max="47" width="5.6640625" style="5" bestFit="1" customWidth="1"/>
    <col min="48" max="48" width="47.6640625" bestFit="1" customWidth="1"/>
  </cols>
  <sheetData>
    <row r="1" spans="1:48" ht="18.75" customHeight="1" thickBot="1" x14ac:dyDescent="0.35">
      <c r="A1" s="119"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8" t="s">
        <v>42</v>
      </c>
    </row>
    <row r="2" spans="1:48" ht="18.75" customHeight="1" x14ac:dyDescent="0.3">
      <c r="A2" s="130" t="s">
        <v>57</v>
      </c>
      <c r="B2" s="192"/>
      <c r="C2" s="193"/>
      <c r="D2" s="193"/>
      <c r="E2" s="193"/>
      <c r="F2" s="193"/>
      <c r="G2" s="175">
        <v>7.4896399999999997E-3</v>
      </c>
      <c r="H2" s="175">
        <v>7.4896399999999997E-3</v>
      </c>
      <c r="I2" s="194">
        <v>7.4896399999999997E-3</v>
      </c>
      <c r="J2" s="194">
        <v>7.4896399999999997E-3</v>
      </c>
      <c r="K2" s="194">
        <v>7.4896399999999997E-3</v>
      </c>
      <c r="L2" s="194">
        <v>7.4896399999999997E-3</v>
      </c>
      <c r="M2" s="194">
        <v>7.4896399999999997E-3</v>
      </c>
      <c r="N2" s="194">
        <v>7.4896399999999997E-3</v>
      </c>
      <c r="O2" s="194">
        <v>7.4896399999999997E-3</v>
      </c>
      <c r="P2" s="194">
        <v>7.4896399999999997E-3</v>
      </c>
      <c r="Q2" s="194">
        <v>7.4896399999999997E-3</v>
      </c>
      <c r="R2" s="194">
        <v>7.4896399999999997E-3</v>
      </c>
      <c r="S2" s="194">
        <v>7.4896399999999997E-3</v>
      </c>
      <c r="T2" s="194">
        <v>7.4896399999999997E-3</v>
      </c>
      <c r="U2" s="194">
        <v>7.4896399999999997E-3</v>
      </c>
      <c r="V2" s="194">
        <v>7.4896399999999997E-3</v>
      </c>
      <c r="W2" s="194">
        <v>7.4896399999999997E-3</v>
      </c>
      <c r="X2" s="194">
        <v>7.4896399999999997E-3</v>
      </c>
      <c r="Y2" s="194">
        <v>7.4896399999999997E-3</v>
      </c>
      <c r="Z2" s="194">
        <v>7.4896399999999997E-3</v>
      </c>
      <c r="AA2" s="194">
        <v>7.4896399999999997E-3</v>
      </c>
      <c r="AB2" s="194">
        <v>7.4896399999999997E-3</v>
      </c>
      <c r="AC2" s="194">
        <v>7.4896399999999997E-3</v>
      </c>
      <c r="AD2" s="194">
        <v>7.4896399999999997E-3</v>
      </c>
      <c r="AE2" s="194">
        <v>7.4896399999999997E-3</v>
      </c>
      <c r="AF2" s="194">
        <v>7.4896399999999997E-3</v>
      </c>
      <c r="AG2" s="194">
        <v>7.4896399999999997E-3</v>
      </c>
      <c r="AH2" s="194">
        <v>7.4896399999999997E-3</v>
      </c>
      <c r="AI2" s="194">
        <v>7.4896399999999997E-3</v>
      </c>
      <c r="AJ2" s="194">
        <v>7.4896399999999997E-3</v>
      </c>
      <c r="AK2" s="194">
        <v>7.4896399999999997E-3</v>
      </c>
      <c r="AL2" s="175"/>
      <c r="AM2" s="175"/>
      <c r="AN2" s="175"/>
      <c r="AO2" s="193"/>
      <c r="AP2" s="193"/>
      <c r="AQ2" s="193"/>
      <c r="AR2" s="193"/>
      <c r="AS2" s="193"/>
      <c r="AT2" s="193"/>
      <c r="AU2" s="198"/>
      <c r="AV2" s="117" t="s">
        <v>88</v>
      </c>
    </row>
    <row r="3" spans="1:48" ht="18.75" customHeight="1" x14ac:dyDescent="0.3">
      <c r="A3" s="133" t="s">
        <v>59</v>
      </c>
      <c r="B3" s="191"/>
      <c r="C3" s="21"/>
      <c r="D3" s="21"/>
      <c r="E3" s="21"/>
      <c r="F3" s="21"/>
      <c r="G3" s="157"/>
      <c r="H3" s="157"/>
      <c r="I3" s="157"/>
      <c r="J3" s="190">
        <v>0.5</v>
      </c>
      <c r="K3" s="190">
        <v>0.5</v>
      </c>
      <c r="L3" s="190">
        <v>0.5</v>
      </c>
      <c r="M3" s="190">
        <v>0.5</v>
      </c>
      <c r="N3" s="190">
        <v>0.5</v>
      </c>
      <c r="O3" s="190">
        <v>0.5</v>
      </c>
      <c r="P3" s="190">
        <v>0.5</v>
      </c>
      <c r="Q3" s="190">
        <v>0.5</v>
      </c>
      <c r="R3" s="190">
        <v>0.5</v>
      </c>
      <c r="S3" s="190">
        <v>0.5</v>
      </c>
      <c r="T3" s="190">
        <v>0.5</v>
      </c>
      <c r="U3" s="190">
        <v>0.5</v>
      </c>
      <c r="V3" s="190">
        <v>0.5</v>
      </c>
      <c r="W3" s="190">
        <v>0.5</v>
      </c>
      <c r="X3" s="190">
        <v>0.5</v>
      </c>
      <c r="Y3" s="190">
        <v>0.5</v>
      </c>
      <c r="Z3" s="190">
        <v>0.5</v>
      </c>
      <c r="AA3" s="190">
        <v>0.5</v>
      </c>
      <c r="AB3" s="190">
        <v>0.5</v>
      </c>
      <c r="AC3" s="190">
        <v>0.5</v>
      </c>
      <c r="AD3" s="190">
        <v>0.5</v>
      </c>
      <c r="AE3" s="190">
        <v>0.5</v>
      </c>
      <c r="AF3" s="190">
        <v>0.5</v>
      </c>
      <c r="AG3" s="190">
        <v>0.5</v>
      </c>
      <c r="AH3" s="190">
        <v>0.5</v>
      </c>
      <c r="AI3" s="190">
        <v>0.5</v>
      </c>
      <c r="AJ3" s="190">
        <v>0.5</v>
      </c>
      <c r="AK3" s="190">
        <v>0.5</v>
      </c>
      <c r="AL3" s="190">
        <v>0.5</v>
      </c>
      <c r="AM3" s="190">
        <v>0.5</v>
      </c>
      <c r="AN3" s="190">
        <v>0.5</v>
      </c>
      <c r="AO3" s="21"/>
      <c r="AP3" s="21"/>
      <c r="AQ3" s="21"/>
      <c r="AR3" s="21"/>
      <c r="AS3" s="21"/>
      <c r="AT3" s="21"/>
      <c r="AU3" s="199"/>
      <c r="AV3" s="69" t="s">
        <v>89</v>
      </c>
    </row>
    <row r="4" spans="1:48" ht="18.75" customHeight="1" x14ac:dyDescent="0.3">
      <c r="A4" s="133" t="s">
        <v>90</v>
      </c>
      <c r="B4" s="158">
        <v>0.19218056</v>
      </c>
      <c r="C4" s="155">
        <v>0.19218056</v>
      </c>
      <c r="D4" s="155">
        <v>0.19218056</v>
      </c>
      <c r="E4" s="155">
        <v>0.19218056</v>
      </c>
      <c r="F4" s="155">
        <v>0.19218056</v>
      </c>
      <c r="G4" s="156">
        <v>0.19218056</v>
      </c>
      <c r="H4" s="156">
        <v>0.19218056</v>
      </c>
      <c r="I4" s="156">
        <v>0.19218056</v>
      </c>
      <c r="J4" s="156">
        <v>0.19218056</v>
      </c>
      <c r="K4" s="156">
        <v>0.19218056</v>
      </c>
      <c r="L4" s="156">
        <v>0.19218056</v>
      </c>
      <c r="M4" s="156">
        <v>0.19218056</v>
      </c>
      <c r="N4" s="156">
        <v>0.19218056</v>
      </c>
      <c r="O4" s="156">
        <v>0.19218056</v>
      </c>
      <c r="P4" s="156">
        <v>0.19218056</v>
      </c>
      <c r="Q4" s="156">
        <v>0.19218056</v>
      </c>
      <c r="R4" s="156">
        <v>0.19218056</v>
      </c>
      <c r="S4" s="156">
        <v>0.19218056</v>
      </c>
      <c r="T4" s="156">
        <v>0.19218056</v>
      </c>
      <c r="U4" s="156">
        <v>0.19218056</v>
      </c>
      <c r="V4" s="156">
        <v>0.19218056</v>
      </c>
      <c r="W4" s="156">
        <v>0.19218056</v>
      </c>
      <c r="X4" s="156">
        <v>0.19218056</v>
      </c>
      <c r="Y4" s="156">
        <v>0.19218056</v>
      </c>
      <c r="Z4" s="156">
        <v>0.19218056</v>
      </c>
      <c r="AA4" s="156">
        <v>0.19218056</v>
      </c>
      <c r="AB4" s="156">
        <v>0.19218056</v>
      </c>
      <c r="AC4" s="156">
        <v>0.19218056</v>
      </c>
      <c r="AD4" s="156">
        <v>0.19218056</v>
      </c>
      <c r="AE4" s="156">
        <v>0.19218056</v>
      </c>
      <c r="AF4" s="156">
        <v>0.19218056</v>
      </c>
      <c r="AG4" s="156">
        <v>0.19218056</v>
      </c>
      <c r="AH4" s="156">
        <v>0.19218056</v>
      </c>
      <c r="AI4" s="156">
        <v>0.19218056</v>
      </c>
      <c r="AJ4" s="156">
        <v>0.19218056</v>
      </c>
      <c r="AK4" s="156">
        <v>0.19218056</v>
      </c>
      <c r="AL4" s="21"/>
      <c r="AM4" s="21"/>
      <c r="AN4" s="21"/>
      <c r="AO4" s="21"/>
      <c r="AP4" s="21"/>
      <c r="AQ4" s="21"/>
      <c r="AR4" s="21"/>
      <c r="AS4" s="21"/>
      <c r="AT4" s="21"/>
      <c r="AU4" s="199"/>
      <c r="AV4" s="114" t="s">
        <v>88</v>
      </c>
    </row>
    <row r="5" spans="1:48" ht="18.75" customHeight="1" x14ac:dyDescent="0.3">
      <c r="A5" s="133" t="s">
        <v>91</v>
      </c>
      <c r="B5" s="19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199"/>
      <c r="AV5" s="114"/>
    </row>
    <row r="6" spans="1:48" ht="18.75" customHeight="1" x14ac:dyDescent="0.3">
      <c r="A6" s="133" t="s">
        <v>92</v>
      </c>
      <c r="B6" s="158">
        <v>0.96060606000000004</v>
      </c>
      <c r="C6" s="155">
        <v>0.96060606000000004</v>
      </c>
      <c r="D6" s="155">
        <v>0.96060606000000004</v>
      </c>
      <c r="E6" s="155">
        <v>0.96060606000000004</v>
      </c>
      <c r="F6" s="155">
        <v>0.96060606000000004</v>
      </c>
      <c r="G6" s="156">
        <v>0.96060606000000004</v>
      </c>
      <c r="H6" s="156">
        <v>0.96060606000000004</v>
      </c>
      <c r="I6" s="156">
        <v>0.96060606000000004</v>
      </c>
      <c r="J6" s="156">
        <v>0.96060606000000004</v>
      </c>
      <c r="K6" s="156">
        <v>0.96060606000000004</v>
      </c>
      <c r="L6" s="156">
        <v>0.96060606000000004</v>
      </c>
      <c r="M6" s="156">
        <v>0.96060606000000004</v>
      </c>
      <c r="N6" s="156">
        <v>0.96060606000000004</v>
      </c>
      <c r="O6" s="156">
        <v>0.96060606000000004</v>
      </c>
      <c r="P6" s="156">
        <v>0.96060606000000004</v>
      </c>
      <c r="Q6" s="156">
        <v>0.96060606000000004</v>
      </c>
      <c r="R6" s="156">
        <v>0.96060606000000004</v>
      </c>
      <c r="S6" s="156">
        <v>0.96060606000000004</v>
      </c>
      <c r="T6" s="156">
        <v>0.96060606000000004</v>
      </c>
      <c r="U6" s="156">
        <v>0.96060606000000004</v>
      </c>
      <c r="V6" s="156">
        <v>0.96060606000000004</v>
      </c>
      <c r="W6" s="156">
        <v>0.96060606000000004</v>
      </c>
      <c r="X6" s="156">
        <v>0.96060606000000004</v>
      </c>
      <c r="Y6" s="156">
        <v>0.96060606000000004</v>
      </c>
      <c r="Z6" s="156">
        <v>0.96060606000000004</v>
      </c>
      <c r="AA6" s="156">
        <v>0.96060606000000004</v>
      </c>
      <c r="AB6" s="156">
        <v>0.96060606000000004</v>
      </c>
      <c r="AC6" s="156">
        <v>0.96060606000000004</v>
      </c>
      <c r="AD6" s="156">
        <v>0.96060606000000004</v>
      </c>
      <c r="AE6" s="156">
        <v>0.96060606000000004</v>
      </c>
      <c r="AF6" s="156">
        <v>0.96060606000000004</v>
      </c>
      <c r="AG6" s="21"/>
      <c r="AH6" s="21"/>
      <c r="AI6" s="21"/>
      <c r="AJ6" s="21"/>
      <c r="AK6" s="21"/>
      <c r="AL6" s="21"/>
      <c r="AM6" s="21"/>
      <c r="AN6" s="21"/>
      <c r="AO6" s="21"/>
      <c r="AP6" s="21"/>
      <c r="AQ6" s="21"/>
      <c r="AR6" s="21"/>
      <c r="AS6" s="21"/>
      <c r="AT6" s="21"/>
      <c r="AU6" s="199"/>
      <c r="AV6" s="114" t="s">
        <v>88</v>
      </c>
    </row>
    <row r="7" spans="1:48" ht="18.75" customHeight="1" x14ac:dyDescent="0.3">
      <c r="A7" s="133" t="s">
        <v>93</v>
      </c>
      <c r="B7" s="158"/>
      <c r="C7" s="155"/>
      <c r="D7" s="155"/>
      <c r="E7" s="155"/>
      <c r="F7" s="155"/>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21"/>
      <c r="AH7" s="21"/>
      <c r="AI7" s="21"/>
      <c r="AJ7" s="21"/>
      <c r="AK7" s="21"/>
      <c r="AL7" s="21"/>
      <c r="AM7" s="21"/>
      <c r="AN7" s="21"/>
      <c r="AO7" s="21"/>
      <c r="AP7" s="21"/>
      <c r="AQ7" s="21"/>
      <c r="AR7" s="21"/>
      <c r="AS7" s="21"/>
      <c r="AT7" s="21"/>
      <c r="AU7" s="199"/>
      <c r="AV7" s="114"/>
    </row>
    <row r="8" spans="1:48" ht="18.75" customHeight="1" x14ac:dyDescent="0.3">
      <c r="A8" s="133" t="s">
        <v>94</v>
      </c>
      <c r="B8" s="158">
        <v>1.4409090899999999</v>
      </c>
      <c r="C8" s="155">
        <v>1.4409090899999999</v>
      </c>
      <c r="D8" s="155">
        <v>1.4409090899999999</v>
      </c>
      <c r="E8" s="155">
        <v>1.4409090899999999</v>
      </c>
      <c r="F8" s="155">
        <v>1.4409090899999999</v>
      </c>
      <c r="G8" s="156">
        <v>1.4409090899999999</v>
      </c>
      <c r="H8" s="156">
        <v>1.4409090899999999</v>
      </c>
      <c r="I8" s="156">
        <v>1.4409090899999999</v>
      </c>
      <c r="J8" s="156">
        <v>1.4409090899999999</v>
      </c>
      <c r="K8" s="156">
        <v>1.4409090899999999</v>
      </c>
      <c r="L8" s="156">
        <v>1.4409090899999999</v>
      </c>
      <c r="M8" s="156">
        <v>1.4409090899999999</v>
      </c>
      <c r="N8" s="156">
        <v>1.4409090899999999</v>
      </c>
      <c r="O8" s="156">
        <v>1.4409090899999999</v>
      </c>
      <c r="P8" s="156">
        <v>1.4409090899999999</v>
      </c>
      <c r="Q8" s="156">
        <v>1.4409090899999999</v>
      </c>
      <c r="R8" s="156">
        <v>1.4409090899999999</v>
      </c>
      <c r="S8" s="156">
        <v>1.4409090899999999</v>
      </c>
      <c r="T8" s="156">
        <v>1.4409090899999999</v>
      </c>
      <c r="U8" s="156">
        <v>1.4409090899999999</v>
      </c>
      <c r="V8" s="156">
        <v>1.4409090899999999</v>
      </c>
      <c r="W8" s="156">
        <v>1.4409090899999999</v>
      </c>
      <c r="X8" s="156">
        <v>1.4409090899999999</v>
      </c>
      <c r="Y8" s="156">
        <v>1.4409090899999999</v>
      </c>
      <c r="Z8" s="156">
        <v>1.4409090899999999</v>
      </c>
      <c r="AA8" s="156">
        <v>1.4409090899999999</v>
      </c>
      <c r="AB8" s="156">
        <v>1.4409090899999999</v>
      </c>
      <c r="AC8" s="156">
        <v>1.4409090899999999</v>
      </c>
      <c r="AD8" s="156">
        <v>1.4409090899999999</v>
      </c>
      <c r="AE8" s="156">
        <v>1.4409090899999999</v>
      </c>
      <c r="AF8" s="156">
        <v>1.4409090899999999</v>
      </c>
      <c r="AG8" s="21"/>
      <c r="AH8" s="21"/>
      <c r="AI8" s="21"/>
      <c r="AJ8" s="21"/>
      <c r="AK8" s="21"/>
      <c r="AL8" s="21"/>
      <c r="AM8" s="21"/>
      <c r="AN8" s="21"/>
      <c r="AO8" s="21"/>
      <c r="AP8" s="21"/>
      <c r="AQ8" s="21"/>
      <c r="AR8" s="21"/>
      <c r="AS8" s="21"/>
      <c r="AT8" s="21"/>
      <c r="AU8" s="199"/>
      <c r="AV8" s="114" t="s">
        <v>88</v>
      </c>
    </row>
    <row r="9" spans="1:48" ht="18.75" customHeight="1" x14ac:dyDescent="0.3">
      <c r="A9" s="133" t="s">
        <v>95</v>
      </c>
      <c r="B9" s="158"/>
      <c r="C9" s="155"/>
      <c r="D9" s="155"/>
      <c r="E9" s="155"/>
      <c r="F9" s="155"/>
      <c r="G9" s="156"/>
      <c r="H9" s="156"/>
      <c r="I9" s="156"/>
      <c r="J9" s="156"/>
      <c r="K9" s="156"/>
      <c r="L9" s="156"/>
      <c r="M9" s="156"/>
      <c r="N9" s="156"/>
      <c r="O9" s="156"/>
      <c r="P9" s="156"/>
      <c r="Q9" s="156"/>
      <c r="R9" s="156"/>
      <c r="S9" s="156"/>
      <c r="T9" s="156"/>
      <c r="U9" s="156"/>
      <c r="V9" s="156"/>
      <c r="W9" s="156"/>
      <c r="X9" s="156"/>
      <c r="Y9" s="156"/>
      <c r="Z9" s="156"/>
      <c r="AA9" s="156"/>
      <c r="AB9" s="156"/>
      <c r="AC9" s="156"/>
      <c r="AD9" s="156"/>
      <c r="AE9" s="156"/>
      <c r="AF9" s="156"/>
      <c r="AG9" s="21"/>
      <c r="AH9" s="21"/>
      <c r="AI9" s="21"/>
      <c r="AJ9" s="21"/>
      <c r="AK9" s="21"/>
      <c r="AL9" s="21"/>
      <c r="AM9" s="21"/>
      <c r="AN9" s="21"/>
      <c r="AO9" s="21"/>
      <c r="AP9" s="21"/>
      <c r="AQ9" s="21"/>
      <c r="AR9" s="21"/>
      <c r="AS9" s="21"/>
      <c r="AT9" s="21"/>
      <c r="AU9" s="199"/>
      <c r="AV9" s="114"/>
    </row>
    <row r="10" spans="1:48" ht="18.75" customHeight="1" x14ac:dyDescent="0.3">
      <c r="A10" s="133" t="s">
        <v>96</v>
      </c>
      <c r="B10" s="158">
        <v>0.73646465000000005</v>
      </c>
      <c r="C10" s="155">
        <v>0.73646465000000005</v>
      </c>
      <c r="D10" s="155">
        <v>0.73646465000000005</v>
      </c>
      <c r="E10" s="155">
        <v>0.73646465000000005</v>
      </c>
      <c r="F10" s="155">
        <v>0.73646465000000005</v>
      </c>
      <c r="G10" s="156">
        <v>0.73646465000000005</v>
      </c>
      <c r="H10" s="156">
        <v>0.73646465000000005</v>
      </c>
      <c r="I10" s="156">
        <v>0.73646465000000005</v>
      </c>
      <c r="J10" s="156">
        <v>0.73646465000000005</v>
      </c>
      <c r="K10" s="156">
        <v>0.73646465000000005</v>
      </c>
      <c r="L10" s="156">
        <v>0.73646465000000005</v>
      </c>
      <c r="M10" s="156">
        <v>0.73646465000000005</v>
      </c>
      <c r="N10" s="156">
        <v>0.73646465000000005</v>
      </c>
      <c r="O10" s="156">
        <v>0.73646465000000005</v>
      </c>
      <c r="P10" s="156">
        <v>0.73646465000000005</v>
      </c>
      <c r="Q10" s="156">
        <v>0.73646465000000005</v>
      </c>
      <c r="R10" s="156">
        <v>0.73646465000000005</v>
      </c>
      <c r="S10" s="156">
        <v>0.73646465000000005</v>
      </c>
      <c r="T10" s="156">
        <v>0.73646465000000005</v>
      </c>
      <c r="U10" s="156">
        <v>0.73646465000000005</v>
      </c>
      <c r="V10" s="156">
        <v>0.73646465000000005</v>
      </c>
      <c r="W10" s="156">
        <v>0.73646465000000005</v>
      </c>
      <c r="X10" s="156">
        <v>0.73646465000000005</v>
      </c>
      <c r="Y10" s="156">
        <v>0.73646465000000005</v>
      </c>
      <c r="Z10" s="156">
        <v>0.73646465000000005</v>
      </c>
      <c r="AA10" s="156">
        <v>0.73646465000000005</v>
      </c>
      <c r="AB10" s="156">
        <v>0.73646465000000005</v>
      </c>
      <c r="AC10" s="156">
        <v>0.73646465000000005</v>
      </c>
      <c r="AD10" s="156">
        <v>0.73646465000000005</v>
      </c>
      <c r="AE10" s="156">
        <v>0.73646465000000005</v>
      </c>
      <c r="AF10" s="156">
        <v>0.73646465000000005</v>
      </c>
      <c r="AG10" s="21"/>
      <c r="AH10" s="21"/>
      <c r="AI10" s="21"/>
      <c r="AJ10" s="21"/>
      <c r="AK10" s="21"/>
      <c r="AL10" s="21"/>
      <c r="AM10" s="21"/>
      <c r="AN10" s="21"/>
      <c r="AO10" s="21"/>
      <c r="AP10" s="21"/>
      <c r="AQ10" s="21"/>
      <c r="AR10" s="21"/>
      <c r="AS10" s="21"/>
      <c r="AT10" s="21"/>
      <c r="AU10" s="199"/>
      <c r="AV10" s="114" t="s">
        <v>88</v>
      </c>
    </row>
    <row r="11" spans="1:48" ht="18.75" customHeight="1" thickBot="1" x14ac:dyDescent="0.35">
      <c r="A11" s="134" t="s">
        <v>97</v>
      </c>
      <c r="B11" s="196"/>
      <c r="C11" s="197"/>
      <c r="D11" s="197"/>
      <c r="E11" s="197"/>
      <c r="F11" s="197"/>
      <c r="G11" s="197"/>
      <c r="H11" s="197"/>
      <c r="I11" s="197"/>
      <c r="J11" s="197"/>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200"/>
      <c r="AV11" s="113"/>
    </row>
  </sheetData>
  <pageMargins left="0.70866141732283472" right="0.70866141732283472" top="0.74803149606299213" bottom="0.74803149606299213"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W5"/>
  <sheetViews>
    <sheetView workbookViewId="0">
      <selection activeCell="H10" sqref="H10"/>
    </sheetView>
  </sheetViews>
  <sheetFormatPr defaultRowHeight="14.4" x14ac:dyDescent="0.3"/>
  <cols>
    <col min="1" max="1" width="10.5546875" customWidth="1"/>
    <col min="2" max="47" width="7.21875" style="6" customWidth="1"/>
    <col min="48" max="48" width="62.6640625" bestFit="1" customWidth="1"/>
    <col min="49" max="49" width="13.5546875" hidden="1" customWidth="1"/>
    <col min="50" max="67" width="0" hidden="1" customWidth="1"/>
  </cols>
  <sheetData>
    <row r="1" spans="1:49" ht="18.75" customHeight="1" thickBot="1" x14ac:dyDescent="0.35">
      <c r="A1" s="116" t="s">
        <v>76</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8" t="s">
        <v>42</v>
      </c>
      <c r="AW1" t="s">
        <v>77</v>
      </c>
    </row>
    <row r="2" spans="1:49" ht="18.75" customHeight="1" x14ac:dyDescent="0.3">
      <c r="A2" s="205" t="s">
        <v>78</v>
      </c>
      <c r="B2" s="208">
        <f t="shared" ref="B2:AU2" si="0">-1.515*50.29*0.53</f>
        <v>-40.3803555</v>
      </c>
      <c r="C2" s="209">
        <f t="shared" si="0"/>
        <v>-40.3803555</v>
      </c>
      <c r="D2" s="209">
        <f t="shared" si="0"/>
        <v>-40.3803555</v>
      </c>
      <c r="E2" s="209">
        <f t="shared" si="0"/>
        <v>-40.3803555</v>
      </c>
      <c r="F2" s="209">
        <f t="shared" si="0"/>
        <v>-40.3803555</v>
      </c>
      <c r="G2" s="209">
        <f t="shared" si="0"/>
        <v>-40.3803555</v>
      </c>
      <c r="H2" s="209">
        <f t="shared" si="0"/>
        <v>-40.3803555</v>
      </c>
      <c r="I2" s="209">
        <f t="shared" si="0"/>
        <v>-40.3803555</v>
      </c>
      <c r="J2" s="209">
        <f t="shared" si="0"/>
        <v>-40.3803555</v>
      </c>
      <c r="K2" s="209">
        <f t="shared" si="0"/>
        <v>-40.3803555</v>
      </c>
      <c r="L2" s="209">
        <f t="shared" si="0"/>
        <v>-40.3803555</v>
      </c>
      <c r="M2" s="209">
        <f t="shared" si="0"/>
        <v>-40.3803555</v>
      </c>
      <c r="N2" s="209">
        <f t="shared" si="0"/>
        <v>-40.3803555</v>
      </c>
      <c r="O2" s="209">
        <f t="shared" si="0"/>
        <v>-40.3803555</v>
      </c>
      <c r="P2" s="209">
        <f t="shared" si="0"/>
        <v>-40.3803555</v>
      </c>
      <c r="Q2" s="209">
        <f t="shared" si="0"/>
        <v>-40.3803555</v>
      </c>
      <c r="R2" s="209">
        <f t="shared" si="0"/>
        <v>-40.3803555</v>
      </c>
      <c r="S2" s="209">
        <f t="shared" si="0"/>
        <v>-40.3803555</v>
      </c>
      <c r="T2" s="209">
        <f t="shared" si="0"/>
        <v>-40.3803555</v>
      </c>
      <c r="U2" s="209">
        <f t="shared" si="0"/>
        <v>-40.3803555</v>
      </c>
      <c r="V2" s="209">
        <f t="shared" si="0"/>
        <v>-40.3803555</v>
      </c>
      <c r="W2" s="209">
        <f t="shared" si="0"/>
        <v>-40.3803555</v>
      </c>
      <c r="X2" s="209">
        <f t="shared" si="0"/>
        <v>-40.3803555</v>
      </c>
      <c r="Y2" s="209">
        <f t="shared" si="0"/>
        <v>-40.3803555</v>
      </c>
      <c r="Z2" s="209">
        <f t="shared" si="0"/>
        <v>-40.3803555</v>
      </c>
      <c r="AA2" s="209">
        <f t="shared" si="0"/>
        <v>-40.3803555</v>
      </c>
      <c r="AB2" s="209">
        <f t="shared" si="0"/>
        <v>-40.3803555</v>
      </c>
      <c r="AC2" s="209">
        <f t="shared" si="0"/>
        <v>-40.3803555</v>
      </c>
      <c r="AD2" s="209">
        <f t="shared" si="0"/>
        <v>-40.3803555</v>
      </c>
      <c r="AE2" s="209">
        <f t="shared" si="0"/>
        <v>-40.3803555</v>
      </c>
      <c r="AF2" s="209">
        <f t="shared" si="0"/>
        <v>-40.3803555</v>
      </c>
      <c r="AG2" s="209">
        <f t="shared" si="0"/>
        <v>-40.3803555</v>
      </c>
      <c r="AH2" s="209">
        <f t="shared" si="0"/>
        <v>-40.3803555</v>
      </c>
      <c r="AI2" s="209">
        <f t="shared" si="0"/>
        <v>-40.3803555</v>
      </c>
      <c r="AJ2" s="209">
        <f t="shared" si="0"/>
        <v>-40.3803555</v>
      </c>
      <c r="AK2" s="209">
        <f t="shared" si="0"/>
        <v>-40.3803555</v>
      </c>
      <c r="AL2" s="209">
        <f t="shared" si="0"/>
        <v>-40.3803555</v>
      </c>
      <c r="AM2" s="209">
        <f t="shared" si="0"/>
        <v>-40.3803555</v>
      </c>
      <c r="AN2" s="209">
        <f t="shared" si="0"/>
        <v>-40.3803555</v>
      </c>
      <c r="AO2" s="209">
        <f t="shared" si="0"/>
        <v>-40.3803555</v>
      </c>
      <c r="AP2" s="209">
        <f t="shared" si="0"/>
        <v>-40.3803555</v>
      </c>
      <c r="AQ2" s="209">
        <f t="shared" si="0"/>
        <v>-40.3803555</v>
      </c>
      <c r="AR2" s="209">
        <f t="shared" si="0"/>
        <v>-40.3803555</v>
      </c>
      <c r="AS2" s="209">
        <f t="shared" si="0"/>
        <v>-40.3803555</v>
      </c>
      <c r="AT2" s="209">
        <f t="shared" si="0"/>
        <v>-40.3803555</v>
      </c>
      <c r="AU2" s="210">
        <f t="shared" si="0"/>
        <v>-40.3803555</v>
      </c>
      <c r="AV2" s="117" t="s">
        <v>79</v>
      </c>
      <c r="AW2" t="s">
        <v>80</v>
      </c>
    </row>
    <row r="3" spans="1:49" ht="18.75" customHeight="1" x14ac:dyDescent="0.3">
      <c r="A3" s="150" t="s">
        <v>81</v>
      </c>
      <c r="B3" s="211">
        <f>Helpsheet!I7</f>
        <v>-126.5683058127</v>
      </c>
      <c r="C3" s="212">
        <f>Helpsheet!J7</f>
        <v>-127.29766599679546</v>
      </c>
      <c r="D3" s="212">
        <f>Helpsheet!K7</f>
        <v>-128.05968406624703</v>
      </c>
      <c r="E3" s="212">
        <f>Helpsheet!L7</f>
        <v>-128.85660380936426</v>
      </c>
      <c r="F3" s="212">
        <f>Helpsheet!M7</f>
        <v>-129.6908791158551</v>
      </c>
      <c r="G3" s="212">
        <f>Helpsheet!N7</f>
        <v>-130.56519968809982</v>
      </c>
      <c r="H3" s="212">
        <f>Helpsheet!O7</f>
        <v>-130.56519966513622</v>
      </c>
      <c r="I3" s="212">
        <f>Helpsheet!P7</f>
        <v>-130.56519969409885</v>
      </c>
      <c r="J3" s="212">
        <f>Helpsheet!Q7</f>
        <v>-130.56519967039122</v>
      </c>
      <c r="K3" s="212">
        <f>Helpsheet!R7</f>
        <v>-130.56519964578334</v>
      </c>
      <c r="L3" s="212">
        <f>Helpsheet!S7</f>
        <v>-130.56519967605308</v>
      </c>
      <c r="M3" s="212">
        <f>Helpsheet!T7</f>
        <v>-130.56519965058555</v>
      </c>
      <c r="N3" s="212">
        <f>Helpsheet!U7</f>
        <v>-130.56519968217091</v>
      </c>
      <c r="O3" s="212">
        <f>Helpsheet!V7</f>
        <v>-130.56519965578249</v>
      </c>
      <c r="P3" s="212">
        <f>Helpsheet!W7</f>
        <v>-130.56519962828688</v>
      </c>
      <c r="Q3" s="212">
        <f>Helpsheet!X7</f>
        <v>-130.56519966142486</v>
      </c>
      <c r="R3" s="212">
        <f>Helpsheet!Y7</f>
        <v>-130.5651996625696</v>
      </c>
      <c r="S3" s="212">
        <f>Helpsheet!Z7</f>
        <v>-130.56519968124084</v>
      </c>
      <c r="T3" s="212">
        <f>Helpsheet!AA7</f>
        <v>-130.56519963767335</v>
      </c>
      <c r="U3" s="212">
        <f>Helpsheet!AB7</f>
        <v>-130.56519963875934</v>
      </c>
      <c r="V3" s="212">
        <f>Helpsheet!AC7</f>
        <v>-130.56519965752395</v>
      </c>
      <c r="W3" s="212">
        <f>Helpsheet!AD7</f>
        <v>-130.56519961350753</v>
      </c>
      <c r="X3" s="212">
        <f>Helpsheet!AE7</f>
        <v>-130.56519967760602</v>
      </c>
      <c r="Y3" s="212">
        <f>Helpsheet!AF7</f>
        <v>-130.56519963339093</v>
      </c>
      <c r="Z3" s="212">
        <f>Helpsheet!AG7</f>
        <v>-130.5651996979237</v>
      </c>
      <c r="AA3" s="212">
        <f>Helpsheet!AH7</f>
        <v>-130.56519965350827</v>
      </c>
      <c r="AB3" s="212">
        <f>Helpsheet!AI7</f>
        <v>-131.60418002320341</v>
      </c>
      <c r="AC3" s="212">
        <f>Helpsheet!AJ7</f>
        <v>-132.65982852718957</v>
      </c>
      <c r="AD3" s="212">
        <f>Helpsheet!AK7</f>
        <v>-133.73254951373835</v>
      </c>
      <c r="AE3" s="212">
        <f>Helpsheet!AL7</f>
        <v>-134.82276051639104</v>
      </c>
      <c r="AF3" s="212">
        <f>Helpsheet!AM7</f>
        <v>-135.93089279581932</v>
      </c>
      <c r="AG3" s="212">
        <f>Helpsheet!AN7</f>
        <v>-137.05739190862852</v>
      </c>
      <c r="AH3" s="212">
        <f>Helpsheet!AO7</f>
        <v>-138.2027183046811</v>
      </c>
      <c r="AI3" s="212">
        <f>Helpsheet!AP7</f>
        <v>-139.36734795462135</v>
      </c>
      <c r="AJ3" s="212">
        <f>Helpsheet!AQ7</f>
        <v>-140.55177300939883</v>
      </c>
      <c r="AK3" s="212">
        <f>Helpsheet!AR7</f>
        <v>-141.75650249370995</v>
      </c>
      <c r="AL3" s="212">
        <f>Helpsheet!AS7</f>
        <v>-142.72771672960556</v>
      </c>
      <c r="AM3" s="212">
        <f>Helpsheet!AT7</f>
        <v>-143.50947687029995</v>
      </c>
      <c r="AN3" s="212">
        <f>Helpsheet!AU7</f>
        <v>-144.13796683176608</v>
      </c>
      <c r="AO3" s="212">
        <f>Helpsheet!AV7</f>
        <v>-144.64273998685374</v>
      </c>
      <c r="AP3" s="212">
        <f>Helpsheet!AW7</f>
        <v>-145.04783100662971</v>
      </c>
      <c r="AQ3" s="212">
        <f>Helpsheet!AX7</f>
        <v>-145.37272043552076</v>
      </c>
      <c r="AR3" s="212">
        <f>Helpsheet!AY7</f>
        <v>-145.63315590992002</v>
      </c>
      <c r="AS3" s="212">
        <f>Helpsheet!AZ7</f>
        <v>-145.84184016654643</v>
      </c>
      <c r="AT3" s="212">
        <f>Helpsheet!BA7</f>
        <v>-146.00900289439639</v>
      </c>
      <c r="AU3" s="213">
        <f>Helpsheet!BB7</f>
        <v>-146.14287096932946</v>
      </c>
      <c r="AV3" s="114" t="s">
        <v>82</v>
      </c>
      <c r="AW3" t="s">
        <v>83</v>
      </c>
    </row>
    <row r="4" spans="1:49" ht="18.75" customHeight="1" x14ac:dyDescent="0.3">
      <c r="A4" s="146" t="s">
        <v>60</v>
      </c>
      <c r="B4" s="203">
        <v>1.97E-3</v>
      </c>
      <c r="C4" s="201">
        <v>1.97E-3</v>
      </c>
      <c r="D4" s="201">
        <v>1.97E-3</v>
      </c>
      <c r="E4" s="201">
        <v>1.97E-3</v>
      </c>
      <c r="F4" s="201">
        <v>1.97E-3</v>
      </c>
      <c r="G4" s="201">
        <v>1.97E-3</v>
      </c>
      <c r="H4" s="201">
        <v>1.97E-3</v>
      </c>
      <c r="I4" s="201">
        <v>1.97E-3</v>
      </c>
      <c r="J4" s="201">
        <v>1.97E-3</v>
      </c>
      <c r="K4" s="201">
        <v>1.97E-3</v>
      </c>
      <c r="L4" s="201">
        <v>1.97E-3</v>
      </c>
      <c r="M4" s="201">
        <v>1.97E-3</v>
      </c>
      <c r="N4" s="201">
        <v>1.97E-3</v>
      </c>
      <c r="O4" s="201">
        <v>1.97E-3</v>
      </c>
      <c r="P4" s="201">
        <v>1.97E-3</v>
      </c>
      <c r="Q4" s="201">
        <v>1.97E-3</v>
      </c>
      <c r="R4" s="201">
        <v>1.97E-3</v>
      </c>
      <c r="S4" s="201">
        <v>1.97E-3</v>
      </c>
      <c r="T4" s="201">
        <v>1.97E-3</v>
      </c>
      <c r="U4" s="201">
        <v>1.97E-3</v>
      </c>
      <c r="V4" s="201">
        <v>1.97E-3</v>
      </c>
      <c r="W4" s="201">
        <v>1.97E-3</v>
      </c>
      <c r="X4" s="201">
        <v>1.97E-3</v>
      </c>
      <c r="Y4" s="201">
        <v>1.97E-3</v>
      </c>
      <c r="Z4" s="201">
        <v>1.97E-3</v>
      </c>
      <c r="AA4" s="201">
        <v>1.97E-3</v>
      </c>
      <c r="AB4" s="201">
        <v>1.97E-3</v>
      </c>
      <c r="AC4" s="201">
        <v>1.97E-3</v>
      </c>
      <c r="AD4" s="201">
        <v>1.97E-3</v>
      </c>
      <c r="AE4" s="201">
        <v>1.97E-3</v>
      </c>
      <c r="AF4" s="201">
        <v>1.97E-3</v>
      </c>
      <c r="AG4" s="201">
        <v>1.97E-3</v>
      </c>
      <c r="AH4" s="201">
        <v>1.97E-3</v>
      </c>
      <c r="AI4" s="201">
        <v>1.97E-3</v>
      </c>
      <c r="AJ4" s="201">
        <v>1.97E-3</v>
      </c>
      <c r="AK4" s="201">
        <v>1.97E-3</v>
      </c>
      <c r="AL4" s="201">
        <v>1.97E-3</v>
      </c>
      <c r="AM4" s="201">
        <v>1.97E-3</v>
      </c>
      <c r="AN4" s="201">
        <v>1.97E-3</v>
      </c>
      <c r="AO4" s="201">
        <v>1.97E-3</v>
      </c>
      <c r="AP4" s="201">
        <v>1.97E-3</v>
      </c>
      <c r="AQ4" s="201">
        <v>1.97E-3</v>
      </c>
      <c r="AR4" s="201">
        <v>1.97E-3</v>
      </c>
      <c r="AS4" s="201">
        <v>1.97E-3</v>
      </c>
      <c r="AT4" s="201">
        <v>1.97E-3</v>
      </c>
      <c r="AU4" s="206">
        <v>1.97E-3</v>
      </c>
      <c r="AV4" s="114" t="s">
        <v>84</v>
      </c>
      <c r="AW4" s="12"/>
    </row>
    <row r="5" spans="1:49" ht="18.75" customHeight="1" thickBot="1" x14ac:dyDescent="0.35">
      <c r="A5" s="143" t="s">
        <v>85</v>
      </c>
      <c r="B5" s="204">
        <v>6.4799999999999996E-2</v>
      </c>
      <c r="C5" s="202">
        <v>6.4799999999999996E-2</v>
      </c>
      <c r="D5" s="202">
        <v>6.4799999999999996E-2</v>
      </c>
      <c r="E5" s="202">
        <v>6.4799999999999996E-2</v>
      </c>
      <c r="F5" s="202">
        <v>6.4799999999999996E-2</v>
      </c>
      <c r="G5" s="202">
        <v>6.4799999999999996E-2</v>
      </c>
      <c r="H5" s="202">
        <v>6.4799999999999996E-2</v>
      </c>
      <c r="I5" s="202">
        <v>6.4799999999999996E-2</v>
      </c>
      <c r="J5" s="202">
        <v>6.4799999999999996E-2</v>
      </c>
      <c r="K5" s="202">
        <v>6.4799999999999996E-2</v>
      </c>
      <c r="L5" s="202">
        <v>6.4799999999999996E-2</v>
      </c>
      <c r="M5" s="202">
        <v>6.4799999999999996E-2</v>
      </c>
      <c r="N5" s="202">
        <v>6.4799999999999996E-2</v>
      </c>
      <c r="O5" s="202">
        <v>6.4799999999999996E-2</v>
      </c>
      <c r="P5" s="202">
        <v>6.4799999999999996E-2</v>
      </c>
      <c r="Q5" s="202">
        <v>6.4799999999999996E-2</v>
      </c>
      <c r="R5" s="202">
        <v>6.4799999999999996E-2</v>
      </c>
      <c r="S5" s="202">
        <v>6.4799999999999996E-2</v>
      </c>
      <c r="T5" s="202">
        <v>6.4799999999999996E-2</v>
      </c>
      <c r="U5" s="202">
        <v>6.4799999999999996E-2</v>
      </c>
      <c r="V5" s="202">
        <v>6.4799999999999996E-2</v>
      </c>
      <c r="W5" s="202">
        <v>6.4799999999999996E-2</v>
      </c>
      <c r="X5" s="202">
        <v>6.4799999999999996E-2</v>
      </c>
      <c r="Y5" s="202">
        <v>6.4799999999999996E-2</v>
      </c>
      <c r="Z5" s="202">
        <v>6.4799999999999996E-2</v>
      </c>
      <c r="AA5" s="202">
        <v>6.4799999999999996E-2</v>
      </c>
      <c r="AB5" s="202">
        <v>6.4799999999999996E-2</v>
      </c>
      <c r="AC5" s="202">
        <v>6.4799999999999996E-2</v>
      </c>
      <c r="AD5" s="202">
        <v>6.4799999999999996E-2</v>
      </c>
      <c r="AE5" s="202">
        <v>6.4799999999999996E-2</v>
      </c>
      <c r="AF5" s="202">
        <v>6.4799999999999996E-2</v>
      </c>
      <c r="AG5" s="202">
        <v>6.4799999999999996E-2</v>
      </c>
      <c r="AH5" s="202">
        <v>6.4799999999999996E-2</v>
      </c>
      <c r="AI5" s="202">
        <v>6.4799999999999996E-2</v>
      </c>
      <c r="AJ5" s="202">
        <v>6.4799999999999996E-2</v>
      </c>
      <c r="AK5" s="202">
        <v>6.4799999999999996E-2</v>
      </c>
      <c r="AL5" s="202">
        <v>6.4799999999999996E-2</v>
      </c>
      <c r="AM5" s="202">
        <v>6.4799999999999996E-2</v>
      </c>
      <c r="AN5" s="202">
        <v>6.4799999999999996E-2</v>
      </c>
      <c r="AO5" s="202">
        <v>6.4799999999999996E-2</v>
      </c>
      <c r="AP5" s="202">
        <v>6.4799999999999996E-2</v>
      </c>
      <c r="AQ5" s="202">
        <v>6.4799999999999996E-2</v>
      </c>
      <c r="AR5" s="202">
        <v>6.4799999999999996E-2</v>
      </c>
      <c r="AS5" s="202">
        <v>6.4799999999999996E-2</v>
      </c>
      <c r="AT5" s="202">
        <v>6.4799999999999996E-2</v>
      </c>
      <c r="AU5" s="207">
        <v>6.4799999999999996E-2</v>
      </c>
      <c r="AV5" s="113" t="s">
        <v>86</v>
      </c>
      <c r="AW5" t="s">
        <v>87</v>
      </c>
    </row>
  </sheetData>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BB47"/>
  <sheetViews>
    <sheetView topLeftCell="G1" workbookViewId="0">
      <selection activeCell="J14" sqref="J14"/>
    </sheetView>
  </sheetViews>
  <sheetFormatPr defaultRowHeight="14.4" x14ac:dyDescent="0.3"/>
  <cols>
    <col min="1" max="1" width="29.33203125" bestFit="1" customWidth="1"/>
    <col min="2" max="2" width="13.5546875" style="5" bestFit="1" customWidth="1"/>
    <col min="3" max="3" width="11.6640625" style="6" bestFit="1" customWidth="1"/>
    <col min="4" max="4" width="19" style="6" bestFit="1" customWidth="1"/>
    <col min="5" max="5" width="14.109375" style="6" bestFit="1" customWidth="1"/>
    <col min="6" max="6" width="13.5546875" style="6" bestFit="1" customWidth="1"/>
    <col min="7" max="7" width="13.5546875" bestFit="1" customWidth="1"/>
    <col min="8" max="8" width="21.88671875" bestFit="1" customWidth="1"/>
    <col min="9" max="54" width="13.5546875" style="6" bestFit="1" customWidth="1"/>
  </cols>
  <sheetData>
    <row r="1" spans="1:54" ht="18.75" customHeight="1" x14ac:dyDescent="0.3">
      <c r="A1" s="7" t="s">
        <v>70</v>
      </c>
      <c r="B1" s="3"/>
      <c r="C1" s="2" t="s">
        <v>71</v>
      </c>
      <c r="D1" s="2" t="s">
        <v>72</v>
      </c>
      <c r="E1" s="2" t="s">
        <v>73</v>
      </c>
      <c r="F1" s="2" t="s">
        <v>74</v>
      </c>
      <c r="H1" s="2" t="s">
        <v>188</v>
      </c>
      <c r="I1" s="4"/>
      <c r="J1" s="4">
        <v>102.8</v>
      </c>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row>
    <row r="2" spans="1:54" ht="18.75" customHeight="1" x14ac:dyDescent="0.3">
      <c r="A2" t="s">
        <v>75</v>
      </c>
      <c r="B2" s="3">
        <v>2015</v>
      </c>
      <c r="C2" s="3">
        <v>4</v>
      </c>
      <c r="D2" s="4">
        <v>-278.47812060000001</v>
      </c>
      <c r="E2" s="4">
        <f t="shared" ref="E2:E47" si="0">D2/C2</f>
        <v>-69.619530150000003</v>
      </c>
      <c r="F2" s="4">
        <f t="shared" ref="F2:F47" si="1">E2*1.818</f>
        <v>-126.5683058127</v>
      </c>
      <c r="H2" t="s">
        <v>70</v>
      </c>
      <c r="I2" s="2" t="s">
        <v>75</v>
      </c>
      <c r="J2" s="2" t="s">
        <v>75</v>
      </c>
      <c r="K2" s="2" t="s">
        <v>75</v>
      </c>
      <c r="L2" s="2" t="s">
        <v>75</v>
      </c>
      <c r="M2" s="2" t="s">
        <v>75</v>
      </c>
      <c r="N2" s="2" t="s">
        <v>75</v>
      </c>
      <c r="O2" s="2" t="s">
        <v>75</v>
      </c>
      <c r="P2" s="2" t="s">
        <v>75</v>
      </c>
      <c r="Q2" s="2" t="s">
        <v>75</v>
      </c>
      <c r="R2" s="2" t="s">
        <v>75</v>
      </c>
      <c r="S2" s="2" t="s">
        <v>75</v>
      </c>
      <c r="T2" s="2" t="s">
        <v>75</v>
      </c>
      <c r="U2" s="2" t="s">
        <v>75</v>
      </c>
      <c r="V2" s="2" t="s">
        <v>75</v>
      </c>
      <c r="W2" s="2" t="s">
        <v>75</v>
      </c>
      <c r="X2" s="2" t="s">
        <v>75</v>
      </c>
      <c r="Y2" s="2" t="s">
        <v>75</v>
      </c>
      <c r="Z2" s="2" t="s">
        <v>75</v>
      </c>
      <c r="AA2" s="2" t="s">
        <v>75</v>
      </c>
      <c r="AB2" s="2" t="s">
        <v>75</v>
      </c>
      <c r="AC2" s="2" t="s">
        <v>75</v>
      </c>
      <c r="AD2" s="2" t="s">
        <v>75</v>
      </c>
      <c r="AE2" s="2" t="s">
        <v>75</v>
      </c>
      <c r="AF2" s="2" t="s">
        <v>75</v>
      </c>
      <c r="AG2" s="2" t="s">
        <v>75</v>
      </c>
      <c r="AH2" s="2" t="s">
        <v>75</v>
      </c>
      <c r="AI2" s="2" t="s">
        <v>75</v>
      </c>
      <c r="AJ2" s="2" t="s">
        <v>75</v>
      </c>
      <c r="AK2" s="2" t="s">
        <v>75</v>
      </c>
      <c r="AL2" s="2" t="s">
        <v>75</v>
      </c>
      <c r="AM2" s="2" t="s">
        <v>75</v>
      </c>
      <c r="AN2" s="2" t="s">
        <v>75</v>
      </c>
      <c r="AO2" s="2" t="s">
        <v>75</v>
      </c>
      <c r="AP2" s="2" t="s">
        <v>75</v>
      </c>
      <c r="AQ2" s="2" t="s">
        <v>75</v>
      </c>
      <c r="AR2" s="2" t="s">
        <v>75</v>
      </c>
      <c r="AS2" s="2" t="s">
        <v>75</v>
      </c>
      <c r="AT2" s="2" t="s">
        <v>75</v>
      </c>
      <c r="AU2" s="2" t="s">
        <v>75</v>
      </c>
      <c r="AV2" s="2" t="s">
        <v>75</v>
      </c>
      <c r="AW2" s="2" t="s">
        <v>75</v>
      </c>
      <c r="AX2" s="2" t="s">
        <v>75</v>
      </c>
      <c r="AY2" s="2" t="s">
        <v>75</v>
      </c>
      <c r="AZ2" s="2" t="s">
        <v>75</v>
      </c>
      <c r="BA2" s="2" t="s">
        <v>75</v>
      </c>
      <c r="BB2" s="2" t="s">
        <v>75</v>
      </c>
    </row>
    <row r="3" spans="1:54" ht="18.75" customHeight="1" x14ac:dyDescent="0.3">
      <c r="A3" t="s">
        <v>75</v>
      </c>
      <c r="B3" s="3">
        <v>2016</v>
      </c>
      <c r="C3" s="4">
        <v>3.914285714</v>
      </c>
      <c r="D3" s="4">
        <v>-274.08109760000002</v>
      </c>
      <c r="E3" s="4">
        <f t="shared" si="0"/>
        <v>-70.020718370074505</v>
      </c>
      <c r="F3" s="4">
        <f t="shared" si="1"/>
        <v>-127.29766599679546</v>
      </c>
      <c r="I3" s="3">
        <v>2015</v>
      </c>
      <c r="J3" s="3">
        <v>2016</v>
      </c>
      <c r="K3" s="3">
        <v>2017</v>
      </c>
      <c r="L3" s="3">
        <v>2018</v>
      </c>
      <c r="M3" s="3">
        <v>2019</v>
      </c>
      <c r="N3" s="3">
        <v>2020</v>
      </c>
      <c r="O3" s="3">
        <v>2021</v>
      </c>
      <c r="P3" s="3">
        <v>2022</v>
      </c>
      <c r="Q3" s="3">
        <v>2023</v>
      </c>
      <c r="R3" s="3">
        <v>2024</v>
      </c>
      <c r="S3" s="3">
        <v>2025</v>
      </c>
      <c r="T3" s="3">
        <v>2026</v>
      </c>
      <c r="U3" s="3">
        <v>2027</v>
      </c>
      <c r="V3" s="3">
        <v>2028</v>
      </c>
      <c r="W3" s="3">
        <v>2029</v>
      </c>
      <c r="X3" s="3">
        <v>2030</v>
      </c>
      <c r="Y3" s="3">
        <v>2031</v>
      </c>
      <c r="Z3" s="3">
        <v>2032</v>
      </c>
      <c r="AA3" s="3">
        <v>2033</v>
      </c>
      <c r="AB3" s="3">
        <v>2034</v>
      </c>
      <c r="AC3" s="3">
        <v>2035</v>
      </c>
      <c r="AD3" s="3">
        <v>2036</v>
      </c>
      <c r="AE3" s="3">
        <v>2037</v>
      </c>
      <c r="AF3" s="3">
        <v>2038</v>
      </c>
      <c r="AG3" s="3">
        <v>2039</v>
      </c>
      <c r="AH3" s="3">
        <v>2040</v>
      </c>
      <c r="AI3" s="3">
        <v>2041</v>
      </c>
      <c r="AJ3" s="3">
        <v>2042</v>
      </c>
      <c r="AK3" s="3">
        <v>2043</v>
      </c>
      <c r="AL3" s="3">
        <v>2044</v>
      </c>
      <c r="AM3" s="3">
        <v>2045</v>
      </c>
      <c r="AN3" s="3">
        <v>2046</v>
      </c>
      <c r="AO3" s="3">
        <v>2047</v>
      </c>
      <c r="AP3" s="3">
        <v>2048</v>
      </c>
      <c r="AQ3" s="3">
        <v>2049</v>
      </c>
      <c r="AR3" s="3">
        <v>2050</v>
      </c>
      <c r="AS3" s="3">
        <v>2051</v>
      </c>
      <c r="AT3" s="3">
        <v>2052</v>
      </c>
      <c r="AU3" s="3">
        <v>2053</v>
      </c>
      <c r="AV3" s="3">
        <v>2054</v>
      </c>
      <c r="AW3" s="3">
        <v>2055</v>
      </c>
      <c r="AX3" s="3">
        <v>2056</v>
      </c>
      <c r="AY3" s="3">
        <v>2057</v>
      </c>
      <c r="AZ3" s="3">
        <v>2058</v>
      </c>
      <c r="BA3" s="3">
        <v>2059</v>
      </c>
      <c r="BB3" s="3">
        <v>2060</v>
      </c>
    </row>
    <row r="4" spans="1:54" ht="18.75" customHeight="1" x14ac:dyDescent="0.3">
      <c r="A4" t="s">
        <v>75</v>
      </c>
      <c r="B4" s="3">
        <v>2017</v>
      </c>
      <c r="C4" s="4">
        <v>3.8285714290000001</v>
      </c>
      <c r="D4" s="4">
        <v>-269.68407459999997</v>
      </c>
      <c r="E4" s="4">
        <f t="shared" si="0"/>
        <v>-70.439870223458215</v>
      </c>
      <c r="F4" s="4">
        <f t="shared" si="1"/>
        <v>-128.05968406624703</v>
      </c>
      <c r="H4" t="s">
        <v>71</v>
      </c>
      <c r="I4" s="3">
        <v>4</v>
      </c>
      <c r="J4" s="4">
        <v>3.914285714</v>
      </c>
      <c r="K4" s="4">
        <v>3.8285714290000001</v>
      </c>
      <c r="L4" s="4">
        <v>3.7428571430000002</v>
      </c>
      <c r="M4" s="4">
        <v>3.6571428570000002</v>
      </c>
      <c r="N4" s="4">
        <v>3.5714285710000002</v>
      </c>
      <c r="O4" s="4">
        <v>3.5084033610000001</v>
      </c>
      <c r="P4" s="4">
        <v>3.4453781509999999</v>
      </c>
      <c r="Q4" s="4">
        <v>3.3823529410000002</v>
      </c>
      <c r="R4" s="4">
        <v>3.319327731</v>
      </c>
      <c r="S4" s="4">
        <v>3.2563025209999998</v>
      </c>
      <c r="T4" s="4">
        <v>3.1932773110000001</v>
      </c>
      <c r="U4" s="4">
        <v>3.130252101</v>
      </c>
      <c r="V4" s="4">
        <v>3.0672268909999998</v>
      </c>
      <c r="W4" s="4">
        <v>3.0042016810000001</v>
      </c>
      <c r="X4" s="4">
        <v>2.9411764709999999</v>
      </c>
      <c r="Y4" s="4">
        <v>2.9327731090000002</v>
      </c>
      <c r="Z4" s="4">
        <v>2.9243697480000002</v>
      </c>
      <c r="AA4" s="4">
        <v>2.9159663870000001</v>
      </c>
      <c r="AB4" s="4">
        <v>2.907563025</v>
      </c>
      <c r="AC4" s="4">
        <v>2.8991596639999999</v>
      </c>
      <c r="AD4" s="4">
        <v>2.8907563029999999</v>
      </c>
      <c r="AE4" s="4">
        <v>2.8823529410000002</v>
      </c>
      <c r="AF4" s="4">
        <v>2.8739495800000001</v>
      </c>
      <c r="AG4" s="4">
        <v>2.865546218</v>
      </c>
      <c r="AH4" s="4">
        <v>2.8571428569999999</v>
      </c>
      <c r="AI4" s="4">
        <v>2.8345864660000002</v>
      </c>
      <c r="AJ4" s="4">
        <v>2.812030075</v>
      </c>
      <c r="AK4" s="4">
        <v>2.7894736839999998</v>
      </c>
      <c r="AL4" s="4">
        <v>2.7669172930000001</v>
      </c>
      <c r="AM4" s="4">
        <v>2.7443609019999999</v>
      </c>
      <c r="AN4" s="4">
        <v>2.7218045110000002</v>
      </c>
      <c r="AO4" s="4">
        <v>2.69924812</v>
      </c>
      <c r="AP4" s="4">
        <v>2.6766917289999999</v>
      </c>
      <c r="AQ4" s="4">
        <v>2.6541353380000001</v>
      </c>
      <c r="AR4" s="4">
        <v>2.6315789469999999</v>
      </c>
      <c r="AS4" s="4">
        <v>2.6136719350000002</v>
      </c>
      <c r="AT4" s="4">
        <v>2.5994340980000001</v>
      </c>
      <c r="AU4" s="4">
        <v>2.5880996920000001</v>
      </c>
      <c r="AV4" s="4">
        <v>2.5790677610000001</v>
      </c>
      <c r="AW4" s="4">
        <v>2.5718649149999999</v>
      </c>
      <c r="AX4" s="4">
        <v>2.566117126</v>
      </c>
      <c r="AY4" s="4">
        <v>2.561528144</v>
      </c>
      <c r="AZ4" s="4">
        <v>2.557862868</v>
      </c>
      <c r="BA4" s="4">
        <v>2.5549344230000002</v>
      </c>
      <c r="BB4" s="4">
        <v>2.5525940820000002</v>
      </c>
    </row>
    <row r="5" spans="1:54" ht="18.75" customHeight="1" x14ac:dyDescent="0.3">
      <c r="A5" t="s">
        <v>75</v>
      </c>
      <c r="B5" s="3">
        <v>2018</v>
      </c>
      <c r="C5" s="4">
        <v>3.7428571430000002</v>
      </c>
      <c r="D5" s="4">
        <v>-265.28705170000001</v>
      </c>
      <c r="E5" s="4">
        <f t="shared" si="0"/>
        <v>-70.878219917142047</v>
      </c>
      <c r="F5" s="4">
        <f t="shared" si="1"/>
        <v>-128.85660380936426</v>
      </c>
      <c r="H5" t="s">
        <v>72</v>
      </c>
      <c r="I5" s="4">
        <v>-278.47812060000001</v>
      </c>
      <c r="J5" s="4">
        <v>-274.08109760000002</v>
      </c>
      <c r="K5" s="4">
        <v>-269.68407459999997</v>
      </c>
      <c r="L5" s="4">
        <v>-265.28705170000001</v>
      </c>
      <c r="M5" s="4">
        <v>-260.89002870000002</v>
      </c>
      <c r="N5" s="4">
        <v>-256.49300579999999</v>
      </c>
      <c r="O5" s="4">
        <v>-251.96665859999999</v>
      </c>
      <c r="P5" s="4">
        <v>-247.44031150000001</v>
      </c>
      <c r="Q5" s="4">
        <v>-242.9139643</v>
      </c>
      <c r="R5" s="4">
        <v>-238.3876171</v>
      </c>
      <c r="S5" s="4">
        <v>-233.86126999999999</v>
      </c>
      <c r="T5" s="4">
        <v>-229.33492279999999</v>
      </c>
      <c r="U5" s="4">
        <v>-224.80857570000001</v>
      </c>
      <c r="V5" s="4">
        <v>-220.2822285</v>
      </c>
      <c r="W5" s="4">
        <v>-215.7558813</v>
      </c>
      <c r="X5" s="4">
        <v>-211.22953419999999</v>
      </c>
      <c r="Y5" s="4">
        <v>-210.6260212</v>
      </c>
      <c r="Z5" s="4">
        <v>-210.0225083</v>
      </c>
      <c r="AA5" s="4">
        <v>-209.41899530000001</v>
      </c>
      <c r="AB5" s="4">
        <v>-208.81548230000001</v>
      </c>
      <c r="AC5" s="4">
        <v>-208.21196939999999</v>
      </c>
      <c r="AD5" s="4">
        <v>-207.60845639999999</v>
      </c>
      <c r="AE5" s="4">
        <v>-207.0049435</v>
      </c>
      <c r="AF5" s="4">
        <v>-206.4014305</v>
      </c>
      <c r="AG5" s="4">
        <v>-205.79791760000001</v>
      </c>
      <c r="AH5" s="4">
        <v>-205.19440460000001</v>
      </c>
      <c r="AI5" s="4">
        <v>-205.19440460000001</v>
      </c>
      <c r="AJ5" s="4">
        <v>-205.19440460000001</v>
      </c>
      <c r="AK5" s="4">
        <v>-205.19440460000001</v>
      </c>
      <c r="AL5" s="4">
        <v>-205.19440460000001</v>
      </c>
      <c r="AM5" s="4">
        <v>-205.19440460000001</v>
      </c>
      <c r="AN5" s="4">
        <v>-205.19440460000001</v>
      </c>
      <c r="AO5" s="4">
        <v>-205.19440460000001</v>
      </c>
      <c r="AP5" s="4">
        <v>-205.19440460000001</v>
      </c>
      <c r="AQ5" s="4">
        <v>-205.19440460000001</v>
      </c>
      <c r="AR5" s="4">
        <v>-205.19440460000001</v>
      </c>
      <c r="AS5" s="4">
        <v>-205.19440460000001</v>
      </c>
      <c r="AT5" s="4">
        <v>-205.19440460000001</v>
      </c>
      <c r="AU5" s="4">
        <v>-205.19440460000001</v>
      </c>
      <c r="AV5" s="4">
        <v>-205.19440460000001</v>
      </c>
      <c r="AW5" s="4">
        <v>-205.19440460000001</v>
      </c>
      <c r="AX5" s="4">
        <v>-205.19440460000001</v>
      </c>
      <c r="AY5" s="4">
        <v>-205.19440460000001</v>
      </c>
      <c r="AZ5" s="4">
        <v>-205.19440460000001</v>
      </c>
      <c r="BA5" s="4">
        <v>-205.19440460000001</v>
      </c>
      <c r="BB5" s="4">
        <v>-205.19440460000001</v>
      </c>
    </row>
    <row r="6" spans="1:54" ht="18.75" customHeight="1" x14ac:dyDescent="0.3">
      <c r="A6" t="s">
        <v>75</v>
      </c>
      <c r="B6" s="3">
        <v>2019</v>
      </c>
      <c r="C6" s="4">
        <v>3.6571428570000002</v>
      </c>
      <c r="D6" s="4">
        <v>-260.89002870000002</v>
      </c>
      <c r="E6" s="4">
        <f t="shared" si="0"/>
        <v>-71.337117225442853</v>
      </c>
      <c r="F6" s="4">
        <f t="shared" si="1"/>
        <v>-129.6908791158551</v>
      </c>
      <c r="H6" t="s">
        <v>73</v>
      </c>
      <c r="I6" s="4">
        <v>-69.619530150000003</v>
      </c>
      <c r="J6" s="4">
        <v>-70.020718370074505</v>
      </c>
      <c r="K6" s="4">
        <v>-70.439870223458215</v>
      </c>
      <c r="L6" s="4">
        <v>-70.878219917142047</v>
      </c>
      <c r="M6" s="4">
        <v>-71.337117225442853</v>
      </c>
      <c r="N6" s="4">
        <v>-71.818041632618161</v>
      </c>
      <c r="O6" s="4">
        <v>-71.818041619986914</v>
      </c>
      <c r="P6" s="4">
        <v>-71.81804163591795</v>
      </c>
      <c r="Q6" s="4">
        <v>-71.818041622877459</v>
      </c>
      <c r="R6" s="4">
        <v>-71.818041609341762</v>
      </c>
      <c r="S6" s="4">
        <v>-71.818041625991796</v>
      </c>
      <c r="T6" s="4">
        <v>-71.818041611983247</v>
      </c>
      <c r="U6" s="4">
        <v>-71.818041629356941</v>
      </c>
      <c r="V6" s="4">
        <v>-71.81804161484186</v>
      </c>
      <c r="W6" s="4">
        <v>-71.818041599717745</v>
      </c>
      <c r="X6" s="4">
        <v>-71.818041617945468</v>
      </c>
      <c r="Y6" s="4">
        <v>-71.818041618575137</v>
      </c>
      <c r="Z6" s="4">
        <v>-71.81804162884535</v>
      </c>
      <c r="AA6" s="4">
        <v>-71.818041604880818</v>
      </c>
      <c r="AB6" s="4">
        <v>-71.818041605478186</v>
      </c>
      <c r="AC6" s="4">
        <v>-71.818041615799743</v>
      </c>
      <c r="AD6" s="4">
        <v>-71.818041591588297</v>
      </c>
      <c r="AE6" s="4">
        <v>-71.818041626845996</v>
      </c>
      <c r="AF6" s="4">
        <v>-71.818041602525255</v>
      </c>
      <c r="AG6" s="4">
        <v>-71.818041638021839</v>
      </c>
      <c r="AH6" s="4">
        <v>-71.818041613590907</v>
      </c>
      <c r="AI6" s="4">
        <v>-72.389537966558535</v>
      </c>
      <c r="AJ6" s="4">
        <v>-72.97020271022528</v>
      </c>
      <c r="AK6" s="4">
        <v>-73.560258258381921</v>
      </c>
      <c r="AL6" s="4">
        <v>-74.159934277442815</v>
      </c>
      <c r="AM6" s="4">
        <v>-74.769467984499073</v>
      </c>
      <c r="AN6" s="4">
        <v>-75.389104460191703</v>
      </c>
      <c r="AO6" s="4">
        <v>-76.019096977272326</v>
      </c>
      <c r="AP6" s="4">
        <v>-76.659707345776326</v>
      </c>
      <c r="AQ6" s="4">
        <v>-77.311206275796934</v>
      </c>
      <c r="AR6" s="4">
        <v>-77.973873758916355</v>
      </c>
      <c r="AS6" s="4">
        <v>-78.508095010784132</v>
      </c>
      <c r="AT6" s="4">
        <v>-78.938106089273901</v>
      </c>
      <c r="AU6" s="4">
        <v>-79.283810138485194</v>
      </c>
      <c r="AV6" s="4">
        <v>-79.561463139083457</v>
      </c>
      <c r="AW6" s="4">
        <v>-79.784285482194548</v>
      </c>
      <c r="AX6" s="4">
        <v>-79.962992538790303</v>
      </c>
      <c r="AY6" s="4">
        <v>-80.106246375093519</v>
      </c>
      <c r="AZ6" s="4">
        <v>-80.221034195020039</v>
      </c>
      <c r="BA6" s="4">
        <v>-80.312982890207039</v>
      </c>
      <c r="BB6" s="4">
        <v>-80.386617694900693</v>
      </c>
    </row>
    <row r="7" spans="1:54" ht="18.75" customHeight="1" x14ac:dyDescent="0.3">
      <c r="A7" t="s">
        <v>75</v>
      </c>
      <c r="B7" s="3">
        <v>2020</v>
      </c>
      <c r="C7" s="4">
        <v>3.5714285710000002</v>
      </c>
      <c r="D7" s="4">
        <v>-256.49300579999999</v>
      </c>
      <c r="E7" s="4">
        <f t="shared" si="0"/>
        <v>-71.818041632618161</v>
      </c>
      <c r="F7" s="4">
        <f t="shared" si="1"/>
        <v>-130.56519968809982</v>
      </c>
      <c r="H7" t="s">
        <v>74</v>
      </c>
      <c r="I7" s="4">
        <v>-126.5683058127</v>
      </c>
      <c r="J7" s="4">
        <v>-127.29766599679546</v>
      </c>
      <c r="K7" s="4">
        <v>-128.05968406624703</v>
      </c>
      <c r="L7" s="4">
        <v>-128.85660380936426</v>
      </c>
      <c r="M7" s="4">
        <v>-129.6908791158551</v>
      </c>
      <c r="N7" s="4">
        <v>-130.56519968809982</v>
      </c>
      <c r="O7" s="4">
        <v>-130.56519966513622</v>
      </c>
      <c r="P7" s="4">
        <v>-130.56519969409885</v>
      </c>
      <c r="Q7" s="4">
        <v>-130.56519967039122</v>
      </c>
      <c r="R7" s="4">
        <v>-130.56519964578334</v>
      </c>
      <c r="S7" s="4">
        <v>-130.56519967605308</v>
      </c>
      <c r="T7" s="4">
        <v>-130.56519965058555</v>
      </c>
      <c r="U7" s="4">
        <v>-130.56519968217091</v>
      </c>
      <c r="V7" s="4">
        <v>-130.56519965578249</v>
      </c>
      <c r="W7" s="4">
        <v>-130.56519962828688</v>
      </c>
      <c r="X7" s="4">
        <v>-130.56519966142486</v>
      </c>
      <c r="Y7" s="4">
        <v>-130.5651996625696</v>
      </c>
      <c r="Z7" s="4">
        <v>-130.56519968124084</v>
      </c>
      <c r="AA7" s="4">
        <v>-130.56519963767335</v>
      </c>
      <c r="AB7" s="4">
        <v>-130.56519963875934</v>
      </c>
      <c r="AC7" s="4">
        <v>-130.56519965752395</v>
      </c>
      <c r="AD7" s="4">
        <v>-130.56519961350753</v>
      </c>
      <c r="AE7" s="4">
        <v>-130.56519967760602</v>
      </c>
      <c r="AF7" s="4">
        <v>-130.56519963339093</v>
      </c>
      <c r="AG7" s="4">
        <v>-130.5651996979237</v>
      </c>
      <c r="AH7" s="4">
        <v>-130.56519965350827</v>
      </c>
      <c r="AI7" s="4">
        <v>-131.60418002320341</v>
      </c>
      <c r="AJ7" s="4">
        <v>-132.65982852718957</v>
      </c>
      <c r="AK7" s="4">
        <v>-133.73254951373835</v>
      </c>
      <c r="AL7" s="4">
        <v>-134.82276051639104</v>
      </c>
      <c r="AM7" s="4">
        <v>-135.93089279581932</v>
      </c>
      <c r="AN7" s="4">
        <v>-137.05739190862852</v>
      </c>
      <c r="AO7" s="4">
        <v>-138.2027183046811</v>
      </c>
      <c r="AP7" s="4">
        <v>-139.36734795462135</v>
      </c>
      <c r="AQ7" s="4">
        <v>-140.55177300939883</v>
      </c>
      <c r="AR7" s="4">
        <v>-141.75650249370995</v>
      </c>
      <c r="AS7" s="4">
        <v>-142.72771672960556</v>
      </c>
      <c r="AT7" s="4">
        <v>-143.50947687029995</v>
      </c>
      <c r="AU7" s="4">
        <v>-144.13796683176608</v>
      </c>
      <c r="AV7" s="4">
        <v>-144.64273998685374</v>
      </c>
      <c r="AW7" s="4">
        <v>-145.04783100662971</v>
      </c>
      <c r="AX7" s="4">
        <v>-145.37272043552076</v>
      </c>
      <c r="AY7" s="4">
        <v>-145.63315590992002</v>
      </c>
      <c r="AZ7" s="4">
        <v>-145.84184016654643</v>
      </c>
      <c r="BA7" s="4">
        <v>-146.00900289439639</v>
      </c>
      <c r="BB7" s="4">
        <v>-146.14287096932946</v>
      </c>
    </row>
    <row r="8" spans="1:54" ht="18.75" customHeight="1" x14ac:dyDescent="0.3">
      <c r="A8" t="s">
        <v>75</v>
      </c>
      <c r="B8" s="3">
        <v>2021</v>
      </c>
      <c r="C8" s="4">
        <v>3.5084033610000001</v>
      </c>
      <c r="D8" s="4">
        <v>-251.96665859999999</v>
      </c>
      <c r="E8" s="4">
        <f t="shared" si="0"/>
        <v>-71.818041619986914</v>
      </c>
      <c r="F8" s="4">
        <f t="shared" si="1"/>
        <v>-130.56519966513622</v>
      </c>
      <c r="H8" t="s">
        <v>187</v>
      </c>
      <c r="I8" s="260">
        <f>I5/(102.8*I4)</f>
        <v>-0.67723278356031136</v>
      </c>
      <c r="J8" s="260">
        <f t="shared" ref="J8:BB8" si="2">J5/(102.8*J4)</f>
        <v>-0.681135392705005</v>
      </c>
      <c r="K8" s="260">
        <f t="shared" si="2"/>
        <v>-0.68521274536437959</v>
      </c>
      <c r="L8" s="260">
        <f t="shared" si="2"/>
        <v>-0.68947684744301607</v>
      </c>
      <c r="M8" s="260">
        <f t="shared" si="2"/>
        <v>-0.69394082904127297</v>
      </c>
      <c r="N8" s="260">
        <f t="shared" si="2"/>
        <v>-0.69861908202935952</v>
      </c>
      <c r="O8" s="260">
        <f t="shared" si="2"/>
        <v>-0.69861908190648747</v>
      </c>
      <c r="P8" s="260">
        <f t="shared" si="2"/>
        <v>-0.69861908206145873</v>
      </c>
      <c r="Q8" s="260">
        <f t="shared" si="2"/>
        <v>-0.69861908193460576</v>
      </c>
      <c r="R8" s="260">
        <f t="shared" si="2"/>
        <v>-0.69861908180293553</v>
      </c>
      <c r="S8" s="260">
        <f t="shared" si="2"/>
        <v>-0.69861908196490075</v>
      </c>
      <c r="T8" s="260">
        <f t="shared" si="2"/>
        <v>-0.69861908182863086</v>
      </c>
      <c r="U8" s="260">
        <f t="shared" si="2"/>
        <v>-0.69861908199763556</v>
      </c>
      <c r="V8" s="260">
        <f t="shared" si="2"/>
        <v>-0.69861908185643828</v>
      </c>
      <c r="W8" s="260">
        <f t="shared" si="2"/>
        <v>-0.69861908170931664</v>
      </c>
      <c r="X8" s="260">
        <f t="shared" si="2"/>
        <v>-0.69861908188662913</v>
      </c>
      <c r="Y8" s="260">
        <f t="shared" si="2"/>
        <v>-0.69861908189275423</v>
      </c>
      <c r="Z8" s="260">
        <f t="shared" si="2"/>
        <v>-0.6986190819926591</v>
      </c>
      <c r="AA8" s="260">
        <f t="shared" si="2"/>
        <v>-0.69861908175954102</v>
      </c>
      <c r="AB8" s="260">
        <f t="shared" si="2"/>
        <v>-0.69861908176535203</v>
      </c>
      <c r="AC8" s="260">
        <f t="shared" si="2"/>
        <v>-0.69861908186575628</v>
      </c>
      <c r="AD8" s="260">
        <f t="shared" si="2"/>
        <v>-0.69861908163023634</v>
      </c>
      <c r="AE8" s="260">
        <f t="shared" si="2"/>
        <v>-0.6986190819732101</v>
      </c>
      <c r="AF8" s="260">
        <f t="shared" si="2"/>
        <v>-0.69861908173662701</v>
      </c>
      <c r="AG8" s="260">
        <f t="shared" si="2"/>
        <v>-0.69861908208192447</v>
      </c>
      <c r="AH8" s="260">
        <f t="shared" si="2"/>
        <v>-0.69861908184426957</v>
      </c>
      <c r="AI8" s="260">
        <f t="shared" si="2"/>
        <v>-0.70417838488870177</v>
      </c>
      <c r="AJ8" s="260">
        <f t="shared" si="2"/>
        <v>-0.70982687461308647</v>
      </c>
      <c r="AK8" s="260">
        <f t="shared" si="2"/>
        <v>-0.71556671457569954</v>
      </c>
      <c r="AL8" s="260">
        <f t="shared" si="2"/>
        <v>-0.72140013888563059</v>
      </c>
      <c r="AM8" s="260">
        <f t="shared" si="2"/>
        <v>-0.72732945510213121</v>
      </c>
      <c r="AN8" s="260">
        <f t="shared" si="2"/>
        <v>-0.73335704727812945</v>
      </c>
      <c r="AO8" s="260">
        <f t="shared" si="2"/>
        <v>-0.7394853791563456</v>
      </c>
      <c r="AP8" s="260">
        <f t="shared" si="2"/>
        <v>-0.74571699752700704</v>
      </c>
      <c r="AQ8" s="260">
        <f t="shared" si="2"/>
        <v>-0.7520545357567795</v>
      </c>
      <c r="AR8" s="260">
        <f t="shared" si="2"/>
        <v>-0.75850071749918624</v>
      </c>
      <c r="AS8" s="260">
        <f t="shared" si="2"/>
        <v>-0.76369742228389237</v>
      </c>
      <c r="AT8" s="260">
        <f t="shared" si="2"/>
        <v>-0.76788040942873437</v>
      </c>
      <c r="AU8" s="260">
        <f t="shared" si="2"/>
        <v>-0.77124328928487551</v>
      </c>
      <c r="AV8" s="260">
        <f t="shared" si="2"/>
        <v>-0.77394419395995584</v>
      </c>
      <c r="AW8" s="260">
        <f t="shared" si="2"/>
        <v>-0.77611172648049176</v>
      </c>
      <c r="AX8" s="260">
        <f t="shared" si="2"/>
        <v>-0.77785012197266834</v>
      </c>
      <c r="AY8" s="260">
        <f t="shared" si="2"/>
        <v>-0.77924364178106542</v>
      </c>
      <c r="AZ8" s="260">
        <f t="shared" si="2"/>
        <v>-0.78036025481536997</v>
      </c>
      <c r="BA8" s="260">
        <f t="shared" si="2"/>
        <v>-0.78125469737555486</v>
      </c>
      <c r="BB8" s="260">
        <f t="shared" si="2"/>
        <v>-0.78197098925000685</v>
      </c>
    </row>
    <row r="9" spans="1:54" ht="18.75" customHeight="1" x14ac:dyDescent="0.3">
      <c r="A9" t="s">
        <v>75</v>
      </c>
      <c r="B9" s="3">
        <v>2022</v>
      </c>
      <c r="C9" s="4">
        <v>3.4453781509999999</v>
      </c>
      <c r="D9" s="4">
        <v>-247.44031150000001</v>
      </c>
      <c r="E9" s="4">
        <f t="shared" si="0"/>
        <v>-71.81804163591795</v>
      </c>
      <c r="F9" s="4">
        <f t="shared" si="1"/>
        <v>-130.56519969409885</v>
      </c>
      <c r="H9">
        <v>0.53</v>
      </c>
      <c r="I9" s="4">
        <f>-$J$1*I$4*$H9</f>
        <v>-217.93600000000001</v>
      </c>
      <c r="J9" s="4">
        <f t="shared" ref="J9:BB10" si="3">-$J$1*J$4*$H9</f>
        <v>-213.26594284157599</v>
      </c>
      <c r="K9" s="4">
        <f t="shared" si="3"/>
        <v>-208.595885737636</v>
      </c>
      <c r="L9" s="4">
        <f t="shared" si="3"/>
        <v>-203.92582857921201</v>
      </c>
      <c r="M9" s="4">
        <f t="shared" si="3"/>
        <v>-199.25577142078802</v>
      </c>
      <c r="N9" s="4">
        <f t="shared" si="3"/>
        <v>-194.58571426236401</v>
      </c>
      <c r="O9" s="4">
        <f t="shared" si="3"/>
        <v>-191.15184872072402</v>
      </c>
      <c r="P9" s="4">
        <f t="shared" si="3"/>
        <v>-187.717983179084</v>
      </c>
      <c r="Q9" s="4">
        <f t="shared" si="3"/>
        <v>-184.28411763744401</v>
      </c>
      <c r="R9" s="4">
        <f t="shared" si="3"/>
        <v>-180.850252095804</v>
      </c>
      <c r="S9" s="4">
        <f t="shared" si="3"/>
        <v>-177.41638655416398</v>
      </c>
      <c r="T9" s="4">
        <f t="shared" si="3"/>
        <v>-173.98252101252402</v>
      </c>
      <c r="U9" s="4">
        <f t="shared" si="3"/>
        <v>-170.548655470884</v>
      </c>
      <c r="V9" s="4">
        <f t="shared" si="3"/>
        <v>-167.11478992924401</v>
      </c>
      <c r="W9" s="4">
        <f t="shared" si="3"/>
        <v>-163.68092438760402</v>
      </c>
      <c r="X9" s="4">
        <f t="shared" si="3"/>
        <v>-160.24705884596401</v>
      </c>
      <c r="Y9" s="4">
        <f t="shared" si="3"/>
        <v>-159.78921007075601</v>
      </c>
      <c r="Z9" s="4">
        <f t="shared" si="3"/>
        <v>-159.33136135003201</v>
      </c>
      <c r="AA9" s="4">
        <f t="shared" si="3"/>
        <v>-158.87351262930801</v>
      </c>
      <c r="AB9" s="4">
        <f t="shared" si="3"/>
        <v>-158.41566385410002</v>
      </c>
      <c r="AC9" s="4">
        <f t="shared" si="3"/>
        <v>-157.95781513337599</v>
      </c>
      <c r="AD9" s="4">
        <f t="shared" si="3"/>
        <v>-157.49996641265199</v>
      </c>
      <c r="AE9" s="4">
        <f t="shared" si="3"/>
        <v>-157.04211763744402</v>
      </c>
      <c r="AF9" s="4">
        <f t="shared" si="3"/>
        <v>-156.58426891672002</v>
      </c>
      <c r="AG9" s="4">
        <f t="shared" si="3"/>
        <v>-156.126420141512</v>
      </c>
      <c r="AH9" s="4">
        <f t="shared" si="3"/>
        <v>-155.668571420788</v>
      </c>
      <c r="AI9" s="4">
        <f t="shared" si="3"/>
        <v>-154.43960901354401</v>
      </c>
      <c r="AJ9" s="4">
        <f t="shared" si="3"/>
        <v>-153.2106466063</v>
      </c>
      <c r="AK9" s="4">
        <f t="shared" si="3"/>
        <v>-151.98168419905602</v>
      </c>
      <c r="AL9" s="4">
        <f t="shared" si="3"/>
        <v>-150.75272179181201</v>
      </c>
      <c r="AM9" s="4">
        <f t="shared" si="3"/>
        <v>-149.523759384568</v>
      </c>
      <c r="AN9" s="4">
        <f t="shared" si="3"/>
        <v>-148.29479697732401</v>
      </c>
      <c r="AO9" s="4">
        <f t="shared" si="3"/>
        <v>-147.06583457008</v>
      </c>
      <c r="AP9" s="4">
        <f t="shared" si="3"/>
        <v>-145.83687216283599</v>
      </c>
      <c r="AQ9" s="4">
        <f t="shared" si="3"/>
        <v>-144.607909755592</v>
      </c>
      <c r="AR9" s="4">
        <f t="shared" si="3"/>
        <v>-143.37894734834802</v>
      </c>
      <c r="AS9" s="4">
        <f t="shared" si="3"/>
        <v>-142.40330170654002</v>
      </c>
      <c r="AT9" s="4">
        <f t="shared" si="3"/>
        <v>-141.62756739543204</v>
      </c>
      <c r="AU9" s="4">
        <f t="shared" si="3"/>
        <v>-141.01002361892802</v>
      </c>
      <c r="AV9" s="4">
        <f t="shared" si="3"/>
        <v>-140.51792789032402</v>
      </c>
      <c r="AW9" s="4">
        <f t="shared" si="3"/>
        <v>-140.12548802885999</v>
      </c>
      <c r="AX9" s="4">
        <f t="shared" si="3"/>
        <v>-139.812325492984</v>
      </c>
      <c r="AY9" s="4">
        <f t="shared" si="3"/>
        <v>-139.56229939769599</v>
      </c>
      <c r="AZ9" s="4">
        <f t="shared" si="3"/>
        <v>-139.36260050011199</v>
      </c>
      <c r="BA9" s="4">
        <f t="shared" si="3"/>
        <v>-139.20304710273203</v>
      </c>
      <c r="BB9" s="4">
        <f t="shared" si="3"/>
        <v>-139.075535963688</v>
      </c>
    </row>
    <row r="10" spans="1:54" ht="18.75" customHeight="1" x14ac:dyDescent="0.3">
      <c r="A10" t="s">
        <v>75</v>
      </c>
      <c r="B10" s="3">
        <v>2023</v>
      </c>
      <c r="C10" s="4">
        <v>3.3823529410000002</v>
      </c>
      <c r="D10" s="4">
        <v>-242.9139643</v>
      </c>
      <c r="E10" s="4">
        <f t="shared" si="0"/>
        <v>-71.818041622877459</v>
      </c>
      <c r="F10" s="4">
        <f t="shared" si="1"/>
        <v>-130.56519967039122</v>
      </c>
      <c r="H10">
        <v>0.9</v>
      </c>
      <c r="I10" s="4">
        <f>-$J$1*I$4*$H10</f>
        <v>-370.08</v>
      </c>
      <c r="J10" s="4">
        <f t="shared" si="3"/>
        <v>-362.14971425927996</v>
      </c>
      <c r="K10" s="4">
        <f t="shared" si="3"/>
        <v>-354.21942861107999</v>
      </c>
      <c r="L10" s="4">
        <f t="shared" si="3"/>
        <v>-346.28914287036002</v>
      </c>
      <c r="M10" s="4">
        <f t="shared" si="3"/>
        <v>-338.35885712964</v>
      </c>
      <c r="N10" s="4">
        <f t="shared" si="3"/>
        <v>-330.42857138891998</v>
      </c>
      <c r="O10" s="4">
        <f t="shared" si="3"/>
        <v>-324.59747895972004</v>
      </c>
      <c r="P10" s="4">
        <f t="shared" si="3"/>
        <v>-318.76638653051998</v>
      </c>
      <c r="Q10" s="4">
        <f t="shared" si="3"/>
        <v>-312.93529410131998</v>
      </c>
      <c r="R10" s="4">
        <f t="shared" si="3"/>
        <v>-307.10420167211998</v>
      </c>
      <c r="S10" s="4">
        <f t="shared" si="3"/>
        <v>-301.27310924291999</v>
      </c>
      <c r="T10" s="4">
        <f t="shared" si="3"/>
        <v>-295.44201681372004</v>
      </c>
      <c r="U10" s="4">
        <f t="shared" si="3"/>
        <v>-289.61092438451999</v>
      </c>
      <c r="V10" s="4">
        <f t="shared" si="3"/>
        <v>-283.77983195531999</v>
      </c>
      <c r="W10" s="4">
        <f t="shared" si="3"/>
        <v>-277.94873952611999</v>
      </c>
      <c r="X10" s="4">
        <f t="shared" si="3"/>
        <v>-272.11764709692</v>
      </c>
      <c r="Y10" s="4">
        <f t="shared" si="3"/>
        <v>-271.34016804468001</v>
      </c>
      <c r="Z10" s="4">
        <f t="shared" si="3"/>
        <v>-270.56268908496003</v>
      </c>
      <c r="AA10" s="4">
        <f t="shared" si="3"/>
        <v>-269.78521012524004</v>
      </c>
      <c r="AB10" s="4">
        <f t="shared" si="3"/>
        <v>-269.007731073</v>
      </c>
      <c r="AC10" s="4">
        <f t="shared" si="3"/>
        <v>-268.23025211327996</v>
      </c>
      <c r="AD10" s="4">
        <f t="shared" si="3"/>
        <v>-267.45277315355997</v>
      </c>
      <c r="AE10" s="4">
        <f t="shared" si="3"/>
        <v>-266.67529410131999</v>
      </c>
      <c r="AF10" s="4">
        <f t="shared" si="3"/>
        <v>-265.89781514160001</v>
      </c>
      <c r="AG10" s="4">
        <f t="shared" si="3"/>
        <v>-265.12033608936002</v>
      </c>
      <c r="AH10" s="4">
        <f t="shared" si="3"/>
        <v>-264.34285712963998</v>
      </c>
      <c r="AI10" s="4">
        <f t="shared" si="3"/>
        <v>-262.25593983432003</v>
      </c>
      <c r="AJ10" s="4">
        <f t="shared" si="3"/>
        <v>-260.16902253899997</v>
      </c>
      <c r="AK10" s="4">
        <f t="shared" si="3"/>
        <v>-258.08210524368002</v>
      </c>
      <c r="AL10" s="4">
        <f t="shared" si="3"/>
        <v>-255.99518794836001</v>
      </c>
      <c r="AM10" s="4">
        <f t="shared" si="3"/>
        <v>-253.90827065303998</v>
      </c>
      <c r="AN10" s="4">
        <f t="shared" si="3"/>
        <v>-251.82135335772</v>
      </c>
      <c r="AO10" s="4">
        <f t="shared" si="3"/>
        <v>-249.73443606240002</v>
      </c>
      <c r="AP10" s="4">
        <f t="shared" si="3"/>
        <v>-247.64751876707999</v>
      </c>
      <c r="AQ10" s="4">
        <f t="shared" si="3"/>
        <v>-245.56060147176001</v>
      </c>
      <c r="AR10" s="4">
        <f t="shared" si="3"/>
        <v>-243.47368417644</v>
      </c>
      <c r="AS10" s="4">
        <f t="shared" si="3"/>
        <v>-241.81692742620001</v>
      </c>
      <c r="AT10" s="4">
        <f t="shared" si="3"/>
        <v>-240.49964274696003</v>
      </c>
      <c r="AU10" s="4">
        <f t="shared" si="3"/>
        <v>-239.45098350384001</v>
      </c>
      <c r="AV10" s="4">
        <f t="shared" si="3"/>
        <v>-238.61534924772002</v>
      </c>
      <c r="AW10" s="4">
        <f t="shared" si="3"/>
        <v>-237.94894193579998</v>
      </c>
      <c r="AX10" s="4">
        <f t="shared" si="3"/>
        <v>-237.41715649752001</v>
      </c>
      <c r="AY10" s="4">
        <f t="shared" si="3"/>
        <v>-236.99258388287998</v>
      </c>
      <c r="AZ10" s="4">
        <f t="shared" si="3"/>
        <v>-236.65347254736</v>
      </c>
      <c r="BA10" s="4">
        <f t="shared" si="3"/>
        <v>-236.38253281596002</v>
      </c>
      <c r="BB10" s="4">
        <f t="shared" si="3"/>
        <v>-236.16600446664</v>
      </c>
    </row>
    <row r="11" spans="1:54" ht="18.75" customHeight="1" x14ac:dyDescent="0.3">
      <c r="A11" t="s">
        <v>75</v>
      </c>
      <c r="B11" s="3">
        <v>2024</v>
      </c>
      <c r="C11" s="4">
        <v>3.319327731</v>
      </c>
      <c r="D11" s="4">
        <v>-238.3876171</v>
      </c>
      <c r="E11" s="4">
        <f t="shared" si="0"/>
        <v>-71.818041609341762</v>
      </c>
      <c r="F11" s="4">
        <f t="shared" si="1"/>
        <v>-130.56519964578334</v>
      </c>
      <c r="H11" t="s">
        <v>189</v>
      </c>
      <c r="I11" s="4">
        <f>-J1*H9*1.818</f>
        <v>-99.051912000000002</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row>
    <row r="12" spans="1:54" ht="18.75" customHeight="1" x14ac:dyDescent="0.3">
      <c r="A12" t="s">
        <v>75</v>
      </c>
      <c r="B12" s="3">
        <v>2025</v>
      </c>
      <c r="C12" s="4">
        <v>3.2563025209999998</v>
      </c>
      <c r="D12" s="4">
        <v>-233.86126999999999</v>
      </c>
      <c r="E12" s="4">
        <f t="shared" si="0"/>
        <v>-71.818041625991796</v>
      </c>
      <c r="F12" s="4">
        <f t="shared" si="1"/>
        <v>-130.56519967605308</v>
      </c>
      <c r="H12" t="s">
        <v>190</v>
      </c>
      <c r="I12" s="4">
        <f>-J1*H10*1.818</f>
        <v>-168.20135999999999</v>
      </c>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ht="18.75" customHeight="1" x14ac:dyDescent="0.3">
      <c r="A13" t="s">
        <v>75</v>
      </c>
      <c r="B13" s="3">
        <v>2026</v>
      </c>
      <c r="C13" s="4">
        <v>3.1932773110000001</v>
      </c>
      <c r="D13" s="4">
        <v>-229.33492279999999</v>
      </c>
      <c r="E13" s="4">
        <f t="shared" si="0"/>
        <v>-71.818041611983247</v>
      </c>
      <c r="F13" s="4">
        <f t="shared" si="1"/>
        <v>-130.56519965058555</v>
      </c>
      <c r="H13" t="s">
        <v>191</v>
      </c>
      <c r="I13" s="4">
        <f>-1.515*50.29*H9</f>
        <v>-40.3803555</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54" ht="18.75" customHeight="1" x14ac:dyDescent="0.3">
      <c r="A14" t="s">
        <v>75</v>
      </c>
      <c r="B14" s="3">
        <v>2027</v>
      </c>
      <c r="C14" s="4">
        <v>3.130252101</v>
      </c>
      <c r="D14" s="4">
        <v>-224.80857570000001</v>
      </c>
      <c r="E14" s="4">
        <f t="shared" si="0"/>
        <v>-71.818041629356941</v>
      </c>
      <c r="F14" s="4">
        <f t="shared" si="1"/>
        <v>-130.56519968217091</v>
      </c>
      <c r="H14" t="s">
        <v>192</v>
      </c>
      <c r="I14" s="4">
        <f>-1.515*50.29*H10</f>
        <v>-68.570414999999997</v>
      </c>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spans="1:54" ht="18.75" customHeight="1" x14ac:dyDescent="0.3">
      <c r="A15" t="s">
        <v>75</v>
      </c>
      <c r="B15" s="3">
        <v>2028</v>
      </c>
      <c r="C15" s="4">
        <v>3.0672268909999998</v>
      </c>
      <c r="D15" s="4">
        <v>-220.2822285</v>
      </c>
      <c r="E15" s="4">
        <f t="shared" si="0"/>
        <v>-71.81804161484186</v>
      </c>
      <c r="F15" s="4">
        <f t="shared" si="1"/>
        <v>-130.56519965578249</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row>
    <row r="16" spans="1:54" ht="18.75" customHeight="1" x14ac:dyDescent="0.3">
      <c r="A16" t="s">
        <v>75</v>
      </c>
      <c r="B16" s="3">
        <v>2029</v>
      </c>
      <c r="C16" s="4">
        <v>3.0042016810000001</v>
      </c>
      <c r="D16" s="4">
        <v>-215.7558813</v>
      </c>
      <c r="E16" s="4">
        <f t="shared" si="0"/>
        <v>-71.818041599717745</v>
      </c>
      <c r="F16" s="4">
        <f t="shared" si="1"/>
        <v>-130.56519962828688</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row>
    <row r="17" spans="1:54" ht="18.75" customHeight="1" x14ac:dyDescent="0.3">
      <c r="A17" t="s">
        <v>75</v>
      </c>
      <c r="B17" s="3">
        <v>2030</v>
      </c>
      <c r="C17" s="4">
        <v>2.9411764709999999</v>
      </c>
      <c r="D17" s="4">
        <v>-211.22953419999999</v>
      </c>
      <c r="E17" s="4">
        <f t="shared" si="0"/>
        <v>-71.818041617945468</v>
      </c>
      <c r="F17" s="4">
        <f t="shared" si="1"/>
        <v>-130.56519966142486</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ht="18.75" customHeight="1" x14ac:dyDescent="0.3">
      <c r="A18" t="s">
        <v>75</v>
      </c>
      <c r="B18" s="3">
        <v>2031</v>
      </c>
      <c r="C18" s="4">
        <v>2.9327731090000002</v>
      </c>
      <c r="D18" s="4">
        <v>-210.6260212</v>
      </c>
      <c r="E18" s="4">
        <f t="shared" si="0"/>
        <v>-71.818041618575137</v>
      </c>
      <c r="F18" s="4">
        <f t="shared" si="1"/>
        <v>-130.5651996625696</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ht="18.75" customHeight="1" x14ac:dyDescent="0.3">
      <c r="A19" t="s">
        <v>75</v>
      </c>
      <c r="B19" s="3">
        <v>2032</v>
      </c>
      <c r="C19" s="4">
        <v>2.9243697480000002</v>
      </c>
      <c r="D19" s="4">
        <v>-210.0225083</v>
      </c>
      <c r="E19" s="4">
        <f t="shared" si="0"/>
        <v>-71.81804162884535</v>
      </c>
      <c r="F19" s="4">
        <f t="shared" si="1"/>
        <v>-130.56519968124084</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ht="18.75" customHeight="1" x14ac:dyDescent="0.3">
      <c r="A20" t="s">
        <v>75</v>
      </c>
      <c r="B20" s="3">
        <v>2033</v>
      </c>
      <c r="C20" s="4">
        <v>2.9159663870000001</v>
      </c>
      <c r="D20" s="4">
        <v>-209.41899530000001</v>
      </c>
      <c r="E20" s="4">
        <f t="shared" si="0"/>
        <v>-71.818041604880818</v>
      </c>
      <c r="F20" s="4">
        <f t="shared" si="1"/>
        <v>-130.56519963767335</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ht="18.75" customHeight="1" x14ac:dyDescent="0.3">
      <c r="A21" t="s">
        <v>75</v>
      </c>
      <c r="B21" s="3">
        <v>2034</v>
      </c>
      <c r="C21" s="4">
        <v>2.907563025</v>
      </c>
      <c r="D21" s="4">
        <v>-208.81548230000001</v>
      </c>
      <c r="E21" s="4">
        <f t="shared" si="0"/>
        <v>-71.818041605478186</v>
      </c>
      <c r="F21" s="4">
        <f t="shared" si="1"/>
        <v>-130.56519963875934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ht="18.75" customHeight="1" x14ac:dyDescent="0.3">
      <c r="A22" t="s">
        <v>75</v>
      </c>
      <c r="B22" s="3">
        <v>2035</v>
      </c>
      <c r="C22" s="4">
        <v>2.8991596639999999</v>
      </c>
      <c r="D22" s="4">
        <v>-208.21196939999999</v>
      </c>
      <c r="E22" s="4">
        <f t="shared" si="0"/>
        <v>-71.818041615799743</v>
      </c>
      <c r="F22" s="4">
        <f t="shared" si="1"/>
        <v>-130.56519965752395</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ht="18.75" customHeight="1" x14ac:dyDescent="0.3">
      <c r="A23" t="s">
        <v>75</v>
      </c>
      <c r="B23" s="3">
        <v>2036</v>
      </c>
      <c r="C23" s="4">
        <v>2.8907563029999999</v>
      </c>
      <c r="D23" s="4">
        <v>-207.60845639999999</v>
      </c>
      <c r="E23" s="4">
        <f t="shared" si="0"/>
        <v>-71.818041591588297</v>
      </c>
      <c r="F23" s="4">
        <f t="shared" si="1"/>
        <v>-130.56519961350753</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ht="18.75" customHeight="1" x14ac:dyDescent="0.3">
      <c r="A24" t="s">
        <v>75</v>
      </c>
      <c r="B24" s="3">
        <v>2037</v>
      </c>
      <c r="C24" s="4">
        <v>2.8823529410000002</v>
      </c>
      <c r="D24" s="4">
        <v>-207.0049435</v>
      </c>
      <c r="E24" s="4">
        <f t="shared" si="0"/>
        <v>-71.818041626845996</v>
      </c>
      <c r="F24" s="4">
        <f t="shared" si="1"/>
        <v>-130.56519967760602</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ht="18.75" customHeight="1" x14ac:dyDescent="0.3">
      <c r="A25" t="s">
        <v>75</v>
      </c>
      <c r="B25" s="3">
        <v>2038</v>
      </c>
      <c r="C25" s="4">
        <v>2.8739495800000001</v>
      </c>
      <c r="D25" s="4">
        <v>-206.4014305</v>
      </c>
      <c r="E25" s="4">
        <f t="shared" si="0"/>
        <v>-71.818041602525255</v>
      </c>
      <c r="F25" s="4">
        <f t="shared" si="1"/>
        <v>-130.56519963339093</v>
      </c>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ht="18.75" customHeight="1" x14ac:dyDescent="0.3">
      <c r="A26" t="s">
        <v>75</v>
      </c>
      <c r="B26" s="3">
        <v>2039</v>
      </c>
      <c r="C26" s="4">
        <v>2.865546218</v>
      </c>
      <c r="D26" s="4">
        <v>-205.79791760000001</v>
      </c>
      <c r="E26" s="4">
        <f t="shared" si="0"/>
        <v>-71.818041638021839</v>
      </c>
      <c r="F26" s="4">
        <f t="shared" si="1"/>
        <v>-130.5651996979237</v>
      </c>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ht="18.75" customHeight="1" x14ac:dyDescent="0.3">
      <c r="A27" t="s">
        <v>75</v>
      </c>
      <c r="B27" s="3">
        <v>2040</v>
      </c>
      <c r="C27" s="4">
        <v>2.8571428569999999</v>
      </c>
      <c r="D27" s="4">
        <v>-205.19440460000001</v>
      </c>
      <c r="E27" s="4">
        <f t="shared" si="0"/>
        <v>-71.818041613590907</v>
      </c>
      <c r="F27" s="4">
        <f t="shared" si="1"/>
        <v>-130.56519965350827</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ht="18.75" customHeight="1" x14ac:dyDescent="0.3">
      <c r="A28" t="s">
        <v>75</v>
      </c>
      <c r="B28" s="3">
        <v>2041</v>
      </c>
      <c r="C28" s="4">
        <v>2.8345864660000002</v>
      </c>
      <c r="D28" s="4">
        <v>-205.19440460000001</v>
      </c>
      <c r="E28" s="4">
        <f t="shared" si="0"/>
        <v>-72.389537966558535</v>
      </c>
      <c r="F28" s="4">
        <f t="shared" si="1"/>
        <v>-131.60418002320341</v>
      </c>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ht="18.75" customHeight="1" x14ac:dyDescent="0.3">
      <c r="A29" t="s">
        <v>75</v>
      </c>
      <c r="B29" s="3">
        <v>2042</v>
      </c>
      <c r="C29" s="4">
        <v>2.812030075</v>
      </c>
      <c r="D29" s="4">
        <v>-205.19440460000001</v>
      </c>
      <c r="E29" s="4">
        <f t="shared" si="0"/>
        <v>-72.97020271022528</v>
      </c>
      <c r="F29" s="4">
        <f t="shared" si="1"/>
        <v>-132.65982852718957</v>
      </c>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ht="18.75" customHeight="1" x14ac:dyDescent="0.3">
      <c r="A30" t="s">
        <v>75</v>
      </c>
      <c r="B30" s="3">
        <v>2043</v>
      </c>
      <c r="C30" s="4">
        <v>2.7894736839999998</v>
      </c>
      <c r="D30" s="4">
        <v>-205.19440460000001</v>
      </c>
      <c r="E30" s="4">
        <f t="shared" si="0"/>
        <v>-73.560258258381921</v>
      </c>
      <c r="F30" s="4">
        <f t="shared" si="1"/>
        <v>-133.73254951373835</v>
      </c>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ht="18.75" customHeight="1" x14ac:dyDescent="0.3">
      <c r="A31" t="s">
        <v>75</v>
      </c>
      <c r="B31" s="3">
        <v>2044</v>
      </c>
      <c r="C31" s="4">
        <v>2.7669172930000001</v>
      </c>
      <c r="D31" s="4">
        <v>-205.19440460000001</v>
      </c>
      <c r="E31" s="4">
        <f t="shared" si="0"/>
        <v>-74.159934277442815</v>
      </c>
      <c r="F31" s="4">
        <f t="shared" si="1"/>
        <v>-134.82276051639104</v>
      </c>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row>
    <row r="32" spans="1:54" ht="18.75" customHeight="1" x14ac:dyDescent="0.3">
      <c r="A32" t="s">
        <v>75</v>
      </c>
      <c r="B32" s="3">
        <v>2045</v>
      </c>
      <c r="C32" s="4">
        <v>2.7443609019999999</v>
      </c>
      <c r="D32" s="4">
        <v>-205.19440460000001</v>
      </c>
      <c r="E32" s="4">
        <f t="shared" si="0"/>
        <v>-74.769467984499073</v>
      </c>
      <c r="F32" s="4">
        <f t="shared" si="1"/>
        <v>-135.93089279581932</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row>
    <row r="33" spans="1:54" ht="18.75" customHeight="1" x14ac:dyDescent="0.3">
      <c r="A33" t="s">
        <v>75</v>
      </c>
      <c r="B33" s="3">
        <v>2046</v>
      </c>
      <c r="C33" s="4">
        <v>2.7218045110000002</v>
      </c>
      <c r="D33" s="4">
        <v>-205.19440460000001</v>
      </c>
      <c r="E33" s="4">
        <f t="shared" si="0"/>
        <v>-75.389104460191703</v>
      </c>
      <c r="F33" s="4">
        <f t="shared" si="1"/>
        <v>-137.05739190862852</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row>
    <row r="34" spans="1:54" ht="18.75" customHeight="1" x14ac:dyDescent="0.3">
      <c r="A34" t="s">
        <v>75</v>
      </c>
      <c r="B34" s="3">
        <v>2047</v>
      </c>
      <c r="C34" s="4">
        <v>2.69924812</v>
      </c>
      <c r="D34" s="4">
        <v>-205.19440460000001</v>
      </c>
      <c r="E34" s="4">
        <f t="shared" si="0"/>
        <v>-76.019096977272326</v>
      </c>
      <c r="F34" s="4">
        <f t="shared" si="1"/>
        <v>-138.2027183046811</v>
      </c>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row>
    <row r="35" spans="1:54" ht="18.75" customHeight="1" x14ac:dyDescent="0.3">
      <c r="A35" t="s">
        <v>75</v>
      </c>
      <c r="B35" s="3">
        <v>2048</v>
      </c>
      <c r="C35" s="4">
        <v>2.6766917289999999</v>
      </c>
      <c r="D35" s="4">
        <v>-205.19440460000001</v>
      </c>
      <c r="E35" s="4">
        <f t="shared" si="0"/>
        <v>-76.659707345776326</v>
      </c>
      <c r="F35" s="4">
        <f t="shared" si="1"/>
        <v>-139.36734795462135</v>
      </c>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row>
    <row r="36" spans="1:54" ht="18.75" customHeight="1" x14ac:dyDescent="0.3">
      <c r="A36" t="s">
        <v>75</v>
      </c>
      <c r="B36" s="3">
        <v>2049</v>
      </c>
      <c r="C36" s="4">
        <v>2.6541353380000001</v>
      </c>
      <c r="D36" s="4">
        <v>-205.19440460000001</v>
      </c>
      <c r="E36" s="4">
        <f t="shared" si="0"/>
        <v>-77.311206275796934</v>
      </c>
      <c r="F36" s="4">
        <f t="shared" si="1"/>
        <v>-140.55177300939883</v>
      </c>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row>
    <row r="37" spans="1:54" ht="18.75" customHeight="1" x14ac:dyDescent="0.3">
      <c r="A37" t="s">
        <v>75</v>
      </c>
      <c r="B37" s="3">
        <v>2050</v>
      </c>
      <c r="C37" s="4">
        <v>2.6315789469999999</v>
      </c>
      <c r="D37" s="4">
        <v>-205.19440460000001</v>
      </c>
      <c r="E37" s="4">
        <f t="shared" si="0"/>
        <v>-77.973873758916355</v>
      </c>
      <c r="F37" s="4">
        <f t="shared" si="1"/>
        <v>-141.75650249370995</v>
      </c>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row>
    <row r="38" spans="1:54" ht="18.75" customHeight="1" x14ac:dyDescent="0.3">
      <c r="A38" t="s">
        <v>75</v>
      </c>
      <c r="B38" s="3">
        <v>2051</v>
      </c>
      <c r="C38" s="4">
        <v>2.6136719350000002</v>
      </c>
      <c r="D38" s="4">
        <v>-205.19440460000001</v>
      </c>
      <c r="E38" s="4">
        <f t="shared" si="0"/>
        <v>-78.508095010784132</v>
      </c>
      <c r="F38" s="4">
        <f t="shared" si="1"/>
        <v>-142.72771672960556</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row>
    <row r="39" spans="1:54" ht="18.75" customHeight="1" x14ac:dyDescent="0.3">
      <c r="A39" t="s">
        <v>75</v>
      </c>
      <c r="B39" s="3">
        <v>2052</v>
      </c>
      <c r="C39" s="4">
        <v>2.5994340980000001</v>
      </c>
      <c r="D39" s="4">
        <v>-205.19440460000001</v>
      </c>
      <c r="E39" s="4">
        <f t="shared" si="0"/>
        <v>-78.938106089273901</v>
      </c>
      <c r="F39" s="4">
        <f t="shared" si="1"/>
        <v>-143.50947687029995</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row>
    <row r="40" spans="1:54" ht="18.75" customHeight="1" x14ac:dyDescent="0.3">
      <c r="A40" t="s">
        <v>75</v>
      </c>
      <c r="B40" s="3">
        <v>2053</v>
      </c>
      <c r="C40" s="4">
        <v>2.5880996920000001</v>
      </c>
      <c r="D40" s="4">
        <v>-205.19440460000001</v>
      </c>
      <c r="E40" s="4">
        <f t="shared" si="0"/>
        <v>-79.283810138485194</v>
      </c>
      <c r="F40" s="4">
        <f t="shared" si="1"/>
        <v>-144.13796683176608</v>
      </c>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row>
    <row r="41" spans="1:54" ht="18.75" customHeight="1" x14ac:dyDescent="0.3">
      <c r="A41" t="s">
        <v>75</v>
      </c>
      <c r="B41" s="3">
        <v>2054</v>
      </c>
      <c r="C41" s="4">
        <v>2.5790677610000001</v>
      </c>
      <c r="D41" s="4">
        <v>-205.19440460000001</v>
      </c>
      <c r="E41" s="4">
        <f t="shared" si="0"/>
        <v>-79.561463139083457</v>
      </c>
      <c r="F41" s="4">
        <f t="shared" si="1"/>
        <v>-144.64273998685374</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row>
    <row r="42" spans="1:54" ht="18.75" customHeight="1" x14ac:dyDescent="0.3">
      <c r="A42" t="s">
        <v>75</v>
      </c>
      <c r="B42" s="3">
        <v>2055</v>
      </c>
      <c r="C42" s="4">
        <v>2.5718649149999999</v>
      </c>
      <c r="D42" s="4">
        <v>-205.19440460000001</v>
      </c>
      <c r="E42" s="4">
        <f t="shared" si="0"/>
        <v>-79.784285482194548</v>
      </c>
      <c r="F42" s="4">
        <f t="shared" si="1"/>
        <v>-145.04783100662971</v>
      </c>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row>
    <row r="43" spans="1:54" ht="18.75" customHeight="1" x14ac:dyDescent="0.3">
      <c r="A43" t="s">
        <v>75</v>
      </c>
      <c r="B43" s="3">
        <v>2056</v>
      </c>
      <c r="C43" s="4">
        <v>2.566117126</v>
      </c>
      <c r="D43" s="4">
        <v>-205.19440460000001</v>
      </c>
      <c r="E43" s="4">
        <f t="shared" si="0"/>
        <v>-79.962992538790303</v>
      </c>
      <c r="F43" s="4">
        <f t="shared" si="1"/>
        <v>-145.37272043552076</v>
      </c>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row>
    <row r="44" spans="1:54" ht="18.75" customHeight="1" x14ac:dyDescent="0.3">
      <c r="A44" t="s">
        <v>75</v>
      </c>
      <c r="B44" s="3">
        <v>2057</v>
      </c>
      <c r="C44" s="4">
        <v>2.561528144</v>
      </c>
      <c r="D44" s="4">
        <v>-205.19440460000001</v>
      </c>
      <c r="E44" s="4">
        <f t="shared" si="0"/>
        <v>-80.106246375093519</v>
      </c>
      <c r="F44" s="4">
        <f t="shared" si="1"/>
        <v>-145.63315590992002</v>
      </c>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row>
    <row r="45" spans="1:54" ht="18.75" customHeight="1" x14ac:dyDescent="0.3">
      <c r="A45" t="s">
        <v>75</v>
      </c>
      <c r="B45" s="3">
        <v>2058</v>
      </c>
      <c r="C45" s="4">
        <v>2.557862868</v>
      </c>
      <c r="D45" s="4">
        <v>-205.19440460000001</v>
      </c>
      <c r="E45" s="4">
        <f t="shared" si="0"/>
        <v>-80.221034195020039</v>
      </c>
      <c r="F45" s="4">
        <f t="shared" si="1"/>
        <v>-145.84184016654643</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ht="18.75" customHeight="1" x14ac:dyDescent="0.3">
      <c r="A46" t="s">
        <v>75</v>
      </c>
      <c r="B46" s="3">
        <v>2059</v>
      </c>
      <c r="C46" s="4">
        <v>2.5549344230000002</v>
      </c>
      <c r="D46" s="4">
        <v>-205.19440460000001</v>
      </c>
      <c r="E46" s="4">
        <f t="shared" si="0"/>
        <v>-80.312982890207039</v>
      </c>
      <c r="F46" s="4">
        <f t="shared" si="1"/>
        <v>-146.00900289439639</v>
      </c>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ht="18.75" customHeight="1" x14ac:dyDescent="0.3">
      <c r="A47" t="s">
        <v>75</v>
      </c>
      <c r="B47" s="3">
        <v>2060</v>
      </c>
      <c r="C47" s="4">
        <v>2.5525940820000002</v>
      </c>
      <c r="D47" s="4">
        <v>-205.19440460000001</v>
      </c>
      <c r="E47" s="4">
        <f t="shared" si="0"/>
        <v>-80.386617694900693</v>
      </c>
      <c r="F47" s="4">
        <f t="shared" si="1"/>
        <v>-146.14287096932946</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sheetData>
  <phoneticPr fontId="6"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AW5"/>
  <sheetViews>
    <sheetView workbookViewId="0">
      <selection activeCell="AW9" sqref="AW9"/>
    </sheetView>
  </sheetViews>
  <sheetFormatPr defaultRowHeight="14.4" x14ac:dyDescent="0.3"/>
  <cols>
    <col min="1" max="1" width="8.77734375" customWidth="1"/>
    <col min="2" max="16" width="5.6640625" style="6" bestFit="1" customWidth="1"/>
    <col min="17" max="17" width="5.6640625" style="11" bestFit="1" customWidth="1"/>
    <col min="18" max="18" width="6" style="11" customWidth="1"/>
    <col min="19" max="47" width="5.6640625" style="11" bestFit="1" customWidth="1"/>
    <col min="48" max="48" width="32.6640625" bestFit="1" customWidth="1"/>
    <col min="49" max="49" width="43.6640625" customWidth="1"/>
    <col min="50" max="54" width="13.5546875" bestFit="1" customWidth="1"/>
  </cols>
  <sheetData>
    <row r="1" spans="1:49" ht="19.5" customHeight="1" thickBot="1" x14ac:dyDescent="0.35">
      <c r="A1" s="119" t="s">
        <v>61</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46">
        <v>2060</v>
      </c>
      <c r="AV1" s="305" t="s">
        <v>184</v>
      </c>
      <c r="AW1" s="306"/>
    </row>
    <row r="2" spans="1:49" ht="19.5" customHeight="1" x14ac:dyDescent="0.3">
      <c r="A2" s="130" t="s">
        <v>62</v>
      </c>
      <c r="B2" s="223">
        <v>3.6</v>
      </c>
      <c r="C2" s="224">
        <v>3.6</v>
      </c>
      <c r="D2" s="224">
        <v>3.6</v>
      </c>
      <c r="E2" s="224">
        <v>3.6</v>
      </c>
      <c r="F2" s="224">
        <v>3.6</v>
      </c>
      <c r="G2" s="209">
        <v>3.6</v>
      </c>
      <c r="H2" s="224">
        <f t="shared" ref="H2:P2" si="0">$G2+(H1-$G$1)*($Q2-$G2)/($Q$1-$G$1)</f>
        <v>3.74</v>
      </c>
      <c r="I2" s="224">
        <f t="shared" si="0"/>
        <v>3.88</v>
      </c>
      <c r="J2" s="224">
        <f t="shared" si="0"/>
        <v>4.0199999999999996</v>
      </c>
      <c r="K2" s="224">
        <f t="shared" si="0"/>
        <v>4.16</v>
      </c>
      <c r="L2" s="224">
        <f t="shared" si="0"/>
        <v>4.3</v>
      </c>
      <c r="M2" s="224">
        <f t="shared" si="0"/>
        <v>4.4399999999999995</v>
      </c>
      <c r="N2" s="224">
        <f t="shared" si="0"/>
        <v>4.58</v>
      </c>
      <c r="O2" s="224">
        <f t="shared" si="0"/>
        <v>4.72</v>
      </c>
      <c r="P2" s="224">
        <f t="shared" si="0"/>
        <v>4.8600000000000003</v>
      </c>
      <c r="Q2" s="209">
        <v>5</v>
      </c>
      <c r="R2" s="224">
        <f t="shared" ref="R2:AJ2" si="1">$Q2+(R1-$Q$1)*($AK2-$Q2)/($AK$1-$Q$1)</f>
        <v>7.8100000000000005</v>
      </c>
      <c r="S2" s="224">
        <f t="shared" si="1"/>
        <v>10.620000000000001</v>
      </c>
      <c r="T2" s="224">
        <f t="shared" si="1"/>
        <v>13.430000000000001</v>
      </c>
      <c r="U2" s="224">
        <f t="shared" si="1"/>
        <v>16.240000000000002</v>
      </c>
      <c r="V2" s="224">
        <f t="shared" si="1"/>
        <v>19.05</v>
      </c>
      <c r="W2" s="224">
        <f t="shared" si="1"/>
        <v>21.860000000000003</v>
      </c>
      <c r="X2" s="224">
        <f t="shared" si="1"/>
        <v>24.67</v>
      </c>
      <c r="Y2" s="224">
        <f t="shared" si="1"/>
        <v>27.48</v>
      </c>
      <c r="Z2" s="224">
        <f t="shared" si="1"/>
        <v>30.29</v>
      </c>
      <c r="AA2" s="224">
        <f t="shared" si="1"/>
        <v>33.1</v>
      </c>
      <c r="AB2" s="224">
        <f t="shared" si="1"/>
        <v>35.910000000000004</v>
      </c>
      <c r="AC2" s="224">
        <f t="shared" si="1"/>
        <v>38.720000000000006</v>
      </c>
      <c r="AD2" s="224">
        <f t="shared" si="1"/>
        <v>41.53</v>
      </c>
      <c r="AE2" s="224">
        <f t="shared" si="1"/>
        <v>44.34</v>
      </c>
      <c r="AF2" s="224">
        <f t="shared" si="1"/>
        <v>47.15</v>
      </c>
      <c r="AG2" s="224">
        <f t="shared" si="1"/>
        <v>49.96</v>
      </c>
      <c r="AH2" s="224">
        <f t="shared" si="1"/>
        <v>52.77</v>
      </c>
      <c r="AI2" s="224">
        <f t="shared" si="1"/>
        <v>55.58</v>
      </c>
      <c r="AJ2" s="224">
        <f t="shared" si="1"/>
        <v>58.39</v>
      </c>
      <c r="AK2" s="209">
        <v>61.2</v>
      </c>
      <c r="AL2" s="224">
        <f t="shared" ref="AL2:AU4" si="2">_xlfn.FORECAST.LINEAR(AL$1,$AF2:$AJ2,$AF$1:$AJ$1)</f>
        <v>64.010000000001128</v>
      </c>
      <c r="AM2" s="224">
        <f t="shared" si="2"/>
        <v>66.820000000000618</v>
      </c>
      <c r="AN2" s="224">
        <f t="shared" si="2"/>
        <v>69.630000000001019</v>
      </c>
      <c r="AO2" s="224">
        <f t="shared" si="2"/>
        <v>72.440000000000509</v>
      </c>
      <c r="AP2" s="224">
        <f t="shared" si="2"/>
        <v>75.250000000000909</v>
      </c>
      <c r="AQ2" s="224">
        <f t="shared" si="2"/>
        <v>78.0600000000004</v>
      </c>
      <c r="AR2" s="224">
        <f t="shared" si="2"/>
        <v>80.8700000000008</v>
      </c>
      <c r="AS2" s="224">
        <f t="shared" si="2"/>
        <v>83.680000000001201</v>
      </c>
      <c r="AT2" s="224">
        <f t="shared" si="2"/>
        <v>86.490000000000691</v>
      </c>
      <c r="AU2" s="225">
        <f t="shared" si="2"/>
        <v>89.300000000001091</v>
      </c>
      <c r="AV2" s="226" t="s">
        <v>185</v>
      </c>
      <c r="AW2" s="195" t="s">
        <v>63</v>
      </c>
    </row>
    <row r="3" spans="1:49" ht="19.5" customHeight="1" x14ac:dyDescent="0.3">
      <c r="A3" s="133" t="s">
        <v>64</v>
      </c>
      <c r="B3" s="221">
        <v>18</v>
      </c>
      <c r="C3" s="214">
        <v>18</v>
      </c>
      <c r="D3" s="214">
        <v>18</v>
      </c>
      <c r="E3" s="214">
        <v>18</v>
      </c>
      <c r="F3" s="214">
        <v>18</v>
      </c>
      <c r="G3" s="212">
        <v>18</v>
      </c>
      <c r="H3" s="214">
        <f t="shared" ref="H3:Q4" si="3">$G3+(H$1-$G$1)*($AK3-$G3)/($AK$1-$G$1)</f>
        <v>18.600000000000001</v>
      </c>
      <c r="I3" s="214">
        <f t="shared" si="3"/>
        <v>19.2</v>
      </c>
      <c r="J3" s="214">
        <f t="shared" si="3"/>
        <v>19.8</v>
      </c>
      <c r="K3" s="214">
        <f t="shared" si="3"/>
        <v>20.399999999999999</v>
      </c>
      <c r="L3" s="214">
        <f t="shared" si="3"/>
        <v>21</v>
      </c>
      <c r="M3" s="214">
        <f t="shared" si="3"/>
        <v>21.6</v>
      </c>
      <c r="N3" s="214">
        <f t="shared" si="3"/>
        <v>22.2</v>
      </c>
      <c r="O3" s="214">
        <f t="shared" si="3"/>
        <v>22.8</v>
      </c>
      <c r="P3" s="214">
        <f t="shared" si="3"/>
        <v>23.4</v>
      </c>
      <c r="Q3" s="214">
        <f t="shared" si="3"/>
        <v>24</v>
      </c>
      <c r="R3" s="214">
        <f t="shared" ref="R3:AA4" si="4">$G3+(R$1-$G$1)*($AK3-$G3)/($AK$1-$G$1)</f>
        <v>24.6</v>
      </c>
      <c r="S3" s="214">
        <f t="shared" si="4"/>
        <v>25.2</v>
      </c>
      <c r="T3" s="214">
        <f t="shared" si="4"/>
        <v>25.8</v>
      </c>
      <c r="U3" s="214">
        <f t="shared" si="4"/>
        <v>26.4</v>
      </c>
      <c r="V3" s="214">
        <f t="shared" si="4"/>
        <v>27</v>
      </c>
      <c r="W3" s="214">
        <f t="shared" si="4"/>
        <v>27.6</v>
      </c>
      <c r="X3" s="214">
        <f t="shared" si="4"/>
        <v>28.2</v>
      </c>
      <c r="Y3" s="214">
        <f t="shared" si="4"/>
        <v>28.8</v>
      </c>
      <c r="Z3" s="214">
        <f t="shared" si="4"/>
        <v>29.4</v>
      </c>
      <c r="AA3" s="214">
        <f t="shared" si="4"/>
        <v>30</v>
      </c>
      <c r="AB3" s="214">
        <f t="shared" ref="AB3:AJ4" si="5">$G3+(AB$1-$G$1)*($AK3-$G3)/($AK$1-$G$1)</f>
        <v>30.6</v>
      </c>
      <c r="AC3" s="214">
        <f t="shared" si="5"/>
        <v>31.2</v>
      </c>
      <c r="AD3" s="214">
        <f t="shared" si="5"/>
        <v>31.8</v>
      </c>
      <c r="AE3" s="214">
        <f t="shared" si="5"/>
        <v>32.4</v>
      </c>
      <c r="AF3" s="214">
        <f t="shared" si="5"/>
        <v>33</v>
      </c>
      <c r="AG3" s="214">
        <f t="shared" si="5"/>
        <v>33.6</v>
      </c>
      <c r="AH3" s="214">
        <f t="shared" si="5"/>
        <v>34.200000000000003</v>
      </c>
      <c r="AI3" s="214">
        <f t="shared" si="5"/>
        <v>34.799999999999997</v>
      </c>
      <c r="AJ3" s="214">
        <f t="shared" si="5"/>
        <v>35.4</v>
      </c>
      <c r="AK3" s="212">
        <f>G3*2</f>
        <v>36</v>
      </c>
      <c r="AL3" s="214">
        <f t="shared" si="2"/>
        <v>36.599999999999909</v>
      </c>
      <c r="AM3" s="214">
        <f t="shared" si="2"/>
        <v>37.200000000000045</v>
      </c>
      <c r="AN3" s="214">
        <f t="shared" si="2"/>
        <v>37.799999999999955</v>
      </c>
      <c r="AO3" s="214">
        <f t="shared" si="2"/>
        <v>38.399999999999864</v>
      </c>
      <c r="AP3" s="214">
        <f t="shared" si="2"/>
        <v>39</v>
      </c>
      <c r="AQ3" s="214">
        <f t="shared" si="2"/>
        <v>39.599999999999909</v>
      </c>
      <c r="AR3" s="214">
        <f t="shared" si="2"/>
        <v>40.200000000000045</v>
      </c>
      <c r="AS3" s="214">
        <f t="shared" si="2"/>
        <v>40.799999999999955</v>
      </c>
      <c r="AT3" s="214">
        <f t="shared" si="2"/>
        <v>41.399999999999864</v>
      </c>
      <c r="AU3" s="217">
        <f t="shared" si="2"/>
        <v>42</v>
      </c>
      <c r="AV3" s="215" t="s">
        <v>186</v>
      </c>
      <c r="AW3" s="99" t="s">
        <v>65</v>
      </c>
    </row>
    <row r="4" spans="1:49" ht="19.5" customHeight="1" x14ac:dyDescent="0.3">
      <c r="A4" s="133" t="s">
        <v>66</v>
      </c>
      <c r="B4" s="221">
        <v>27</v>
      </c>
      <c r="C4" s="214">
        <v>27</v>
      </c>
      <c r="D4" s="214">
        <v>27</v>
      </c>
      <c r="E4" s="214">
        <v>27</v>
      </c>
      <c r="F4" s="214">
        <v>27</v>
      </c>
      <c r="G4" s="212">
        <v>27</v>
      </c>
      <c r="H4" s="214">
        <f t="shared" si="3"/>
        <v>27.9</v>
      </c>
      <c r="I4" s="214">
        <f t="shared" si="3"/>
        <v>28.8</v>
      </c>
      <c r="J4" s="214">
        <f t="shared" si="3"/>
        <v>29.7</v>
      </c>
      <c r="K4" s="214">
        <f t="shared" si="3"/>
        <v>30.6</v>
      </c>
      <c r="L4" s="214">
        <f t="shared" si="3"/>
        <v>31.5</v>
      </c>
      <c r="M4" s="214">
        <f t="shared" si="3"/>
        <v>32.4</v>
      </c>
      <c r="N4" s="214">
        <f t="shared" si="3"/>
        <v>33.299999999999997</v>
      </c>
      <c r="O4" s="214">
        <f t="shared" si="3"/>
        <v>34.200000000000003</v>
      </c>
      <c r="P4" s="214">
        <f t="shared" si="3"/>
        <v>35.1</v>
      </c>
      <c r="Q4" s="214">
        <f t="shared" si="3"/>
        <v>36</v>
      </c>
      <c r="R4" s="214">
        <f t="shared" si="4"/>
        <v>36.9</v>
      </c>
      <c r="S4" s="214">
        <f t="shared" si="4"/>
        <v>37.799999999999997</v>
      </c>
      <c r="T4" s="214">
        <f t="shared" si="4"/>
        <v>38.700000000000003</v>
      </c>
      <c r="U4" s="214">
        <f t="shared" si="4"/>
        <v>39.6</v>
      </c>
      <c r="V4" s="214">
        <f t="shared" si="4"/>
        <v>40.5</v>
      </c>
      <c r="W4" s="214">
        <f t="shared" si="4"/>
        <v>41.4</v>
      </c>
      <c r="X4" s="214">
        <f t="shared" si="4"/>
        <v>42.3</v>
      </c>
      <c r="Y4" s="214">
        <f t="shared" si="4"/>
        <v>43.2</v>
      </c>
      <c r="Z4" s="214">
        <f t="shared" si="4"/>
        <v>44.1</v>
      </c>
      <c r="AA4" s="214">
        <f t="shared" si="4"/>
        <v>45</v>
      </c>
      <c r="AB4" s="214">
        <f t="shared" si="5"/>
        <v>45.9</v>
      </c>
      <c r="AC4" s="214">
        <f t="shared" si="5"/>
        <v>46.8</v>
      </c>
      <c r="AD4" s="214">
        <f t="shared" si="5"/>
        <v>47.7</v>
      </c>
      <c r="AE4" s="214">
        <f t="shared" si="5"/>
        <v>48.6</v>
      </c>
      <c r="AF4" s="214">
        <f t="shared" si="5"/>
        <v>49.5</v>
      </c>
      <c r="AG4" s="214">
        <f t="shared" si="5"/>
        <v>50.4</v>
      </c>
      <c r="AH4" s="214">
        <f t="shared" si="5"/>
        <v>51.3</v>
      </c>
      <c r="AI4" s="214">
        <f t="shared" si="5"/>
        <v>52.2</v>
      </c>
      <c r="AJ4" s="214">
        <f t="shared" si="5"/>
        <v>53.1</v>
      </c>
      <c r="AK4" s="212">
        <f>2*G4</f>
        <v>54</v>
      </c>
      <c r="AL4" s="214">
        <f>_xlfn.FORECAST.LINEAR(R1,$N$5:$Q$5,$N$1:$Q$1)</f>
        <v>46.872000000000298</v>
      </c>
      <c r="AM4" s="214">
        <f t="shared" si="2"/>
        <v>55.799999999999955</v>
      </c>
      <c r="AN4" s="214">
        <f t="shared" si="2"/>
        <v>56.700000000000045</v>
      </c>
      <c r="AO4" s="214">
        <f t="shared" si="2"/>
        <v>57.600000000000136</v>
      </c>
      <c r="AP4" s="214">
        <f t="shared" si="2"/>
        <v>58.5</v>
      </c>
      <c r="AQ4" s="214">
        <f t="shared" si="2"/>
        <v>59.400000000000091</v>
      </c>
      <c r="AR4" s="214">
        <f t="shared" si="2"/>
        <v>60.299999999999955</v>
      </c>
      <c r="AS4" s="214">
        <f t="shared" si="2"/>
        <v>61.200000000000045</v>
      </c>
      <c r="AT4" s="214">
        <f t="shared" si="2"/>
        <v>62.100000000000136</v>
      </c>
      <c r="AU4" s="217">
        <f t="shared" si="2"/>
        <v>63</v>
      </c>
      <c r="AV4" s="215" t="s">
        <v>185</v>
      </c>
      <c r="AW4" s="99" t="s">
        <v>67</v>
      </c>
    </row>
    <row r="5" spans="1:49" ht="19.5" customHeight="1" thickBot="1" x14ac:dyDescent="0.35">
      <c r="A5" s="134" t="s">
        <v>68</v>
      </c>
      <c r="B5" s="222">
        <v>13.872</v>
      </c>
      <c r="C5" s="218">
        <v>13.872</v>
      </c>
      <c r="D5" s="218">
        <v>13.872</v>
      </c>
      <c r="E5" s="218">
        <v>13.872</v>
      </c>
      <c r="F5" s="218">
        <v>13.872</v>
      </c>
      <c r="G5" s="219">
        <v>13.872</v>
      </c>
      <c r="H5" s="218">
        <f t="shared" ref="H5:P5" si="6">$G5+(H$1-$G$1)*($Q5-$G5)/($Q$1-$G$1)</f>
        <v>16.872</v>
      </c>
      <c r="I5" s="218">
        <f t="shared" si="6"/>
        <v>19.872</v>
      </c>
      <c r="J5" s="218">
        <f t="shared" si="6"/>
        <v>22.872</v>
      </c>
      <c r="K5" s="218">
        <f t="shared" si="6"/>
        <v>25.872</v>
      </c>
      <c r="L5" s="218">
        <f t="shared" si="6"/>
        <v>28.872</v>
      </c>
      <c r="M5" s="218">
        <f t="shared" si="6"/>
        <v>31.872</v>
      </c>
      <c r="N5" s="218">
        <f t="shared" si="6"/>
        <v>34.872</v>
      </c>
      <c r="O5" s="218">
        <f t="shared" si="6"/>
        <v>37.872</v>
      </c>
      <c r="P5" s="218">
        <f t="shared" si="6"/>
        <v>40.872</v>
      </c>
      <c r="Q5" s="219">
        <f>G5+30</f>
        <v>43.872</v>
      </c>
      <c r="R5" s="218">
        <f>_xlfn.FORECAST.LINEAR(R1,$N$5:$Q$5,$N$1:$Q$1)</f>
        <v>46.872000000000298</v>
      </c>
      <c r="S5" s="218">
        <f t="shared" ref="S5:AU5" si="7">_xlfn.FORECAST.LINEAR(S1,$N$5:$Q$5,$N$1:$Q$1)</f>
        <v>49.872000000000298</v>
      </c>
      <c r="T5" s="218">
        <f t="shared" si="7"/>
        <v>52.872000000000298</v>
      </c>
      <c r="U5" s="218">
        <f t="shared" si="7"/>
        <v>55.872000000000298</v>
      </c>
      <c r="V5" s="218">
        <f t="shared" si="7"/>
        <v>58.872000000000298</v>
      </c>
      <c r="W5" s="218">
        <f t="shared" si="7"/>
        <v>61.872000000000298</v>
      </c>
      <c r="X5" s="218">
        <f t="shared" si="7"/>
        <v>64.872000000000298</v>
      </c>
      <c r="Y5" s="218">
        <f t="shared" si="7"/>
        <v>67.872000000000298</v>
      </c>
      <c r="Z5" s="218">
        <f t="shared" si="7"/>
        <v>70.872000000000298</v>
      </c>
      <c r="AA5" s="218">
        <f t="shared" si="7"/>
        <v>73.872000000000298</v>
      </c>
      <c r="AB5" s="218">
        <f t="shared" si="7"/>
        <v>76.872000000000298</v>
      </c>
      <c r="AC5" s="218">
        <f t="shared" si="7"/>
        <v>79.872000000000298</v>
      </c>
      <c r="AD5" s="218">
        <f t="shared" si="7"/>
        <v>82.872000000000298</v>
      </c>
      <c r="AE5" s="218">
        <f t="shared" si="7"/>
        <v>85.872000000000298</v>
      </c>
      <c r="AF5" s="218">
        <f t="shared" si="7"/>
        <v>88.872000000000298</v>
      </c>
      <c r="AG5" s="218">
        <f t="shared" si="7"/>
        <v>91.872000000000298</v>
      </c>
      <c r="AH5" s="218">
        <f t="shared" si="7"/>
        <v>94.872000000000298</v>
      </c>
      <c r="AI5" s="218">
        <f t="shared" si="7"/>
        <v>97.872000000000298</v>
      </c>
      <c r="AJ5" s="218">
        <f t="shared" si="7"/>
        <v>100.8720000000003</v>
      </c>
      <c r="AK5" s="218">
        <f t="shared" si="7"/>
        <v>103.8720000000003</v>
      </c>
      <c r="AL5" s="218">
        <f t="shared" si="7"/>
        <v>106.8720000000003</v>
      </c>
      <c r="AM5" s="218">
        <f t="shared" si="7"/>
        <v>109.8720000000003</v>
      </c>
      <c r="AN5" s="218">
        <f t="shared" si="7"/>
        <v>112.8720000000003</v>
      </c>
      <c r="AO5" s="218">
        <f t="shared" si="7"/>
        <v>115.8720000000003</v>
      </c>
      <c r="AP5" s="218">
        <f t="shared" si="7"/>
        <v>118.8720000000003</v>
      </c>
      <c r="AQ5" s="218">
        <f t="shared" si="7"/>
        <v>121.8720000000003</v>
      </c>
      <c r="AR5" s="218">
        <f t="shared" si="7"/>
        <v>124.8720000000003</v>
      </c>
      <c r="AS5" s="218">
        <f t="shared" si="7"/>
        <v>127.8720000000003</v>
      </c>
      <c r="AT5" s="218">
        <f t="shared" si="7"/>
        <v>130.8720000000003</v>
      </c>
      <c r="AU5" s="220">
        <f t="shared" si="7"/>
        <v>133.8720000000003</v>
      </c>
      <c r="AV5" s="216" t="s">
        <v>185</v>
      </c>
      <c r="AW5" s="94" t="s">
        <v>69</v>
      </c>
    </row>
  </sheetData>
  <mergeCells count="1">
    <mergeCell ref="AV1:AW1"/>
  </mergeCells>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9"/>
  <sheetViews>
    <sheetView workbookViewId="0"/>
  </sheetViews>
  <sheetFormatPr defaultRowHeight="14.4" x14ac:dyDescent="0.3"/>
  <cols>
    <col min="1" max="1" width="24.5546875" bestFit="1" customWidth="1"/>
  </cols>
  <sheetData>
    <row r="1" spans="1:1" ht="18.75" customHeight="1" x14ac:dyDescent="0.3">
      <c r="A1" t="s">
        <v>2</v>
      </c>
    </row>
    <row r="2" spans="1:1" ht="18.75" customHeight="1" x14ac:dyDescent="0.3">
      <c r="A2" t="s">
        <v>143</v>
      </c>
    </row>
    <row r="3" spans="1:1" ht="18.75" customHeight="1" x14ac:dyDescent="0.3">
      <c r="A3" t="s">
        <v>144</v>
      </c>
    </row>
    <row r="4" spans="1:1" ht="18.75" customHeight="1" x14ac:dyDescent="0.3">
      <c r="A4" t="s">
        <v>145</v>
      </c>
    </row>
    <row r="5" spans="1:1" ht="18.75" customHeight="1" x14ac:dyDescent="0.3">
      <c r="A5" t="s">
        <v>146</v>
      </c>
    </row>
    <row r="6" spans="1:1" ht="18.75" customHeight="1" x14ac:dyDescent="0.3">
      <c r="A6" t="s">
        <v>62</v>
      </c>
    </row>
    <row r="7" spans="1:1" ht="18.75" customHeight="1" x14ac:dyDescent="0.3">
      <c r="A7" t="s">
        <v>64</v>
      </c>
    </row>
    <row r="8" spans="1:1" ht="18.75" customHeight="1" x14ac:dyDescent="0.3">
      <c r="A8" t="s">
        <v>66</v>
      </c>
    </row>
    <row r="9" spans="1:1" ht="18.75" customHeight="1" x14ac:dyDescent="0.3">
      <c r="A9" t="s">
        <v>68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AV4"/>
  <sheetViews>
    <sheetView workbookViewId="0"/>
  </sheetViews>
  <sheetFormatPr defaultRowHeight="14.4" x14ac:dyDescent="0.3"/>
  <cols>
    <col min="1" max="1" width="12.5546875" bestFit="1" customWidth="1"/>
    <col min="2" max="47" width="13.5546875" style="5" bestFit="1" customWidth="1"/>
    <col min="48" max="48" width="13.5546875" bestFit="1" customWidth="1"/>
  </cols>
  <sheetData>
    <row r="1" spans="1:48" ht="18.75" customHeight="1" x14ac:dyDescent="0.3">
      <c r="A1" t="s">
        <v>50</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c r="AL1" s="3">
        <v>2051</v>
      </c>
      <c r="AM1" s="3">
        <v>2052</v>
      </c>
      <c r="AN1" s="3">
        <v>2053</v>
      </c>
      <c r="AO1" s="3">
        <v>2054</v>
      </c>
      <c r="AP1" s="3">
        <v>2055</v>
      </c>
      <c r="AQ1" s="3">
        <v>2056</v>
      </c>
      <c r="AR1" s="3">
        <v>2057</v>
      </c>
      <c r="AS1" s="3">
        <v>2058</v>
      </c>
      <c r="AT1" s="3">
        <v>2059</v>
      </c>
      <c r="AU1" s="3">
        <v>2060</v>
      </c>
    </row>
    <row r="2" spans="1:48" ht="18.75" customHeight="1" x14ac:dyDescent="0.3">
      <c r="A2" t="s">
        <v>57</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v>0</v>
      </c>
      <c r="AM2" s="3">
        <v>0</v>
      </c>
      <c r="AN2" s="3">
        <v>0</v>
      </c>
      <c r="AO2" s="3">
        <v>0</v>
      </c>
      <c r="AP2" s="3">
        <v>0</v>
      </c>
      <c r="AQ2" s="3">
        <v>0</v>
      </c>
      <c r="AR2" s="3">
        <v>0</v>
      </c>
      <c r="AS2" s="3">
        <v>0</v>
      </c>
      <c r="AT2" s="3">
        <v>0</v>
      </c>
      <c r="AU2" s="3">
        <v>0</v>
      </c>
      <c r="AV2" t="s">
        <v>58</v>
      </c>
    </row>
    <row r="3" spans="1:48" ht="18.75" customHeight="1" x14ac:dyDescent="0.3">
      <c r="A3" t="s">
        <v>59</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c r="AP3" s="3">
        <v>0</v>
      </c>
      <c r="AQ3" s="3">
        <v>0</v>
      </c>
      <c r="AR3" s="3">
        <v>0</v>
      </c>
      <c r="AS3" s="3">
        <v>0</v>
      </c>
      <c r="AT3" s="3">
        <v>0</v>
      </c>
      <c r="AU3" s="3">
        <v>0</v>
      </c>
    </row>
    <row r="4" spans="1:48" ht="18.75" customHeight="1" x14ac:dyDescent="0.3">
      <c r="A4" t="s">
        <v>60</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c r="AP4" s="3">
        <v>0</v>
      </c>
      <c r="AQ4" s="3">
        <v>0</v>
      </c>
      <c r="AR4" s="3">
        <v>0</v>
      </c>
      <c r="AS4" s="3">
        <v>0</v>
      </c>
      <c r="AT4" s="3">
        <v>0</v>
      </c>
      <c r="AU4" s="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heetPr>
  <dimension ref="A1:E5"/>
  <sheetViews>
    <sheetView workbookViewId="0"/>
  </sheetViews>
  <sheetFormatPr defaultRowHeight="14.4" x14ac:dyDescent="0.3"/>
  <cols>
    <col min="1" max="1" width="14.44140625" bestFit="1" customWidth="1"/>
    <col min="2" max="2" width="14.33203125" bestFit="1" customWidth="1"/>
    <col min="3" max="3" width="14.88671875" bestFit="1" customWidth="1"/>
    <col min="4" max="4" width="21.33203125" style="5" bestFit="1" customWidth="1"/>
    <col min="5" max="5" width="9.33203125" style="5" bestFit="1" customWidth="1"/>
  </cols>
  <sheetData>
    <row r="1" spans="1:5" ht="18.75" customHeight="1" x14ac:dyDescent="0.3">
      <c r="A1" s="9" t="s">
        <v>49</v>
      </c>
      <c r="B1" t="s">
        <v>50</v>
      </c>
      <c r="C1" t="s">
        <v>41</v>
      </c>
      <c r="D1" s="3" t="s">
        <v>51</v>
      </c>
      <c r="E1" s="3" t="s">
        <v>2</v>
      </c>
    </row>
    <row r="2" spans="1:5" ht="18.75" customHeight="1" x14ac:dyDescent="0.3">
      <c r="A2" t="s">
        <v>52</v>
      </c>
      <c r="B2" t="s">
        <v>53</v>
      </c>
      <c r="C2" t="s">
        <v>44</v>
      </c>
      <c r="D2" s="3">
        <v>1</v>
      </c>
      <c r="E2" s="3">
        <v>1</v>
      </c>
    </row>
    <row r="3" spans="1:5" ht="18.75" customHeight="1" x14ac:dyDescent="0.3">
      <c r="A3" t="s">
        <v>52</v>
      </c>
      <c r="B3" t="s">
        <v>54</v>
      </c>
      <c r="C3" t="s">
        <v>46</v>
      </c>
      <c r="D3" s="3">
        <v>1</v>
      </c>
      <c r="E3" s="3">
        <v>1</v>
      </c>
    </row>
    <row r="4" spans="1:5" ht="18.75" customHeight="1" x14ac:dyDescent="0.3">
      <c r="A4" t="s">
        <v>52</v>
      </c>
      <c r="B4" t="s">
        <v>55</v>
      </c>
      <c r="C4" t="s">
        <v>47</v>
      </c>
      <c r="D4" s="3">
        <v>1</v>
      </c>
      <c r="E4" s="3">
        <v>1</v>
      </c>
    </row>
    <row r="5" spans="1:5" ht="18.75" customHeight="1" x14ac:dyDescent="0.3">
      <c r="A5" t="s">
        <v>52</v>
      </c>
      <c r="B5" t="s">
        <v>56</v>
      </c>
      <c r="C5" t="s">
        <v>48</v>
      </c>
      <c r="D5" s="3">
        <v>1</v>
      </c>
      <c r="E5" s="3">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heetPr>
  <dimension ref="A1:E5"/>
  <sheetViews>
    <sheetView workbookViewId="0"/>
  </sheetViews>
  <sheetFormatPr defaultRowHeight="14.4" x14ac:dyDescent="0.3"/>
  <cols>
    <col min="1" max="1" width="15.109375" bestFit="1" customWidth="1"/>
    <col min="2" max="2" width="14" bestFit="1" customWidth="1"/>
    <col min="3" max="3" width="13.109375" bestFit="1" customWidth="1"/>
    <col min="4" max="5" width="13.5546875" style="5" bestFit="1" customWidth="1"/>
  </cols>
  <sheetData>
    <row r="1" spans="1:5" ht="18.75" customHeight="1" x14ac:dyDescent="0.3">
      <c r="A1" s="9" t="s">
        <v>49</v>
      </c>
      <c r="B1" t="s">
        <v>50</v>
      </c>
      <c r="C1" t="s">
        <v>41</v>
      </c>
      <c r="D1" s="3" t="s">
        <v>51</v>
      </c>
      <c r="E1" s="3" t="s">
        <v>2</v>
      </c>
    </row>
    <row r="2" spans="1:5" ht="18.75" customHeight="1" x14ac:dyDescent="0.3">
      <c r="A2" t="s">
        <v>52</v>
      </c>
      <c r="B2" t="s">
        <v>53</v>
      </c>
      <c r="C2" t="s">
        <v>44</v>
      </c>
      <c r="D2" s="3">
        <v>2</v>
      </c>
      <c r="E2" s="3">
        <v>1</v>
      </c>
    </row>
    <row r="3" spans="1:5" ht="18.75" customHeight="1" x14ac:dyDescent="0.3">
      <c r="A3" t="s">
        <v>52</v>
      </c>
      <c r="B3" t="s">
        <v>54</v>
      </c>
      <c r="C3" t="s">
        <v>46</v>
      </c>
      <c r="D3" s="3">
        <v>2</v>
      </c>
      <c r="E3" s="3">
        <v>1</v>
      </c>
    </row>
    <row r="4" spans="1:5" ht="18.75" customHeight="1" x14ac:dyDescent="0.3">
      <c r="A4" t="s">
        <v>52</v>
      </c>
      <c r="B4" t="s">
        <v>55</v>
      </c>
      <c r="C4" t="s">
        <v>47</v>
      </c>
      <c r="D4" s="3">
        <v>2</v>
      </c>
      <c r="E4" s="3">
        <v>1</v>
      </c>
    </row>
    <row r="5" spans="1:5" ht="18.75" customHeight="1" x14ac:dyDescent="0.3">
      <c r="A5" t="s">
        <v>52</v>
      </c>
      <c r="B5" t="s">
        <v>56</v>
      </c>
      <c r="C5" t="s">
        <v>48</v>
      </c>
      <c r="D5" s="3">
        <v>2</v>
      </c>
      <c r="E5" s="3">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heetPr>
  <dimension ref="A1:C1"/>
  <sheetViews>
    <sheetView workbookViewId="0"/>
  </sheetViews>
  <sheetFormatPr defaultRowHeight="14.4" x14ac:dyDescent="0.3"/>
  <cols>
    <col min="1" max="3" width="13.5546875" bestFit="1" customWidth="1"/>
  </cols>
  <sheetData>
    <row r="1" spans="1:3" ht="18.75" customHeight="1" x14ac:dyDescent="0.3">
      <c r="A1" s="9" t="s">
        <v>49</v>
      </c>
      <c r="B1" t="s">
        <v>41</v>
      </c>
      <c r="C1" t="s">
        <v>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heetPr>
  <dimension ref="A1:C1"/>
  <sheetViews>
    <sheetView workbookViewId="0"/>
  </sheetViews>
  <sheetFormatPr defaultRowHeight="14.4" x14ac:dyDescent="0.3"/>
  <cols>
    <col min="1" max="3" width="13.5546875" bestFit="1" customWidth="1"/>
  </cols>
  <sheetData>
    <row r="1" spans="1:3" ht="18.75" customHeight="1" x14ac:dyDescent="0.3">
      <c r="A1" s="9" t="s">
        <v>49</v>
      </c>
      <c r="B1" t="s">
        <v>41</v>
      </c>
      <c r="C1" t="s">
        <v>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heetPr>
  <dimension ref="A1:C5"/>
  <sheetViews>
    <sheetView workbookViewId="0">
      <selection activeCell="E10" sqref="E10"/>
    </sheetView>
  </sheetViews>
  <sheetFormatPr defaultRowHeight="14.4" x14ac:dyDescent="0.3"/>
  <cols>
    <col min="1" max="1" width="11.109375" bestFit="1" customWidth="1"/>
    <col min="2" max="2" width="13.5546875" style="5" bestFit="1" customWidth="1"/>
    <col min="3" max="3" width="16.33203125" bestFit="1" customWidth="1"/>
  </cols>
  <sheetData>
    <row r="1" spans="1:3" ht="18.75" customHeight="1" x14ac:dyDescent="0.3">
      <c r="A1" s="136" t="s">
        <v>41</v>
      </c>
      <c r="B1" s="227" t="s">
        <v>2</v>
      </c>
      <c r="C1" s="65" t="s">
        <v>42</v>
      </c>
    </row>
    <row r="2" spans="1:3" ht="18.75" customHeight="1" x14ac:dyDescent="0.3">
      <c r="A2" s="136" t="s">
        <v>44</v>
      </c>
      <c r="B2" s="139">
        <v>40</v>
      </c>
      <c r="C2" s="78" t="s">
        <v>45</v>
      </c>
    </row>
    <row r="3" spans="1:3" ht="18.75" customHeight="1" x14ac:dyDescent="0.3">
      <c r="A3" s="136" t="s">
        <v>46</v>
      </c>
      <c r="B3" s="139">
        <v>40</v>
      </c>
      <c r="C3" s="78" t="s">
        <v>45</v>
      </c>
    </row>
    <row r="4" spans="1:3" ht="18.75" customHeight="1" x14ac:dyDescent="0.3">
      <c r="A4" s="136" t="s">
        <v>47</v>
      </c>
      <c r="B4" s="139">
        <v>40</v>
      </c>
      <c r="C4" s="78" t="s">
        <v>45</v>
      </c>
    </row>
    <row r="5" spans="1:3" ht="18.75" customHeight="1" x14ac:dyDescent="0.3">
      <c r="A5" s="136" t="s">
        <v>48</v>
      </c>
      <c r="B5" s="139">
        <v>40</v>
      </c>
      <c r="C5" s="78" t="s">
        <v>45</v>
      </c>
    </row>
  </sheetData>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heetPr>
  <dimension ref="A1:AV5"/>
  <sheetViews>
    <sheetView workbookViewId="0">
      <selection activeCell="D10" sqref="D10"/>
    </sheetView>
  </sheetViews>
  <sheetFormatPr defaultRowHeight="14.4" x14ac:dyDescent="0.3"/>
  <cols>
    <col min="1" max="1" width="12.5546875" customWidth="1"/>
    <col min="2" max="2" width="12.109375" style="6" customWidth="1"/>
    <col min="3" max="47" width="5.77734375" style="6" customWidth="1"/>
    <col min="48" max="48" width="17" bestFit="1" customWidth="1"/>
    <col min="49" max="49" width="13.5546875" bestFit="1" customWidth="1"/>
  </cols>
  <sheetData>
    <row r="1" spans="1:48" ht="18.75" customHeight="1" thickBot="1" x14ac:dyDescent="0.35">
      <c r="A1" s="135" t="s">
        <v>41</v>
      </c>
      <c r="B1" s="228">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35" t="s">
        <v>42</v>
      </c>
    </row>
    <row r="2" spans="1:48" ht="18.75" customHeight="1" x14ac:dyDescent="0.3">
      <c r="A2" s="130" t="s">
        <v>44</v>
      </c>
      <c r="B2" s="229">
        <f>D2</f>
        <v>0.70546960000000003</v>
      </c>
      <c r="C2" s="160">
        <f t="shared" ref="C2:K5" si="0">0.80167*0.88</f>
        <v>0.70546960000000003</v>
      </c>
      <c r="D2" s="160">
        <f t="shared" si="0"/>
        <v>0.70546960000000003</v>
      </c>
      <c r="E2" s="160">
        <f t="shared" si="0"/>
        <v>0.70546960000000003</v>
      </c>
      <c r="F2" s="160">
        <f t="shared" si="0"/>
        <v>0.70546960000000003</v>
      </c>
      <c r="G2" s="160">
        <f t="shared" si="0"/>
        <v>0.70546960000000003</v>
      </c>
      <c r="H2" s="160">
        <f t="shared" si="0"/>
        <v>0.70546960000000003</v>
      </c>
      <c r="I2" s="160">
        <f t="shared" si="0"/>
        <v>0.70546960000000003</v>
      </c>
      <c r="J2" s="160">
        <f t="shared" si="0"/>
        <v>0.70546960000000003</v>
      </c>
      <c r="K2" s="160">
        <f t="shared" si="0"/>
        <v>0.70546960000000003</v>
      </c>
      <c r="L2" s="160">
        <f t="shared" ref="L2:U5" si="1">0.80167*0.88</f>
        <v>0.70546960000000003</v>
      </c>
      <c r="M2" s="160">
        <f t="shared" si="1"/>
        <v>0.70546960000000003</v>
      </c>
      <c r="N2" s="160">
        <f t="shared" si="1"/>
        <v>0.70546960000000003</v>
      </c>
      <c r="O2" s="160">
        <f t="shared" si="1"/>
        <v>0.70546960000000003</v>
      </c>
      <c r="P2" s="160">
        <f t="shared" si="1"/>
        <v>0.70546960000000003</v>
      </c>
      <c r="Q2" s="160">
        <f t="shared" si="1"/>
        <v>0.70546960000000003</v>
      </c>
      <c r="R2" s="160">
        <f t="shared" si="1"/>
        <v>0.70546960000000003</v>
      </c>
      <c r="S2" s="160">
        <f t="shared" si="1"/>
        <v>0.70546960000000003</v>
      </c>
      <c r="T2" s="160">
        <f t="shared" si="1"/>
        <v>0.70546960000000003</v>
      </c>
      <c r="U2" s="160">
        <f t="shared" si="1"/>
        <v>0.70546960000000003</v>
      </c>
      <c r="V2" s="160">
        <f t="shared" ref="V2:AE5" si="2">0.80167*0.88</f>
        <v>0.70546960000000003</v>
      </c>
      <c r="W2" s="160">
        <f t="shared" si="2"/>
        <v>0.70546960000000003</v>
      </c>
      <c r="X2" s="160">
        <f t="shared" si="2"/>
        <v>0.70546960000000003</v>
      </c>
      <c r="Y2" s="160">
        <f t="shared" si="2"/>
        <v>0.70546960000000003</v>
      </c>
      <c r="Z2" s="160">
        <f t="shared" si="2"/>
        <v>0.70546960000000003</v>
      </c>
      <c r="AA2" s="160">
        <f t="shared" si="2"/>
        <v>0.70546960000000003</v>
      </c>
      <c r="AB2" s="160">
        <f t="shared" si="2"/>
        <v>0.70546960000000003</v>
      </c>
      <c r="AC2" s="160">
        <f t="shared" si="2"/>
        <v>0.70546960000000003</v>
      </c>
      <c r="AD2" s="160">
        <f t="shared" si="2"/>
        <v>0.70546960000000003</v>
      </c>
      <c r="AE2" s="160">
        <f t="shared" si="2"/>
        <v>0.70546960000000003</v>
      </c>
      <c r="AF2" s="160">
        <f t="shared" ref="AF2:AO5" si="3">0.80167*0.88</f>
        <v>0.70546960000000003</v>
      </c>
      <c r="AG2" s="160">
        <f t="shared" si="3"/>
        <v>0.70546960000000003</v>
      </c>
      <c r="AH2" s="160">
        <f t="shared" si="3"/>
        <v>0.70546960000000003</v>
      </c>
      <c r="AI2" s="160">
        <f t="shared" si="3"/>
        <v>0.70546960000000003</v>
      </c>
      <c r="AJ2" s="160">
        <f t="shared" si="3"/>
        <v>0.70546960000000003</v>
      </c>
      <c r="AK2" s="160">
        <f t="shared" si="3"/>
        <v>0.70546960000000003</v>
      </c>
      <c r="AL2" s="160">
        <f t="shared" si="3"/>
        <v>0.70546960000000003</v>
      </c>
      <c r="AM2" s="160">
        <f t="shared" si="3"/>
        <v>0.70546960000000003</v>
      </c>
      <c r="AN2" s="160">
        <f t="shared" si="3"/>
        <v>0.70546960000000003</v>
      </c>
      <c r="AO2" s="160">
        <f t="shared" si="3"/>
        <v>0.70546960000000003</v>
      </c>
      <c r="AP2" s="160">
        <f t="shared" ref="AP2:AU5" si="4">0.80167*0.88</f>
        <v>0.70546960000000003</v>
      </c>
      <c r="AQ2" s="160">
        <f t="shared" si="4"/>
        <v>0.70546960000000003</v>
      </c>
      <c r="AR2" s="160">
        <f t="shared" si="4"/>
        <v>0.70546960000000003</v>
      </c>
      <c r="AS2" s="160">
        <f t="shared" si="4"/>
        <v>0.70546960000000003</v>
      </c>
      <c r="AT2" s="160">
        <f t="shared" si="4"/>
        <v>0.70546960000000003</v>
      </c>
      <c r="AU2" s="161">
        <f t="shared" si="4"/>
        <v>0.70546960000000003</v>
      </c>
      <c r="AV2" s="117" t="s">
        <v>45</v>
      </c>
    </row>
    <row r="3" spans="1:48" ht="18.75" customHeight="1" x14ac:dyDescent="0.3">
      <c r="A3" s="133" t="s">
        <v>46</v>
      </c>
      <c r="B3" s="229">
        <f t="shared" ref="B3:B5" si="5">D3</f>
        <v>0.70546960000000003</v>
      </c>
      <c r="C3" s="156">
        <f t="shared" si="0"/>
        <v>0.70546960000000003</v>
      </c>
      <c r="D3" s="156">
        <f t="shared" si="0"/>
        <v>0.70546960000000003</v>
      </c>
      <c r="E3" s="156">
        <f t="shared" si="0"/>
        <v>0.70546960000000003</v>
      </c>
      <c r="F3" s="156">
        <f t="shared" si="0"/>
        <v>0.70546960000000003</v>
      </c>
      <c r="G3" s="156">
        <f t="shared" si="0"/>
        <v>0.70546960000000003</v>
      </c>
      <c r="H3" s="156">
        <f t="shared" si="0"/>
        <v>0.70546960000000003</v>
      </c>
      <c r="I3" s="156">
        <f t="shared" si="0"/>
        <v>0.70546960000000003</v>
      </c>
      <c r="J3" s="156">
        <f t="shared" si="0"/>
        <v>0.70546960000000003</v>
      </c>
      <c r="K3" s="156">
        <f t="shared" si="0"/>
        <v>0.70546960000000003</v>
      </c>
      <c r="L3" s="156">
        <f t="shared" si="1"/>
        <v>0.70546960000000003</v>
      </c>
      <c r="M3" s="156">
        <f t="shared" si="1"/>
        <v>0.70546960000000003</v>
      </c>
      <c r="N3" s="156">
        <f t="shared" si="1"/>
        <v>0.70546960000000003</v>
      </c>
      <c r="O3" s="156">
        <f t="shared" si="1"/>
        <v>0.70546960000000003</v>
      </c>
      <c r="P3" s="156">
        <f t="shared" si="1"/>
        <v>0.70546960000000003</v>
      </c>
      <c r="Q3" s="156">
        <f t="shared" si="1"/>
        <v>0.70546960000000003</v>
      </c>
      <c r="R3" s="156">
        <f t="shared" si="1"/>
        <v>0.70546960000000003</v>
      </c>
      <c r="S3" s="156">
        <f t="shared" si="1"/>
        <v>0.70546960000000003</v>
      </c>
      <c r="T3" s="156">
        <f t="shared" si="1"/>
        <v>0.70546960000000003</v>
      </c>
      <c r="U3" s="156">
        <f t="shared" si="1"/>
        <v>0.70546960000000003</v>
      </c>
      <c r="V3" s="156">
        <f t="shared" si="2"/>
        <v>0.70546960000000003</v>
      </c>
      <c r="W3" s="156">
        <f t="shared" si="2"/>
        <v>0.70546960000000003</v>
      </c>
      <c r="X3" s="156">
        <f t="shared" si="2"/>
        <v>0.70546960000000003</v>
      </c>
      <c r="Y3" s="156">
        <f t="shared" si="2"/>
        <v>0.70546960000000003</v>
      </c>
      <c r="Z3" s="156">
        <f t="shared" si="2"/>
        <v>0.70546960000000003</v>
      </c>
      <c r="AA3" s="156">
        <f t="shared" si="2"/>
        <v>0.70546960000000003</v>
      </c>
      <c r="AB3" s="156">
        <f t="shared" si="2"/>
        <v>0.70546960000000003</v>
      </c>
      <c r="AC3" s="156">
        <f t="shared" si="2"/>
        <v>0.70546960000000003</v>
      </c>
      <c r="AD3" s="156">
        <f t="shared" si="2"/>
        <v>0.70546960000000003</v>
      </c>
      <c r="AE3" s="156">
        <f t="shared" si="2"/>
        <v>0.70546960000000003</v>
      </c>
      <c r="AF3" s="156">
        <f t="shared" si="3"/>
        <v>0.70546960000000003</v>
      </c>
      <c r="AG3" s="156">
        <f t="shared" si="3"/>
        <v>0.70546960000000003</v>
      </c>
      <c r="AH3" s="156">
        <f t="shared" si="3"/>
        <v>0.70546960000000003</v>
      </c>
      <c r="AI3" s="156">
        <f t="shared" si="3"/>
        <v>0.70546960000000003</v>
      </c>
      <c r="AJ3" s="156">
        <f t="shared" si="3"/>
        <v>0.70546960000000003</v>
      </c>
      <c r="AK3" s="156">
        <f t="shared" si="3"/>
        <v>0.70546960000000003</v>
      </c>
      <c r="AL3" s="156">
        <f t="shared" si="3"/>
        <v>0.70546960000000003</v>
      </c>
      <c r="AM3" s="156">
        <f t="shared" si="3"/>
        <v>0.70546960000000003</v>
      </c>
      <c r="AN3" s="156">
        <f t="shared" si="3"/>
        <v>0.70546960000000003</v>
      </c>
      <c r="AO3" s="156">
        <f t="shared" si="3"/>
        <v>0.70546960000000003</v>
      </c>
      <c r="AP3" s="156">
        <f t="shared" si="4"/>
        <v>0.70546960000000003</v>
      </c>
      <c r="AQ3" s="156">
        <f t="shared" si="4"/>
        <v>0.70546960000000003</v>
      </c>
      <c r="AR3" s="156">
        <f t="shared" si="4"/>
        <v>0.70546960000000003</v>
      </c>
      <c r="AS3" s="156">
        <f t="shared" si="4"/>
        <v>0.70546960000000003</v>
      </c>
      <c r="AT3" s="156">
        <f t="shared" si="4"/>
        <v>0.70546960000000003</v>
      </c>
      <c r="AU3" s="162">
        <f t="shared" si="4"/>
        <v>0.70546960000000003</v>
      </c>
      <c r="AV3" s="114" t="s">
        <v>45</v>
      </c>
    </row>
    <row r="4" spans="1:48" ht="18.75" customHeight="1" x14ac:dyDescent="0.3">
      <c r="A4" s="133" t="s">
        <v>47</v>
      </c>
      <c r="B4" s="229">
        <f t="shared" si="5"/>
        <v>0.70546960000000003</v>
      </c>
      <c r="C4" s="156">
        <f t="shared" si="0"/>
        <v>0.70546960000000003</v>
      </c>
      <c r="D4" s="156">
        <f t="shared" si="0"/>
        <v>0.70546960000000003</v>
      </c>
      <c r="E4" s="156">
        <f t="shared" si="0"/>
        <v>0.70546960000000003</v>
      </c>
      <c r="F4" s="156">
        <f t="shared" si="0"/>
        <v>0.70546960000000003</v>
      </c>
      <c r="G4" s="156">
        <f t="shared" si="0"/>
        <v>0.70546960000000003</v>
      </c>
      <c r="H4" s="156">
        <f t="shared" si="0"/>
        <v>0.70546960000000003</v>
      </c>
      <c r="I4" s="156">
        <f t="shared" si="0"/>
        <v>0.70546960000000003</v>
      </c>
      <c r="J4" s="156">
        <f t="shared" si="0"/>
        <v>0.70546960000000003</v>
      </c>
      <c r="K4" s="156">
        <f t="shared" si="0"/>
        <v>0.70546960000000003</v>
      </c>
      <c r="L4" s="156">
        <f t="shared" si="1"/>
        <v>0.70546960000000003</v>
      </c>
      <c r="M4" s="156">
        <f t="shared" si="1"/>
        <v>0.70546960000000003</v>
      </c>
      <c r="N4" s="156">
        <f t="shared" si="1"/>
        <v>0.70546960000000003</v>
      </c>
      <c r="O4" s="156">
        <f t="shared" si="1"/>
        <v>0.70546960000000003</v>
      </c>
      <c r="P4" s="156">
        <f t="shared" si="1"/>
        <v>0.70546960000000003</v>
      </c>
      <c r="Q4" s="156">
        <f t="shared" si="1"/>
        <v>0.70546960000000003</v>
      </c>
      <c r="R4" s="156">
        <f t="shared" si="1"/>
        <v>0.70546960000000003</v>
      </c>
      <c r="S4" s="156">
        <f t="shared" si="1"/>
        <v>0.70546960000000003</v>
      </c>
      <c r="T4" s="156">
        <f t="shared" si="1"/>
        <v>0.70546960000000003</v>
      </c>
      <c r="U4" s="156">
        <f t="shared" si="1"/>
        <v>0.70546960000000003</v>
      </c>
      <c r="V4" s="156">
        <f t="shared" si="2"/>
        <v>0.70546960000000003</v>
      </c>
      <c r="W4" s="156">
        <f t="shared" si="2"/>
        <v>0.70546960000000003</v>
      </c>
      <c r="X4" s="156">
        <f t="shared" si="2"/>
        <v>0.70546960000000003</v>
      </c>
      <c r="Y4" s="156">
        <f t="shared" si="2"/>
        <v>0.70546960000000003</v>
      </c>
      <c r="Z4" s="156">
        <f t="shared" si="2"/>
        <v>0.70546960000000003</v>
      </c>
      <c r="AA4" s="156">
        <f t="shared" si="2"/>
        <v>0.70546960000000003</v>
      </c>
      <c r="AB4" s="156">
        <f t="shared" si="2"/>
        <v>0.70546960000000003</v>
      </c>
      <c r="AC4" s="156">
        <f t="shared" si="2"/>
        <v>0.70546960000000003</v>
      </c>
      <c r="AD4" s="156">
        <f t="shared" si="2"/>
        <v>0.70546960000000003</v>
      </c>
      <c r="AE4" s="156">
        <f t="shared" si="2"/>
        <v>0.70546960000000003</v>
      </c>
      <c r="AF4" s="156">
        <f t="shared" si="3"/>
        <v>0.70546960000000003</v>
      </c>
      <c r="AG4" s="156">
        <f t="shared" si="3"/>
        <v>0.70546960000000003</v>
      </c>
      <c r="AH4" s="156">
        <f t="shared" si="3"/>
        <v>0.70546960000000003</v>
      </c>
      <c r="AI4" s="156">
        <f t="shared" si="3"/>
        <v>0.70546960000000003</v>
      </c>
      <c r="AJ4" s="156">
        <f t="shared" si="3"/>
        <v>0.70546960000000003</v>
      </c>
      <c r="AK4" s="156">
        <f t="shared" si="3"/>
        <v>0.70546960000000003</v>
      </c>
      <c r="AL4" s="156">
        <f t="shared" si="3"/>
        <v>0.70546960000000003</v>
      </c>
      <c r="AM4" s="156">
        <f t="shared" si="3"/>
        <v>0.70546960000000003</v>
      </c>
      <c r="AN4" s="156">
        <f t="shared" si="3"/>
        <v>0.70546960000000003</v>
      </c>
      <c r="AO4" s="156">
        <f t="shared" si="3"/>
        <v>0.70546960000000003</v>
      </c>
      <c r="AP4" s="156">
        <f t="shared" si="4"/>
        <v>0.70546960000000003</v>
      </c>
      <c r="AQ4" s="156">
        <f t="shared" si="4"/>
        <v>0.70546960000000003</v>
      </c>
      <c r="AR4" s="156">
        <f t="shared" si="4"/>
        <v>0.70546960000000003</v>
      </c>
      <c r="AS4" s="156">
        <f t="shared" si="4"/>
        <v>0.70546960000000003</v>
      </c>
      <c r="AT4" s="156">
        <f t="shared" si="4"/>
        <v>0.70546960000000003</v>
      </c>
      <c r="AU4" s="162">
        <f t="shared" si="4"/>
        <v>0.70546960000000003</v>
      </c>
      <c r="AV4" s="114" t="s">
        <v>45</v>
      </c>
    </row>
    <row r="5" spans="1:48" ht="18.75" customHeight="1" thickBot="1" x14ac:dyDescent="0.35">
      <c r="A5" s="134" t="s">
        <v>48</v>
      </c>
      <c r="B5" s="229">
        <f t="shared" si="5"/>
        <v>0.70546960000000003</v>
      </c>
      <c r="C5" s="171">
        <f t="shared" si="0"/>
        <v>0.70546960000000003</v>
      </c>
      <c r="D5" s="171">
        <f t="shared" si="0"/>
        <v>0.70546960000000003</v>
      </c>
      <c r="E5" s="171">
        <f t="shared" si="0"/>
        <v>0.70546960000000003</v>
      </c>
      <c r="F5" s="171">
        <f t="shared" si="0"/>
        <v>0.70546960000000003</v>
      </c>
      <c r="G5" s="171">
        <f t="shared" si="0"/>
        <v>0.70546960000000003</v>
      </c>
      <c r="H5" s="171">
        <f t="shared" si="0"/>
        <v>0.70546960000000003</v>
      </c>
      <c r="I5" s="171">
        <f t="shared" si="0"/>
        <v>0.70546960000000003</v>
      </c>
      <c r="J5" s="171">
        <f t="shared" si="0"/>
        <v>0.70546960000000003</v>
      </c>
      <c r="K5" s="171">
        <f t="shared" si="0"/>
        <v>0.70546960000000003</v>
      </c>
      <c r="L5" s="171">
        <f t="shared" si="1"/>
        <v>0.70546960000000003</v>
      </c>
      <c r="M5" s="171">
        <f t="shared" si="1"/>
        <v>0.70546960000000003</v>
      </c>
      <c r="N5" s="171">
        <f t="shared" si="1"/>
        <v>0.70546960000000003</v>
      </c>
      <c r="O5" s="171">
        <f t="shared" si="1"/>
        <v>0.70546960000000003</v>
      </c>
      <c r="P5" s="171">
        <f t="shared" si="1"/>
        <v>0.70546960000000003</v>
      </c>
      <c r="Q5" s="171">
        <f t="shared" si="1"/>
        <v>0.70546960000000003</v>
      </c>
      <c r="R5" s="171">
        <f t="shared" si="1"/>
        <v>0.70546960000000003</v>
      </c>
      <c r="S5" s="171">
        <f t="shared" si="1"/>
        <v>0.70546960000000003</v>
      </c>
      <c r="T5" s="171">
        <f t="shared" si="1"/>
        <v>0.70546960000000003</v>
      </c>
      <c r="U5" s="171">
        <f t="shared" si="1"/>
        <v>0.70546960000000003</v>
      </c>
      <c r="V5" s="171">
        <f t="shared" si="2"/>
        <v>0.70546960000000003</v>
      </c>
      <c r="W5" s="171">
        <f t="shared" si="2"/>
        <v>0.70546960000000003</v>
      </c>
      <c r="X5" s="171">
        <f t="shared" si="2"/>
        <v>0.70546960000000003</v>
      </c>
      <c r="Y5" s="171">
        <f t="shared" si="2"/>
        <v>0.70546960000000003</v>
      </c>
      <c r="Z5" s="171">
        <f t="shared" si="2"/>
        <v>0.70546960000000003</v>
      </c>
      <c r="AA5" s="171">
        <f t="shared" si="2"/>
        <v>0.70546960000000003</v>
      </c>
      <c r="AB5" s="171">
        <f t="shared" si="2"/>
        <v>0.70546960000000003</v>
      </c>
      <c r="AC5" s="171">
        <f t="shared" si="2"/>
        <v>0.70546960000000003</v>
      </c>
      <c r="AD5" s="171">
        <f t="shared" si="2"/>
        <v>0.70546960000000003</v>
      </c>
      <c r="AE5" s="171">
        <f t="shared" si="2"/>
        <v>0.70546960000000003</v>
      </c>
      <c r="AF5" s="171">
        <f t="shared" si="3"/>
        <v>0.70546960000000003</v>
      </c>
      <c r="AG5" s="171">
        <f t="shared" si="3"/>
        <v>0.70546960000000003</v>
      </c>
      <c r="AH5" s="171">
        <f t="shared" si="3"/>
        <v>0.70546960000000003</v>
      </c>
      <c r="AI5" s="171">
        <f t="shared" si="3"/>
        <v>0.70546960000000003</v>
      </c>
      <c r="AJ5" s="171">
        <f t="shared" si="3"/>
        <v>0.70546960000000003</v>
      </c>
      <c r="AK5" s="171">
        <f t="shared" si="3"/>
        <v>0.70546960000000003</v>
      </c>
      <c r="AL5" s="171">
        <f t="shared" si="3"/>
        <v>0.70546960000000003</v>
      </c>
      <c r="AM5" s="171">
        <f t="shared" si="3"/>
        <v>0.70546960000000003</v>
      </c>
      <c r="AN5" s="171">
        <f t="shared" si="3"/>
        <v>0.70546960000000003</v>
      </c>
      <c r="AO5" s="171">
        <f t="shared" si="3"/>
        <v>0.70546960000000003</v>
      </c>
      <c r="AP5" s="171">
        <f t="shared" si="4"/>
        <v>0.70546960000000003</v>
      </c>
      <c r="AQ5" s="171">
        <f t="shared" si="4"/>
        <v>0.70546960000000003</v>
      </c>
      <c r="AR5" s="171">
        <f t="shared" si="4"/>
        <v>0.70546960000000003</v>
      </c>
      <c r="AS5" s="171">
        <f t="shared" si="4"/>
        <v>0.70546960000000003</v>
      </c>
      <c r="AT5" s="171">
        <f t="shared" si="4"/>
        <v>0.70546960000000003</v>
      </c>
      <c r="AU5" s="172">
        <f t="shared" si="4"/>
        <v>0.70546960000000003</v>
      </c>
      <c r="AV5" s="113" t="s">
        <v>45</v>
      </c>
    </row>
  </sheetData>
  <pageMargins left="0.70866141732283472" right="0.70866141732283472" top="0.74803149606299213" bottom="0.74803149606299213" header="0.31496062992125984" footer="0.31496062992125984"/>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heetPr>
  <dimension ref="A1:B2"/>
  <sheetViews>
    <sheetView workbookViewId="0"/>
  </sheetViews>
  <sheetFormatPr defaultRowHeight="14.4" x14ac:dyDescent="0.3"/>
  <cols>
    <col min="1" max="1" width="8.88671875" style="5" bestFit="1" customWidth="1"/>
    <col min="2" max="2" width="17.109375" style="8" bestFit="1" customWidth="1"/>
  </cols>
  <sheetData>
    <row r="1" spans="1:2" ht="18.75" customHeight="1" x14ac:dyDescent="0.3">
      <c r="A1" s="1" t="s">
        <v>2</v>
      </c>
      <c r="B1" s="7" t="s">
        <v>21</v>
      </c>
    </row>
    <row r="2" spans="1:2" ht="18.75" customHeight="1" x14ac:dyDescent="0.3">
      <c r="A2" s="3">
        <v>1</v>
      </c>
      <c r="B2" s="7" t="s">
        <v>40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heetPr>
  <dimension ref="A1:C4"/>
  <sheetViews>
    <sheetView workbookViewId="0"/>
  </sheetViews>
  <sheetFormatPr defaultRowHeight="14.4" x14ac:dyDescent="0.3"/>
  <cols>
    <col min="1" max="1" width="8.88671875" style="5" bestFit="1" customWidth="1"/>
    <col min="2" max="2" width="11.6640625" style="8" bestFit="1" customWidth="1"/>
    <col min="3" max="3" width="13.5546875" style="8" bestFit="1" customWidth="1"/>
  </cols>
  <sheetData>
    <row r="1" spans="1:3" ht="18.75" customHeight="1" x14ac:dyDescent="0.3">
      <c r="A1" s="1" t="s">
        <v>2</v>
      </c>
      <c r="B1" s="7" t="s">
        <v>21</v>
      </c>
      <c r="C1" s="7" t="s">
        <v>33</v>
      </c>
    </row>
    <row r="2" spans="1:3" ht="18.75" customHeight="1" x14ac:dyDescent="0.3">
      <c r="A2" s="3">
        <v>1</v>
      </c>
      <c r="B2" s="7" t="s">
        <v>34</v>
      </c>
      <c r="C2" s="7" t="s">
        <v>35</v>
      </c>
    </row>
    <row r="3" spans="1:3" ht="18.75" customHeight="1" x14ac:dyDescent="0.3">
      <c r="A3" s="3">
        <v>2</v>
      </c>
      <c r="B3" s="7" t="s">
        <v>36</v>
      </c>
      <c r="C3" s="7" t="s">
        <v>37</v>
      </c>
    </row>
    <row r="4" spans="1:3" ht="18.75" customHeight="1" x14ac:dyDescent="0.3">
      <c r="A4" s="3">
        <v>3</v>
      </c>
      <c r="B4" s="7" t="s">
        <v>38</v>
      </c>
      <c r="C4" s="7" t="s">
        <v>39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heetPr>
  <dimension ref="A1:C6"/>
  <sheetViews>
    <sheetView workbookViewId="0"/>
  </sheetViews>
  <sheetFormatPr defaultRowHeight="14.4" x14ac:dyDescent="0.3"/>
  <cols>
    <col min="1" max="1" width="8.88671875" style="5" bestFit="1" customWidth="1"/>
    <col min="2" max="2" width="11.5546875" style="8" bestFit="1" customWidth="1"/>
    <col min="3" max="3" width="13.5546875" style="8" bestFit="1" customWidth="1"/>
  </cols>
  <sheetData>
    <row r="1" spans="1:3" ht="18.75" customHeight="1" x14ac:dyDescent="0.3">
      <c r="A1" s="1" t="s">
        <v>2</v>
      </c>
      <c r="B1" s="7" t="s">
        <v>21</v>
      </c>
      <c r="C1" s="7" t="s">
        <v>22</v>
      </c>
    </row>
    <row r="2" spans="1:3" ht="18.75" customHeight="1" x14ac:dyDescent="0.3">
      <c r="A2" s="3">
        <v>1</v>
      </c>
      <c r="B2" s="7" t="s">
        <v>23</v>
      </c>
      <c r="C2" s="7" t="s">
        <v>24</v>
      </c>
    </row>
    <row r="3" spans="1:3" ht="18.75" customHeight="1" x14ac:dyDescent="0.3">
      <c r="A3" s="3">
        <v>2</v>
      </c>
      <c r="B3" s="7" t="s">
        <v>25</v>
      </c>
      <c r="C3" s="7" t="s">
        <v>26</v>
      </c>
    </row>
    <row r="4" spans="1:3" ht="18.75" customHeight="1" x14ac:dyDescent="0.3">
      <c r="A4" s="3">
        <v>3</v>
      </c>
      <c r="B4" s="7" t="s">
        <v>27</v>
      </c>
      <c r="C4" s="7" t="s">
        <v>28</v>
      </c>
    </row>
    <row r="5" spans="1:3" ht="18.75" customHeight="1" x14ac:dyDescent="0.3">
      <c r="A5" s="3">
        <v>4</v>
      </c>
      <c r="B5" s="7" t="s">
        <v>29</v>
      </c>
      <c r="C5" s="7" t="s">
        <v>30</v>
      </c>
    </row>
    <row r="6" spans="1:3" ht="18.75" customHeight="1" x14ac:dyDescent="0.3">
      <c r="A6" s="3">
        <v>5</v>
      </c>
      <c r="B6" s="7" t="s">
        <v>31</v>
      </c>
      <c r="C6" s="7"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5"/>
  <sheetViews>
    <sheetView workbookViewId="0"/>
  </sheetViews>
  <sheetFormatPr defaultRowHeight="14.4" x14ac:dyDescent="0.3"/>
  <cols>
    <col min="1" max="1" width="22.44140625" bestFit="1" customWidth="1"/>
  </cols>
  <sheetData>
    <row r="1" spans="1:1" ht="18.75" customHeight="1" x14ac:dyDescent="0.3">
      <c r="A1" t="s">
        <v>2</v>
      </c>
    </row>
    <row r="2" spans="1:1" ht="18.75" customHeight="1" x14ac:dyDescent="0.3">
      <c r="A2" t="s">
        <v>44</v>
      </c>
    </row>
    <row r="3" spans="1:1" ht="18.75" customHeight="1" x14ac:dyDescent="0.3">
      <c r="A3" t="s">
        <v>46</v>
      </c>
    </row>
    <row r="4" spans="1:1" ht="18.75" customHeight="1" x14ac:dyDescent="0.3">
      <c r="A4" t="s">
        <v>47</v>
      </c>
    </row>
    <row r="5" spans="1:1" ht="18.75" customHeight="1" x14ac:dyDescent="0.3">
      <c r="A5" t="s">
        <v>48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heetPr>
  <dimension ref="A1:C16"/>
  <sheetViews>
    <sheetView workbookViewId="0"/>
  </sheetViews>
  <sheetFormatPr defaultRowHeight="14.4" x14ac:dyDescent="0.3"/>
  <cols>
    <col min="1" max="1" width="10" style="8" bestFit="1" customWidth="1"/>
    <col min="2" max="3" width="13.5546875" style="5" bestFit="1" customWidth="1"/>
  </cols>
  <sheetData>
    <row r="1" spans="1:3" ht="18.75" customHeight="1" x14ac:dyDescent="0.3">
      <c r="A1" s="7" t="s">
        <v>5</v>
      </c>
      <c r="B1" s="1" t="s">
        <v>3</v>
      </c>
      <c r="C1" s="1" t="s">
        <v>2</v>
      </c>
    </row>
    <row r="2" spans="1:3" ht="18.75" customHeight="1" x14ac:dyDescent="0.3">
      <c r="A2" s="7" t="s">
        <v>6</v>
      </c>
      <c r="B2" s="3">
        <v>1</v>
      </c>
      <c r="C2" s="3">
        <v>1</v>
      </c>
    </row>
    <row r="3" spans="1:3" ht="18.75" customHeight="1" x14ac:dyDescent="0.3">
      <c r="A3" s="7" t="s">
        <v>7</v>
      </c>
      <c r="B3" s="3">
        <v>1</v>
      </c>
      <c r="C3" s="3">
        <v>1</v>
      </c>
    </row>
    <row r="4" spans="1:3" ht="18.75" customHeight="1" x14ac:dyDescent="0.3">
      <c r="A4" s="7" t="s">
        <v>8</v>
      </c>
      <c r="B4" s="3">
        <v>1</v>
      </c>
      <c r="C4" s="3">
        <v>1</v>
      </c>
    </row>
    <row r="5" spans="1:3" ht="18.75" customHeight="1" x14ac:dyDescent="0.3">
      <c r="A5" s="7" t="s">
        <v>9</v>
      </c>
      <c r="B5" s="3">
        <v>2</v>
      </c>
      <c r="C5" s="3">
        <v>1</v>
      </c>
    </row>
    <row r="6" spans="1:3" ht="18.75" customHeight="1" x14ac:dyDescent="0.3">
      <c r="A6" s="7" t="s">
        <v>10</v>
      </c>
      <c r="B6" s="3">
        <v>2</v>
      </c>
      <c r="C6" s="3">
        <v>1</v>
      </c>
    </row>
    <row r="7" spans="1:3" ht="18.75" customHeight="1" x14ac:dyDescent="0.3">
      <c r="A7" s="7" t="s">
        <v>11</v>
      </c>
      <c r="B7" s="3">
        <v>2</v>
      </c>
      <c r="C7" s="3">
        <v>1</v>
      </c>
    </row>
    <row r="8" spans="1:3" ht="18.75" customHeight="1" x14ac:dyDescent="0.3">
      <c r="A8" s="7" t="s">
        <v>12</v>
      </c>
      <c r="B8" s="3">
        <v>3</v>
      </c>
      <c r="C8" s="3">
        <v>1</v>
      </c>
    </row>
    <row r="9" spans="1:3" ht="18.75" customHeight="1" x14ac:dyDescent="0.3">
      <c r="A9" s="7" t="s">
        <v>13</v>
      </c>
      <c r="B9" s="3">
        <v>3</v>
      </c>
      <c r="C9" s="3">
        <v>1</v>
      </c>
    </row>
    <row r="10" spans="1:3" ht="18.75" customHeight="1" x14ac:dyDescent="0.3">
      <c r="A10" s="7" t="s">
        <v>14</v>
      </c>
      <c r="B10" s="3">
        <v>3</v>
      </c>
      <c r="C10" s="3">
        <v>1</v>
      </c>
    </row>
    <row r="11" spans="1:3" ht="18.75" customHeight="1" x14ac:dyDescent="0.3">
      <c r="A11" s="7" t="s">
        <v>15</v>
      </c>
      <c r="B11" s="3">
        <v>4</v>
      </c>
      <c r="C11" s="3">
        <v>1</v>
      </c>
    </row>
    <row r="12" spans="1:3" ht="18.75" customHeight="1" x14ac:dyDescent="0.3">
      <c r="A12" s="7" t="s">
        <v>16</v>
      </c>
      <c r="B12" s="3">
        <v>4</v>
      </c>
      <c r="C12" s="3">
        <v>1</v>
      </c>
    </row>
    <row r="13" spans="1:3" ht="18.75" customHeight="1" x14ac:dyDescent="0.3">
      <c r="A13" s="7" t="s">
        <v>17</v>
      </c>
      <c r="B13" s="3">
        <v>4</v>
      </c>
      <c r="C13" s="3">
        <v>1</v>
      </c>
    </row>
    <row r="14" spans="1:3" ht="18.75" customHeight="1" x14ac:dyDescent="0.3">
      <c r="A14" s="7" t="s">
        <v>18</v>
      </c>
      <c r="B14" s="3">
        <v>5</v>
      </c>
      <c r="C14" s="3">
        <v>1</v>
      </c>
    </row>
    <row r="15" spans="1:3" ht="18.75" customHeight="1" x14ac:dyDescent="0.3">
      <c r="A15" s="7" t="s">
        <v>19</v>
      </c>
      <c r="B15" s="3">
        <v>5</v>
      </c>
      <c r="C15" s="3">
        <v>1</v>
      </c>
    </row>
    <row r="16" spans="1:3" ht="18.75" customHeight="1" x14ac:dyDescent="0.3">
      <c r="A16" s="7" t="s">
        <v>20</v>
      </c>
      <c r="B16" s="3">
        <v>5</v>
      </c>
      <c r="C16" s="3">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heetPr>
  <dimension ref="A1:C16"/>
  <sheetViews>
    <sheetView workbookViewId="0"/>
  </sheetViews>
  <sheetFormatPr defaultRowHeight="14.4" x14ac:dyDescent="0.3"/>
  <cols>
    <col min="1" max="1" width="11.33203125" style="8" bestFit="1" customWidth="1"/>
    <col min="2" max="3" width="13.5546875" style="5" bestFit="1" customWidth="1"/>
  </cols>
  <sheetData>
    <row r="1" spans="1:3" ht="18.75" customHeight="1" x14ac:dyDescent="0.3">
      <c r="A1" s="7" t="s">
        <v>5</v>
      </c>
      <c r="B1" s="1" t="s">
        <v>4</v>
      </c>
      <c r="C1" s="1" t="s">
        <v>2</v>
      </c>
    </row>
    <row r="2" spans="1:3" ht="18.75" customHeight="1" x14ac:dyDescent="0.3">
      <c r="A2" s="7" t="s">
        <v>6</v>
      </c>
      <c r="B2" s="3">
        <v>1</v>
      </c>
      <c r="C2" s="3">
        <v>1</v>
      </c>
    </row>
    <row r="3" spans="1:3" ht="18.75" customHeight="1" x14ac:dyDescent="0.3">
      <c r="A3" s="7" t="s">
        <v>7</v>
      </c>
      <c r="B3" s="3">
        <v>1</v>
      </c>
      <c r="C3" s="3">
        <v>1</v>
      </c>
    </row>
    <row r="4" spans="1:3" ht="18.75" customHeight="1" x14ac:dyDescent="0.3">
      <c r="A4" s="7" t="s">
        <v>8</v>
      </c>
      <c r="B4" s="3">
        <v>1</v>
      </c>
      <c r="C4" s="3">
        <v>1</v>
      </c>
    </row>
    <row r="5" spans="1:3" ht="18.75" customHeight="1" x14ac:dyDescent="0.3">
      <c r="A5" s="7" t="s">
        <v>9</v>
      </c>
      <c r="B5" s="3">
        <v>1</v>
      </c>
      <c r="C5" s="3">
        <v>1</v>
      </c>
    </row>
    <row r="6" spans="1:3" ht="18.75" customHeight="1" x14ac:dyDescent="0.3">
      <c r="A6" s="7" t="s">
        <v>10</v>
      </c>
      <c r="B6" s="3">
        <v>1</v>
      </c>
      <c r="C6" s="3">
        <v>1</v>
      </c>
    </row>
    <row r="7" spans="1:3" ht="18.75" customHeight="1" x14ac:dyDescent="0.3">
      <c r="A7" s="7" t="s">
        <v>11</v>
      </c>
      <c r="B7" s="3">
        <v>1</v>
      </c>
      <c r="C7" s="3">
        <v>1</v>
      </c>
    </row>
    <row r="8" spans="1:3" ht="18.75" customHeight="1" x14ac:dyDescent="0.3">
      <c r="A8" s="7" t="s">
        <v>12</v>
      </c>
      <c r="B8" s="3">
        <v>1</v>
      </c>
      <c r="C8" s="3">
        <v>1</v>
      </c>
    </row>
    <row r="9" spans="1:3" ht="18.75" customHeight="1" x14ac:dyDescent="0.3">
      <c r="A9" s="7" t="s">
        <v>13</v>
      </c>
      <c r="B9" s="3">
        <v>1</v>
      </c>
      <c r="C9" s="3">
        <v>1</v>
      </c>
    </row>
    <row r="10" spans="1:3" ht="18.75" customHeight="1" x14ac:dyDescent="0.3">
      <c r="A10" s="7" t="s">
        <v>14</v>
      </c>
      <c r="B10" s="3">
        <v>1</v>
      </c>
      <c r="C10" s="3">
        <v>1</v>
      </c>
    </row>
    <row r="11" spans="1:3" ht="18.75" customHeight="1" x14ac:dyDescent="0.3">
      <c r="A11" s="7" t="s">
        <v>15</v>
      </c>
      <c r="B11" s="3">
        <v>1</v>
      </c>
      <c r="C11" s="3">
        <v>1</v>
      </c>
    </row>
    <row r="12" spans="1:3" ht="18.75" customHeight="1" x14ac:dyDescent="0.3">
      <c r="A12" s="7" t="s">
        <v>16</v>
      </c>
      <c r="B12" s="3">
        <v>1</v>
      </c>
      <c r="C12" s="3">
        <v>1</v>
      </c>
    </row>
    <row r="13" spans="1:3" ht="18.75" customHeight="1" x14ac:dyDescent="0.3">
      <c r="A13" s="7" t="s">
        <v>17</v>
      </c>
      <c r="B13" s="3">
        <v>1</v>
      </c>
      <c r="C13" s="3">
        <v>1</v>
      </c>
    </row>
    <row r="14" spans="1:3" ht="18.75" customHeight="1" x14ac:dyDescent="0.3">
      <c r="A14" s="7" t="s">
        <v>18</v>
      </c>
      <c r="B14" s="3">
        <v>1</v>
      </c>
      <c r="C14" s="3">
        <v>1</v>
      </c>
    </row>
    <row r="15" spans="1:3" ht="18.75" customHeight="1" x14ac:dyDescent="0.3">
      <c r="A15" s="7" t="s">
        <v>19</v>
      </c>
      <c r="B15" s="3">
        <v>1</v>
      </c>
      <c r="C15" s="3">
        <v>1</v>
      </c>
    </row>
    <row r="16" spans="1:3" ht="18.75" customHeight="1" x14ac:dyDescent="0.3">
      <c r="A16" s="7" t="s">
        <v>20</v>
      </c>
      <c r="B16" s="3">
        <v>1</v>
      </c>
      <c r="C16" s="3">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heetPr>
  <dimension ref="A1:C16"/>
  <sheetViews>
    <sheetView workbookViewId="0"/>
  </sheetViews>
  <sheetFormatPr defaultRowHeight="14.4" x14ac:dyDescent="0.3"/>
  <cols>
    <col min="1" max="1" width="10.88671875" style="8" bestFit="1" customWidth="1"/>
    <col min="2" max="2" width="17.109375" style="5" bestFit="1" customWidth="1"/>
    <col min="3" max="3" width="13.5546875" style="5" bestFit="1" customWidth="1"/>
  </cols>
  <sheetData>
    <row r="1" spans="1:3" ht="18.75" customHeight="1" x14ac:dyDescent="0.3">
      <c r="A1" s="7" t="s">
        <v>5</v>
      </c>
      <c r="B1" s="1" t="s">
        <v>0</v>
      </c>
      <c r="C1" s="1" t="s">
        <v>2</v>
      </c>
    </row>
    <row r="2" spans="1:3" ht="18.75" customHeight="1" x14ac:dyDescent="0.3">
      <c r="A2" s="7" t="s">
        <v>6</v>
      </c>
      <c r="B2" s="3">
        <v>1</v>
      </c>
      <c r="C2" s="3">
        <v>1</v>
      </c>
    </row>
    <row r="3" spans="1:3" ht="18.75" customHeight="1" x14ac:dyDescent="0.3">
      <c r="A3" s="7" t="s">
        <v>7</v>
      </c>
      <c r="B3" s="3">
        <v>2</v>
      </c>
      <c r="C3" s="3">
        <v>1</v>
      </c>
    </row>
    <row r="4" spans="1:3" ht="18.75" customHeight="1" x14ac:dyDescent="0.3">
      <c r="A4" s="7" t="s">
        <v>8</v>
      </c>
      <c r="B4" s="3">
        <v>3</v>
      </c>
      <c r="C4" s="3">
        <v>1</v>
      </c>
    </row>
    <row r="5" spans="1:3" ht="18.75" customHeight="1" x14ac:dyDescent="0.3">
      <c r="A5" s="7" t="s">
        <v>9</v>
      </c>
      <c r="B5" s="3">
        <v>1</v>
      </c>
      <c r="C5" s="3">
        <v>1</v>
      </c>
    </row>
    <row r="6" spans="1:3" ht="18.75" customHeight="1" x14ac:dyDescent="0.3">
      <c r="A6" s="7" t="s">
        <v>10</v>
      </c>
      <c r="B6" s="3">
        <v>2</v>
      </c>
      <c r="C6" s="3">
        <v>1</v>
      </c>
    </row>
    <row r="7" spans="1:3" ht="18.75" customHeight="1" x14ac:dyDescent="0.3">
      <c r="A7" s="7" t="s">
        <v>11</v>
      </c>
      <c r="B7" s="3">
        <v>3</v>
      </c>
      <c r="C7" s="3">
        <v>1</v>
      </c>
    </row>
    <row r="8" spans="1:3" ht="18.75" customHeight="1" x14ac:dyDescent="0.3">
      <c r="A8" s="7" t="s">
        <v>12</v>
      </c>
      <c r="B8" s="3">
        <v>1</v>
      </c>
      <c r="C8" s="3">
        <v>1</v>
      </c>
    </row>
    <row r="9" spans="1:3" ht="18.75" customHeight="1" x14ac:dyDescent="0.3">
      <c r="A9" s="7" t="s">
        <v>13</v>
      </c>
      <c r="B9" s="3">
        <v>2</v>
      </c>
      <c r="C9" s="3">
        <v>1</v>
      </c>
    </row>
    <row r="10" spans="1:3" ht="18.75" customHeight="1" x14ac:dyDescent="0.3">
      <c r="A10" s="7" t="s">
        <v>14</v>
      </c>
      <c r="B10" s="3">
        <v>3</v>
      </c>
      <c r="C10" s="3">
        <v>1</v>
      </c>
    </row>
    <row r="11" spans="1:3" ht="18.75" customHeight="1" x14ac:dyDescent="0.3">
      <c r="A11" s="7" t="s">
        <v>15</v>
      </c>
      <c r="B11" s="3">
        <v>1</v>
      </c>
      <c r="C11" s="3">
        <v>1</v>
      </c>
    </row>
    <row r="12" spans="1:3" ht="18.75" customHeight="1" x14ac:dyDescent="0.3">
      <c r="A12" s="7" t="s">
        <v>16</v>
      </c>
      <c r="B12" s="3">
        <v>2</v>
      </c>
      <c r="C12" s="3">
        <v>1</v>
      </c>
    </row>
    <row r="13" spans="1:3" ht="18.75" customHeight="1" x14ac:dyDescent="0.3">
      <c r="A13" s="7" t="s">
        <v>17</v>
      </c>
      <c r="B13" s="3">
        <v>3</v>
      </c>
      <c r="C13" s="3">
        <v>1</v>
      </c>
    </row>
    <row r="14" spans="1:3" ht="18.75" customHeight="1" x14ac:dyDescent="0.3">
      <c r="A14" s="7" t="s">
        <v>18</v>
      </c>
      <c r="B14" s="3">
        <v>1</v>
      </c>
      <c r="C14" s="3">
        <v>1</v>
      </c>
    </row>
    <row r="15" spans="1:3" ht="18.75" customHeight="1" x14ac:dyDescent="0.3">
      <c r="A15" s="7" t="s">
        <v>19</v>
      </c>
      <c r="B15" s="3">
        <v>2</v>
      </c>
      <c r="C15" s="3">
        <v>1</v>
      </c>
    </row>
    <row r="16" spans="1:3" ht="18.75" customHeight="1" x14ac:dyDescent="0.3">
      <c r="A16" s="7" t="s">
        <v>20</v>
      </c>
      <c r="B16" s="3">
        <v>3</v>
      </c>
      <c r="C16" s="3">
        <v>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F231"/>
  <sheetViews>
    <sheetView workbookViewId="0"/>
  </sheetViews>
  <sheetFormatPr defaultRowHeight="14.4" x14ac:dyDescent="0.3"/>
  <cols>
    <col min="1" max="1" width="12.6640625" style="5" bestFit="1" customWidth="1"/>
    <col min="2" max="4" width="13.5546875" style="5" bestFit="1" customWidth="1"/>
    <col min="5" max="6" width="13.5546875" bestFit="1" customWidth="1"/>
  </cols>
  <sheetData>
    <row r="1" spans="1:6" ht="18.75" customHeight="1" x14ac:dyDescent="0.3">
      <c r="A1" s="1" t="s">
        <v>3</v>
      </c>
      <c r="B1" s="1" t="s">
        <v>4</v>
      </c>
      <c r="C1" s="1" t="s">
        <v>1</v>
      </c>
      <c r="D1" s="1" t="s">
        <v>2</v>
      </c>
    </row>
    <row r="2" spans="1:6" ht="18.75" customHeight="1" x14ac:dyDescent="0.3">
      <c r="A2" s="3">
        <v>1</v>
      </c>
      <c r="B2" s="3">
        <v>1</v>
      </c>
      <c r="C2" s="3">
        <v>2015</v>
      </c>
      <c r="D2" s="3">
        <v>7</v>
      </c>
    </row>
    <row r="3" spans="1:6" ht="18.75" customHeight="1" x14ac:dyDescent="0.3">
      <c r="A3" s="3">
        <v>1</v>
      </c>
      <c r="B3" s="3">
        <v>1</v>
      </c>
      <c r="C3" s="3">
        <v>2016</v>
      </c>
      <c r="D3" s="3">
        <v>7</v>
      </c>
      <c r="F3" s="7"/>
    </row>
    <row r="4" spans="1:6" ht="18.75" customHeight="1" x14ac:dyDescent="0.3">
      <c r="A4" s="3">
        <v>1</v>
      </c>
      <c r="B4" s="3">
        <v>1</v>
      </c>
      <c r="C4" s="3">
        <v>2017</v>
      </c>
      <c r="D4" s="3">
        <v>7</v>
      </c>
      <c r="F4" s="7"/>
    </row>
    <row r="5" spans="1:6" ht="18.75" customHeight="1" x14ac:dyDescent="0.3">
      <c r="A5" s="3">
        <v>1</v>
      </c>
      <c r="B5" s="3">
        <v>1</v>
      </c>
      <c r="C5" s="3">
        <v>2018</v>
      </c>
      <c r="D5" s="3">
        <v>7</v>
      </c>
      <c r="F5" s="7"/>
    </row>
    <row r="6" spans="1:6" ht="18.75" customHeight="1" x14ac:dyDescent="0.3">
      <c r="A6" s="3">
        <v>1</v>
      </c>
      <c r="B6" s="3">
        <v>1</v>
      </c>
      <c r="C6" s="3">
        <v>2019</v>
      </c>
      <c r="D6" s="3">
        <v>7</v>
      </c>
      <c r="F6" s="7"/>
    </row>
    <row r="7" spans="1:6" ht="18.75" customHeight="1" x14ac:dyDescent="0.3">
      <c r="A7" s="3">
        <v>1</v>
      </c>
      <c r="B7" s="3">
        <v>1</v>
      </c>
      <c r="C7" s="3">
        <v>2020</v>
      </c>
      <c r="D7" s="3">
        <v>7</v>
      </c>
      <c r="F7" s="7"/>
    </row>
    <row r="8" spans="1:6" ht="18.75" customHeight="1" x14ac:dyDescent="0.3">
      <c r="A8" s="3">
        <v>1</v>
      </c>
      <c r="B8" s="3">
        <v>1</v>
      </c>
      <c r="C8" s="3">
        <v>2021</v>
      </c>
      <c r="D8" s="3">
        <v>7</v>
      </c>
      <c r="F8" s="7"/>
    </row>
    <row r="9" spans="1:6" ht="18.75" customHeight="1" x14ac:dyDescent="0.3">
      <c r="A9" s="3">
        <v>1</v>
      </c>
      <c r="B9" s="3">
        <v>1</v>
      </c>
      <c r="C9" s="3">
        <v>2022</v>
      </c>
      <c r="D9" s="3">
        <v>7</v>
      </c>
      <c r="F9" s="7"/>
    </row>
    <row r="10" spans="1:6" ht="18.75" customHeight="1" x14ac:dyDescent="0.3">
      <c r="A10" s="3">
        <v>1</v>
      </c>
      <c r="B10" s="3">
        <v>1</v>
      </c>
      <c r="C10" s="3">
        <v>2023</v>
      </c>
      <c r="D10" s="3">
        <v>7</v>
      </c>
      <c r="F10" s="7"/>
    </row>
    <row r="11" spans="1:6" ht="18.75" customHeight="1" x14ac:dyDescent="0.3">
      <c r="A11" s="3">
        <v>1</v>
      </c>
      <c r="B11" s="3">
        <v>1</v>
      </c>
      <c r="C11" s="3">
        <v>2024</v>
      </c>
      <c r="D11" s="3">
        <v>7</v>
      </c>
      <c r="F11" s="7"/>
    </row>
    <row r="12" spans="1:6" ht="18.75" customHeight="1" x14ac:dyDescent="0.3">
      <c r="A12" s="3">
        <v>1</v>
      </c>
      <c r="B12" s="3">
        <v>1</v>
      </c>
      <c r="C12" s="3">
        <v>2025</v>
      </c>
      <c r="D12" s="3">
        <v>7</v>
      </c>
      <c r="F12" s="7"/>
    </row>
    <row r="13" spans="1:6" ht="18.75" customHeight="1" x14ac:dyDescent="0.3">
      <c r="A13" s="3">
        <v>1</v>
      </c>
      <c r="B13" s="3">
        <v>1</v>
      </c>
      <c r="C13" s="3">
        <v>2026</v>
      </c>
      <c r="D13" s="3">
        <v>7</v>
      </c>
      <c r="F13" s="7"/>
    </row>
    <row r="14" spans="1:6" ht="18.75" customHeight="1" x14ac:dyDescent="0.3">
      <c r="A14" s="3">
        <v>1</v>
      </c>
      <c r="B14" s="3">
        <v>1</v>
      </c>
      <c r="C14" s="3">
        <v>2027</v>
      </c>
      <c r="D14" s="3">
        <v>7</v>
      </c>
      <c r="F14" s="7"/>
    </row>
    <row r="15" spans="1:6" ht="18.75" customHeight="1" x14ac:dyDescent="0.3">
      <c r="A15" s="3">
        <v>1</v>
      </c>
      <c r="B15" s="3">
        <v>1</v>
      </c>
      <c r="C15" s="3">
        <v>2028</v>
      </c>
      <c r="D15" s="3">
        <v>7</v>
      </c>
      <c r="F15" s="7"/>
    </row>
    <row r="16" spans="1:6" ht="18.75" customHeight="1" x14ac:dyDescent="0.3">
      <c r="A16" s="3">
        <v>1</v>
      </c>
      <c r="B16" s="3">
        <v>1</v>
      </c>
      <c r="C16" s="3">
        <v>2029</v>
      </c>
      <c r="D16" s="3">
        <v>7</v>
      </c>
      <c r="F16" s="7"/>
    </row>
    <row r="17" spans="1:4" ht="18.75" customHeight="1" x14ac:dyDescent="0.3">
      <c r="A17" s="3">
        <v>1</v>
      </c>
      <c r="B17" s="3">
        <v>1</v>
      </c>
      <c r="C17" s="3">
        <v>2030</v>
      </c>
      <c r="D17" s="3">
        <v>7</v>
      </c>
    </row>
    <row r="18" spans="1:4" ht="18.75" customHeight="1" x14ac:dyDescent="0.3">
      <c r="A18" s="3">
        <v>1</v>
      </c>
      <c r="B18" s="3">
        <v>1</v>
      </c>
      <c r="C18" s="3">
        <v>2031</v>
      </c>
      <c r="D18" s="3">
        <v>7</v>
      </c>
    </row>
    <row r="19" spans="1:4" ht="18.75" customHeight="1" x14ac:dyDescent="0.3">
      <c r="A19" s="3">
        <v>1</v>
      </c>
      <c r="B19" s="3">
        <v>1</v>
      </c>
      <c r="C19" s="3">
        <v>2032</v>
      </c>
      <c r="D19" s="3">
        <v>7</v>
      </c>
    </row>
    <row r="20" spans="1:4" ht="18.75" customHeight="1" x14ac:dyDescent="0.3">
      <c r="A20" s="3">
        <v>1</v>
      </c>
      <c r="B20" s="3">
        <v>1</v>
      </c>
      <c r="C20" s="3">
        <v>2033</v>
      </c>
      <c r="D20" s="3">
        <v>7</v>
      </c>
    </row>
    <row r="21" spans="1:4" ht="18.75" customHeight="1" x14ac:dyDescent="0.3">
      <c r="A21" s="3">
        <v>1</v>
      </c>
      <c r="B21" s="3">
        <v>1</v>
      </c>
      <c r="C21" s="3">
        <v>2034</v>
      </c>
      <c r="D21" s="3">
        <v>7</v>
      </c>
    </row>
    <row r="22" spans="1:4" ht="18.75" customHeight="1" x14ac:dyDescent="0.3">
      <c r="A22" s="3">
        <v>1</v>
      </c>
      <c r="B22" s="3">
        <v>1</v>
      </c>
      <c r="C22" s="3">
        <v>2035</v>
      </c>
      <c r="D22" s="3">
        <v>7</v>
      </c>
    </row>
    <row r="23" spans="1:4" ht="18.75" customHeight="1" x14ac:dyDescent="0.3">
      <c r="A23" s="3">
        <v>1</v>
      </c>
      <c r="B23" s="3">
        <v>1</v>
      </c>
      <c r="C23" s="3">
        <v>2036</v>
      </c>
      <c r="D23" s="3">
        <v>7</v>
      </c>
    </row>
    <row r="24" spans="1:4" ht="18.75" customHeight="1" x14ac:dyDescent="0.3">
      <c r="A24" s="3">
        <v>1</v>
      </c>
      <c r="B24" s="3">
        <v>1</v>
      </c>
      <c r="C24" s="3">
        <v>2037</v>
      </c>
      <c r="D24" s="3">
        <v>7</v>
      </c>
    </row>
    <row r="25" spans="1:4" ht="18.75" customHeight="1" x14ac:dyDescent="0.3">
      <c r="A25" s="3">
        <v>1</v>
      </c>
      <c r="B25" s="3">
        <v>1</v>
      </c>
      <c r="C25" s="3">
        <v>2038</v>
      </c>
      <c r="D25" s="3">
        <v>7</v>
      </c>
    </row>
    <row r="26" spans="1:4" ht="18.75" customHeight="1" x14ac:dyDescent="0.3">
      <c r="A26" s="3">
        <v>1</v>
      </c>
      <c r="B26" s="3">
        <v>1</v>
      </c>
      <c r="C26" s="3">
        <v>2039</v>
      </c>
      <c r="D26" s="3">
        <v>7</v>
      </c>
    </row>
    <row r="27" spans="1:4" ht="18.75" customHeight="1" x14ac:dyDescent="0.3">
      <c r="A27" s="3">
        <v>1</v>
      </c>
      <c r="B27" s="3">
        <v>1</v>
      </c>
      <c r="C27" s="3">
        <v>2040</v>
      </c>
      <c r="D27" s="3">
        <v>7</v>
      </c>
    </row>
    <row r="28" spans="1:4" ht="18.75" customHeight="1" x14ac:dyDescent="0.3">
      <c r="A28" s="3">
        <v>1</v>
      </c>
      <c r="B28" s="3">
        <v>1</v>
      </c>
      <c r="C28" s="3">
        <v>2041</v>
      </c>
      <c r="D28" s="3">
        <v>7</v>
      </c>
    </row>
    <row r="29" spans="1:4" ht="18.75" customHeight="1" x14ac:dyDescent="0.3">
      <c r="A29" s="3">
        <v>1</v>
      </c>
      <c r="B29" s="3">
        <v>1</v>
      </c>
      <c r="C29" s="3">
        <v>2042</v>
      </c>
      <c r="D29" s="3">
        <v>7</v>
      </c>
    </row>
    <row r="30" spans="1:4" ht="18.75" customHeight="1" x14ac:dyDescent="0.3">
      <c r="A30" s="3">
        <v>1</v>
      </c>
      <c r="B30" s="3">
        <v>1</v>
      </c>
      <c r="C30" s="3">
        <v>2043</v>
      </c>
      <c r="D30" s="3">
        <v>7</v>
      </c>
    </row>
    <row r="31" spans="1:4" ht="18.75" customHeight="1" x14ac:dyDescent="0.3">
      <c r="A31" s="3">
        <v>1</v>
      </c>
      <c r="B31" s="3">
        <v>1</v>
      </c>
      <c r="C31" s="3">
        <v>2044</v>
      </c>
      <c r="D31" s="3">
        <v>7</v>
      </c>
    </row>
    <row r="32" spans="1:4" ht="18.75" customHeight="1" x14ac:dyDescent="0.3">
      <c r="A32" s="3">
        <v>1</v>
      </c>
      <c r="B32" s="3">
        <v>1</v>
      </c>
      <c r="C32" s="3">
        <v>2045</v>
      </c>
      <c r="D32" s="3">
        <v>7</v>
      </c>
    </row>
    <row r="33" spans="1:4" ht="18.75" customHeight="1" x14ac:dyDescent="0.3">
      <c r="A33" s="3">
        <v>1</v>
      </c>
      <c r="B33" s="3">
        <v>1</v>
      </c>
      <c r="C33" s="3">
        <v>2046</v>
      </c>
      <c r="D33" s="3">
        <v>7</v>
      </c>
    </row>
    <row r="34" spans="1:4" ht="18.75" customHeight="1" x14ac:dyDescent="0.3">
      <c r="A34" s="3">
        <v>1</v>
      </c>
      <c r="B34" s="3">
        <v>1</v>
      </c>
      <c r="C34" s="3">
        <v>2047</v>
      </c>
      <c r="D34" s="3">
        <v>7</v>
      </c>
    </row>
    <row r="35" spans="1:4" ht="18.75" customHeight="1" x14ac:dyDescent="0.3">
      <c r="A35" s="3">
        <v>1</v>
      </c>
      <c r="B35" s="3">
        <v>1</v>
      </c>
      <c r="C35" s="3">
        <v>2048</v>
      </c>
      <c r="D35" s="3">
        <v>7</v>
      </c>
    </row>
    <row r="36" spans="1:4" ht="18.75" customHeight="1" x14ac:dyDescent="0.3">
      <c r="A36" s="3">
        <v>1</v>
      </c>
      <c r="B36" s="3">
        <v>1</v>
      </c>
      <c r="C36" s="3">
        <v>2049</v>
      </c>
      <c r="D36" s="3">
        <v>7</v>
      </c>
    </row>
    <row r="37" spans="1:4" ht="18.75" customHeight="1" x14ac:dyDescent="0.3">
      <c r="A37" s="3">
        <v>1</v>
      </c>
      <c r="B37" s="3">
        <v>1</v>
      </c>
      <c r="C37" s="3">
        <v>2050</v>
      </c>
      <c r="D37" s="3">
        <v>7</v>
      </c>
    </row>
    <row r="38" spans="1:4" ht="18.75" customHeight="1" x14ac:dyDescent="0.3">
      <c r="A38" s="3">
        <v>1</v>
      </c>
      <c r="B38" s="3">
        <v>1</v>
      </c>
      <c r="C38" s="3">
        <v>2051</v>
      </c>
      <c r="D38" s="3">
        <v>7</v>
      </c>
    </row>
    <row r="39" spans="1:4" ht="18.75" customHeight="1" x14ac:dyDescent="0.3">
      <c r="A39" s="3">
        <v>1</v>
      </c>
      <c r="B39" s="3">
        <v>1</v>
      </c>
      <c r="C39" s="3">
        <v>2052</v>
      </c>
      <c r="D39" s="3">
        <v>7</v>
      </c>
    </row>
    <row r="40" spans="1:4" ht="18.75" customHeight="1" x14ac:dyDescent="0.3">
      <c r="A40" s="3">
        <v>1</v>
      </c>
      <c r="B40" s="3">
        <v>1</v>
      </c>
      <c r="C40" s="3">
        <v>2053</v>
      </c>
      <c r="D40" s="3">
        <v>7</v>
      </c>
    </row>
    <row r="41" spans="1:4" ht="18.75" customHeight="1" x14ac:dyDescent="0.3">
      <c r="A41" s="3">
        <v>1</v>
      </c>
      <c r="B41" s="3">
        <v>1</v>
      </c>
      <c r="C41" s="3">
        <v>2054</v>
      </c>
      <c r="D41" s="3">
        <v>7</v>
      </c>
    </row>
    <row r="42" spans="1:4" ht="18.75" customHeight="1" x14ac:dyDescent="0.3">
      <c r="A42" s="3">
        <v>1</v>
      </c>
      <c r="B42" s="3">
        <v>1</v>
      </c>
      <c r="C42" s="3">
        <v>2055</v>
      </c>
      <c r="D42" s="3">
        <v>7</v>
      </c>
    </row>
    <row r="43" spans="1:4" ht="18.75" customHeight="1" x14ac:dyDescent="0.3">
      <c r="A43" s="3">
        <v>1</v>
      </c>
      <c r="B43" s="3">
        <v>1</v>
      </c>
      <c r="C43" s="3">
        <v>2056</v>
      </c>
      <c r="D43" s="3">
        <v>7</v>
      </c>
    </row>
    <row r="44" spans="1:4" ht="18.75" customHeight="1" x14ac:dyDescent="0.3">
      <c r="A44" s="3">
        <v>1</v>
      </c>
      <c r="B44" s="3">
        <v>1</v>
      </c>
      <c r="C44" s="3">
        <v>2057</v>
      </c>
      <c r="D44" s="3">
        <v>7</v>
      </c>
    </row>
    <row r="45" spans="1:4" ht="18.75" customHeight="1" x14ac:dyDescent="0.3">
      <c r="A45" s="3">
        <v>1</v>
      </c>
      <c r="B45" s="3">
        <v>1</v>
      </c>
      <c r="C45" s="3">
        <v>2058</v>
      </c>
      <c r="D45" s="3">
        <v>7</v>
      </c>
    </row>
    <row r="46" spans="1:4" ht="18.75" customHeight="1" x14ac:dyDescent="0.3">
      <c r="A46" s="3">
        <v>1</v>
      </c>
      <c r="B46" s="3">
        <v>1</v>
      </c>
      <c r="C46" s="3">
        <v>2059</v>
      </c>
      <c r="D46" s="3">
        <v>7</v>
      </c>
    </row>
    <row r="47" spans="1:4" ht="18.75" customHeight="1" x14ac:dyDescent="0.3">
      <c r="A47" s="3">
        <v>1</v>
      </c>
      <c r="B47" s="3">
        <v>1</v>
      </c>
      <c r="C47" s="3">
        <v>2060</v>
      </c>
      <c r="D47" s="3">
        <v>7</v>
      </c>
    </row>
    <row r="48" spans="1:4" ht="18.75" customHeight="1" x14ac:dyDescent="0.3">
      <c r="A48" s="3">
        <v>2</v>
      </c>
      <c r="B48" s="3">
        <v>1</v>
      </c>
      <c r="C48" s="3">
        <v>2015</v>
      </c>
      <c r="D48" s="3">
        <v>7</v>
      </c>
    </row>
    <row r="49" spans="1:4" ht="18.75" customHeight="1" x14ac:dyDescent="0.3">
      <c r="A49" s="3">
        <v>2</v>
      </c>
      <c r="B49" s="3">
        <v>1</v>
      </c>
      <c r="C49" s="3">
        <v>2016</v>
      </c>
      <c r="D49" s="3">
        <v>7</v>
      </c>
    </row>
    <row r="50" spans="1:4" ht="18.75" customHeight="1" x14ac:dyDescent="0.3">
      <c r="A50" s="3">
        <v>2</v>
      </c>
      <c r="B50" s="3">
        <v>1</v>
      </c>
      <c r="C50" s="3">
        <v>2017</v>
      </c>
      <c r="D50" s="3">
        <v>7</v>
      </c>
    </row>
    <row r="51" spans="1:4" ht="18.75" customHeight="1" x14ac:dyDescent="0.3">
      <c r="A51" s="3">
        <v>2</v>
      </c>
      <c r="B51" s="3">
        <v>1</v>
      </c>
      <c r="C51" s="3">
        <v>2018</v>
      </c>
      <c r="D51" s="3">
        <v>7</v>
      </c>
    </row>
    <row r="52" spans="1:4" ht="18.75" customHeight="1" x14ac:dyDescent="0.3">
      <c r="A52" s="3">
        <v>2</v>
      </c>
      <c r="B52" s="3">
        <v>1</v>
      </c>
      <c r="C52" s="3">
        <v>2019</v>
      </c>
      <c r="D52" s="3">
        <v>7</v>
      </c>
    </row>
    <row r="53" spans="1:4" ht="18.75" customHeight="1" x14ac:dyDescent="0.3">
      <c r="A53" s="3">
        <v>2</v>
      </c>
      <c r="B53" s="3">
        <v>1</v>
      </c>
      <c r="C53" s="3">
        <v>2020</v>
      </c>
      <c r="D53" s="3">
        <v>7</v>
      </c>
    </row>
    <row r="54" spans="1:4" ht="18.75" customHeight="1" x14ac:dyDescent="0.3">
      <c r="A54" s="3">
        <v>2</v>
      </c>
      <c r="B54" s="3">
        <v>1</v>
      </c>
      <c r="C54" s="3">
        <v>2021</v>
      </c>
      <c r="D54" s="3">
        <v>7</v>
      </c>
    </row>
    <row r="55" spans="1:4" ht="18.75" customHeight="1" x14ac:dyDescent="0.3">
      <c r="A55" s="3">
        <v>2</v>
      </c>
      <c r="B55" s="3">
        <v>1</v>
      </c>
      <c r="C55" s="3">
        <v>2022</v>
      </c>
      <c r="D55" s="3">
        <v>7</v>
      </c>
    </row>
    <row r="56" spans="1:4" ht="18.75" customHeight="1" x14ac:dyDescent="0.3">
      <c r="A56" s="3">
        <v>2</v>
      </c>
      <c r="B56" s="3">
        <v>1</v>
      </c>
      <c r="C56" s="3">
        <v>2023</v>
      </c>
      <c r="D56" s="3">
        <v>7</v>
      </c>
    </row>
    <row r="57" spans="1:4" ht="18.75" customHeight="1" x14ac:dyDescent="0.3">
      <c r="A57" s="3">
        <v>2</v>
      </c>
      <c r="B57" s="3">
        <v>1</v>
      </c>
      <c r="C57" s="3">
        <v>2024</v>
      </c>
      <c r="D57" s="3">
        <v>7</v>
      </c>
    </row>
    <row r="58" spans="1:4" ht="18.75" customHeight="1" x14ac:dyDescent="0.3">
      <c r="A58" s="3">
        <v>2</v>
      </c>
      <c r="B58" s="3">
        <v>1</v>
      </c>
      <c r="C58" s="3">
        <v>2025</v>
      </c>
      <c r="D58" s="3">
        <v>7</v>
      </c>
    </row>
    <row r="59" spans="1:4" ht="18.75" customHeight="1" x14ac:dyDescent="0.3">
      <c r="A59" s="3">
        <v>2</v>
      </c>
      <c r="B59" s="3">
        <v>1</v>
      </c>
      <c r="C59" s="3">
        <v>2026</v>
      </c>
      <c r="D59" s="3">
        <v>7</v>
      </c>
    </row>
    <row r="60" spans="1:4" ht="18.75" customHeight="1" x14ac:dyDescent="0.3">
      <c r="A60" s="3">
        <v>2</v>
      </c>
      <c r="B60" s="3">
        <v>1</v>
      </c>
      <c r="C60" s="3">
        <v>2027</v>
      </c>
      <c r="D60" s="3">
        <v>7</v>
      </c>
    </row>
    <row r="61" spans="1:4" ht="18.75" customHeight="1" x14ac:dyDescent="0.3">
      <c r="A61" s="3">
        <v>2</v>
      </c>
      <c r="B61" s="3">
        <v>1</v>
      </c>
      <c r="C61" s="3">
        <v>2028</v>
      </c>
      <c r="D61" s="3">
        <v>7</v>
      </c>
    </row>
    <row r="62" spans="1:4" ht="18.75" customHeight="1" x14ac:dyDescent="0.3">
      <c r="A62" s="3">
        <v>2</v>
      </c>
      <c r="B62" s="3">
        <v>1</v>
      </c>
      <c r="C62" s="3">
        <v>2029</v>
      </c>
      <c r="D62" s="3">
        <v>7</v>
      </c>
    </row>
    <row r="63" spans="1:4" ht="18.75" customHeight="1" x14ac:dyDescent="0.3">
      <c r="A63" s="3">
        <v>2</v>
      </c>
      <c r="B63" s="3">
        <v>1</v>
      </c>
      <c r="C63" s="3">
        <v>2030</v>
      </c>
      <c r="D63" s="3">
        <v>7</v>
      </c>
    </row>
    <row r="64" spans="1:4" ht="18.75" customHeight="1" x14ac:dyDescent="0.3">
      <c r="A64" s="3">
        <v>2</v>
      </c>
      <c r="B64" s="3">
        <v>1</v>
      </c>
      <c r="C64" s="3">
        <v>2031</v>
      </c>
      <c r="D64" s="3">
        <v>7</v>
      </c>
    </row>
    <row r="65" spans="1:4" ht="18.75" customHeight="1" x14ac:dyDescent="0.3">
      <c r="A65" s="3">
        <v>2</v>
      </c>
      <c r="B65" s="3">
        <v>1</v>
      </c>
      <c r="C65" s="3">
        <v>2032</v>
      </c>
      <c r="D65" s="3">
        <v>7</v>
      </c>
    </row>
    <row r="66" spans="1:4" ht="18.75" customHeight="1" x14ac:dyDescent="0.3">
      <c r="A66" s="3">
        <v>2</v>
      </c>
      <c r="B66" s="3">
        <v>1</v>
      </c>
      <c r="C66" s="3">
        <v>2033</v>
      </c>
      <c r="D66" s="3">
        <v>7</v>
      </c>
    </row>
    <row r="67" spans="1:4" ht="18.75" customHeight="1" x14ac:dyDescent="0.3">
      <c r="A67" s="3">
        <v>2</v>
      </c>
      <c r="B67" s="3">
        <v>1</v>
      </c>
      <c r="C67" s="3">
        <v>2034</v>
      </c>
      <c r="D67" s="3">
        <v>7</v>
      </c>
    </row>
    <row r="68" spans="1:4" ht="18.75" customHeight="1" x14ac:dyDescent="0.3">
      <c r="A68" s="3">
        <v>2</v>
      </c>
      <c r="B68" s="3">
        <v>1</v>
      </c>
      <c r="C68" s="3">
        <v>2035</v>
      </c>
      <c r="D68" s="3">
        <v>7</v>
      </c>
    </row>
    <row r="69" spans="1:4" ht="18.75" customHeight="1" x14ac:dyDescent="0.3">
      <c r="A69" s="3">
        <v>2</v>
      </c>
      <c r="B69" s="3">
        <v>1</v>
      </c>
      <c r="C69" s="3">
        <v>2036</v>
      </c>
      <c r="D69" s="3">
        <v>7</v>
      </c>
    </row>
    <row r="70" spans="1:4" ht="18.75" customHeight="1" x14ac:dyDescent="0.3">
      <c r="A70" s="3">
        <v>2</v>
      </c>
      <c r="B70" s="3">
        <v>1</v>
      </c>
      <c r="C70" s="3">
        <v>2037</v>
      </c>
      <c r="D70" s="3">
        <v>7</v>
      </c>
    </row>
    <row r="71" spans="1:4" ht="18.75" customHeight="1" x14ac:dyDescent="0.3">
      <c r="A71" s="3">
        <v>2</v>
      </c>
      <c r="B71" s="3">
        <v>1</v>
      </c>
      <c r="C71" s="3">
        <v>2038</v>
      </c>
      <c r="D71" s="3">
        <v>7</v>
      </c>
    </row>
    <row r="72" spans="1:4" ht="18.75" customHeight="1" x14ac:dyDescent="0.3">
      <c r="A72" s="3">
        <v>2</v>
      </c>
      <c r="B72" s="3">
        <v>1</v>
      </c>
      <c r="C72" s="3">
        <v>2039</v>
      </c>
      <c r="D72" s="3">
        <v>7</v>
      </c>
    </row>
    <row r="73" spans="1:4" ht="18.75" customHeight="1" x14ac:dyDescent="0.3">
      <c r="A73" s="3">
        <v>2</v>
      </c>
      <c r="B73" s="3">
        <v>1</v>
      </c>
      <c r="C73" s="3">
        <v>2040</v>
      </c>
      <c r="D73" s="3">
        <v>7</v>
      </c>
    </row>
    <row r="74" spans="1:4" ht="18.75" customHeight="1" x14ac:dyDescent="0.3">
      <c r="A74" s="3">
        <v>2</v>
      </c>
      <c r="B74" s="3">
        <v>1</v>
      </c>
      <c r="C74" s="3">
        <v>2041</v>
      </c>
      <c r="D74" s="3">
        <v>7</v>
      </c>
    </row>
    <row r="75" spans="1:4" ht="18.75" customHeight="1" x14ac:dyDescent="0.3">
      <c r="A75" s="3">
        <v>2</v>
      </c>
      <c r="B75" s="3">
        <v>1</v>
      </c>
      <c r="C75" s="3">
        <v>2042</v>
      </c>
      <c r="D75" s="3">
        <v>7</v>
      </c>
    </row>
    <row r="76" spans="1:4" ht="18.75" customHeight="1" x14ac:dyDescent="0.3">
      <c r="A76" s="3">
        <v>2</v>
      </c>
      <c r="B76" s="3">
        <v>1</v>
      </c>
      <c r="C76" s="3">
        <v>2043</v>
      </c>
      <c r="D76" s="3">
        <v>7</v>
      </c>
    </row>
    <row r="77" spans="1:4" ht="18.75" customHeight="1" x14ac:dyDescent="0.3">
      <c r="A77" s="3">
        <v>2</v>
      </c>
      <c r="B77" s="3">
        <v>1</v>
      </c>
      <c r="C77" s="3">
        <v>2044</v>
      </c>
      <c r="D77" s="3">
        <v>7</v>
      </c>
    </row>
    <row r="78" spans="1:4" ht="18.75" customHeight="1" x14ac:dyDescent="0.3">
      <c r="A78" s="3">
        <v>2</v>
      </c>
      <c r="B78" s="3">
        <v>1</v>
      </c>
      <c r="C78" s="3">
        <v>2045</v>
      </c>
      <c r="D78" s="3">
        <v>7</v>
      </c>
    </row>
    <row r="79" spans="1:4" ht="18.75" customHeight="1" x14ac:dyDescent="0.3">
      <c r="A79" s="3">
        <v>2</v>
      </c>
      <c r="B79" s="3">
        <v>1</v>
      </c>
      <c r="C79" s="3">
        <v>2046</v>
      </c>
      <c r="D79" s="3">
        <v>7</v>
      </c>
    </row>
    <row r="80" spans="1:4" ht="18.75" customHeight="1" x14ac:dyDescent="0.3">
      <c r="A80" s="3">
        <v>2</v>
      </c>
      <c r="B80" s="3">
        <v>1</v>
      </c>
      <c r="C80" s="3">
        <v>2047</v>
      </c>
      <c r="D80" s="3">
        <v>7</v>
      </c>
    </row>
    <row r="81" spans="1:4" ht="18.75" customHeight="1" x14ac:dyDescent="0.3">
      <c r="A81" s="3">
        <v>2</v>
      </c>
      <c r="B81" s="3">
        <v>1</v>
      </c>
      <c r="C81" s="3">
        <v>2048</v>
      </c>
      <c r="D81" s="3">
        <v>7</v>
      </c>
    </row>
    <row r="82" spans="1:4" ht="18.75" customHeight="1" x14ac:dyDescent="0.3">
      <c r="A82" s="3">
        <v>2</v>
      </c>
      <c r="B82" s="3">
        <v>1</v>
      </c>
      <c r="C82" s="3">
        <v>2049</v>
      </c>
      <c r="D82" s="3">
        <v>7</v>
      </c>
    </row>
    <row r="83" spans="1:4" ht="18.75" customHeight="1" x14ac:dyDescent="0.3">
      <c r="A83" s="3">
        <v>2</v>
      </c>
      <c r="B83" s="3">
        <v>1</v>
      </c>
      <c r="C83" s="3">
        <v>2050</v>
      </c>
      <c r="D83" s="3">
        <v>7</v>
      </c>
    </row>
    <row r="84" spans="1:4" ht="18.75" customHeight="1" x14ac:dyDescent="0.3">
      <c r="A84" s="3">
        <v>2</v>
      </c>
      <c r="B84" s="3">
        <v>1</v>
      </c>
      <c r="C84" s="3">
        <v>2051</v>
      </c>
      <c r="D84" s="3">
        <v>7</v>
      </c>
    </row>
    <row r="85" spans="1:4" ht="18.75" customHeight="1" x14ac:dyDescent="0.3">
      <c r="A85" s="3">
        <v>2</v>
      </c>
      <c r="B85" s="3">
        <v>1</v>
      </c>
      <c r="C85" s="3">
        <v>2052</v>
      </c>
      <c r="D85" s="3">
        <v>7</v>
      </c>
    </row>
    <row r="86" spans="1:4" ht="18.75" customHeight="1" x14ac:dyDescent="0.3">
      <c r="A86" s="3">
        <v>2</v>
      </c>
      <c r="B86" s="3">
        <v>1</v>
      </c>
      <c r="C86" s="3">
        <v>2053</v>
      </c>
      <c r="D86" s="3">
        <v>7</v>
      </c>
    </row>
    <row r="87" spans="1:4" ht="18.75" customHeight="1" x14ac:dyDescent="0.3">
      <c r="A87" s="3">
        <v>2</v>
      </c>
      <c r="B87" s="3">
        <v>1</v>
      </c>
      <c r="C87" s="3">
        <v>2054</v>
      </c>
      <c r="D87" s="3">
        <v>7</v>
      </c>
    </row>
    <row r="88" spans="1:4" ht="18.75" customHeight="1" x14ac:dyDescent="0.3">
      <c r="A88" s="3">
        <v>2</v>
      </c>
      <c r="B88" s="3">
        <v>1</v>
      </c>
      <c r="C88" s="3">
        <v>2055</v>
      </c>
      <c r="D88" s="3">
        <v>7</v>
      </c>
    </row>
    <row r="89" spans="1:4" ht="18.75" customHeight="1" x14ac:dyDescent="0.3">
      <c r="A89" s="3">
        <v>2</v>
      </c>
      <c r="B89" s="3">
        <v>1</v>
      </c>
      <c r="C89" s="3">
        <v>2056</v>
      </c>
      <c r="D89" s="3">
        <v>7</v>
      </c>
    </row>
    <row r="90" spans="1:4" ht="18.75" customHeight="1" x14ac:dyDescent="0.3">
      <c r="A90" s="3">
        <v>2</v>
      </c>
      <c r="B90" s="3">
        <v>1</v>
      </c>
      <c r="C90" s="3">
        <v>2057</v>
      </c>
      <c r="D90" s="3">
        <v>7</v>
      </c>
    </row>
    <row r="91" spans="1:4" ht="18.75" customHeight="1" x14ac:dyDescent="0.3">
      <c r="A91" s="3">
        <v>2</v>
      </c>
      <c r="B91" s="3">
        <v>1</v>
      </c>
      <c r="C91" s="3">
        <v>2058</v>
      </c>
      <c r="D91" s="3">
        <v>7</v>
      </c>
    </row>
    <row r="92" spans="1:4" ht="18.75" customHeight="1" x14ac:dyDescent="0.3">
      <c r="A92" s="3">
        <v>2</v>
      </c>
      <c r="B92" s="3">
        <v>1</v>
      </c>
      <c r="C92" s="3">
        <v>2059</v>
      </c>
      <c r="D92" s="3">
        <v>7</v>
      </c>
    </row>
    <row r="93" spans="1:4" ht="18.75" customHeight="1" x14ac:dyDescent="0.3">
      <c r="A93" s="3">
        <v>2</v>
      </c>
      <c r="B93" s="3">
        <v>1</v>
      </c>
      <c r="C93" s="3">
        <v>2060</v>
      </c>
      <c r="D93" s="3">
        <v>7</v>
      </c>
    </row>
    <row r="94" spans="1:4" ht="18.75" customHeight="1" x14ac:dyDescent="0.3">
      <c r="A94" s="3">
        <v>3</v>
      </c>
      <c r="B94" s="3">
        <v>1</v>
      </c>
      <c r="C94" s="3">
        <v>2015</v>
      </c>
      <c r="D94" s="3">
        <v>7</v>
      </c>
    </row>
    <row r="95" spans="1:4" ht="18.75" customHeight="1" x14ac:dyDescent="0.3">
      <c r="A95" s="3">
        <v>3</v>
      </c>
      <c r="B95" s="3">
        <v>1</v>
      </c>
      <c r="C95" s="3">
        <v>2016</v>
      </c>
      <c r="D95" s="3">
        <v>7</v>
      </c>
    </row>
    <row r="96" spans="1:4" ht="18.75" customHeight="1" x14ac:dyDescent="0.3">
      <c r="A96" s="3">
        <v>3</v>
      </c>
      <c r="B96" s="3">
        <v>1</v>
      </c>
      <c r="C96" s="3">
        <v>2017</v>
      </c>
      <c r="D96" s="3">
        <v>7</v>
      </c>
    </row>
    <row r="97" spans="1:4" ht="18.75" customHeight="1" x14ac:dyDescent="0.3">
      <c r="A97" s="3">
        <v>3</v>
      </c>
      <c r="B97" s="3">
        <v>1</v>
      </c>
      <c r="C97" s="3">
        <v>2018</v>
      </c>
      <c r="D97" s="3">
        <v>7</v>
      </c>
    </row>
    <row r="98" spans="1:4" ht="18.75" customHeight="1" x14ac:dyDescent="0.3">
      <c r="A98" s="3">
        <v>3</v>
      </c>
      <c r="B98" s="3">
        <v>1</v>
      </c>
      <c r="C98" s="3">
        <v>2019</v>
      </c>
      <c r="D98" s="3">
        <v>7</v>
      </c>
    </row>
    <row r="99" spans="1:4" ht="18.75" customHeight="1" x14ac:dyDescent="0.3">
      <c r="A99" s="3">
        <v>3</v>
      </c>
      <c r="B99" s="3">
        <v>1</v>
      </c>
      <c r="C99" s="3">
        <v>2020</v>
      </c>
      <c r="D99" s="3">
        <v>7</v>
      </c>
    </row>
    <row r="100" spans="1:4" ht="18.75" customHeight="1" x14ac:dyDescent="0.3">
      <c r="A100" s="3">
        <v>3</v>
      </c>
      <c r="B100" s="3">
        <v>1</v>
      </c>
      <c r="C100" s="3">
        <v>2021</v>
      </c>
      <c r="D100" s="3">
        <v>7</v>
      </c>
    </row>
    <row r="101" spans="1:4" ht="18.75" customHeight="1" x14ac:dyDescent="0.3">
      <c r="A101" s="3">
        <v>3</v>
      </c>
      <c r="B101" s="3">
        <v>1</v>
      </c>
      <c r="C101" s="3">
        <v>2022</v>
      </c>
      <c r="D101" s="3">
        <v>7</v>
      </c>
    </row>
    <row r="102" spans="1:4" ht="18.75" customHeight="1" x14ac:dyDescent="0.3">
      <c r="A102" s="3">
        <v>3</v>
      </c>
      <c r="B102" s="3">
        <v>1</v>
      </c>
      <c r="C102" s="3">
        <v>2023</v>
      </c>
      <c r="D102" s="3">
        <v>7</v>
      </c>
    </row>
    <row r="103" spans="1:4" ht="18.75" customHeight="1" x14ac:dyDescent="0.3">
      <c r="A103" s="3">
        <v>3</v>
      </c>
      <c r="B103" s="3">
        <v>1</v>
      </c>
      <c r="C103" s="3">
        <v>2024</v>
      </c>
      <c r="D103" s="3">
        <v>7</v>
      </c>
    </row>
    <row r="104" spans="1:4" ht="18.75" customHeight="1" x14ac:dyDescent="0.3">
      <c r="A104" s="3">
        <v>3</v>
      </c>
      <c r="B104" s="3">
        <v>1</v>
      </c>
      <c r="C104" s="3">
        <v>2025</v>
      </c>
      <c r="D104" s="3">
        <v>7</v>
      </c>
    </row>
    <row r="105" spans="1:4" ht="18.75" customHeight="1" x14ac:dyDescent="0.3">
      <c r="A105" s="3">
        <v>3</v>
      </c>
      <c r="B105" s="3">
        <v>1</v>
      </c>
      <c r="C105" s="3">
        <v>2026</v>
      </c>
      <c r="D105" s="3">
        <v>7</v>
      </c>
    </row>
    <row r="106" spans="1:4" ht="18.75" customHeight="1" x14ac:dyDescent="0.3">
      <c r="A106" s="3">
        <v>3</v>
      </c>
      <c r="B106" s="3">
        <v>1</v>
      </c>
      <c r="C106" s="3">
        <v>2027</v>
      </c>
      <c r="D106" s="3">
        <v>7</v>
      </c>
    </row>
    <row r="107" spans="1:4" ht="18.75" customHeight="1" x14ac:dyDescent="0.3">
      <c r="A107" s="3">
        <v>3</v>
      </c>
      <c r="B107" s="3">
        <v>1</v>
      </c>
      <c r="C107" s="3">
        <v>2028</v>
      </c>
      <c r="D107" s="3">
        <v>7</v>
      </c>
    </row>
    <row r="108" spans="1:4" ht="18.75" customHeight="1" x14ac:dyDescent="0.3">
      <c r="A108" s="3">
        <v>3</v>
      </c>
      <c r="B108" s="3">
        <v>1</v>
      </c>
      <c r="C108" s="3">
        <v>2029</v>
      </c>
      <c r="D108" s="3">
        <v>7</v>
      </c>
    </row>
    <row r="109" spans="1:4" ht="18.75" customHeight="1" x14ac:dyDescent="0.3">
      <c r="A109" s="3">
        <v>3</v>
      </c>
      <c r="B109" s="3">
        <v>1</v>
      </c>
      <c r="C109" s="3">
        <v>2030</v>
      </c>
      <c r="D109" s="3">
        <v>7</v>
      </c>
    </row>
    <row r="110" spans="1:4" ht="18.75" customHeight="1" x14ac:dyDescent="0.3">
      <c r="A110" s="3">
        <v>3</v>
      </c>
      <c r="B110" s="3">
        <v>1</v>
      </c>
      <c r="C110" s="3">
        <v>2031</v>
      </c>
      <c r="D110" s="3">
        <v>7</v>
      </c>
    </row>
    <row r="111" spans="1:4" ht="18.75" customHeight="1" x14ac:dyDescent="0.3">
      <c r="A111" s="3">
        <v>3</v>
      </c>
      <c r="B111" s="3">
        <v>1</v>
      </c>
      <c r="C111" s="3">
        <v>2032</v>
      </c>
      <c r="D111" s="3">
        <v>7</v>
      </c>
    </row>
    <row r="112" spans="1:4" ht="18.75" customHeight="1" x14ac:dyDescent="0.3">
      <c r="A112" s="3">
        <v>3</v>
      </c>
      <c r="B112" s="3">
        <v>1</v>
      </c>
      <c r="C112" s="3">
        <v>2033</v>
      </c>
      <c r="D112" s="3">
        <v>7</v>
      </c>
    </row>
    <row r="113" spans="1:4" ht="18.75" customHeight="1" x14ac:dyDescent="0.3">
      <c r="A113" s="3">
        <v>3</v>
      </c>
      <c r="B113" s="3">
        <v>1</v>
      </c>
      <c r="C113" s="3">
        <v>2034</v>
      </c>
      <c r="D113" s="3">
        <v>7</v>
      </c>
    </row>
    <row r="114" spans="1:4" ht="18.75" customHeight="1" x14ac:dyDescent="0.3">
      <c r="A114" s="3">
        <v>3</v>
      </c>
      <c r="B114" s="3">
        <v>1</v>
      </c>
      <c r="C114" s="3">
        <v>2035</v>
      </c>
      <c r="D114" s="3">
        <v>7</v>
      </c>
    </row>
    <row r="115" spans="1:4" ht="18.75" customHeight="1" x14ac:dyDescent="0.3">
      <c r="A115" s="3">
        <v>3</v>
      </c>
      <c r="B115" s="3">
        <v>1</v>
      </c>
      <c r="C115" s="3">
        <v>2036</v>
      </c>
      <c r="D115" s="3">
        <v>7</v>
      </c>
    </row>
    <row r="116" spans="1:4" ht="18.75" customHeight="1" x14ac:dyDescent="0.3">
      <c r="A116" s="3">
        <v>3</v>
      </c>
      <c r="B116" s="3">
        <v>1</v>
      </c>
      <c r="C116" s="3">
        <v>2037</v>
      </c>
      <c r="D116" s="3">
        <v>7</v>
      </c>
    </row>
    <row r="117" spans="1:4" ht="18.75" customHeight="1" x14ac:dyDescent="0.3">
      <c r="A117" s="3">
        <v>3</v>
      </c>
      <c r="B117" s="3">
        <v>1</v>
      </c>
      <c r="C117" s="3">
        <v>2038</v>
      </c>
      <c r="D117" s="3">
        <v>7</v>
      </c>
    </row>
    <row r="118" spans="1:4" ht="18.75" customHeight="1" x14ac:dyDescent="0.3">
      <c r="A118" s="3">
        <v>3</v>
      </c>
      <c r="B118" s="3">
        <v>1</v>
      </c>
      <c r="C118" s="3">
        <v>2039</v>
      </c>
      <c r="D118" s="3">
        <v>7</v>
      </c>
    </row>
    <row r="119" spans="1:4" ht="18.75" customHeight="1" x14ac:dyDescent="0.3">
      <c r="A119" s="3">
        <v>3</v>
      </c>
      <c r="B119" s="3">
        <v>1</v>
      </c>
      <c r="C119" s="3">
        <v>2040</v>
      </c>
      <c r="D119" s="3">
        <v>7</v>
      </c>
    </row>
    <row r="120" spans="1:4" ht="18.75" customHeight="1" x14ac:dyDescent="0.3">
      <c r="A120" s="3">
        <v>3</v>
      </c>
      <c r="B120" s="3">
        <v>1</v>
      </c>
      <c r="C120" s="3">
        <v>2041</v>
      </c>
      <c r="D120" s="3">
        <v>7</v>
      </c>
    </row>
    <row r="121" spans="1:4" ht="18.75" customHeight="1" x14ac:dyDescent="0.3">
      <c r="A121" s="3">
        <v>3</v>
      </c>
      <c r="B121" s="3">
        <v>1</v>
      </c>
      <c r="C121" s="3">
        <v>2042</v>
      </c>
      <c r="D121" s="3">
        <v>7</v>
      </c>
    </row>
    <row r="122" spans="1:4" ht="18.75" customHeight="1" x14ac:dyDescent="0.3">
      <c r="A122" s="3">
        <v>3</v>
      </c>
      <c r="B122" s="3">
        <v>1</v>
      </c>
      <c r="C122" s="3">
        <v>2043</v>
      </c>
      <c r="D122" s="3">
        <v>7</v>
      </c>
    </row>
    <row r="123" spans="1:4" ht="18.75" customHeight="1" x14ac:dyDescent="0.3">
      <c r="A123" s="3">
        <v>3</v>
      </c>
      <c r="B123" s="3">
        <v>1</v>
      </c>
      <c r="C123" s="3">
        <v>2044</v>
      </c>
      <c r="D123" s="3">
        <v>7</v>
      </c>
    </row>
    <row r="124" spans="1:4" ht="18.75" customHeight="1" x14ac:dyDescent="0.3">
      <c r="A124" s="3">
        <v>3</v>
      </c>
      <c r="B124" s="3">
        <v>1</v>
      </c>
      <c r="C124" s="3">
        <v>2045</v>
      </c>
      <c r="D124" s="3">
        <v>7</v>
      </c>
    </row>
    <row r="125" spans="1:4" ht="18.75" customHeight="1" x14ac:dyDescent="0.3">
      <c r="A125" s="3">
        <v>3</v>
      </c>
      <c r="B125" s="3">
        <v>1</v>
      </c>
      <c r="C125" s="3">
        <v>2046</v>
      </c>
      <c r="D125" s="3">
        <v>7</v>
      </c>
    </row>
    <row r="126" spans="1:4" ht="18.75" customHeight="1" x14ac:dyDescent="0.3">
      <c r="A126" s="3">
        <v>3</v>
      </c>
      <c r="B126" s="3">
        <v>1</v>
      </c>
      <c r="C126" s="3">
        <v>2047</v>
      </c>
      <c r="D126" s="3">
        <v>7</v>
      </c>
    </row>
    <row r="127" spans="1:4" ht="18.75" customHeight="1" x14ac:dyDescent="0.3">
      <c r="A127" s="3">
        <v>3</v>
      </c>
      <c r="B127" s="3">
        <v>1</v>
      </c>
      <c r="C127" s="3">
        <v>2048</v>
      </c>
      <c r="D127" s="3">
        <v>7</v>
      </c>
    </row>
    <row r="128" spans="1:4" ht="18.75" customHeight="1" x14ac:dyDescent="0.3">
      <c r="A128" s="3">
        <v>3</v>
      </c>
      <c r="B128" s="3">
        <v>1</v>
      </c>
      <c r="C128" s="3">
        <v>2049</v>
      </c>
      <c r="D128" s="3">
        <v>7</v>
      </c>
    </row>
    <row r="129" spans="1:4" ht="18.75" customHeight="1" x14ac:dyDescent="0.3">
      <c r="A129" s="3">
        <v>3</v>
      </c>
      <c r="B129" s="3">
        <v>1</v>
      </c>
      <c r="C129" s="3">
        <v>2050</v>
      </c>
      <c r="D129" s="3">
        <v>7</v>
      </c>
    </row>
    <row r="130" spans="1:4" ht="18.75" customHeight="1" x14ac:dyDescent="0.3">
      <c r="A130" s="3">
        <v>3</v>
      </c>
      <c r="B130" s="3">
        <v>1</v>
      </c>
      <c r="C130" s="3">
        <v>2051</v>
      </c>
      <c r="D130" s="3">
        <v>7</v>
      </c>
    </row>
    <row r="131" spans="1:4" ht="18.75" customHeight="1" x14ac:dyDescent="0.3">
      <c r="A131" s="3">
        <v>3</v>
      </c>
      <c r="B131" s="3">
        <v>1</v>
      </c>
      <c r="C131" s="3">
        <v>2052</v>
      </c>
      <c r="D131" s="3">
        <v>7</v>
      </c>
    </row>
    <row r="132" spans="1:4" ht="18.75" customHeight="1" x14ac:dyDescent="0.3">
      <c r="A132" s="3">
        <v>3</v>
      </c>
      <c r="B132" s="3">
        <v>1</v>
      </c>
      <c r="C132" s="3">
        <v>2053</v>
      </c>
      <c r="D132" s="3">
        <v>7</v>
      </c>
    </row>
    <row r="133" spans="1:4" ht="18.75" customHeight="1" x14ac:dyDescent="0.3">
      <c r="A133" s="3">
        <v>3</v>
      </c>
      <c r="B133" s="3">
        <v>1</v>
      </c>
      <c r="C133" s="3">
        <v>2054</v>
      </c>
      <c r="D133" s="3">
        <v>7</v>
      </c>
    </row>
    <row r="134" spans="1:4" ht="18.75" customHeight="1" x14ac:dyDescent="0.3">
      <c r="A134" s="3">
        <v>3</v>
      </c>
      <c r="B134" s="3">
        <v>1</v>
      </c>
      <c r="C134" s="3">
        <v>2055</v>
      </c>
      <c r="D134" s="3">
        <v>7</v>
      </c>
    </row>
    <row r="135" spans="1:4" ht="18.75" customHeight="1" x14ac:dyDescent="0.3">
      <c r="A135" s="3">
        <v>3</v>
      </c>
      <c r="B135" s="3">
        <v>1</v>
      </c>
      <c r="C135" s="3">
        <v>2056</v>
      </c>
      <c r="D135" s="3">
        <v>7</v>
      </c>
    </row>
    <row r="136" spans="1:4" ht="18.75" customHeight="1" x14ac:dyDescent="0.3">
      <c r="A136" s="3">
        <v>3</v>
      </c>
      <c r="B136" s="3">
        <v>1</v>
      </c>
      <c r="C136" s="3">
        <v>2057</v>
      </c>
      <c r="D136" s="3">
        <v>7</v>
      </c>
    </row>
    <row r="137" spans="1:4" ht="18.75" customHeight="1" x14ac:dyDescent="0.3">
      <c r="A137" s="3">
        <v>3</v>
      </c>
      <c r="B137" s="3">
        <v>1</v>
      </c>
      <c r="C137" s="3">
        <v>2058</v>
      </c>
      <c r="D137" s="3">
        <v>7</v>
      </c>
    </row>
    <row r="138" spans="1:4" ht="18.75" customHeight="1" x14ac:dyDescent="0.3">
      <c r="A138" s="3">
        <v>3</v>
      </c>
      <c r="B138" s="3">
        <v>1</v>
      </c>
      <c r="C138" s="3">
        <v>2059</v>
      </c>
      <c r="D138" s="3">
        <v>7</v>
      </c>
    </row>
    <row r="139" spans="1:4" ht="18.75" customHeight="1" x14ac:dyDescent="0.3">
      <c r="A139" s="3">
        <v>3</v>
      </c>
      <c r="B139" s="3">
        <v>1</v>
      </c>
      <c r="C139" s="3">
        <v>2060</v>
      </c>
      <c r="D139" s="3">
        <v>7</v>
      </c>
    </row>
    <row r="140" spans="1:4" ht="18.75" customHeight="1" x14ac:dyDescent="0.3">
      <c r="A140" s="3">
        <v>4</v>
      </c>
      <c r="B140" s="3">
        <v>1</v>
      </c>
      <c r="C140" s="3">
        <v>2015</v>
      </c>
      <c r="D140" s="3">
        <v>7</v>
      </c>
    </row>
    <row r="141" spans="1:4" ht="18.75" customHeight="1" x14ac:dyDescent="0.3">
      <c r="A141" s="3">
        <v>4</v>
      </c>
      <c r="B141" s="3">
        <v>1</v>
      </c>
      <c r="C141" s="3">
        <v>2016</v>
      </c>
      <c r="D141" s="3">
        <v>7</v>
      </c>
    </row>
    <row r="142" spans="1:4" ht="18.75" customHeight="1" x14ac:dyDescent="0.3">
      <c r="A142" s="3">
        <v>4</v>
      </c>
      <c r="B142" s="3">
        <v>1</v>
      </c>
      <c r="C142" s="3">
        <v>2017</v>
      </c>
      <c r="D142" s="3">
        <v>7</v>
      </c>
    </row>
    <row r="143" spans="1:4" ht="18.75" customHeight="1" x14ac:dyDescent="0.3">
      <c r="A143" s="3">
        <v>4</v>
      </c>
      <c r="B143" s="3">
        <v>1</v>
      </c>
      <c r="C143" s="3">
        <v>2018</v>
      </c>
      <c r="D143" s="3">
        <v>7</v>
      </c>
    </row>
    <row r="144" spans="1:4" ht="18.75" customHeight="1" x14ac:dyDescent="0.3">
      <c r="A144" s="3">
        <v>4</v>
      </c>
      <c r="B144" s="3">
        <v>1</v>
      </c>
      <c r="C144" s="3">
        <v>2019</v>
      </c>
      <c r="D144" s="3">
        <v>7</v>
      </c>
    </row>
    <row r="145" spans="1:4" ht="18.75" customHeight="1" x14ac:dyDescent="0.3">
      <c r="A145" s="3">
        <v>4</v>
      </c>
      <c r="B145" s="3">
        <v>1</v>
      </c>
      <c r="C145" s="3">
        <v>2020</v>
      </c>
      <c r="D145" s="3">
        <v>7</v>
      </c>
    </row>
    <row r="146" spans="1:4" ht="18.75" customHeight="1" x14ac:dyDescent="0.3">
      <c r="A146" s="3">
        <v>4</v>
      </c>
      <c r="B146" s="3">
        <v>1</v>
      </c>
      <c r="C146" s="3">
        <v>2021</v>
      </c>
      <c r="D146" s="3">
        <v>7</v>
      </c>
    </row>
    <row r="147" spans="1:4" ht="18.75" customHeight="1" x14ac:dyDescent="0.3">
      <c r="A147" s="3">
        <v>4</v>
      </c>
      <c r="B147" s="3">
        <v>1</v>
      </c>
      <c r="C147" s="3">
        <v>2022</v>
      </c>
      <c r="D147" s="3">
        <v>7</v>
      </c>
    </row>
    <row r="148" spans="1:4" ht="18.75" customHeight="1" x14ac:dyDescent="0.3">
      <c r="A148" s="3">
        <v>4</v>
      </c>
      <c r="B148" s="3">
        <v>1</v>
      </c>
      <c r="C148" s="3">
        <v>2023</v>
      </c>
      <c r="D148" s="3">
        <v>7</v>
      </c>
    </row>
    <row r="149" spans="1:4" ht="18.75" customHeight="1" x14ac:dyDescent="0.3">
      <c r="A149" s="3">
        <v>4</v>
      </c>
      <c r="B149" s="3">
        <v>1</v>
      </c>
      <c r="C149" s="3">
        <v>2024</v>
      </c>
      <c r="D149" s="3">
        <v>7</v>
      </c>
    </row>
    <row r="150" spans="1:4" ht="18.75" customHeight="1" x14ac:dyDescent="0.3">
      <c r="A150" s="3">
        <v>4</v>
      </c>
      <c r="B150" s="3">
        <v>1</v>
      </c>
      <c r="C150" s="3">
        <v>2025</v>
      </c>
      <c r="D150" s="3">
        <v>7</v>
      </c>
    </row>
    <row r="151" spans="1:4" ht="18.75" customHeight="1" x14ac:dyDescent="0.3">
      <c r="A151" s="3">
        <v>4</v>
      </c>
      <c r="B151" s="3">
        <v>1</v>
      </c>
      <c r="C151" s="3">
        <v>2026</v>
      </c>
      <c r="D151" s="3">
        <v>7</v>
      </c>
    </row>
    <row r="152" spans="1:4" ht="18.75" customHeight="1" x14ac:dyDescent="0.3">
      <c r="A152" s="3">
        <v>4</v>
      </c>
      <c r="B152" s="3">
        <v>1</v>
      </c>
      <c r="C152" s="3">
        <v>2027</v>
      </c>
      <c r="D152" s="3">
        <v>7</v>
      </c>
    </row>
    <row r="153" spans="1:4" ht="18.75" customHeight="1" x14ac:dyDescent="0.3">
      <c r="A153" s="3">
        <v>4</v>
      </c>
      <c r="B153" s="3">
        <v>1</v>
      </c>
      <c r="C153" s="3">
        <v>2028</v>
      </c>
      <c r="D153" s="3">
        <v>7</v>
      </c>
    </row>
    <row r="154" spans="1:4" ht="18.75" customHeight="1" x14ac:dyDescent="0.3">
      <c r="A154" s="3">
        <v>4</v>
      </c>
      <c r="B154" s="3">
        <v>1</v>
      </c>
      <c r="C154" s="3">
        <v>2029</v>
      </c>
      <c r="D154" s="3">
        <v>7</v>
      </c>
    </row>
    <row r="155" spans="1:4" ht="18.75" customHeight="1" x14ac:dyDescent="0.3">
      <c r="A155" s="3">
        <v>4</v>
      </c>
      <c r="B155" s="3">
        <v>1</v>
      </c>
      <c r="C155" s="3">
        <v>2030</v>
      </c>
      <c r="D155" s="3">
        <v>7</v>
      </c>
    </row>
    <row r="156" spans="1:4" ht="18.75" customHeight="1" x14ac:dyDescent="0.3">
      <c r="A156" s="3">
        <v>4</v>
      </c>
      <c r="B156" s="3">
        <v>1</v>
      </c>
      <c r="C156" s="3">
        <v>2031</v>
      </c>
      <c r="D156" s="3">
        <v>7</v>
      </c>
    </row>
    <row r="157" spans="1:4" ht="18.75" customHeight="1" x14ac:dyDescent="0.3">
      <c r="A157" s="3">
        <v>4</v>
      </c>
      <c r="B157" s="3">
        <v>1</v>
      </c>
      <c r="C157" s="3">
        <v>2032</v>
      </c>
      <c r="D157" s="3">
        <v>7</v>
      </c>
    </row>
    <row r="158" spans="1:4" ht="18.75" customHeight="1" x14ac:dyDescent="0.3">
      <c r="A158" s="3">
        <v>4</v>
      </c>
      <c r="B158" s="3">
        <v>1</v>
      </c>
      <c r="C158" s="3">
        <v>2033</v>
      </c>
      <c r="D158" s="3">
        <v>7</v>
      </c>
    </row>
    <row r="159" spans="1:4" ht="18.75" customHeight="1" x14ac:dyDescent="0.3">
      <c r="A159" s="3">
        <v>4</v>
      </c>
      <c r="B159" s="3">
        <v>1</v>
      </c>
      <c r="C159" s="3">
        <v>2034</v>
      </c>
      <c r="D159" s="3">
        <v>7</v>
      </c>
    </row>
    <row r="160" spans="1:4" ht="18.75" customHeight="1" x14ac:dyDescent="0.3">
      <c r="A160" s="3">
        <v>4</v>
      </c>
      <c r="B160" s="3">
        <v>1</v>
      </c>
      <c r="C160" s="3">
        <v>2035</v>
      </c>
      <c r="D160" s="3">
        <v>7</v>
      </c>
    </row>
    <row r="161" spans="1:4" ht="18.75" customHeight="1" x14ac:dyDescent="0.3">
      <c r="A161" s="3">
        <v>4</v>
      </c>
      <c r="B161" s="3">
        <v>1</v>
      </c>
      <c r="C161" s="3">
        <v>2036</v>
      </c>
      <c r="D161" s="3">
        <v>7</v>
      </c>
    </row>
    <row r="162" spans="1:4" ht="18.75" customHeight="1" x14ac:dyDescent="0.3">
      <c r="A162" s="3">
        <v>4</v>
      </c>
      <c r="B162" s="3">
        <v>1</v>
      </c>
      <c r="C162" s="3">
        <v>2037</v>
      </c>
      <c r="D162" s="3">
        <v>7</v>
      </c>
    </row>
    <row r="163" spans="1:4" ht="18.75" customHeight="1" x14ac:dyDescent="0.3">
      <c r="A163" s="3">
        <v>4</v>
      </c>
      <c r="B163" s="3">
        <v>1</v>
      </c>
      <c r="C163" s="3">
        <v>2038</v>
      </c>
      <c r="D163" s="3">
        <v>7</v>
      </c>
    </row>
    <row r="164" spans="1:4" ht="18.75" customHeight="1" x14ac:dyDescent="0.3">
      <c r="A164" s="3">
        <v>4</v>
      </c>
      <c r="B164" s="3">
        <v>1</v>
      </c>
      <c r="C164" s="3">
        <v>2039</v>
      </c>
      <c r="D164" s="3">
        <v>7</v>
      </c>
    </row>
    <row r="165" spans="1:4" ht="18.75" customHeight="1" x14ac:dyDescent="0.3">
      <c r="A165" s="3">
        <v>4</v>
      </c>
      <c r="B165" s="3">
        <v>1</v>
      </c>
      <c r="C165" s="3">
        <v>2040</v>
      </c>
      <c r="D165" s="3">
        <v>7</v>
      </c>
    </row>
    <row r="166" spans="1:4" ht="18.75" customHeight="1" x14ac:dyDescent="0.3">
      <c r="A166" s="3">
        <v>4</v>
      </c>
      <c r="B166" s="3">
        <v>1</v>
      </c>
      <c r="C166" s="3">
        <v>2041</v>
      </c>
      <c r="D166" s="3">
        <v>7</v>
      </c>
    </row>
    <row r="167" spans="1:4" ht="18.75" customHeight="1" x14ac:dyDescent="0.3">
      <c r="A167" s="3">
        <v>4</v>
      </c>
      <c r="B167" s="3">
        <v>1</v>
      </c>
      <c r="C167" s="3">
        <v>2042</v>
      </c>
      <c r="D167" s="3">
        <v>7</v>
      </c>
    </row>
    <row r="168" spans="1:4" ht="18.75" customHeight="1" x14ac:dyDescent="0.3">
      <c r="A168" s="3">
        <v>4</v>
      </c>
      <c r="B168" s="3">
        <v>1</v>
      </c>
      <c r="C168" s="3">
        <v>2043</v>
      </c>
      <c r="D168" s="3">
        <v>7</v>
      </c>
    </row>
    <row r="169" spans="1:4" ht="18.75" customHeight="1" x14ac:dyDescent="0.3">
      <c r="A169" s="3">
        <v>4</v>
      </c>
      <c r="B169" s="3">
        <v>1</v>
      </c>
      <c r="C169" s="3">
        <v>2044</v>
      </c>
      <c r="D169" s="3">
        <v>7</v>
      </c>
    </row>
    <row r="170" spans="1:4" ht="18.75" customHeight="1" x14ac:dyDescent="0.3">
      <c r="A170" s="3">
        <v>4</v>
      </c>
      <c r="B170" s="3">
        <v>1</v>
      </c>
      <c r="C170" s="3">
        <v>2045</v>
      </c>
      <c r="D170" s="3">
        <v>7</v>
      </c>
    </row>
    <row r="171" spans="1:4" ht="18.75" customHeight="1" x14ac:dyDescent="0.3">
      <c r="A171" s="3">
        <v>4</v>
      </c>
      <c r="B171" s="3">
        <v>1</v>
      </c>
      <c r="C171" s="3">
        <v>2046</v>
      </c>
      <c r="D171" s="3">
        <v>7</v>
      </c>
    </row>
    <row r="172" spans="1:4" ht="18.75" customHeight="1" x14ac:dyDescent="0.3">
      <c r="A172" s="3">
        <v>4</v>
      </c>
      <c r="B172" s="3">
        <v>1</v>
      </c>
      <c r="C172" s="3">
        <v>2047</v>
      </c>
      <c r="D172" s="3">
        <v>7</v>
      </c>
    </row>
    <row r="173" spans="1:4" ht="18.75" customHeight="1" x14ac:dyDescent="0.3">
      <c r="A173" s="3">
        <v>4</v>
      </c>
      <c r="B173" s="3">
        <v>1</v>
      </c>
      <c r="C173" s="3">
        <v>2048</v>
      </c>
      <c r="D173" s="3">
        <v>7</v>
      </c>
    </row>
    <row r="174" spans="1:4" ht="18.75" customHeight="1" x14ac:dyDescent="0.3">
      <c r="A174" s="3">
        <v>4</v>
      </c>
      <c r="B174" s="3">
        <v>1</v>
      </c>
      <c r="C174" s="3">
        <v>2049</v>
      </c>
      <c r="D174" s="3">
        <v>7</v>
      </c>
    </row>
    <row r="175" spans="1:4" ht="18.75" customHeight="1" x14ac:dyDescent="0.3">
      <c r="A175" s="3">
        <v>4</v>
      </c>
      <c r="B175" s="3">
        <v>1</v>
      </c>
      <c r="C175" s="3">
        <v>2050</v>
      </c>
      <c r="D175" s="3">
        <v>7</v>
      </c>
    </row>
    <row r="176" spans="1:4" ht="18.75" customHeight="1" x14ac:dyDescent="0.3">
      <c r="A176" s="3">
        <v>4</v>
      </c>
      <c r="B176" s="3">
        <v>1</v>
      </c>
      <c r="C176" s="3">
        <v>2051</v>
      </c>
      <c r="D176" s="3">
        <v>7</v>
      </c>
    </row>
    <row r="177" spans="1:4" ht="18.75" customHeight="1" x14ac:dyDescent="0.3">
      <c r="A177" s="3">
        <v>4</v>
      </c>
      <c r="B177" s="3">
        <v>1</v>
      </c>
      <c r="C177" s="3">
        <v>2052</v>
      </c>
      <c r="D177" s="3">
        <v>7</v>
      </c>
    </row>
    <row r="178" spans="1:4" ht="18.75" customHeight="1" x14ac:dyDescent="0.3">
      <c r="A178" s="3">
        <v>4</v>
      </c>
      <c r="B178" s="3">
        <v>1</v>
      </c>
      <c r="C178" s="3">
        <v>2053</v>
      </c>
      <c r="D178" s="3">
        <v>7</v>
      </c>
    </row>
    <row r="179" spans="1:4" ht="18.75" customHeight="1" x14ac:dyDescent="0.3">
      <c r="A179" s="3">
        <v>4</v>
      </c>
      <c r="B179" s="3">
        <v>1</v>
      </c>
      <c r="C179" s="3">
        <v>2054</v>
      </c>
      <c r="D179" s="3">
        <v>7</v>
      </c>
    </row>
    <row r="180" spans="1:4" ht="18.75" customHeight="1" x14ac:dyDescent="0.3">
      <c r="A180" s="3">
        <v>4</v>
      </c>
      <c r="B180" s="3">
        <v>1</v>
      </c>
      <c r="C180" s="3">
        <v>2055</v>
      </c>
      <c r="D180" s="3">
        <v>7</v>
      </c>
    </row>
    <row r="181" spans="1:4" ht="18.75" customHeight="1" x14ac:dyDescent="0.3">
      <c r="A181" s="3">
        <v>4</v>
      </c>
      <c r="B181" s="3">
        <v>1</v>
      </c>
      <c r="C181" s="3">
        <v>2056</v>
      </c>
      <c r="D181" s="3">
        <v>7</v>
      </c>
    </row>
    <row r="182" spans="1:4" ht="18.75" customHeight="1" x14ac:dyDescent="0.3">
      <c r="A182" s="3">
        <v>4</v>
      </c>
      <c r="B182" s="3">
        <v>1</v>
      </c>
      <c r="C182" s="3">
        <v>2057</v>
      </c>
      <c r="D182" s="3">
        <v>7</v>
      </c>
    </row>
    <row r="183" spans="1:4" ht="18.75" customHeight="1" x14ac:dyDescent="0.3">
      <c r="A183" s="3">
        <v>4</v>
      </c>
      <c r="B183" s="3">
        <v>1</v>
      </c>
      <c r="C183" s="3">
        <v>2058</v>
      </c>
      <c r="D183" s="3">
        <v>7</v>
      </c>
    </row>
    <row r="184" spans="1:4" ht="18.75" customHeight="1" x14ac:dyDescent="0.3">
      <c r="A184" s="3">
        <v>4</v>
      </c>
      <c r="B184" s="3">
        <v>1</v>
      </c>
      <c r="C184" s="3">
        <v>2059</v>
      </c>
      <c r="D184" s="3">
        <v>7</v>
      </c>
    </row>
    <row r="185" spans="1:4" ht="18.75" customHeight="1" x14ac:dyDescent="0.3">
      <c r="A185" s="3">
        <v>4</v>
      </c>
      <c r="B185" s="3">
        <v>1</v>
      </c>
      <c r="C185" s="3">
        <v>2060</v>
      </c>
      <c r="D185" s="3">
        <v>7</v>
      </c>
    </row>
    <row r="186" spans="1:4" ht="18.75" customHeight="1" x14ac:dyDescent="0.3">
      <c r="A186" s="3">
        <v>5</v>
      </c>
      <c r="B186" s="3">
        <v>1</v>
      </c>
      <c r="C186" s="3">
        <v>2015</v>
      </c>
      <c r="D186" s="3">
        <v>7</v>
      </c>
    </row>
    <row r="187" spans="1:4" ht="18.75" customHeight="1" x14ac:dyDescent="0.3">
      <c r="A187" s="3">
        <v>5</v>
      </c>
      <c r="B187" s="3">
        <v>1</v>
      </c>
      <c r="C187" s="3">
        <v>2016</v>
      </c>
      <c r="D187" s="3">
        <v>7</v>
      </c>
    </row>
    <row r="188" spans="1:4" ht="18.75" customHeight="1" x14ac:dyDescent="0.3">
      <c r="A188" s="3">
        <v>5</v>
      </c>
      <c r="B188" s="3">
        <v>1</v>
      </c>
      <c r="C188" s="3">
        <v>2017</v>
      </c>
      <c r="D188" s="3">
        <v>7</v>
      </c>
    </row>
    <row r="189" spans="1:4" ht="18.75" customHeight="1" x14ac:dyDescent="0.3">
      <c r="A189" s="3">
        <v>5</v>
      </c>
      <c r="B189" s="3">
        <v>1</v>
      </c>
      <c r="C189" s="3">
        <v>2018</v>
      </c>
      <c r="D189" s="3">
        <v>7</v>
      </c>
    </row>
    <row r="190" spans="1:4" ht="18.75" customHeight="1" x14ac:dyDescent="0.3">
      <c r="A190" s="3">
        <v>5</v>
      </c>
      <c r="B190" s="3">
        <v>1</v>
      </c>
      <c r="C190" s="3">
        <v>2019</v>
      </c>
      <c r="D190" s="3">
        <v>7</v>
      </c>
    </row>
    <row r="191" spans="1:4" ht="18.75" customHeight="1" x14ac:dyDescent="0.3">
      <c r="A191" s="3">
        <v>5</v>
      </c>
      <c r="B191" s="3">
        <v>1</v>
      </c>
      <c r="C191" s="3">
        <v>2020</v>
      </c>
      <c r="D191" s="3">
        <v>7</v>
      </c>
    </row>
    <row r="192" spans="1:4" ht="18.75" customHeight="1" x14ac:dyDescent="0.3">
      <c r="A192" s="3">
        <v>5</v>
      </c>
      <c r="B192" s="3">
        <v>1</v>
      </c>
      <c r="C192" s="3">
        <v>2021</v>
      </c>
      <c r="D192" s="3">
        <v>7</v>
      </c>
    </row>
    <row r="193" spans="1:4" ht="18.75" customHeight="1" x14ac:dyDescent="0.3">
      <c r="A193" s="3">
        <v>5</v>
      </c>
      <c r="B193" s="3">
        <v>1</v>
      </c>
      <c r="C193" s="3">
        <v>2022</v>
      </c>
      <c r="D193" s="3">
        <v>7</v>
      </c>
    </row>
    <row r="194" spans="1:4" ht="18.75" customHeight="1" x14ac:dyDescent="0.3">
      <c r="A194" s="3">
        <v>5</v>
      </c>
      <c r="B194" s="3">
        <v>1</v>
      </c>
      <c r="C194" s="3">
        <v>2023</v>
      </c>
      <c r="D194" s="3">
        <v>7</v>
      </c>
    </row>
    <row r="195" spans="1:4" ht="18.75" customHeight="1" x14ac:dyDescent="0.3">
      <c r="A195" s="3">
        <v>5</v>
      </c>
      <c r="B195" s="3">
        <v>1</v>
      </c>
      <c r="C195" s="3">
        <v>2024</v>
      </c>
      <c r="D195" s="3">
        <v>7</v>
      </c>
    </row>
    <row r="196" spans="1:4" ht="18.75" customHeight="1" x14ac:dyDescent="0.3">
      <c r="A196" s="3">
        <v>5</v>
      </c>
      <c r="B196" s="3">
        <v>1</v>
      </c>
      <c r="C196" s="3">
        <v>2025</v>
      </c>
      <c r="D196" s="3">
        <v>7</v>
      </c>
    </row>
    <row r="197" spans="1:4" ht="18.75" customHeight="1" x14ac:dyDescent="0.3">
      <c r="A197" s="3">
        <v>5</v>
      </c>
      <c r="B197" s="3">
        <v>1</v>
      </c>
      <c r="C197" s="3">
        <v>2026</v>
      </c>
      <c r="D197" s="3">
        <v>7</v>
      </c>
    </row>
    <row r="198" spans="1:4" ht="18.75" customHeight="1" x14ac:dyDescent="0.3">
      <c r="A198" s="3">
        <v>5</v>
      </c>
      <c r="B198" s="3">
        <v>1</v>
      </c>
      <c r="C198" s="3">
        <v>2027</v>
      </c>
      <c r="D198" s="3">
        <v>7</v>
      </c>
    </row>
    <row r="199" spans="1:4" ht="18.75" customHeight="1" x14ac:dyDescent="0.3">
      <c r="A199" s="3">
        <v>5</v>
      </c>
      <c r="B199" s="3">
        <v>1</v>
      </c>
      <c r="C199" s="3">
        <v>2028</v>
      </c>
      <c r="D199" s="3">
        <v>7</v>
      </c>
    </row>
    <row r="200" spans="1:4" ht="18.75" customHeight="1" x14ac:dyDescent="0.3">
      <c r="A200" s="3">
        <v>5</v>
      </c>
      <c r="B200" s="3">
        <v>1</v>
      </c>
      <c r="C200" s="3">
        <v>2029</v>
      </c>
      <c r="D200" s="3">
        <v>7</v>
      </c>
    </row>
    <row r="201" spans="1:4" ht="18.75" customHeight="1" x14ac:dyDescent="0.3">
      <c r="A201" s="3">
        <v>5</v>
      </c>
      <c r="B201" s="3">
        <v>1</v>
      </c>
      <c r="C201" s="3">
        <v>2030</v>
      </c>
      <c r="D201" s="3">
        <v>7</v>
      </c>
    </row>
    <row r="202" spans="1:4" ht="18.75" customHeight="1" x14ac:dyDescent="0.3">
      <c r="A202" s="3">
        <v>5</v>
      </c>
      <c r="B202" s="3">
        <v>1</v>
      </c>
      <c r="C202" s="3">
        <v>2031</v>
      </c>
      <c r="D202" s="3">
        <v>7</v>
      </c>
    </row>
    <row r="203" spans="1:4" ht="18.75" customHeight="1" x14ac:dyDescent="0.3">
      <c r="A203" s="3">
        <v>5</v>
      </c>
      <c r="B203" s="3">
        <v>1</v>
      </c>
      <c r="C203" s="3">
        <v>2032</v>
      </c>
      <c r="D203" s="3">
        <v>7</v>
      </c>
    </row>
    <row r="204" spans="1:4" ht="18.75" customHeight="1" x14ac:dyDescent="0.3">
      <c r="A204" s="3">
        <v>5</v>
      </c>
      <c r="B204" s="3">
        <v>1</v>
      </c>
      <c r="C204" s="3">
        <v>2033</v>
      </c>
      <c r="D204" s="3">
        <v>7</v>
      </c>
    </row>
    <row r="205" spans="1:4" ht="18.75" customHeight="1" x14ac:dyDescent="0.3">
      <c r="A205" s="3">
        <v>5</v>
      </c>
      <c r="B205" s="3">
        <v>1</v>
      </c>
      <c r="C205" s="3">
        <v>2034</v>
      </c>
      <c r="D205" s="3">
        <v>7</v>
      </c>
    </row>
    <row r="206" spans="1:4" ht="18.75" customHeight="1" x14ac:dyDescent="0.3">
      <c r="A206" s="3">
        <v>5</v>
      </c>
      <c r="B206" s="3">
        <v>1</v>
      </c>
      <c r="C206" s="3">
        <v>2035</v>
      </c>
      <c r="D206" s="3">
        <v>7</v>
      </c>
    </row>
    <row r="207" spans="1:4" ht="18.75" customHeight="1" x14ac:dyDescent="0.3">
      <c r="A207" s="3">
        <v>5</v>
      </c>
      <c r="B207" s="3">
        <v>1</v>
      </c>
      <c r="C207" s="3">
        <v>2036</v>
      </c>
      <c r="D207" s="3">
        <v>7</v>
      </c>
    </row>
    <row r="208" spans="1:4" ht="18.75" customHeight="1" x14ac:dyDescent="0.3">
      <c r="A208" s="3">
        <v>5</v>
      </c>
      <c r="B208" s="3">
        <v>1</v>
      </c>
      <c r="C208" s="3">
        <v>2037</v>
      </c>
      <c r="D208" s="3">
        <v>7</v>
      </c>
    </row>
    <row r="209" spans="1:4" ht="18.75" customHeight="1" x14ac:dyDescent="0.3">
      <c r="A209" s="3">
        <v>5</v>
      </c>
      <c r="B209" s="3">
        <v>1</v>
      </c>
      <c r="C209" s="3">
        <v>2038</v>
      </c>
      <c r="D209" s="3">
        <v>7</v>
      </c>
    </row>
    <row r="210" spans="1:4" ht="18.75" customHeight="1" x14ac:dyDescent="0.3">
      <c r="A210" s="3">
        <v>5</v>
      </c>
      <c r="B210" s="3">
        <v>1</v>
      </c>
      <c r="C210" s="3">
        <v>2039</v>
      </c>
      <c r="D210" s="3">
        <v>7</v>
      </c>
    </row>
    <row r="211" spans="1:4" ht="18.75" customHeight="1" x14ac:dyDescent="0.3">
      <c r="A211" s="3">
        <v>5</v>
      </c>
      <c r="B211" s="3">
        <v>1</v>
      </c>
      <c r="C211" s="3">
        <v>2040</v>
      </c>
      <c r="D211" s="3">
        <v>7</v>
      </c>
    </row>
    <row r="212" spans="1:4" ht="18.75" customHeight="1" x14ac:dyDescent="0.3">
      <c r="A212" s="3">
        <v>5</v>
      </c>
      <c r="B212" s="3">
        <v>1</v>
      </c>
      <c r="C212" s="3">
        <v>2041</v>
      </c>
      <c r="D212" s="3">
        <v>7</v>
      </c>
    </row>
    <row r="213" spans="1:4" ht="18.75" customHeight="1" x14ac:dyDescent="0.3">
      <c r="A213" s="3">
        <v>5</v>
      </c>
      <c r="B213" s="3">
        <v>1</v>
      </c>
      <c r="C213" s="3">
        <v>2042</v>
      </c>
      <c r="D213" s="3">
        <v>7</v>
      </c>
    </row>
    <row r="214" spans="1:4" ht="18.75" customHeight="1" x14ac:dyDescent="0.3">
      <c r="A214" s="3">
        <v>5</v>
      </c>
      <c r="B214" s="3">
        <v>1</v>
      </c>
      <c r="C214" s="3">
        <v>2043</v>
      </c>
      <c r="D214" s="3">
        <v>7</v>
      </c>
    </row>
    <row r="215" spans="1:4" ht="18.75" customHeight="1" x14ac:dyDescent="0.3">
      <c r="A215" s="3">
        <v>5</v>
      </c>
      <c r="B215" s="3">
        <v>1</v>
      </c>
      <c r="C215" s="3">
        <v>2044</v>
      </c>
      <c r="D215" s="3">
        <v>7</v>
      </c>
    </row>
    <row r="216" spans="1:4" ht="18.75" customHeight="1" x14ac:dyDescent="0.3">
      <c r="A216" s="3">
        <v>5</v>
      </c>
      <c r="B216" s="3">
        <v>1</v>
      </c>
      <c r="C216" s="3">
        <v>2045</v>
      </c>
      <c r="D216" s="3">
        <v>7</v>
      </c>
    </row>
    <row r="217" spans="1:4" ht="18.75" customHeight="1" x14ac:dyDescent="0.3">
      <c r="A217" s="3">
        <v>5</v>
      </c>
      <c r="B217" s="3">
        <v>1</v>
      </c>
      <c r="C217" s="3">
        <v>2046</v>
      </c>
      <c r="D217" s="3">
        <v>7</v>
      </c>
    </row>
    <row r="218" spans="1:4" ht="18.75" customHeight="1" x14ac:dyDescent="0.3">
      <c r="A218" s="3">
        <v>5</v>
      </c>
      <c r="B218" s="3">
        <v>1</v>
      </c>
      <c r="C218" s="3">
        <v>2047</v>
      </c>
      <c r="D218" s="3">
        <v>7</v>
      </c>
    </row>
    <row r="219" spans="1:4" ht="18.75" customHeight="1" x14ac:dyDescent="0.3">
      <c r="A219" s="3">
        <v>5</v>
      </c>
      <c r="B219" s="3">
        <v>1</v>
      </c>
      <c r="C219" s="3">
        <v>2048</v>
      </c>
      <c r="D219" s="3">
        <v>7</v>
      </c>
    </row>
    <row r="220" spans="1:4" ht="18.75" customHeight="1" x14ac:dyDescent="0.3">
      <c r="A220" s="3">
        <v>5</v>
      </c>
      <c r="B220" s="3">
        <v>1</v>
      </c>
      <c r="C220" s="3">
        <v>2049</v>
      </c>
      <c r="D220" s="3">
        <v>7</v>
      </c>
    </row>
    <row r="221" spans="1:4" ht="18.75" customHeight="1" x14ac:dyDescent="0.3">
      <c r="A221" s="3">
        <v>5</v>
      </c>
      <c r="B221" s="3">
        <v>1</v>
      </c>
      <c r="C221" s="3">
        <v>2050</v>
      </c>
      <c r="D221" s="3">
        <v>7</v>
      </c>
    </row>
    <row r="222" spans="1:4" ht="18.75" customHeight="1" x14ac:dyDescent="0.3">
      <c r="A222" s="3">
        <v>5</v>
      </c>
      <c r="B222" s="3">
        <v>1</v>
      </c>
      <c r="C222" s="3">
        <v>2051</v>
      </c>
      <c r="D222" s="3">
        <v>7</v>
      </c>
    </row>
    <row r="223" spans="1:4" ht="18.75" customHeight="1" x14ac:dyDescent="0.3">
      <c r="A223" s="3">
        <v>5</v>
      </c>
      <c r="B223" s="3">
        <v>1</v>
      </c>
      <c r="C223" s="3">
        <v>2052</v>
      </c>
      <c r="D223" s="3">
        <v>7</v>
      </c>
    </row>
    <row r="224" spans="1:4" ht="18.75" customHeight="1" x14ac:dyDescent="0.3">
      <c r="A224" s="3">
        <v>5</v>
      </c>
      <c r="B224" s="3">
        <v>1</v>
      </c>
      <c r="C224" s="3">
        <v>2053</v>
      </c>
      <c r="D224" s="3">
        <v>7</v>
      </c>
    </row>
    <row r="225" spans="1:4" ht="18.75" customHeight="1" x14ac:dyDescent="0.3">
      <c r="A225" s="3">
        <v>5</v>
      </c>
      <c r="B225" s="3">
        <v>1</v>
      </c>
      <c r="C225" s="3">
        <v>2054</v>
      </c>
      <c r="D225" s="3">
        <v>7</v>
      </c>
    </row>
    <row r="226" spans="1:4" ht="18.75" customHeight="1" x14ac:dyDescent="0.3">
      <c r="A226" s="3">
        <v>5</v>
      </c>
      <c r="B226" s="3">
        <v>1</v>
      </c>
      <c r="C226" s="3">
        <v>2055</v>
      </c>
      <c r="D226" s="3">
        <v>7</v>
      </c>
    </row>
    <row r="227" spans="1:4" ht="18.75" customHeight="1" x14ac:dyDescent="0.3">
      <c r="A227" s="3">
        <v>5</v>
      </c>
      <c r="B227" s="3">
        <v>1</v>
      </c>
      <c r="C227" s="3">
        <v>2056</v>
      </c>
      <c r="D227" s="3">
        <v>7</v>
      </c>
    </row>
    <row r="228" spans="1:4" ht="18.75" customHeight="1" x14ac:dyDescent="0.3">
      <c r="A228" s="3">
        <v>5</v>
      </c>
      <c r="B228" s="3">
        <v>1</v>
      </c>
      <c r="C228" s="3">
        <v>2057</v>
      </c>
      <c r="D228" s="3">
        <v>7</v>
      </c>
    </row>
    <row r="229" spans="1:4" ht="18.75" customHeight="1" x14ac:dyDescent="0.3">
      <c r="A229" s="3">
        <v>5</v>
      </c>
      <c r="B229" s="3">
        <v>1</v>
      </c>
      <c r="C229" s="3">
        <v>2058</v>
      </c>
      <c r="D229" s="3">
        <v>7</v>
      </c>
    </row>
    <row r="230" spans="1:4" ht="18.75" customHeight="1" x14ac:dyDescent="0.3">
      <c r="A230" s="3">
        <v>5</v>
      </c>
      <c r="B230" s="3">
        <v>1</v>
      </c>
      <c r="C230" s="3">
        <v>2059</v>
      </c>
      <c r="D230" s="3">
        <v>7</v>
      </c>
    </row>
    <row r="231" spans="1:4" ht="18.75" customHeight="1" x14ac:dyDescent="0.3">
      <c r="A231" s="3">
        <v>5</v>
      </c>
      <c r="B231" s="3">
        <v>1</v>
      </c>
      <c r="C231" s="3">
        <v>2060</v>
      </c>
      <c r="D231" s="3">
        <v>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heetPr>
  <dimension ref="A1:C139"/>
  <sheetViews>
    <sheetView workbookViewId="0"/>
  </sheetViews>
  <sheetFormatPr defaultRowHeight="14.4" x14ac:dyDescent="0.3"/>
  <cols>
    <col min="1" max="1" width="20.5546875" style="5" bestFit="1" customWidth="1"/>
    <col min="2" max="2" width="13.5546875" style="5" bestFit="1" customWidth="1"/>
    <col min="3" max="3" width="13.5546875" style="6" bestFit="1" customWidth="1"/>
  </cols>
  <sheetData>
    <row r="1" spans="1:3" ht="18.75" customHeight="1" x14ac:dyDescent="0.3">
      <c r="A1" s="1" t="s">
        <v>0</v>
      </c>
      <c r="B1" s="1" t="s">
        <v>1</v>
      </c>
      <c r="C1" s="2" t="s">
        <v>2</v>
      </c>
    </row>
    <row r="2" spans="1:3" ht="18.75" customHeight="1" x14ac:dyDescent="0.3">
      <c r="A2" s="3">
        <v>1</v>
      </c>
      <c r="B2" s="3">
        <v>2015</v>
      </c>
      <c r="C2" s="4">
        <f t="shared" ref="C2:C47" si="0">6/24/365</f>
        <v>6.8493150684931507E-4</v>
      </c>
    </row>
    <row r="3" spans="1:3" ht="18.75" customHeight="1" x14ac:dyDescent="0.3">
      <c r="A3" s="3">
        <v>1</v>
      </c>
      <c r="B3" s="3">
        <v>2016</v>
      </c>
      <c r="C3" s="4">
        <f t="shared" si="0"/>
        <v>6.8493150684931507E-4</v>
      </c>
    </row>
    <row r="4" spans="1:3" ht="18.75" customHeight="1" x14ac:dyDescent="0.3">
      <c r="A4" s="3">
        <v>1</v>
      </c>
      <c r="B4" s="3">
        <v>2017</v>
      </c>
      <c r="C4" s="4">
        <f t="shared" si="0"/>
        <v>6.8493150684931507E-4</v>
      </c>
    </row>
    <row r="5" spans="1:3" ht="18.75" customHeight="1" x14ac:dyDescent="0.3">
      <c r="A5" s="3">
        <v>1</v>
      </c>
      <c r="B5" s="3">
        <v>2018</v>
      </c>
      <c r="C5" s="4">
        <f t="shared" si="0"/>
        <v>6.8493150684931507E-4</v>
      </c>
    </row>
    <row r="6" spans="1:3" ht="18.75" customHeight="1" x14ac:dyDescent="0.3">
      <c r="A6" s="3">
        <v>1</v>
      </c>
      <c r="B6" s="3">
        <v>2019</v>
      </c>
      <c r="C6" s="4">
        <f t="shared" si="0"/>
        <v>6.8493150684931507E-4</v>
      </c>
    </row>
    <row r="7" spans="1:3" ht="18.75" customHeight="1" x14ac:dyDescent="0.3">
      <c r="A7" s="3">
        <v>1</v>
      </c>
      <c r="B7" s="3">
        <v>2020</v>
      </c>
      <c r="C7" s="4">
        <f t="shared" si="0"/>
        <v>6.8493150684931507E-4</v>
      </c>
    </row>
    <row r="8" spans="1:3" ht="18.75" customHeight="1" x14ac:dyDescent="0.3">
      <c r="A8" s="3">
        <v>1</v>
      </c>
      <c r="B8" s="3">
        <v>2021</v>
      </c>
      <c r="C8" s="4">
        <f t="shared" si="0"/>
        <v>6.8493150684931507E-4</v>
      </c>
    </row>
    <row r="9" spans="1:3" ht="18.75" customHeight="1" x14ac:dyDescent="0.3">
      <c r="A9" s="3">
        <v>1</v>
      </c>
      <c r="B9" s="3">
        <v>2022</v>
      </c>
      <c r="C9" s="4">
        <f t="shared" si="0"/>
        <v>6.8493150684931507E-4</v>
      </c>
    </row>
    <row r="10" spans="1:3" ht="18.75" customHeight="1" x14ac:dyDescent="0.3">
      <c r="A10" s="3">
        <v>1</v>
      </c>
      <c r="B10" s="3">
        <v>2023</v>
      </c>
      <c r="C10" s="4">
        <f t="shared" si="0"/>
        <v>6.8493150684931507E-4</v>
      </c>
    </row>
    <row r="11" spans="1:3" ht="18.75" customHeight="1" x14ac:dyDescent="0.3">
      <c r="A11" s="3">
        <v>1</v>
      </c>
      <c r="B11" s="3">
        <v>2024</v>
      </c>
      <c r="C11" s="4">
        <f t="shared" si="0"/>
        <v>6.8493150684931507E-4</v>
      </c>
    </row>
    <row r="12" spans="1:3" ht="18.75" customHeight="1" x14ac:dyDescent="0.3">
      <c r="A12" s="3">
        <v>1</v>
      </c>
      <c r="B12" s="3">
        <v>2025</v>
      </c>
      <c r="C12" s="4">
        <f t="shared" si="0"/>
        <v>6.8493150684931507E-4</v>
      </c>
    </row>
    <row r="13" spans="1:3" ht="18.75" customHeight="1" x14ac:dyDescent="0.3">
      <c r="A13" s="3">
        <v>1</v>
      </c>
      <c r="B13" s="3">
        <v>2026</v>
      </c>
      <c r="C13" s="4">
        <f t="shared" si="0"/>
        <v>6.8493150684931507E-4</v>
      </c>
    </row>
    <row r="14" spans="1:3" ht="18.75" customHeight="1" x14ac:dyDescent="0.3">
      <c r="A14" s="3">
        <v>1</v>
      </c>
      <c r="B14" s="3">
        <v>2027</v>
      </c>
      <c r="C14" s="4">
        <f t="shared" si="0"/>
        <v>6.8493150684931507E-4</v>
      </c>
    </row>
    <row r="15" spans="1:3" ht="18.75" customHeight="1" x14ac:dyDescent="0.3">
      <c r="A15" s="3">
        <v>1</v>
      </c>
      <c r="B15" s="3">
        <v>2028</v>
      </c>
      <c r="C15" s="4">
        <f t="shared" si="0"/>
        <v>6.8493150684931507E-4</v>
      </c>
    </row>
    <row r="16" spans="1:3" ht="18.75" customHeight="1" x14ac:dyDescent="0.3">
      <c r="A16" s="3">
        <v>1</v>
      </c>
      <c r="B16" s="3">
        <v>2029</v>
      </c>
      <c r="C16" s="4">
        <f t="shared" si="0"/>
        <v>6.8493150684931507E-4</v>
      </c>
    </row>
    <row r="17" spans="1:3" ht="18.75" customHeight="1" x14ac:dyDescent="0.3">
      <c r="A17" s="3">
        <v>1</v>
      </c>
      <c r="B17" s="3">
        <v>2030</v>
      </c>
      <c r="C17" s="4">
        <f t="shared" si="0"/>
        <v>6.8493150684931507E-4</v>
      </c>
    </row>
    <row r="18" spans="1:3" ht="18.75" customHeight="1" x14ac:dyDescent="0.3">
      <c r="A18" s="3">
        <v>1</v>
      </c>
      <c r="B18" s="3">
        <v>2031</v>
      </c>
      <c r="C18" s="4">
        <f t="shared" si="0"/>
        <v>6.8493150684931507E-4</v>
      </c>
    </row>
    <row r="19" spans="1:3" ht="18.75" customHeight="1" x14ac:dyDescent="0.3">
      <c r="A19" s="3">
        <v>1</v>
      </c>
      <c r="B19" s="3">
        <v>2032</v>
      </c>
      <c r="C19" s="4">
        <f t="shared" si="0"/>
        <v>6.8493150684931507E-4</v>
      </c>
    </row>
    <row r="20" spans="1:3" ht="18.75" customHeight="1" x14ac:dyDescent="0.3">
      <c r="A20" s="3">
        <v>1</v>
      </c>
      <c r="B20" s="3">
        <v>2033</v>
      </c>
      <c r="C20" s="4">
        <f t="shared" si="0"/>
        <v>6.8493150684931507E-4</v>
      </c>
    </row>
    <row r="21" spans="1:3" ht="18.75" customHeight="1" x14ac:dyDescent="0.3">
      <c r="A21" s="3">
        <v>1</v>
      </c>
      <c r="B21" s="3">
        <v>2034</v>
      </c>
      <c r="C21" s="4">
        <f t="shared" si="0"/>
        <v>6.8493150684931507E-4</v>
      </c>
    </row>
    <row r="22" spans="1:3" ht="18.75" customHeight="1" x14ac:dyDescent="0.3">
      <c r="A22" s="3">
        <v>1</v>
      </c>
      <c r="B22" s="3">
        <v>2035</v>
      </c>
      <c r="C22" s="4">
        <f t="shared" si="0"/>
        <v>6.8493150684931507E-4</v>
      </c>
    </row>
    <row r="23" spans="1:3" ht="18.75" customHeight="1" x14ac:dyDescent="0.3">
      <c r="A23" s="3">
        <v>1</v>
      </c>
      <c r="B23" s="3">
        <v>2036</v>
      </c>
      <c r="C23" s="4">
        <f t="shared" si="0"/>
        <v>6.8493150684931507E-4</v>
      </c>
    </row>
    <row r="24" spans="1:3" ht="18.75" customHeight="1" x14ac:dyDescent="0.3">
      <c r="A24" s="3">
        <v>1</v>
      </c>
      <c r="B24" s="3">
        <v>2037</v>
      </c>
      <c r="C24" s="4">
        <f t="shared" si="0"/>
        <v>6.8493150684931507E-4</v>
      </c>
    </row>
    <row r="25" spans="1:3" ht="18.75" customHeight="1" x14ac:dyDescent="0.3">
      <c r="A25" s="3">
        <v>1</v>
      </c>
      <c r="B25" s="3">
        <v>2038</v>
      </c>
      <c r="C25" s="4">
        <f t="shared" si="0"/>
        <v>6.8493150684931507E-4</v>
      </c>
    </row>
    <row r="26" spans="1:3" ht="18.75" customHeight="1" x14ac:dyDescent="0.3">
      <c r="A26" s="3">
        <v>1</v>
      </c>
      <c r="B26" s="3">
        <v>2039</v>
      </c>
      <c r="C26" s="4">
        <f t="shared" si="0"/>
        <v>6.8493150684931507E-4</v>
      </c>
    </row>
    <row r="27" spans="1:3" ht="18.75" customHeight="1" x14ac:dyDescent="0.3">
      <c r="A27" s="3">
        <v>1</v>
      </c>
      <c r="B27" s="3">
        <v>2040</v>
      </c>
      <c r="C27" s="4">
        <f t="shared" si="0"/>
        <v>6.8493150684931507E-4</v>
      </c>
    </row>
    <row r="28" spans="1:3" ht="18.75" customHeight="1" x14ac:dyDescent="0.3">
      <c r="A28" s="3">
        <v>1</v>
      </c>
      <c r="B28" s="3">
        <v>2041</v>
      </c>
      <c r="C28" s="4">
        <f t="shared" si="0"/>
        <v>6.8493150684931507E-4</v>
      </c>
    </row>
    <row r="29" spans="1:3" ht="18.75" customHeight="1" x14ac:dyDescent="0.3">
      <c r="A29" s="3">
        <v>1</v>
      </c>
      <c r="B29" s="3">
        <v>2042</v>
      </c>
      <c r="C29" s="4">
        <f t="shared" si="0"/>
        <v>6.8493150684931507E-4</v>
      </c>
    </row>
    <row r="30" spans="1:3" ht="18.75" customHeight="1" x14ac:dyDescent="0.3">
      <c r="A30" s="3">
        <v>1</v>
      </c>
      <c r="B30" s="3">
        <v>2043</v>
      </c>
      <c r="C30" s="4">
        <f t="shared" si="0"/>
        <v>6.8493150684931507E-4</v>
      </c>
    </row>
    <row r="31" spans="1:3" ht="18.75" customHeight="1" x14ac:dyDescent="0.3">
      <c r="A31" s="3">
        <v>1</v>
      </c>
      <c r="B31" s="3">
        <v>2044</v>
      </c>
      <c r="C31" s="4">
        <f t="shared" si="0"/>
        <v>6.8493150684931507E-4</v>
      </c>
    </row>
    <row r="32" spans="1:3" ht="18.75" customHeight="1" x14ac:dyDescent="0.3">
      <c r="A32" s="3">
        <v>1</v>
      </c>
      <c r="B32" s="3">
        <v>2045</v>
      </c>
      <c r="C32" s="4">
        <f t="shared" si="0"/>
        <v>6.8493150684931507E-4</v>
      </c>
    </row>
    <row r="33" spans="1:3" ht="18.75" customHeight="1" x14ac:dyDescent="0.3">
      <c r="A33" s="3">
        <v>1</v>
      </c>
      <c r="B33" s="3">
        <v>2046</v>
      </c>
      <c r="C33" s="4">
        <f t="shared" si="0"/>
        <v>6.8493150684931507E-4</v>
      </c>
    </row>
    <row r="34" spans="1:3" ht="18.75" customHeight="1" x14ac:dyDescent="0.3">
      <c r="A34" s="3">
        <v>1</v>
      </c>
      <c r="B34" s="3">
        <v>2047</v>
      </c>
      <c r="C34" s="4">
        <f t="shared" si="0"/>
        <v>6.8493150684931507E-4</v>
      </c>
    </row>
    <row r="35" spans="1:3" ht="18.75" customHeight="1" x14ac:dyDescent="0.3">
      <c r="A35" s="3">
        <v>1</v>
      </c>
      <c r="B35" s="3">
        <v>2048</v>
      </c>
      <c r="C35" s="4">
        <f t="shared" si="0"/>
        <v>6.8493150684931507E-4</v>
      </c>
    </row>
    <row r="36" spans="1:3" ht="18.75" customHeight="1" x14ac:dyDescent="0.3">
      <c r="A36" s="3">
        <v>1</v>
      </c>
      <c r="B36" s="3">
        <v>2049</v>
      </c>
      <c r="C36" s="4">
        <f t="shared" si="0"/>
        <v>6.8493150684931507E-4</v>
      </c>
    </row>
    <row r="37" spans="1:3" ht="18.75" customHeight="1" x14ac:dyDescent="0.3">
      <c r="A37" s="3">
        <v>1</v>
      </c>
      <c r="B37" s="3">
        <v>2050</v>
      </c>
      <c r="C37" s="4">
        <f t="shared" si="0"/>
        <v>6.8493150684931507E-4</v>
      </c>
    </row>
    <row r="38" spans="1:3" ht="18.75" customHeight="1" x14ac:dyDescent="0.3">
      <c r="A38" s="3">
        <v>1</v>
      </c>
      <c r="B38" s="3">
        <v>2051</v>
      </c>
      <c r="C38" s="4">
        <f t="shared" si="0"/>
        <v>6.8493150684931507E-4</v>
      </c>
    </row>
    <row r="39" spans="1:3" ht="18.75" customHeight="1" x14ac:dyDescent="0.3">
      <c r="A39" s="3">
        <v>1</v>
      </c>
      <c r="B39" s="3">
        <v>2052</v>
      </c>
      <c r="C39" s="4">
        <f t="shared" si="0"/>
        <v>6.8493150684931507E-4</v>
      </c>
    </row>
    <row r="40" spans="1:3" ht="18.75" customHeight="1" x14ac:dyDescent="0.3">
      <c r="A40" s="3">
        <v>1</v>
      </c>
      <c r="B40" s="3">
        <v>2053</v>
      </c>
      <c r="C40" s="4">
        <f t="shared" si="0"/>
        <v>6.8493150684931507E-4</v>
      </c>
    </row>
    <row r="41" spans="1:3" ht="18.75" customHeight="1" x14ac:dyDescent="0.3">
      <c r="A41" s="3">
        <v>1</v>
      </c>
      <c r="B41" s="3">
        <v>2054</v>
      </c>
      <c r="C41" s="4">
        <f t="shared" si="0"/>
        <v>6.8493150684931507E-4</v>
      </c>
    </row>
    <row r="42" spans="1:3" ht="18.75" customHeight="1" x14ac:dyDescent="0.3">
      <c r="A42" s="3">
        <v>1</v>
      </c>
      <c r="B42" s="3">
        <v>2055</v>
      </c>
      <c r="C42" s="4">
        <f t="shared" si="0"/>
        <v>6.8493150684931507E-4</v>
      </c>
    </row>
    <row r="43" spans="1:3" ht="18.75" customHeight="1" x14ac:dyDescent="0.3">
      <c r="A43" s="3">
        <v>1</v>
      </c>
      <c r="B43" s="3">
        <v>2056</v>
      </c>
      <c r="C43" s="4">
        <f t="shared" si="0"/>
        <v>6.8493150684931507E-4</v>
      </c>
    </row>
    <row r="44" spans="1:3" ht="18.75" customHeight="1" x14ac:dyDescent="0.3">
      <c r="A44" s="3">
        <v>1</v>
      </c>
      <c r="B44" s="3">
        <v>2057</v>
      </c>
      <c r="C44" s="4">
        <f t="shared" si="0"/>
        <v>6.8493150684931507E-4</v>
      </c>
    </row>
    <row r="45" spans="1:3" ht="18.75" customHeight="1" x14ac:dyDescent="0.3">
      <c r="A45" s="3">
        <v>1</v>
      </c>
      <c r="B45" s="3">
        <v>2058</v>
      </c>
      <c r="C45" s="4">
        <f t="shared" si="0"/>
        <v>6.8493150684931507E-4</v>
      </c>
    </row>
    <row r="46" spans="1:3" ht="18.75" customHeight="1" x14ac:dyDescent="0.3">
      <c r="A46" s="3">
        <v>1</v>
      </c>
      <c r="B46" s="3">
        <v>2059</v>
      </c>
      <c r="C46" s="4">
        <f t="shared" si="0"/>
        <v>6.8493150684931507E-4</v>
      </c>
    </row>
    <row r="47" spans="1:3" ht="18.75" customHeight="1" x14ac:dyDescent="0.3">
      <c r="A47" s="3">
        <v>1</v>
      </c>
      <c r="B47" s="3">
        <v>2060</v>
      </c>
      <c r="C47" s="4">
        <f t="shared" si="0"/>
        <v>6.8493150684931507E-4</v>
      </c>
    </row>
    <row r="48" spans="1:3" ht="18.75" customHeight="1" x14ac:dyDescent="0.3">
      <c r="A48" s="3">
        <v>2</v>
      </c>
      <c r="B48" s="3">
        <v>2015</v>
      </c>
      <c r="C48" s="4">
        <f t="shared" ref="C48:C93" si="1">15/24/365</f>
        <v>1.7123287671232876E-3</v>
      </c>
    </row>
    <row r="49" spans="1:3" ht="18.75" customHeight="1" x14ac:dyDescent="0.3">
      <c r="A49" s="3">
        <v>2</v>
      </c>
      <c r="B49" s="3">
        <v>2016</v>
      </c>
      <c r="C49" s="4">
        <f t="shared" si="1"/>
        <v>1.7123287671232876E-3</v>
      </c>
    </row>
    <row r="50" spans="1:3" ht="18.75" customHeight="1" x14ac:dyDescent="0.3">
      <c r="A50" s="3">
        <v>2</v>
      </c>
      <c r="B50" s="3">
        <v>2017</v>
      </c>
      <c r="C50" s="4">
        <f t="shared" si="1"/>
        <v>1.7123287671232876E-3</v>
      </c>
    </row>
    <row r="51" spans="1:3" ht="18.75" customHeight="1" x14ac:dyDescent="0.3">
      <c r="A51" s="3">
        <v>2</v>
      </c>
      <c r="B51" s="3">
        <v>2018</v>
      </c>
      <c r="C51" s="4">
        <f t="shared" si="1"/>
        <v>1.7123287671232876E-3</v>
      </c>
    </row>
    <row r="52" spans="1:3" ht="18.75" customHeight="1" x14ac:dyDescent="0.3">
      <c r="A52" s="3">
        <v>2</v>
      </c>
      <c r="B52" s="3">
        <v>2019</v>
      </c>
      <c r="C52" s="4">
        <f t="shared" si="1"/>
        <v>1.7123287671232876E-3</v>
      </c>
    </row>
    <row r="53" spans="1:3" ht="18.75" customHeight="1" x14ac:dyDescent="0.3">
      <c r="A53" s="3">
        <v>2</v>
      </c>
      <c r="B53" s="3">
        <v>2020</v>
      </c>
      <c r="C53" s="4">
        <f t="shared" si="1"/>
        <v>1.7123287671232876E-3</v>
      </c>
    </row>
    <row r="54" spans="1:3" ht="18.75" customHeight="1" x14ac:dyDescent="0.3">
      <c r="A54" s="3">
        <v>2</v>
      </c>
      <c r="B54" s="3">
        <v>2021</v>
      </c>
      <c r="C54" s="4">
        <f t="shared" si="1"/>
        <v>1.7123287671232876E-3</v>
      </c>
    </row>
    <row r="55" spans="1:3" ht="18.75" customHeight="1" x14ac:dyDescent="0.3">
      <c r="A55" s="3">
        <v>2</v>
      </c>
      <c r="B55" s="3">
        <v>2022</v>
      </c>
      <c r="C55" s="4">
        <f t="shared" si="1"/>
        <v>1.7123287671232876E-3</v>
      </c>
    </row>
    <row r="56" spans="1:3" ht="18.75" customHeight="1" x14ac:dyDescent="0.3">
      <c r="A56" s="3">
        <v>2</v>
      </c>
      <c r="B56" s="3">
        <v>2023</v>
      </c>
      <c r="C56" s="4">
        <f t="shared" si="1"/>
        <v>1.7123287671232876E-3</v>
      </c>
    </row>
    <row r="57" spans="1:3" ht="18.75" customHeight="1" x14ac:dyDescent="0.3">
      <c r="A57" s="3">
        <v>2</v>
      </c>
      <c r="B57" s="3">
        <v>2024</v>
      </c>
      <c r="C57" s="4">
        <f t="shared" si="1"/>
        <v>1.7123287671232876E-3</v>
      </c>
    </row>
    <row r="58" spans="1:3" ht="18.75" customHeight="1" x14ac:dyDescent="0.3">
      <c r="A58" s="3">
        <v>2</v>
      </c>
      <c r="B58" s="3">
        <v>2025</v>
      </c>
      <c r="C58" s="4">
        <f t="shared" si="1"/>
        <v>1.7123287671232876E-3</v>
      </c>
    </row>
    <row r="59" spans="1:3" ht="18.75" customHeight="1" x14ac:dyDescent="0.3">
      <c r="A59" s="3">
        <v>2</v>
      </c>
      <c r="B59" s="3">
        <v>2026</v>
      </c>
      <c r="C59" s="4">
        <f t="shared" si="1"/>
        <v>1.7123287671232876E-3</v>
      </c>
    </row>
    <row r="60" spans="1:3" ht="18.75" customHeight="1" x14ac:dyDescent="0.3">
      <c r="A60" s="3">
        <v>2</v>
      </c>
      <c r="B60" s="3">
        <v>2027</v>
      </c>
      <c r="C60" s="4">
        <f t="shared" si="1"/>
        <v>1.7123287671232876E-3</v>
      </c>
    </row>
    <row r="61" spans="1:3" ht="18.75" customHeight="1" x14ac:dyDescent="0.3">
      <c r="A61" s="3">
        <v>2</v>
      </c>
      <c r="B61" s="3">
        <v>2028</v>
      </c>
      <c r="C61" s="4">
        <f t="shared" si="1"/>
        <v>1.7123287671232876E-3</v>
      </c>
    </row>
    <row r="62" spans="1:3" ht="18.75" customHeight="1" x14ac:dyDescent="0.3">
      <c r="A62" s="3">
        <v>2</v>
      </c>
      <c r="B62" s="3">
        <v>2029</v>
      </c>
      <c r="C62" s="4">
        <f t="shared" si="1"/>
        <v>1.7123287671232876E-3</v>
      </c>
    </row>
    <row r="63" spans="1:3" ht="18.75" customHeight="1" x14ac:dyDescent="0.3">
      <c r="A63" s="3">
        <v>2</v>
      </c>
      <c r="B63" s="3">
        <v>2030</v>
      </c>
      <c r="C63" s="4">
        <f t="shared" si="1"/>
        <v>1.7123287671232876E-3</v>
      </c>
    </row>
    <row r="64" spans="1:3" ht="18.75" customHeight="1" x14ac:dyDescent="0.3">
      <c r="A64" s="3">
        <v>2</v>
      </c>
      <c r="B64" s="3">
        <v>2031</v>
      </c>
      <c r="C64" s="4">
        <f t="shared" si="1"/>
        <v>1.7123287671232876E-3</v>
      </c>
    </row>
    <row r="65" spans="1:3" ht="18.75" customHeight="1" x14ac:dyDescent="0.3">
      <c r="A65" s="3">
        <v>2</v>
      </c>
      <c r="B65" s="3">
        <v>2032</v>
      </c>
      <c r="C65" s="4">
        <f t="shared" si="1"/>
        <v>1.7123287671232876E-3</v>
      </c>
    </row>
    <row r="66" spans="1:3" ht="18.75" customHeight="1" x14ac:dyDescent="0.3">
      <c r="A66" s="3">
        <v>2</v>
      </c>
      <c r="B66" s="3">
        <v>2033</v>
      </c>
      <c r="C66" s="4">
        <f t="shared" si="1"/>
        <v>1.7123287671232876E-3</v>
      </c>
    </row>
    <row r="67" spans="1:3" ht="18.75" customHeight="1" x14ac:dyDescent="0.3">
      <c r="A67" s="3">
        <v>2</v>
      </c>
      <c r="B67" s="3">
        <v>2034</v>
      </c>
      <c r="C67" s="4">
        <f t="shared" si="1"/>
        <v>1.7123287671232876E-3</v>
      </c>
    </row>
    <row r="68" spans="1:3" ht="18.75" customHeight="1" x14ac:dyDescent="0.3">
      <c r="A68" s="3">
        <v>2</v>
      </c>
      <c r="B68" s="3">
        <v>2035</v>
      </c>
      <c r="C68" s="4">
        <f t="shared" si="1"/>
        <v>1.7123287671232876E-3</v>
      </c>
    </row>
    <row r="69" spans="1:3" ht="18.75" customHeight="1" x14ac:dyDescent="0.3">
      <c r="A69" s="3">
        <v>2</v>
      </c>
      <c r="B69" s="3">
        <v>2036</v>
      </c>
      <c r="C69" s="4">
        <f t="shared" si="1"/>
        <v>1.7123287671232876E-3</v>
      </c>
    </row>
    <row r="70" spans="1:3" ht="18.75" customHeight="1" x14ac:dyDescent="0.3">
      <c r="A70" s="3">
        <v>2</v>
      </c>
      <c r="B70" s="3">
        <v>2037</v>
      </c>
      <c r="C70" s="4">
        <f t="shared" si="1"/>
        <v>1.7123287671232876E-3</v>
      </c>
    </row>
    <row r="71" spans="1:3" ht="18.75" customHeight="1" x14ac:dyDescent="0.3">
      <c r="A71" s="3">
        <v>2</v>
      </c>
      <c r="B71" s="3">
        <v>2038</v>
      </c>
      <c r="C71" s="4">
        <f t="shared" si="1"/>
        <v>1.7123287671232876E-3</v>
      </c>
    </row>
    <row r="72" spans="1:3" ht="18.75" customHeight="1" x14ac:dyDescent="0.3">
      <c r="A72" s="3">
        <v>2</v>
      </c>
      <c r="B72" s="3">
        <v>2039</v>
      </c>
      <c r="C72" s="4">
        <f t="shared" si="1"/>
        <v>1.7123287671232876E-3</v>
      </c>
    </row>
    <row r="73" spans="1:3" ht="18.75" customHeight="1" x14ac:dyDescent="0.3">
      <c r="A73" s="3">
        <v>2</v>
      </c>
      <c r="B73" s="3">
        <v>2040</v>
      </c>
      <c r="C73" s="4">
        <f t="shared" si="1"/>
        <v>1.7123287671232876E-3</v>
      </c>
    </row>
    <row r="74" spans="1:3" ht="18.75" customHeight="1" x14ac:dyDescent="0.3">
      <c r="A74" s="3">
        <v>2</v>
      </c>
      <c r="B74" s="3">
        <v>2041</v>
      </c>
      <c r="C74" s="4">
        <f t="shared" si="1"/>
        <v>1.7123287671232876E-3</v>
      </c>
    </row>
    <row r="75" spans="1:3" ht="18.75" customHeight="1" x14ac:dyDescent="0.3">
      <c r="A75" s="3">
        <v>2</v>
      </c>
      <c r="B75" s="3">
        <v>2042</v>
      </c>
      <c r="C75" s="4">
        <f t="shared" si="1"/>
        <v>1.7123287671232876E-3</v>
      </c>
    </row>
    <row r="76" spans="1:3" ht="18.75" customHeight="1" x14ac:dyDescent="0.3">
      <c r="A76" s="3">
        <v>2</v>
      </c>
      <c r="B76" s="3">
        <v>2043</v>
      </c>
      <c r="C76" s="4">
        <f t="shared" si="1"/>
        <v>1.7123287671232876E-3</v>
      </c>
    </row>
    <row r="77" spans="1:3" ht="18.75" customHeight="1" x14ac:dyDescent="0.3">
      <c r="A77" s="3">
        <v>2</v>
      </c>
      <c r="B77" s="3">
        <v>2044</v>
      </c>
      <c r="C77" s="4">
        <f t="shared" si="1"/>
        <v>1.7123287671232876E-3</v>
      </c>
    </row>
    <row r="78" spans="1:3" ht="18.75" customHeight="1" x14ac:dyDescent="0.3">
      <c r="A78" s="3">
        <v>2</v>
      </c>
      <c r="B78" s="3">
        <v>2045</v>
      </c>
      <c r="C78" s="4">
        <f t="shared" si="1"/>
        <v>1.7123287671232876E-3</v>
      </c>
    </row>
    <row r="79" spans="1:3" ht="18.75" customHeight="1" x14ac:dyDescent="0.3">
      <c r="A79" s="3">
        <v>2</v>
      </c>
      <c r="B79" s="3">
        <v>2046</v>
      </c>
      <c r="C79" s="4">
        <f t="shared" si="1"/>
        <v>1.7123287671232876E-3</v>
      </c>
    </row>
    <row r="80" spans="1:3" ht="18.75" customHeight="1" x14ac:dyDescent="0.3">
      <c r="A80" s="3">
        <v>2</v>
      </c>
      <c r="B80" s="3">
        <v>2047</v>
      </c>
      <c r="C80" s="4">
        <f t="shared" si="1"/>
        <v>1.7123287671232876E-3</v>
      </c>
    </row>
    <row r="81" spans="1:3" ht="18.75" customHeight="1" x14ac:dyDescent="0.3">
      <c r="A81" s="3">
        <v>2</v>
      </c>
      <c r="B81" s="3">
        <v>2048</v>
      </c>
      <c r="C81" s="4">
        <f t="shared" si="1"/>
        <v>1.7123287671232876E-3</v>
      </c>
    </row>
    <row r="82" spans="1:3" ht="18.75" customHeight="1" x14ac:dyDescent="0.3">
      <c r="A82" s="3">
        <v>2</v>
      </c>
      <c r="B82" s="3">
        <v>2049</v>
      </c>
      <c r="C82" s="4">
        <f t="shared" si="1"/>
        <v>1.7123287671232876E-3</v>
      </c>
    </row>
    <row r="83" spans="1:3" ht="18.75" customHeight="1" x14ac:dyDescent="0.3">
      <c r="A83" s="3">
        <v>2</v>
      </c>
      <c r="B83" s="3">
        <v>2050</v>
      </c>
      <c r="C83" s="4">
        <f t="shared" si="1"/>
        <v>1.7123287671232876E-3</v>
      </c>
    </row>
    <row r="84" spans="1:3" ht="18.75" customHeight="1" x14ac:dyDescent="0.3">
      <c r="A84" s="3">
        <v>2</v>
      </c>
      <c r="B84" s="3">
        <v>2051</v>
      </c>
      <c r="C84" s="4">
        <f t="shared" si="1"/>
        <v>1.7123287671232876E-3</v>
      </c>
    </row>
    <row r="85" spans="1:3" ht="18.75" customHeight="1" x14ac:dyDescent="0.3">
      <c r="A85" s="3">
        <v>2</v>
      </c>
      <c r="B85" s="3">
        <v>2052</v>
      </c>
      <c r="C85" s="4">
        <f t="shared" si="1"/>
        <v>1.7123287671232876E-3</v>
      </c>
    </row>
    <row r="86" spans="1:3" ht="18.75" customHeight="1" x14ac:dyDescent="0.3">
      <c r="A86" s="3">
        <v>2</v>
      </c>
      <c r="B86" s="3">
        <v>2053</v>
      </c>
      <c r="C86" s="4">
        <f t="shared" si="1"/>
        <v>1.7123287671232876E-3</v>
      </c>
    </row>
    <row r="87" spans="1:3" ht="18.75" customHeight="1" x14ac:dyDescent="0.3">
      <c r="A87" s="3">
        <v>2</v>
      </c>
      <c r="B87" s="3">
        <v>2054</v>
      </c>
      <c r="C87" s="4">
        <f t="shared" si="1"/>
        <v>1.7123287671232876E-3</v>
      </c>
    </row>
    <row r="88" spans="1:3" ht="18.75" customHeight="1" x14ac:dyDescent="0.3">
      <c r="A88" s="3">
        <v>2</v>
      </c>
      <c r="B88" s="3">
        <v>2055</v>
      </c>
      <c r="C88" s="4">
        <f t="shared" si="1"/>
        <v>1.7123287671232876E-3</v>
      </c>
    </row>
    <row r="89" spans="1:3" ht="18.75" customHeight="1" x14ac:dyDescent="0.3">
      <c r="A89" s="3">
        <v>2</v>
      </c>
      <c r="B89" s="3">
        <v>2056</v>
      </c>
      <c r="C89" s="4">
        <f t="shared" si="1"/>
        <v>1.7123287671232876E-3</v>
      </c>
    </row>
    <row r="90" spans="1:3" ht="18.75" customHeight="1" x14ac:dyDescent="0.3">
      <c r="A90" s="3">
        <v>2</v>
      </c>
      <c r="B90" s="3">
        <v>2057</v>
      </c>
      <c r="C90" s="4">
        <f t="shared" si="1"/>
        <v>1.7123287671232876E-3</v>
      </c>
    </row>
    <row r="91" spans="1:3" ht="18.75" customHeight="1" x14ac:dyDescent="0.3">
      <c r="A91" s="3">
        <v>2</v>
      </c>
      <c r="B91" s="3">
        <v>2058</v>
      </c>
      <c r="C91" s="4">
        <f t="shared" si="1"/>
        <v>1.7123287671232876E-3</v>
      </c>
    </row>
    <row r="92" spans="1:3" ht="18.75" customHeight="1" x14ac:dyDescent="0.3">
      <c r="A92" s="3">
        <v>2</v>
      </c>
      <c r="B92" s="3">
        <v>2059</v>
      </c>
      <c r="C92" s="4">
        <f t="shared" si="1"/>
        <v>1.7123287671232876E-3</v>
      </c>
    </row>
    <row r="93" spans="1:3" ht="18.75" customHeight="1" x14ac:dyDescent="0.3">
      <c r="A93" s="3">
        <v>2</v>
      </c>
      <c r="B93" s="3">
        <v>2060</v>
      </c>
      <c r="C93" s="4">
        <f t="shared" si="1"/>
        <v>1.7123287671232876E-3</v>
      </c>
    </row>
    <row r="94" spans="1:3" ht="18.75" customHeight="1" x14ac:dyDescent="0.3">
      <c r="A94" s="3">
        <v>3</v>
      </c>
      <c r="B94" s="3">
        <v>2015</v>
      </c>
      <c r="C94" s="4">
        <f t="shared" ref="C94:C139" si="2">3/24/365</f>
        <v>3.4246575342465754E-4</v>
      </c>
    </row>
    <row r="95" spans="1:3" ht="18.75" customHeight="1" x14ac:dyDescent="0.3">
      <c r="A95" s="3">
        <v>3</v>
      </c>
      <c r="B95" s="3">
        <v>2016</v>
      </c>
      <c r="C95" s="4">
        <f t="shared" si="2"/>
        <v>3.4246575342465754E-4</v>
      </c>
    </row>
    <row r="96" spans="1:3" ht="18.75" customHeight="1" x14ac:dyDescent="0.3">
      <c r="A96" s="3">
        <v>3</v>
      </c>
      <c r="B96" s="3">
        <v>2017</v>
      </c>
      <c r="C96" s="4">
        <f t="shared" si="2"/>
        <v>3.4246575342465754E-4</v>
      </c>
    </row>
    <row r="97" spans="1:3" ht="18.75" customHeight="1" x14ac:dyDescent="0.3">
      <c r="A97" s="3">
        <v>3</v>
      </c>
      <c r="B97" s="3">
        <v>2018</v>
      </c>
      <c r="C97" s="4">
        <f t="shared" si="2"/>
        <v>3.4246575342465754E-4</v>
      </c>
    </row>
    <row r="98" spans="1:3" ht="18.75" customHeight="1" x14ac:dyDescent="0.3">
      <c r="A98" s="3">
        <v>3</v>
      </c>
      <c r="B98" s="3">
        <v>2019</v>
      </c>
      <c r="C98" s="4">
        <f t="shared" si="2"/>
        <v>3.4246575342465754E-4</v>
      </c>
    </row>
    <row r="99" spans="1:3" ht="18.75" customHeight="1" x14ac:dyDescent="0.3">
      <c r="A99" s="3">
        <v>3</v>
      </c>
      <c r="B99" s="3">
        <v>2020</v>
      </c>
      <c r="C99" s="4">
        <f t="shared" si="2"/>
        <v>3.4246575342465754E-4</v>
      </c>
    </row>
    <row r="100" spans="1:3" ht="18.75" customHeight="1" x14ac:dyDescent="0.3">
      <c r="A100" s="3">
        <v>3</v>
      </c>
      <c r="B100" s="3">
        <v>2021</v>
      </c>
      <c r="C100" s="4">
        <f t="shared" si="2"/>
        <v>3.4246575342465754E-4</v>
      </c>
    </row>
    <row r="101" spans="1:3" ht="18.75" customHeight="1" x14ac:dyDescent="0.3">
      <c r="A101" s="3">
        <v>3</v>
      </c>
      <c r="B101" s="3">
        <v>2022</v>
      </c>
      <c r="C101" s="4">
        <f t="shared" si="2"/>
        <v>3.4246575342465754E-4</v>
      </c>
    </row>
    <row r="102" spans="1:3" ht="18.75" customHeight="1" x14ac:dyDescent="0.3">
      <c r="A102" s="3">
        <v>3</v>
      </c>
      <c r="B102" s="3">
        <v>2023</v>
      </c>
      <c r="C102" s="4">
        <f t="shared" si="2"/>
        <v>3.4246575342465754E-4</v>
      </c>
    </row>
    <row r="103" spans="1:3" ht="18.75" customHeight="1" x14ac:dyDescent="0.3">
      <c r="A103" s="3">
        <v>3</v>
      </c>
      <c r="B103" s="3">
        <v>2024</v>
      </c>
      <c r="C103" s="4">
        <f t="shared" si="2"/>
        <v>3.4246575342465754E-4</v>
      </c>
    </row>
    <row r="104" spans="1:3" ht="18.75" customHeight="1" x14ac:dyDescent="0.3">
      <c r="A104" s="3">
        <v>3</v>
      </c>
      <c r="B104" s="3">
        <v>2025</v>
      </c>
      <c r="C104" s="4">
        <f t="shared" si="2"/>
        <v>3.4246575342465754E-4</v>
      </c>
    </row>
    <row r="105" spans="1:3" ht="18.75" customHeight="1" x14ac:dyDescent="0.3">
      <c r="A105" s="3">
        <v>3</v>
      </c>
      <c r="B105" s="3">
        <v>2026</v>
      </c>
      <c r="C105" s="4">
        <f t="shared" si="2"/>
        <v>3.4246575342465754E-4</v>
      </c>
    </row>
    <row r="106" spans="1:3" ht="18.75" customHeight="1" x14ac:dyDescent="0.3">
      <c r="A106" s="3">
        <v>3</v>
      </c>
      <c r="B106" s="3">
        <v>2027</v>
      </c>
      <c r="C106" s="4">
        <f t="shared" si="2"/>
        <v>3.4246575342465754E-4</v>
      </c>
    </row>
    <row r="107" spans="1:3" ht="18.75" customHeight="1" x14ac:dyDescent="0.3">
      <c r="A107" s="3">
        <v>3</v>
      </c>
      <c r="B107" s="3">
        <v>2028</v>
      </c>
      <c r="C107" s="4">
        <f t="shared" si="2"/>
        <v>3.4246575342465754E-4</v>
      </c>
    </row>
    <row r="108" spans="1:3" ht="18.75" customHeight="1" x14ac:dyDescent="0.3">
      <c r="A108" s="3">
        <v>3</v>
      </c>
      <c r="B108" s="3">
        <v>2029</v>
      </c>
      <c r="C108" s="4">
        <f t="shared" si="2"/>
        <v>3.4246575342465754E-4</v>
      </c>
    </row>
    <row r="109" spans="1:3" ht="18.75" customHeight="1" x14ac:dyDescent="0.3">
      <c r="A109" s="3">
        <v>3</v>
      </c>
      <c r="B109" s="3">
        <v>2030</v>
      </c>
      <c r="C109" s="4">
        <f t="shared" si="2"/>
        <v>3.4246575342465754E-4</v>
      </c>
    </row>
    <row r="110" spans="1:3" ht="18.75" customHeight="1" x14ac:dyDescent="0.3">
      <c r="A110" s="3">
        <v>3</v>
      </c>
      <c r="B110" s="3">
        <v>2031</v>
      </c>
      <c r="C110" s="4">
        <f t="shared" si="2"/>
        <v>3.4246575342465754E-4</v>
      </c>
    </row>
    <row r="111" spans="1:3" ht="18.75" customHeight="1" x14ac:dyDescent="0.3">
      <c r="A111" s="3">
        <v>3</v>
      </c>
      <c r="B111" s="3">
        <v>2032</v>
      </c>
      <c r="C111" s="4">
        <f t="shared" si="2"/>
        <v>3.4246575342465754E-4</v>
      </c>
    </row>
    <row r="112" spans="1:3" ht="18.75" customHeight="1" x14ac:dyDescent="0.3">
      <c r="A112" s="3">
        <v>3</v>
      </c>
      <c r="B112" s="3">
        <v>2033</v>
      </c>
      <c r="C112" s="4">
        <f t="shared" si="2"/>
        <v>3.4246575342465754E-4</v>
      </c>
    </row>
    <row r="113" spans="1:3" ht="18.75" customHeight="1" x14ac:dyDescent="0.3">
      <c r="A113" s="3">
        <v>3</v>
      </c>
      <c r="B113" s="3">
        <v>2034</v>
      </c>
      <c r="C113" s="4">
        <f t="shared" si="2"/>
        <v>3.4246575342465754E-4</v>
      </c>
    </row>
    <row r="114" spans="1:3" ht="18.75" customHeight="1" x14ac:dyDescent="0.3">
      <c r="A114" s="3">
        <v>3</v>
      </c>
      <c r="B114" s="3">
        <v>2035</v>
      </c>
      <c r="C114" s="4">
        <f t="shared" si="2"/>
        <v>3.4246575342465754E-4</v>
      </c>
    </row>
    <row r="115" spans="1:3" ht="18.75" customHeight="1" x14ac:dyDescent="0.3">
      <c r="A115" s="3">
        <v>3</v>
      </c>
      <c r="B115" s="3">
        <v>2036</v>
      </c>
      <c r="C115" s="4">
        <f t="shared" si="2"/>
        <v>3.4246575342465754E-4</v>
      </c>
    </row>
    <row r="116" spans="1:3" ht="18.75" customHeight="1" x14ac:dyDescent="0.3">
      <c r="A116" s="3">
        <v>3</v>
      </c>
      <c r="B116" s="3">
        <v>2037</v>
      </c>
      <c r="C116" s="4">
        <f t="shared" si="2"/>
        <v>3.4246575342465754E-4</v>
      </c>
    </row>
    <row r="117" spans="1:3" ht="18.75" customHeight="1" x14ac:dyDescent="0.3">
      <c r="A117" s="3">
        <v>3</v>
      </c>
      <c r="B117" s="3">
        <v>2038</v>
      </c>
      <c r="C117" s="4">
        <f t="shared" si="2"/>
        <v>3.4246575342465754E-4</v>
      </c>
    </row>
    <row r="118" spans="1:3" ht="18.75" customHeight="1" x14ac:dyDescent="0.3">
      <c r="A118" s="3">
        <v>3</v>
      </c>
      <c r="B118" s="3">
        <v>2039</v>
      </c>
      <c r="C118" s="4">
        <f t="shared" si="2"/>
        <v>3.4246575342465754E-4</v>
      </c>
    </row>
    <row r="119" spans="1:3" ht="18.75" customHeight="1" x14ac:dyDescent="0.3">
      <c r="A119" s="3">
        <v>3</v>
      </c>
      <c r="B119" s="3">
        <v>2040</v>
      </c>
      <c r="C119" s="4">
        <f t="shared" si="2"/>
        <v>3.4246575342465754E-4</v>
      </c>
    </row>
    <row r="120" spans="1:3" ht="18.75" customHeight="1" x14ac:dyDescent="0.3">
      <c r="A120" s="3">
        <v>3</v>
      </c>
      <c r="B120" s="3">
        <v>2041</v>
      </c>
      <c r="C120" s="4">
        <f t="shared" si="2"/>
        <v>3.4246575342465754E-4</v>
      </c>
    </row>
    <row r="121" spans="1:3" ht="18.75" customHeight="1" x14ac:dyDescent="0.3">
      <c r="A121" s="3">
        <v>3</v>
      </c>
      <c r="B121" s="3">
        <v>2042</v>
      </c>
      <c r="C121" s="4">
        <f t="shared" si="2"/>
        <v>3.4246575342465754E-4</v>
      </c>
    </row>
    <row r="122" spans="1:3" ht="18.75" customHeight="1" x14ac:dyDescent="0.3">
      <c r="A122" s="3">
        <v>3</v>
      </c>
      <c r="B122" s="3">
        <v>2043</v>
      </c>
      <c r="C122" s="4">
        <f t="shared" si="2"/>
        <v>3.4246575342465754E-4</v>
      </c>
    </row>
    <row r="123" spans="1:3" ht="18.75" customHeight="1" x14ac:dyDescent="0.3">
      <c r="A123" s="3">
        <v>3</v>
      </c>
      <c r="B123" s="3">
        <v>2044</v>
      </c>
      <c r="C123" s="4">
        <f t="shared" si="2"/>
        <v>3.4246575342465754E-4</v>
      </c>
    </row>
    <row r="124" spans="1:3" ht="18.75" customHeight="1" x14ac:dyDescent="0.3">
      <c r="A124" s="3">
        <v>3</v>
      </c>
      <c r="B124" s="3">
        <v>2045</v>
      </c>
      <c r="C124" s="4">
        <f t="shared" si="2"/>
        <v>3.4246575342465754E-4</v>
      </c>
    </row>
    <row r="125" spans="1:3" ht="18.75" customHeight="1" x14ac:dyDescent="0.3">
      <c r="A125" s="3">
        <v>3</v>
      </c>
      <c r="B125" s="3">
        <v>2046</v>
      </c>
      <c r="C125" s="4">
        <f t="shared" si="2"/>
        <v>3.4246575342465754E-4</v>
      </c>
    </row>
    <row r="126" spans="1:3" ht="18.75" customHeight="1" x14ac:dyDescent="0.3">
      <c r="A126" s="3">
        <v>3</v>
      </c>
      <c r="B126" s="3">
        <v>2047</v>
      </c>
      <c r="C126" s="4">
        <f t="shared" si="2"/>
        <v>3.4246575342465754E-4</v>
      </c>
    </row>
    <row r="127" spans="1:3" ht="18.75" customHeight="1" x14ac:dyDescent="0.3">
      <c r="A127" s="3">
        <v>3</v>
      </c>
      <c r="B127" s="3">
        <v>2048</v>
      </c>
      <c r="C127" s="4">
        <f t="shared" si="2"/>
        <v>3.4246575342465754E-4</v>
      </c>
    </row>
    <row r="128" spans="1:3" ht="18.75" customHeight="1" x14ac:dyDescent="0.3">
      <c r="A128" s="3">
        <v>3</v>
      </c>
      <c r="B128" s="3">
        <v>2049</v>
      </c>
      <c r="C128" s="4">
        <f t="shared" si="2"/>
        <v>3.4246575342465754E-4</v>
      </c>
    </row>
    <row r="129" spans="1:3" ht="18.75" customHeight="1" x14ac:dyDescent="0.3">
      <c r="A129" s="3">
        <v>3</v>
      </c>
      <c r="B129" s="3">
        <v>2050</v>
      </c>
      <c r="C129" s="4">
        <f t="shared" si="2"/>
        <v>3.4246575342465754E-4</v>
      </c>
    </row>
    <row r="130" spans="1:3" ht="18.75" customHeight="1" x14ac:dyDescent="0.3">
      <c r="A130" s="3">
        <v>3</v>
      </c>
      <c r="B130" s="3">
        <v>2051</v>
      </c>
      <c r="C130" s="4">
        <f t="shared" si="2"/>
        <v>3.4246575342465754E-4</v>
      </c>
    </row>
    <row r="131" spans="1:3" ht="18.75" customHeight="1" x14ac:dyDescent="0.3">
      <c r="A131" s="3">
        <v>3</v>
      </c>
      <c r="B131" s="3">
        <v>2052</v>
      </c>
      <c r="C131" s="4">
        <f t="shared" si="2"/>
        <v>3.4246575342465754E-4</v>
      </c>
    </row>
    <row r="132" spans="1:3" ht="18.75" customHeight="1" x14ac:dyDescent="0.3">
      <c r="A132" s="3">
        <v>3</v>
      </c>
      <c r="B132" s="3">
        <v>2053</v>
      </c>
      <c r="C132" s="4">
        <f t="shared" si="2"/>
        <v>3.4246575342465754E-4</v>
      </c>
    </row>
    <row r="133" spans="1:3" ht="18.75" customHeight="1" x14ac:dyDescent="0.3">
      <c r="A133" s="3">
        <v>3</v>
      </c>
      <c r="B133" s="3">
        <v>2054</v>
      </c>
      <c r="C133" s="4">
        <f t="shared" si="2"/>
        <v>3.4246575342465754E-4</v>
      </c>
    </row>
    <row r="134" spans="1:3" ht="18.75" customHeight="1" x14ac:dyDescent="0.3">
      <c r="A134" s="3">
        <v>3</v>
      </c>
      <c r="B134" s="3">
        <v>2055</v>
      </c>
      <c r="C134" s="4">
        <f t="shared" si="2"/>
        <v>3.4246575342465754E-4</v>
      </c>
    </row>
    <row r="135" spans="1:3" ht="18.75" customHeight="1" x14ac:dyDescent="0.3">
      <c r="A135" s="3">
        <v>3</v>
      </c>
      <c r="B135" s="3">
        <v>2056</v>
      </c>
      <c r="C135" s="4">
        <f t="shared" si="2"/>
        <v>3.4246575342465754E-4</v>
      </c>
    </row>
    <row r="136" spans="1:3" ht="18.75" customHeight="1" x14ac:dyDescent="0.3">
      <c r="A136" s="3">
        <v>3</v>
      </c>
      <c r="B136" s="3">
        <v>2057</v>
      </c>
      <c r="C136" s="4">
        <f t="shared" si="2"/>
        <v>3.4246575342465754E-4</v>
      </c>
    </row>
    <row r="137" spans="1:3" ht="18.75" customHeight="1" x14ac:dyDescent="0.3">
      <c r="A137" s="3">
        <v>3</v>
      </c>
      <c r="B137" s="3">
        <v>2058</v>
      </c>
      <c r="C137" s="4">
        <f t="shared" si="2"/>
        <v>3.4246575342465754E-4</v>
      </c>
    </row>
    <row r="138" spans="1:3" ht="18.75" customHeight="1" x14ac:dyDescent="0.3">
      <c r="A138" s="3">
        <v>3</v>
      </c>
      <c r="B138" s="3">
        <v>2059</v>
      </c>
      <c r="C138" s="4">
        <f t="shared" si="2"/>
        <v>3.4246575342465754E-4</v>
      </c>
    </row>
    <row r="139" spans="1:3" ht="18.75" customHeight="1" x14ac:dyDescent="0.3">
      <c r="A139" s="3">
        <v>3</v>
      </c>
      <c r="B139" s="3">
        <v>2060</v>
      </c>
      <c r="C139" s="4">
        <f t="shared" si="2"/>
        <v>3.4246575342465754E-4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heetPr>
  <dimension ref="A1:C16"/>
  <sheetViews>
    <sheetView workbookViewId="0">
      <selection sqref="A1:C16"/>
    </sheetView>
  </sheetViews>
  <sheetFormatPr defaultRowHeight="14.4" x14ac:dyDescent="0.3"/>
  <sheetData>
    <row r="1" spans="1:3" x14ac:dyDescent="0.3">
      <c r="A1" s="302" t="s">
        <v>61</v>
      </c>
      <c r="B1" s="302" t="s">
        <v>5</v>
      </c>
      <c r="C1" s="302" t="s">
        <v>2</v>
      </c>
    </row>
    <row r="2" spans="1:3" x14ac:dyDescent="0.3">
      <c r="A2" s="302" t="s">
        <v>62</v>
      </c>
      <c r="B2" s="303" t="s">
        <v>6</v>
      </c>
      <c r="C2" s="302">
        <v>0</v>
      </c>
    </row>
    <row r="3" spans="1:3" x14ac:dyDescent="0.3">
      <c r="A3" s="302" t="s">
        <v>62</v>
      </c>
      <c r="B3" s="303" t="s">
        <v>7</v>
      </c>
      <c r="C3" s="302">
        <v>0</v>
      </c>
    </row>
    <row r="4" spans="1:3" x14ac:dyDescent="0.3">
      <c r="A4" s="302" t="s">
        <v>62</v>
      </c>
      <c r="B4" s="303" t="s">
        <v>8</v>
      </c>
      <c r="C4" s="302">
        <v>0</v>
      </c>
    </row>
    <row r="5" spans="1:3" x14ac:dyDescent="0.3">
      <c r="A5" s="302" t="s">
        <v>62</v>
      </c>
      <c r="B5" s="303" t="s">
        <v>9</v>
      </c>
      <c r="C5" s="302">
        <v>1</v>
      </c>
    </row>
    <row r="6" spans="1:3" x14ac:dyDescent="0.3">
      <c r="A6" s="302" t="s">
        <v>62</v>
      </c>
      <c r="B6" s="303" t="s">
        <v>10</v>
      </c>
      <c r="C6" s="302">
        <v>0</v>
      </c>
    </row>
    <row r="7" spans="1:3" x14ac:dyDescent="0.3">
      <c r="A7" s="302" t="s">
        <v>62</v>
      </c>
      <c r="B7" s="303" t="s">
        <v>11</v>
      </c>
      <c r="C7" s="302">
        <v>0</v>
      </c>
    </row>
    <row r="8" spans="1:3" x14ac:dyDescent="0.3">
      <c r="A8" s="302" t="s">
        <v>62</v>
      </c>
      <c r="B8" s="303" t="s">
        <v>12</v>
      </c>
      <c r="C8" s="302">
        <v>0</v>
      </c>
    </row>
    <row r="9" spans="1:3" x14ac:dyDescent="0.3">
      <c r="A9" s="302" t="s">
        <v>62</v>
      </c>
      <c r="B9" s="303" t="s">
        <v>13</v>
      </c>
      <c r="C9" s="302">
        <v>0</v>
      </c>
    </row>
    <row r="10" spans="1:3" x14ac:dyDescent="0.3">
      <c r="A10" s="302" t="s">
        <v>62</v>
      </c>
      <c r="B10" s="303" t="s">
        <v>14</v>
      </c>
      <c r="C10" s="302">
        <v>0</v>
      </c>
    </row>
    <row r="11" spans="1:3" x14ac:dyDescent="0.3">
      <c r="A11" s="302" t="s">
        <v>62</v>
      </c>
      <c r="B11" s="303" t="s">
        <v>15</v>
      </c>
      <c r="C11" s="302">
        <v>0</v>
      </c>
    </row>
    <row r="12" spans="1:3" x14ac:dyDescent="0.3">
      <c r="A12" s="302" t="s">
        <v>62</v>
      </c>
      <c r="B12" s="303" t="s">
        <v>16</v>
      </c>
      <c r="C12" s="302">
        <v>0</v>
      </c>
    </row>
    <row r="13" spans="1:3" x14ac:dyDescent="0.3">
      <c r="A13" s="302" t="s">
        <v>62</v>
      </c>
      <c r="B13" s="303" t="s">
        <v>17</v>
      </c>
      <c r="C13" s="302">
        <v>0</v>
      </c>
    </row>
    <row r="14" spans="1:3" x14ac:dyDescent="0.3">
      <c r="A14" s="302" t="s">
        <v>62</v>
      </c>
      <c r="B14" s="303" t="s">
        <v>18</v>
      </c>
      <c r="C14" s="302">
        <v>0</v>
      </c>
    </row>
    <row r="15" spans="1:3" x14ac:dyDescent="0.3">
      <c r="A15" s="302" t="s">
        <v>62</v>
      </c>
      <c r="B15" s="303" t="s">
        <v>19</v>
      </c>
      <c r="C15" s="302">
        <v>0</v>
      </c>
    </row>
    <row r="16" spans="1:3" x14ac:dyDescent="0.3">
      <c r="A16" s="302" t="s">
        <v>62</v>
      </c>
      <c r="B16" s="303" t="s">
        <v>20</v>
      </c>
      <c r="C16" s="302">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heetPr>
  <dimension ref="A1:AU2"/>
  <sheetViews>
    <sheetView workbookViewId="0">
      <selection activeCell="H11" sqref="H11"/>
    </sheetView>
  </sheetViews>
  <sheetFormatPr defaultRowHeight="14.4" x14ac:dyDescent="0.3"/>
  <sheetData>
    <row r="1" spans="1:47" x14ac:dyDescent="0.3">
      <c r="A1" s="304" t="s">
        <v>61</v>
      </c>
      <c r="B1" s="304">
        <v>2015</v>
      </c>
      <c r="C1" s="304">
        <v>2016</v>
      </c>
      <c r="D1" s="304">
        <v>2017</v>
      </c>
      <c r="E1" s="304">
        <v>2018</v>
      </c>
      <c r="F1" s="304">
        <v>2019</v>
      </c>
      <c r="G1" s="304">
        <v>2020</v>
      </c>
      <c r="H1" s="304">
        <v>2021</v>
      </c>
      <c r="I1" s="304">
        <v>2022</v>
      </c>
      <c r="J1" s="304">
        <v>2023</v>
      </c>
      <c r="K1" s="304">
        <v>2024</v>
      </c>
      <c r="L1" s="304">
        <v>2025</v>
      </c>
      <c r="M1" s="304">
        <v>2026</v>
      </c>
      <c r="N1" s="304">
        <v>2027</v>
      </c>
      <c r="O1" s="304">
        <v>2028</v>
      </c>
      <c r="P1" s="304">
        <v>2029</v>
      </c>
      <c r="Q1" s="304">
        <v>2030</v>
      </c>
      <c r="R1" s="304">
        <v>2031</v>
      </c>
      <c r="S1" s="304">
        <v>2032</v>
      </c>
      <c r="T1" s="304">
        <v>2033</v>
      </c>
      <c r="U1" s="304">
        <v>2034</v>
      </c>
      <c r="V1" s="304">
        <v>2035</v>
      </c>
      <c r="W1" s="304">
        <v>2036</v>
      </c>
      <c r="X1" s="304">
        <v>2037</v>
      </c>
      <c r="Y1" s="304">
        <v>2038</v>
      </c>
      <c r="Z1" s="304">
        <v>2039</v>
      </c>
      <c r="AA1" s="304">
        <v>2040</v>
      </c>
      <c r="AB1" s="304">
        <v>2041</v>
      </c>
      <c r="AC1" s="304">
        <v>2042</v>
      </c>
      <c r="AD1" s="304">
        <v>2043</v>
      </c>
      <c r="AE1" s="304">
        <v>2044</v>
      </c>
      <c r="AF1" s="304">
        <v>2045</v>
      </c>
      <c r="AG1" s="304">
        <v>2046</v>
      </c>
      <c r="AH1" s="304">
        <v>2047</v>
      </c>
      <c r="AI1" s="304">
        <v>2048</v>
      </c>
      <c r="AJ1" s="304">
        <v>2049</v>
      </c>
      <c r="AK1" s="304">
        <v>2050</v>
      </c>
      <c r="AL1" s="304">
        <v>2051</v>
      </c>
      <c r="AM1" s="304">
        <v>2052</v>
      </c>
      <c r="AN1" s="304">
        <v>2053</v>
      </c>
      <c r="AO1" s="304">
        <v>2054</v>
      </c>
      <c r="AP1" s="304">
        <v>2055</v>
      </c>
      <c r="AQ1" s="304">
        <v>2056</v>
      </c>
      <c r="AR1" s="304">
        <v>2057</v>
      </c>
      <c r="AS1" s="304">
        <v>2058</v>
      </c>
      <c r="AT1" s="304">
        <v>2059</v>
      </c>
      <c r="AU1" s="304">
        <v>2060</v>
      </c>
    </row>
    <row r="2" spans="1:47" x14ac:dyDescent="0.3">
      <c r="A2" s="304" t="s">
        <v>62</v>
      </c>
      <c r="B2" s="304">
        <v>1</v>
      </c>
      <c r="C2" s="304">
        <v>1</v>
      </c>
      <c r="D2" s="304">
        <v>1</v>
      </c>
      <c r="E2" s="304">
        <v>1</v>
      </c>
      <c r="F2" s="304">
        <v>1</v>
      </c>
      <c r="G2" s="304">
        <v>1</v>
      </c>
      <c r="H2" s="304">
        <v>1</v>
      </c>
      <c r="I2" s="304">
        <v>1</v>
      </c>
      <c r="J2" s="304">
        <v>1</v>
      </c>
      <c r="K2" s="304">
        <v>1</v>
      </c>
      <c r="L2" s="304">
        <v>1</v>
      </c>
      <c r="M2" s="304">
        <v>1</v>
      </c>
      <c r="N2" s="304">
        <v>1</v>
      </c>
      <c r="O2" s="304">
        <v>1</v>
      </c>
      <c r="P2" s="304">
        <v>1</v>
      </c>
      <c r="Q2" s="304">
        <v>1</v>
      </c>
      <c r="R2" s="304">
        <v>1</v>
      </c>
      <c r="S2" s="304">
        <v>1</v>
      </c>
      <c r="T2" s="304">
        <v>1</v>
      </c>
      <c r="U2" s="304">
        <v>1</v>
      </c>
      <c r="V2" s="304">
        <v>1</v>
      </c>
      <c r="W2" s="304">
        <v>1</v>
      </c>
      <c r="X2" s="304">
        <v>1</v>
      </c>
      <c r="Y2" s="304">
        <v>1</v>
      </c>
      <c r="Z2" s="304">
        <v>1</v>
      </c>
      <c r="AA2" s="304">
        <v>1</v>
      </c>
      <c r="AB2" s="304">
        <v>1</v>
      </c>
      <c r="AC2" s="304">
        <v>1</v>
      </c>
      <c r="AD2" s="304">
        <v>1</v>
      </c>
      <c r="AE2" s="304">
        <v>1</v>
      </c>
      <c r="AF2" s="304">
        <v>1</v>
      </c>
      <c r="AG2" s="304">
        <v>1</v>
      </c>
      <c r="AH2" s="304">
        <v>1</v>
      </c>
      <c r="AI2" s="304">
        <v>1</v>
      </c>
      <c r="AJ2" s="304">
        <v>1</v>
      </c>
      <c r="AK2" s="304">
        <v>1</v>
      </c>
      <c r="AL2" s="304">
        <v>1</v>
      </c>
      <c r="AM2" s="304">
        <v>1</v>
      </c>
      <c r="AN2" s="304">
        <v>1</v>
      </c>
      <c r="AO2" s="304">
        <v>1</v>
      </c>
      <c r="AP2" s="304">
        <v>1</v>
      </c>
      <c r="AQ2" s="304">
        <v>1</v>
      </c>
      <c r="AR2" s="304">
        <v>1</v>
      </c>
      <c r="AS2" s="304">
        <v>1</v>
      </c>
      <c r="AT2" s="304">
        <v>1</v>
      </c>
      <c r="AU2" s="304">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heetPr>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A20"/>
  <sheetViews>
    <sheetView topLeftCell="AF1" workbookViewId="0">
      <selection activeCell="AR8" sqref="AR8"/>
    </sheetView>
  </sheetViews>
  <sheetFormatPr defaultRowHeight="14.4" x14ac:dyDescent="0.3"/>
  <cols>
    <col min="1" max="1" width="12.5546875" style="8" bestFit="1" customWidth="1"/>
    <col min="2" max="47" width="5.44140625" style="11" customWidth="1"/>
    <col min="48" max="48" width="53.21875" style="8" customWidth="1"/>
    <col min="49" max="49" width="13.5546875" style="47" hidden="1" customWidth="1"/>
    <col min="50" max="50" width="10" style="52" hidden="1" customWidth="1"/>
    <col min="51" max="51" width="15.44140625" style="47" hidden="1" customWidth="1"/>
    <col min="52" max="52" width="53.33203125" style="47" hidden="1" customWidth="1"/>
    <col min="53" max="53" width="13.5546875" hidden="1" customWidth="1"/>
    <col min="54" max="62" width="0" hidden="1" customWidth="1"/>
    <col min="63" max="63" width="8.88671875" customWidth="1"/>
    <col min="64" max="64" width="13.5546875" customWidth="1"/>
  </cols>
  <sheetData>
    <row r="1" spans="1:53" ht="19.95" customHeight="1" thickBot="1" x14ac:dyDescent="0.35">
      <c r="A1" s="43"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53" t="s">
        <v>42</v>
      </c>
      <c r="AW1" s="47" t="s">
        <v>43</v>
      </c>
      <c r="AX1" s="48" t="s">
        <v>126</v>
      </c>
    </row>
    <row r="2" spans="1:53" ht="19.95" customHeight="1" x14ac:dyDescent="0.3">
      <c r="A2" s="26" t="s">
        <v>57</v>
      </c>
      <c r="B2" s="27">
        <v>29.19</v>
      </c>
      <c r="C2" s="28">
        <v>28.85</v>
      </c>
      <c r="D2" s="28">
        <v>28.52</v>
      </c>
      <c r="E2" s="28">
        <v>28.19</v>
      </c>
      <c r="F2" s="28">
        <v>27.86</v>
      </c>
      <c r="G2" s="28">
        <v>27.54</v>
      </c>
      <c r="H2" s="29">
        <v>27.24</v>
      </c>
      <c r="I2" s="29">
        <v>26.92</v>
      </c>
      <c r="J2" s="29">
        <v>26.61</v>
      </c>
      <c r="K2" s="29">
        <v>26.3</v>
      </c>
      <c r="L2" s="29">
        <v>26</v>
      </c>
      <c r="M2" s="29">
        <v>25.7</v>
      </c>
      <c r="N2" s="29">
        <v>25.4</v>
      </c>
      <c r="O2" s="29">
        <v>25.1</v>
      </c>
      <c r="P2" s="29">
        <v>24.81</v>
      </c>
      <c r="Q2" s="29">
        <v>24.52</v>
      </c>
      <c r="R2" s="29">
        <v>24.24</v>
      </c>
      <c r="S2" s="29">
        <v>23.96</v>
      </c>
      <c r="T2" s="29">
        <v>23.68</v>
      </c>
      <c r="U2" s="29">
        <v>23.41</v>
      </c>
      <c r="V2" s="29">
        <v>23.13</v>
      </c>
      <c r="W2" s="29">
        <v>22.87</v>
      </c>
      <c r="X2" s="29">
        <v>22.6</v>
      </c>
      <c r="Y2" s="29">
        <v>22.34</v>
      </c>
      <c r="Z2" s="29">
        <v>22.08</v>
      </c>
      <c r="AA2" s="29">
        <v>21.82</v>
      </c>
      <c r="AB2" s="29">
        <v>21.57</v>
      </c>
      <c r="AC2" s="29">
        <v>21.32</v>
      </c>
      <c r="AD2" s="29">
        <v>21.07</v>
      </c>
      <c r="AE2" s="29">
        <v>20.83</v>
      </c>
      <c r="AF2" s="29">
        <v>20.59</v>
      </c>
      <c r="AG2" s="29">
        <v>20.350000000000001</v>
      </c>
      <c r="AH2" s="29">
        <v>20.11</v>
      </c>
      <c r="AI2" s="29">
        <v>19.88</v>
      </c>
      <c r="AJ2" s="29">
        <v>19.649999999999999</v>
      </c>
      <c r="AK2" s="29">
        <v>19.420000000000002</v>
      </c>
      <c r="AL2" s="28">
        <v>19.21</v>
      </c>
      <c r="AM2" s="28">
        <v>18.989999999999998</v>
      </c>
      <c r="AN2" s="28">
        <v>18.77</v>
      </c>
      <c r="AO2" s="28">
        <v>18.55</v>
      </c>
      <c r="AP2" s="28">
        <v>18.34</v>
      </c>
      <c r="AQ2" s="28">
        <v>18.12</v>
      </c>
      <c r="AR2" s="28">
        <v>17.91</v>
      </c>
      <c r="AS2" s="28">
        <v>17.71</v>
      </c>
      <c r="AT2" s="28">
        <v>17.5</v>
      </c>
      <c r="AU2" s="56">
        <v>13.3</v>
      </c>
      <c r="AV2" s="71" t="s">
        <v>127</v>
      </c>
      <c r="AX2" s="49">
        <f>10/40</f>
        <v>0.25</v>
      </c>
      <c r="AY2" s="47" t="s">
        <v>128</v>
      </c>
      <c r="AZ2" s="50" t="s">
        <v>129</v>
      </c>
      <c r="BA2" t="s">
        <v>130</v>
      </c>
    </row>
    <row r="3" spans="1:53" ht="19.95" customHeight="1" thickBot="1" x14ac:dyDescent="0.35">
      <c r="A3" s="30" t="s">
        <v>59</v>
      </c>
      <c r="B3" s="31">
        <v>29.19</v>
      </c>
      <c r="C3" s="32">
        <v>28.85</v>
      </c>
      <c r="D3" s="32">
        <v>28.52</v>
      </c>
      <c r="E3" s="32">
        <v>28.19</v>
      </c>
      <c r="F3" s="32">
        <v>27.86</v>
      </c>
      <c r="G3" s="32">
        <v>27.54</v>
      </c>
      <c r="H3" s="33">
        <v>27.24</v>
      </c>
      <c r="I3" s="33">
        <v>26.92</v>
      </c>
      <c r="J3" s="33">
        <v>26.61</v>
      </c>
      <c r="K3" s="33">
        <v>26.3</v>
      </c>
      <c r="L3" s="33">
        <v>26</v>
      </c>
      <c r="M3" s="33">
        <v>25.7</v>
      </c>
      <c r="N3" s="33">
        <v>25.4</v>
      </c>
      <c r="O3" s="33">
        <v>25.1</v>
      </c>
      <c r="P3" s="33">
        <v>24.81</v>
      </c>
      <c r="Q3" s="33">
        <v>24.52</v>
      </c>
      <c r="R3" s="33">
        <v>24.24</v>
      </c>
      <c r="S3" s="33">
        <v>23.96</v>
      </c>
      <c r="T3" s="33">
        <v>23.68</v>
      </c>
      <c r="U3" s="33">
        <v>23.41</v>
      </c>
      <c r="V3" s="33">
        <v>23.13</v>
      </c>
      <c r="W3" s="33">
        <v>22.87</v>
      </c>
      <c r="X3" s="33">
        <v>22.6</v>
      </c>
      <c r="Y3" s="33">
        <v>22.34</v>
      </c>
      <c r="Z3" s="33">
        <v>22.08</v>
      </c>
      <c r="AA3" s="33">
        <v>21.82</v>
      </c>
      <c r="AB3" s="33">
        <v>21.57</v>
      </c>
      <c r="AC3" s="33">
        <v>21.32</v>
      </c>
      <c r="AD3" s="33">
        <v>21.07</v>
      </c>
      <c r="AE3" s="33">
        <v>20.83</v>
      </c>
      <c r="AF3" s="33">
        <v>20.59</v>
      </c>
      <c r="AG3" s="33">
        <v>20.350000000000001</v>
      </c>
      <c r="AH3" s="33">
        <v>20.11</v>
      </c>
      <c r="AI3" s="33">
        <v>19.88</v>
      </c>
      <c r="AJ3" s="33">
        <v>19.649999999999999</v>
      </c>
      <c r="AK3" s="33">
        <v>19.420000000000002</v>
      </c>
      <c r="AL3" s="32">
        <v>19.21</v>
      </c>
      <c r="AM3" s="32">
        <v>18.989999999999998</v>
      </c>
      <c r="AN3" s="32">
        <v>18.77</v>
      </c>
      <c r="AO3" s="32">
        <v>18.55</v>
      </c>
      <c r="AP3" s="32">
        <v>18.34</v>
      </c>
      <c r="AQ3" s="32">
        <v>18.12</v>
      </c>
      <c r="AR3" s="32">
        <v>17.91</v>
      </c>
      <c r="AS3" s="32">
        <v>17.71</v>
      </c>
      <c r="AT3" s="32">
        <v>17.5</v>
      </c>
      <c r="AU3" s="57">
        <v>13.3</v>
      </c>
      <c r="AV3" s="72" t="s">
        <v>107</v>
      </c>
      <c r="AX3" s="51">
        <v>178000</v>
      </c>
      <c r="AY3" s="47" t="s">
        <v>131</v>
      </c>
      <c r="AZ3" s="50" t="s">
        <v>132</v>
      </c>
    </row>
    <row r="4" spans="1:53" ht="19.95" customHeight="1" x14ac:dyDescent="0.3">
      <c r="A4" s="84" t="s">
        <v>60</v>
      </c>
      <c r="B4" s="27">
        <v>21.61</v>
      </c>
      <c r="C4" s="28">
        <v>21.47</v>
      </c>
      <c r="D4" s="28">
        <v>21.32</v>
      </c>
      <c r="E4" s="28">
        <v>21.18</v>
      </c>
      <c r="F4" s="28">
        <v>21.04</v>
      </c>
      <c r="G4" s="28">
        <v>20.9</v>
      </c>
      <c r="H4" s="29">
        <v>20.76</v>
      </c>
      <c r="I4" s="29">
        <v>20.62</v>
      </c>
      <c r="J4" s="29">
        <v>20.48</v>
      </c>
      <c r="K4" s="29">
        <v>20.34</v>
      </c>
      <c r="L4" s="29">
        <v>20.21</v>
      </c>
      <c r="M4" s="29">
        <v>20.07</v>
      </c>
      <c r="N4" s="29">
        <v>19.940000000000001</v>
      </c>
      <c r="O4" s="29">
        <v>19.8</v>
      </c>
      <c r="P4" s="29">
        <v>19.670000000000002</v>
      </c>
      <c r="Q4" s="29">
        <v>19.54</v>
      </c>
      <c r="R4" s="29">
        <v>19.41</v>
      </c>
      <c r="S4" s="29">
        <v>19.28</v>
      </c>
      <c r="T4" s="29">
        <v>19.149999999999999</v>
      </c>
      <c r="U4" s="29">
        <v>19.02</v>
      </c>
      <c r="V4" s="29">
        <v>18.89</v>
      </c>
      <c r="W4" s="29">
        <v>18.77</v>
      </c>
      <c r="X4" s="29">
        <v>18.64</v>
      </c>
      <c r="Y4" s="29">
        <v>18.52</v>
      </c>
      <c r="Z4" s="29">
        <v>18.39</v>
      </c>
      <c r="AA4" s="29">
        <v>18.27</v>
      </c>
      <c r="AB4" s="29">
        <v>18.149999999999999</v>
      </c>
      <c r="AC4" s="29">
        <v>18.02</v>
      </c>
      <c r="AD4" s="29">
        <v>17.899999999999999</v>
      </c>
      <c r="AE4" s="29">
        <v>17.78</v>
      </c>
      <c r="AF4" s="29">
        <v>17.66</v>
      </c>
      <c r="AG4" s="29">
        <v>17.55</v>
      </c>
      <c r="AH4" s="29">
        <v>17.43</v>
      </c>
      <c r="AI4" s="29">
        <v>17.309999999999999</v>
      </c>
      <c r="AJ4" s="29">
        <v>17.2</v>
      </c>
      <c r="AK4" s="29">
        <v>17.079999999999998</v>
      </c>
      <c r="AL4" s="28">
        <v>16.97</v>
      </c>
      <c r="AM4" s="28">
        <v>16.850000000000001</v>
      </c>
      <c r="AN4" s="28">
        <v>16.739999999999998</v>
      </c>
      <c r="AO4" s="28">
        <v>16.63</v>
      </c>
      <c r="AP4" s="28">
        <v>16.52</v>
      </c>
      <c r="AQ4" s="28">
        <v>16.41</v>
      </c>
      <c r="AR4" s="28">
        <v>16.3</v>
      </c>
      <c r="AS4" s="28">
        <v>16.190000000000001</v>
      </c>
      <c r="AT4" s="28">
        <v>16.079999999999998</v>
      </c>
      <c r="AU4" s="56">
        <v>15.97</v>
      </c>
      <c r="AV4" s="73" t="s">
        <v>121</v>
      </c>
      <c r="AX4" s="49">
        <v>1.60934</v>
      </c>
      <c r="AY4" s="47" t="s">
        <v>133</v>
      </c>
    </row>
    <row r="5" spans="1:53" ht="19.95" customHeight="1" x14ac:dyDescent="0.3">
      <c r="A5" s="85" t="s">
        <v>99</v>
      </c>
      <c r="B5" s="23">
        <v>21.61</v>
      </c>
      <c r="C5" s="19">
        <v>21.47</v>
      </c>
      <c r="D5" s="19">
        <v>21.32</v>
      </c>
      <c r="E5" s="19">
        <v>21.18</v>
      </c>
      <c r="F5" s="19">
        <v>21.04</v>
      </c>
      <c r="G5" s="19">
        <v>20.9</v>
      </c>
      <c r="H5" s="20">
        <v>20.76</v>
      </c>
      <c r="I5" s="20">
        <v>20.62</v>
      </c>
      <c r="J5" s="20">
        <v>20.48</v>
      </c>
      <c r="K5" s="20">
        <v>20.34</v>
      </c>
      <c r="L5" s="20">
        <v>20.21</v>
      </c>
      <c r="M5" s="20">
        <v>20.07</v>
      </c>
      <c r="N5" s="20">
        <v>19.940000000000001</v>
      </c>
      <c r="O5" s="20">
        <v>19.8</v>
      </c>
      <c r="P5" s="20">
        <v>19.670000000000002</v>
      </c>
      <c r="Q5" s="20">
        <v>19.54</v>
      </c>
      <c r="R5" s="20">
        <v>19.41</v>
      </c>
      <c r="S5" s="20">
        <v>19.28</v>
      </c>
      <c r="T5" s="20">
        <v>19.149999999999999</v>
      </c>
      <c r="U5" s="20">
        <v>19.02</v>
      </c>
      <c r="V5" s="20">
        <v>18.89</v>
      </c>
      <c r="W5" s="20">
        <v>18.77</v>
      </c>
      <c r="X5" s="20">
        <v>18.64</v>
      </c>
      <c r="Y5" s="20">
        <v>18.52</v>
      </c>
      <c r="Z5" s="20">
        <v>18.39</v>
      </c>
      <c r="AA5" s="20">
        <v>18.27</v>
      </c>
      <c r="AB5" s="20">
        <v>18.149999999999999</v>
      </c>
      <c r="AC5" s="20">
        <v>18.02</v>
      </c>
      <c r="AD5" s="20">
        <v>17.899999999999999</v>
      </c>
      <c r="AE5" s="20">
        <v>17.78</v>
      </c>
      <c r="AF5" s="20">
        <v>17.66</v>
      </c>
      <c r="AG5" s="20">
        <v>17.55</v>
      </c>
      <c r="AH5" s="20">
        <v>17.43</v>
      </c>
      <c r="AI5" s="20">
        <v>17.309999999999999</v>
      </c>
      <c r="AJ5" s="20">
        <v>17.2</v>
      </c>
      <c r="AK5" s="20">
        <v>17.079999999999998</v>
      </c>
      <c r="AL5" s="19">
        <v>16.97</v>
      </c>
      <c r="AM5" s="19">
        <v>16.850000000000001</v>
      </c>
      <c r="AN5" s="19">
        <v>16.739999999999998</v>
      </c>
      <c r="AO5" s="19">
        <v>16.63</v>
      </c>
      <c r="AP5" s="19">
        <v>16.52</v>
      </c>
      <c r="AQ5" s="19">
        <v>16.41</v>
      </c>
      <c r="AR5" s="19">
        <v>16.3</v>
      </c>
      <c r="AS5" s="19">
        <v>16.190000000000001</v>
      </c>
      <c r="AT5" s="19">
        <v>16.079999999999998</v>
      </c>
      <c r="AU5" s="58">
        <v>15.97</v>
      </c>
      <c r="AV5" s="68" t="s">
        <v>121</v>
      </c>
      <c r="AX5" s="51">
        <v>1313</v>
      </c>
      <c r="AY5" s="47" t="s">
        <v>134</v>
      </c>
    </row>
    <row r="6" spans="1:53" ht="19.95" customHeight="1" thickBot="1" x14ac:dyDescent="0.35">
      <c r="A6" s="86" t="s">
        <v>78</v>
      </c>
      <c r="B6" s="31">
        <v>34.89</v>
      </c>
      <c r="C6" s="32">
        <v>34.75</v>
      </c>
      <c r="D6" s="32">
        <v>34.619999999999997</v>
      </c>
      <c r="E6" s="32">
        <v>34.479999999999997</v>
      </c>
      <c r="F6" s="32">
        <v>34.35</v>
      </c>
      <c r="G6" s="32">
        <v>34.21</v>
      </c>
      <c r="H6" s="93">
        <v>34.08</v>
      </c>
      <c r="I6" s="93">
        <v>33.950000000000003</v>
      </c>
      <c r="J6" s="93">
        <v>33.82</v>
      </c>
      <c r="K6" s="93">
        <v>33.68</v>
      </c>
      <c r="L6" s="93">
        <v>33.549999999999997</v>
      </c>
      <c r="M6" s="93">
        <v>33.42</v>
      </c>
      <c r="N6" s="93">
        <v>33.29</v>
      </c>
      <c r="O6" s="93">
        <v>33.159999999999997</v>
      </c>
      <c r="P6" s="93">
        <v>33.03</v>
      </c>
      <c r="Q6" s="93">
        <v>32.9</v>
      </c>
      <c r="R6" s="93">
        <v>32.78</v>
      </c>
      <c r="S6" s="93">
        <v>32.65</v>
      </c>
      <c r="T6" s="93">
        <v>32.520000000000003</v>
      </c>
      <c r="U6" s="93">
        <v>32.39</v>
      </c>
      <c r="V6" s="93">
        <v>32.270000000000003</v>
      </c>
      <c r="W6" s="93">
        <v>32.14</v>
      </c>
      <c r="X6" s="93">
        <v>32.020000000000003</v>
      </c>
      <c r="Y6" s="93">
        <v>31.89</v>
      </c>
      <c r="Z6" s="93">
        <v>31.77</v>
      </c>
      <c r="AA6" s="93">
        <v>31.64</v>
      </c>
      <c r="AB6" s="93">
        <v>31.52</v>
      </c>
      <c r="AC6" s="93">
        <v>31.4</v>
      </c>
      <c r="AD6" s="93">
        <v>31.27</v>
      </c>
      <c r="AE6" s="93">
        <v>31.15</v>
      </c>
      <c r="AF6" s="93">
        <v>31.03</v>
      </c>
      <c r="AG6" s="93">
        <v>30.91</v>
      </c>
      <c r="AH6" s="93">
        <v>30.79</v>
      </c>
      <c r="AI6" s="93">
        <v>30.67</v>
      </c>
      <c r="AJ6" s="93">
        <v>30.55</v>
      </c>
      <c r="AK6" s="93">
        <v>30.43</v>
      </c>
      <c r="AL6" s="32">
        <v>30.31</v>
      </c>
      <c r="AM6" s="32">
        <v>30.19</v>
      </c>
      <c r="AN6" s="32">
        <v>30.08</v>
      </c>
      <c r="AO6" s="32">
        <v>29.96</v>
      </c>
      <c r="AP6" s="32">
        <v>29.84</v>
      </c>
      <c r="AQ6" s="32">
        <v>29.73</v>
      </c>
      <c r="AR6" s="32">
        <v>29.61</v>
      </c>
      <c r="AS6" s="32">
        <v>29.49</v>
      </c>
      <c r="AT6" s="32">
        <v>29.38</v>
      </c>
      <c r="AU6" s="57">
        <v>29.26</v>
      </c>
      <c r="AV6" s="74" t="s">
        <v>121</v>
      </c>
      <c r="AX6" s="51">
        <v>1105</v>
      </c>
      <c r="AY6" s="47" t="s">
        <v>135</v>
      </c>
    </row>
    <row r="7" spans="1:53" ht="19.95" customHeight="1" x14ac:dyDescent="0.3">
      <c r="A7" s="84" t="s">
        <v>85</v>
      </c>
      <c r="B7" s="35">
        <v>77.690000000000026</v>
      </c>
      <c r="C7" s="36">
        <v>77.69000000000004</v>
      </c>
      <c r="D7" s="36">
        <v>77.69000000000004</v>
      </c>
      <c r="E7" s="36">
        <v>77.69000000000004</v>
      </c>
      <c r="F7" s="36">
        <v>77.69000000000004</v>
      </c>
      <c r="G7" s="36">
        <v>77.69000000000004</v>
      </c>
      <c r="H7" s="29">
        <v>77.69</v>
      </c>
      <c r="I7" s="29">
        <v>77.69</v>
      </c>
      <c r="J7" s="29">
        <v>77.69</v>
      </c>
      <c r="K7" s="29">
        <v>77.69</v>
      </c>
      <c r="L7" s="29">
        <v>77.69</v>
      </c>
      <c r="M7" s="29">
        <v>77.69</v>
      </c>
      <c r="N7" s="29">
        <v>77.69</v>
      </c>
      <c r="O7" s="29">
        <v>77.69</v>
      </c>
      <c r="P7" s="29">
        <v>77.69</v>
      </c>
      <c r="Q7" s="29">
        <v>77.69</v>
      </c>
      <c r="R7" s="29">
        <v>77.69</v>
      </c>
      <c r="S7" s="29">
        <v>77.69</v>
      </c>
      <c r="T7" s="29">
        <v>77.69</v>
      </c>
      <c r="U7" s="29">
        <v>77.69</v>
      </c>
      <c r="V7" s="29">
        <v>77.69</v>
      </c>
      <c r="W7" s="29">
        <v>77.69</v>
      </c>
      <c r="X7" s="29">
        <v>77.69</v>
      </c>
      <c r="Y7" s="29">
        <v>77.69</v>
      </c>
      <c r="Z7" s="29">
        <v>77.69</v>
      </c>
      <c r="AA7" s="29">
        <v>77.69</v>
      </c>
      <c r="AB7" s="29">
        <v>77.69</v>
      </c>
      <c r="AC7" s="29">
        <v>77.69</v>
      </c>
      <c r="AD7" s="29">
        <v>77.69</v>
      </c>
      <c r="AE7" s="29">
        <v>77.69</v>
      </c>
      <c r="AF7" s="29">
        <v>77.69</v>
      </c>
      <c r="AG7" s="29">
        <v>77.69</v>
      </c>
      <c r="AH7" s="29">
        <v>77.69</v>
      </c>
      <c r="AI7" s="29">
        <v>77.69</v>
      </c>
      <c r="AJ7" s="29">
        <v>77.69</v>
      </c>
      <c r="AK7" s="29">
        <v>77.69</v>
      </c>
      <c r="AL7" s="36">
        <v>77.69000000000004</v>
      </c>
      <c r="AM7" s="36">
        <v>77.69000000000004</v>
      </c>
      <c r="AN7" s="36">
        <v>77.69000000000004</v>
      </c>
      <c r="AO7" s="36">
        <v>77.69000000000004</v>
      </c>
      <c r="AP7" s="36">
        <v>77.69000000000004</v>
      </c>
      <c r="AQ7" s="36">
        <v>77.69000000000004</v>
      </c>
      <c r="AR7" s="36">
        <v>77.69000000000004</v>
      </c>
      <c r="AS7" s="36">
        <v>77.69000000000004</v>
      </c>
      <c r="AT7" s="36">
        <v>77.69000000000004</v>
      </c>
      <c r="AU7" s="59">
        <v>77.690000000000026</v>
      </c>
      <c r="AV7" s="73" t="s">
        <v>109</v>
      </c>
      <c r="AW7" s="47" t="s">
        <v>136</v>
      </c>
      <c r="AX7" s="51">
        <v>1097</v>
      </c>
      <c r="AY7" s="47" t="s">
        <v>137</v>
      </c>
    </row>
    <row r="8" spans="1:53" ht="19.95" customHeight="1" thickBot="1" x14ac:dyDescent="0.35">
      <c r="A8" s="86" t="s">
        <v>81</v>
      </c>
      <c r="B8" s="37">
        <v>102.92999999999989</v>
      </c>
      <c r="C8" s="38">
        <v>102.92999999999989</v>
      </c>
      <c r="D8" s="38">
        <v>102.93</v>
      </c>
      <c r="E8" s="38">
        <v>102.93</v>
      </c>
      <c r="F8" s="38">
        <v>102.93</v>
      </c>
      <c r="G8" s="38">
        <v>102.93</v>
      </c>
      <c r="H8" s="33">
        <v>102.93</v>
      </c>
      <c r="I8" s="33">
        <v>102.93</v>
      </c>
      <c r="J8" s="33">
        <v>102.93</v>
      </c>
      <c r="K8" s="33">
        <v>102.93</v>
      </c>
      <c r="L8" s="33">
        <v>102.93</v>
      </c>
      <c r="M8" s="33">
        <v>102.93</v>
      </c>
      <c r="N8" s="33">
        <v>102.93</v>
      </c>
      <c r="O8" s="33">
        <v>102.93</v>
      </c>
      <c r="P8" s="33">
        <v>102.93</v>
      </c>
      <c r="Q8" s="33">
        <v>102.93</v>
      </c>
      <c r="R8" s="33">
        <v>102.93</v>
      </c>
      <c r="S8" s="33">
        <v>102.93</v>
      </c>
      <c r="T8" s="33">
        <v>102.93</v>
      </c>
      <c r="U8" s="33">
        <v>102.93</v>
      </c>
      <c r="V8" s="33">
        <v>102.93</v>
      </c>
      <c r="W8" s="33">
        <v>102.93</v>
      </c>
      <c r="X8" s="33">
        <v>102.93</v>
      </c>
      <c r="Y8" s="33">
        <v>102.93</v>
      </c>
      <c r="Z8" s="33">
        <v>102.93</v>
      </c>
      <c r="AA8" s="33">
        <v>102.93</v>
      </c>
      <c r="AB8" s="33">
        <v>102.93</v>
      </c>
      <c r="AC8" s="33">
        <v>102.93</v>
      </c>
      <c r="AD8" s="33">
        <v>102.93</v>
      </c>
      <c r="AE8" s="33">
        <v>102.93</v>
      </c>
      <c r="AF8" s="33">
        <v>102.93</v>
      </c>
      <c r="AG8" s="33">
        <v>102.93</v>
      </c>
      <c r="AH8" s="33">
        <v>102.93</v>
      </c>
      <c r="AI8" s="33">
        <v>102.93</v>
      </c>
      <c r="AJ8" s="33">
        <v>102.93</v>
      </c>
      <c r="AK8" s="33">
        <v>102.93</v>
      </c>
      <c r="AL8" s="38">
        <v>102.93000000000011</v>
      </c>
      <c r="AM8" s="38">
        <v>102.93000000000011</v>
      </c>
      <c r="AN8" s="38">
        <v>102.93</v>
      </c>
      <c r="AO8" s="38">
        <v>102.93</v>
      </c>
      <c r="AP8" s="38">
        <v>102.93</v>
      </c>
      <c r="AQ8" s="38">
        <v>102.93</v>
      </c>
      <c r="AR8" s="38">
        <v>102.93</v>
      </c>
      <c r="AS8" s="38">
        <v>102.93</v>
      </c>
      <c r="AT8" s="38">
        <v>102.92999999999989</v>
      </c>
      <c r="AU8" s="60">
        <v>102.92999999999989</v>
      </c>
      <c r="AV8" s="74" t="s">
        <v>109</v>
      </c>
      <c r="AW8" s="47" t="s">
        <v>136</v>
      </c>
      <c r="AX8" s="51">
        <v>1019</v>
      </c>
      <c r="AY8" s="47" t="s">
        <v>138</v>
      </c>
    </row>
    <row r="9" spans="1:53" ht="19.95" customHeight="1" x14ac:dyDescent="0.3">
      <c r="A9" s="84" t="s">
        <v>100</v>
      </c>
      <c r="B9" s="27">
        <v>29.19</v>
      </c>
      <c r="C9" s="28">
        <v>28.85</v>
      </c>
      <c r="D9" s="28">
        <v>28.52</v>
      </c>
      <c r="E9" s="28">
        <v>28.19</v>
      </c>
      <c r="F9" s="28">
        <v>27.86</v>
      </c>
      <c r="G9" s="28">
        <v>27.54</v>
      </c>
      <c r="H9" s="29">
        <v>27.24</v>
      </c>
      <c r="I9" s="29">
        <v>26.92</v>
      </c>
      <c r="J9" s="29">
        <v>26.61</v>
      </c>
      <c r="K9" s="29">
        <v>26.3</v>
      </c>
      <c r="L9" s="29">
        <v>26</v>
      </c>
      <c r="M9" s="29">
        <v>25.7</v>
      </c>
      <c r="N9" s="29">
        <v>25.4</v>
      </c>
      <c r="O9" s="29">
        <v>25.1</v>
      </c>
      <c r="P9" s="29">
        <v>24.81</v>
      </c>
      <c r="Q9" s="29">
        <v>24.52</v>
      </c>
      <c r="R9" s="29">
        <v>24.24</v>
      </c>
      <c r="S9" s="29">
        <v>23.96</v>
      </c>
      <c r="T9" s="29">
        <v>23.68</v>
      </c>
      <c r="U9" s="29">
        <v>23.41</v>
      </c>
      <c r="V9" s="29">
        <v>23.13</v>
      </c>
      <c r="W9" s="29">
        <v>22.87</v>
      </c>
      <c r="X9" s="29">
        <v>22.6</v>
      </c>
      <c r="Y9" s="29">
        <v>22.34</v>
      </c>
      <c r="Z9" s="29">
        <v>22.08</v>
      </c>
      <c r="AA9" s="29">
        <v>21.82</v>
      </c>
      <c r="AB9" s="29">
        <v>21.57</v>
      </c>
      <c r="AC9" s="29">
        <v>21.32</v>
      </c>
      <c r="AD9" s="29">
        <v>21.07</v>
      </c>
      <c r="AE9" s="29">
        <v>20.83</v>
      </c>
      <c r="AF9" s="29">
        <v>20.59</v>
      </c>
      <c r="AG9" s="29">
        <v>20.350000000000001</v>
      </c>
      <c r="AH9" s="29">
        <v>20.11</v>
      </c>
      <c r="AI9" s="29">
        <v>19.88</v>
      </c>
      <c r="AJ9" s="29">
        <v>19.649999999999999</v>
      </c>
      <c r="AK9" s="29">
        <v>19.420000000000002</v>
      </c>
      <c r="AL9" s="28">
        <v>19.21</v>
      </c>
      <c r="AM9" s="28">
        <v>18.989999999999998</v>
      </c>
      <c r="AN9" s="28">
        <v>18.77</v>
      </c>
      <c r="AO9" s="28">
        <v>18.55</v>
      </c>
      <c r="AP9" s="28">
        <v>18.34</v>
      </c>
      <c r="AQ9" s="28">
        <v>18.12</v>
      </c>
      <c r="AR9" s="28">
        <v>17.91</v>
      </c>
      <c r="AS9" s="28">
        <v>17.71</v>
      </c>
      <c r="AT9" s="28">
        <v>17.5</v>
      </c>
      <c r="AU9" s="56">
        <v>13.3</v>
      </c>
      <c r="AV9" s="71" t="s">
        <v>107</v>
      </c>
      <c r="AX9" s="51">
        <v>842</v>
      </c>
      <c r="AY9" s="47" t="s">
        <v>139</v>
      </c>
    </row>
    <row r="10" spans="1:53" ht="19.95" customHeight="1" x14ac:dyDescent="0.3">
      <c r="A10" s="85" t="s">
        <v>101</v>
      </c>
      <c r="B10" s="23">
        <v>44.58</v>
      </c>
      <c r="C10" s="19">
        <v>43.17</v>
      </c>
      <c r="D10" s="19">
        <v>41.81</v>
      </c>
      <c r="E10" s="19">
        <v>40.49</v>
      </c>
      <c r="F10" s="19">
        <v>39.21</v>
      </c>
      <c r="G10" s="19">
        <v>37.97</v>
      </c>
      <c r="H10" s="20">
        <v>36.75</v>
      </c>
      <c r="I10" s="20">
        <v>35.590000000000003</v>
      </c>
      <c r="J10" s="20">
        <v>34.47</v>
      </c>
      <c r="K10" s="20">
        <v>33.39</v>
      </c>
      <c r="L10" s="20">
        <v>32.33</v>
      </c>
      <c r="M10" s="20">
        <v>31.32</v>
      </c>
      <c r="N10" s="20">
        <v>30.33</v>
      </c>
      <c r="O10" s="20">
        <v>29.37</v>
      </c>
      <c r="P10" s="20">
        <v>28.45</v>
      </c>
      <c r="Q10" s="20">
        <v>27.55</v>
      </c>
      <c r="R10" s="20">
        <v>26.68</v>
      </c>
      <c r="S10" s="20">
        <v>25.84</v>
      </c>
      <c r="T10" s="20">
        <v>25.03</v>
      </c>
      <c r="U10" s="20">
        <v>24.24</v>
      </c>
      <c r="V10" s="20">
        <v>23.48</v>
      </c>
      <c r="W10" s="20">
        <v>22.74</v>
      </c>
      <c r="X10" s="20">
        <v>22.02</v>
      </c>
      <c r="Y10" s="20">
        <v>21.33</v>
      </c>
      <c r="Z10" s="20">
        <v>20.65</v>
      </c>
      <c r="AA10" s="20">
        <v>20</v>
      </c>
      <c r="AB10" s="20">
        <v>19.37</v>
      </c>
      <c r="AC10" s="20">
        <v>18.760000000000002</v>
      </c>
      <c r="AD10" s="20">
        <v>18.170000000000002</v>
      </c>
      <c r="AE10" s="20">
        <v>17.600000000000001</v>
      </c>
      <c r="AF10" s="20">
        <v>17.04</v>
      </c>
      <c r="AG10" s="20">
        <v>16.510000000000002</v>
      </c>
      <c r="AH10" s="20">
        <v>15.99</v>
      </c>
      <c r="AI10" s="20">
        <v>15.48</v>
      </c>
      <c r="AJ10" s="20">
        <v>14.99</v>
      </c>
      <c r="AK10" s="20">
        <v>14.52</v>
      </c>
      <c r="AL10" s="19">
        <v>14.07</v>
      </c>
      <c r="AM10" s="19">
        <v>13.63</v>
      </c>
      <c r="AN10" s="19">
        <v>13.2</v>
      </c>
      <c r="AO10" s="19">
        <v>12.79</v>
      </c>
      <c r="AP10" s="19">
        <v>12.39</v>
      </c>
      <c r="AQ10" s="19">
        <v>12</v>
      </c>
      <c r="AR10" s="19">
        <v>11.62</v>
      </c>
      <c r="AS10" s="19">
        <v>11.26</v>
      </c>
      <c r="AT10" s="19">
        <v>10.9</v>
      </c>
      <c r="AU10" s="58">
        <v>10.56</v>
      </c>
      <c r="AV10" s="67" t="s">
        <v>107</v>
      </c>
      <c r="AX10" s="51">
        <v>31.536000000000001</v>
      </c>
      <c r="AY10" s="47" t="s">
        <v>140</v>
      </c>
    </row>
    <row r="11" spans="1:53" ht="19.95" customHeight="1" x14ac:dyDescent="0.3">
      <c r="A11" s="85" t="s">
        <v>102</v>
      </c>
      <c r="B11" s="23">
        <v>69.47</v>
      </c>
      <c r="C11" s="19">
        <v>67.209999999999994</v>
      </c>
      <c r="D11" s="23">
        <v>65.02</v>
      </c>
      <c r="E11" s="19">
        <v>62.91</v>
      </c>
      <c r="F11" s="19">
        <v>60.86</v>
      </c>
      <c r="G11" s="19">
        <v>58.88</v>
      </c>
      <c r="H11" s="20">
        <v>56.98</v>
      </c>
      <c r="I11" s="20">
        <v>55.13</v>
      </c>
      <c r="J11" s="20">
        <v>53.33</v>
      </c>
      <c r="K11" s="20">
        <v>51.59</v>
      </c>
      <c r="L11" s="20">
        <v>49.91</v>
      </c>
      <c r="M11" s="20">
        <v>48.29</v>
      </c>
      <c r="N11" s="20">
        <v>46.72</v>
      </c>
      <c r="O11" s="20">
        <v>45.19</v>
      </c>
      <c r="P11" s="20">
        <v>43.72</v>
      </c>
      <c r="Q11" s="20">
        <v>42.3</v>
      </c>
      <c r="R11" s="20">
        <v>40.92</v>
      </c>
      <c r="S11" s="20">
        <v>39.590000000000003</v>
      </c>
      <c r="T11" s="20">
        <v>38.299999999999997</v>
      </c>
      <c r="U11" s="20">
        <v>37.049999999999997</v>
      </c>
      <c r="V11" s="20">
        <v>35.840000000000003</v>
      </c>
      <c r="W11" s="20">
        <v>34.68</v>
      </c>
      <c r="X11" s="20">
        <v>33.549999999999997</v>
      </c>
      <c r="Y11" s="20">
        <v>32.450000000000003</v>
      </c>
      <c r="Z11" s="20">
        <v>31.4</v>
      </c>
      <c r="AA11" s="20">
        <v>30.37</v>
      </c>
      <c r="AB11" s="20">
        <v>29.39</v>
      </c>
      <c r="AC11" s="20">
        <v>28.43</v>
      </c>
      <c r="AD11" s="20">
        <v>27.5</v>
      </c>
      <c r="AE11" s="20">
        <v>26.61</v>
      </c>
      <c r="AF11" s="20">
        <v>25.74</v>
      </c>
      <c r="AG11" s="20">
        <v>24.9</v>
      </c>
      <c r="AH11" s="20">
        <v>24.09</v>
      </c>
      <c r="AI11" s="20">
        <v>23.31</v>
      </c>
      <c r="AJ11" s="20">
        <v>22.55</v>
      </c>
      <c r="AK11" s="20">
        <v>21.81</v>
      </c>
      <c r="AL11" s="19">
        <v>21.1</v>
      </c>
      <c r="AM11" s="19">
        <v>20.41</v>
      </c>
      <c r="AN11" s="19">
        <v>19.75</v>
      </c>
      <c r="AO11" s="19">
        <v>19.100000000000001</v>
      </c>
      <c r="AP11" s="19">
        <v>18.48</v>
      </c>
      <c r="AQ11" s="19">
        <v>17.88</v>
      </c>
      <c r="AR11" s="19">
        <v>17.29</v>
      </c>
      <c r="AS11" s="19">
        <v>16.73</v>
      </c>
      <c r="AT11" s="19">
        <v>16.18</v>
      </c>
      <c r="AU11" s="58">
        <v>15.65</v>
      </c>
      <c r="AV11" s="67" t="s">
        <v>107</v>
      </c>
      <c r="AX11" s="49"/>
    </row>
    <row r="12" spans="1:53" ht="19.95" customHeight="1" thickBot="1" x14ac:dyDescent="0.35">
      <c r="A12" s="86" t="s">
        <v>103</v>
      </c>
      <c r="B12" s="261">
        <f t="shared" ref="B12:AU12" si="0">AVERAGE(B9:B11)</f>
        <v>47.74666666666667</v>
      </c>
      <c r="C12" s="262">
        <f t="shared" si="0"/>
        <v>46.410000000000004</v>
      </c>
      <c r="D12" s="262">
        <f t="shared" si="0"/>
        <v>45.116666666666667</v>
      </c>
      <c r="E12" s="262">
        <f t="shared" si="0"/>
        <v>43.863333333333337</v>
      </c>
      <c r="F12" s="262">
        <f>AVERAGE(F9:F11)</f>
        <v>42.643333333333331</v>
      </c>
      <c r="G12" s="262">
        <f>AVERAGE(G9:G11)</f>
        <v>41.463333333333331</v>
      </c>
      <c r="H12" s="262">
        <f t="shared" si="0"/>
        <v>40.323333333333331</v>
      </c>
      <c r="I12" s="262">
        <f t="shared" si="0"/>
        <v>39.213333333333338</v>
      </c>
      <c r="J12" s="262">
        <f t="shared" si="0"/>
        <v>38.136666666666663</v>
      </c>
      <c r="K12" s="262">
        <f t="shared" si="0"/>
        <v>37.093333333333334</v>
      </c>
      <c r="L12" s="262">
        <f t="shared" si="0"/>
        <v>36.08</v>
      </c>
      <c r="M12" s="262">
        <f t="shared" si="0"/>
        <v>35.103333333333332</v>
      </c>
      <c r="N12" s="262">
        <f t="shared" si="0"/>
        <v>34.15</v>
      </c>
      <c r="O12" s="262">
        <f t="shared" si="0"/>
        <v>33.22</v>
      </c>
      <c r="P12" s="262">
        <f t="shared" si="0"/>
        <v>32.326666666666661</v>
      </c>
      <c r="Q12" s="262">
        <f t="shared" si="0"/>
        <v>31.456666666666667</v>
      </c>
      <c r="R12" s="262">
        <f t="shared" si="0"/>
        <v>30.613333333333333</v>
      </c>
      <c r="S12" s="262">
        <f t="shared" si="0"/>
        <v>29.796666666666667</v>
      </c>
      <c r="T12" s="262">
        <f t="shared" si="0"/>
        <v>29.00333333333333</v>
      </c>
      <c r="U12" s="262">
        <f t="shared" si="0"/>
        <v>28.233333333333331</v>
      </c>
      <c r="V12" s="262">
        <f t="shared" si="0"/>
        <v>27.483333333333334</v>
      </c>
      <c r="W12" s="262">
        <f t="shared" si="0"/>
        <v>26.763333333333332</v>
      </c>
      <c r="X12" s="262">
        <f t="shared" si="0"/>
        <v>26.056666666666668</v>
      </c>
      <c r="Y12" s="262">
        <f t="shared" si="0"/>
        <v>25.373333333333335</v>
      </c>
      <c r="Z12" s="262">
        <f t="shared" si="0"/>
        <v>24.709999999999997</v>
      </c>
      <c r="AA12" s="262">
        <f t="shared" si="0"/>
        <v>24.063333333333333</v>
      </c>
      <c r="AB12" s="262">
        <f t="shared" si="0"/>
        <v>23.443333333333332</v>
      </c>
      <c r="AC12" s="262">
        <f t="shared" si="0"/>
        <v>22.836666666666662</v>
      </c>
      <c r="AD12" s="262">
        <f t="shared" si="0"/>
        <v>22.24666666666667</v>
      </c>
      <c r="AE12" s="262">
        <f t="shared" si="0"/>
        <v>21.679999999999996</v>
      </c>
      <c r="AF12" s="262">
        <f t="shared" si="0"/>
        <v>21.123333333333331</v>
      </c>
      <c r="AG12" s="262">
        <f t="shared" si="0"/>
        <v>20.586666666666666</v>
      </c>
      <c r="AH12" s="262">
        <f t="shared" si="0"/>
        <v>20.063333333333333</v>
      </c>
      <c r="AI12" s="262">
        <f t="shared" si="0"/>
        <v>19.556666666666668</v>
      </c>
      <c r="AJ12" s="262">
        <f t="shared" si="0"/>
        <v>19.063333333333333</v>
      </c>
      <c r="AK12" s="262">
        <f t="shared" si="0"/>
        <v>18.583333333333332</v>
      </c>
      <c r="AL12" s="262">
        <f t="shared" si="0"/>
        <v>18.126666666666669</v>
      </c>
      <c r="AM12" s="262">
        <f t="shared" si="0"/>
        <v>17.676666666666666</v>
      </c>
      <c r="AN12" s="262">
        <f t="shared" si="0"/>
        <v>17.239999999999998</v>
      </c>
      <c r="AO12" s="262">
        <f t="shared" si="0"/>
        <v>16.813333333333333</v>
      </c>
      <c r="AP12" s="262">
        <f t="shared" si="0"/>
        <v>16.403333333333332</v>
      </c>
      <c r="AQ12" s="262">
        <f t="shared" si="0"/>
        <v>16</v>
      </c>
      <c r="AR12" s="262">
        <f t="shared" si="0"/>
        <v>15.606666666666667</v>
      </c>
      <c r="AS12" s="262">
        <f t="shared" si="0"/>
        <v>15.233333333333334</v>
      </c>
      <c r="AT12" s="262">
        <f t="shared" si="0"/>
        <v>14.86</v>
      </c>
      <c r="AU12" s="263">
        <f t="shared" si="0"/>
        <v>13.17</v>
      </c>
      <c r="AV12" s="70" t="s">
        <v>182</v>
      </c>
      <c r="AX12" s="49"/>
    </row>
    <row r="13" spans="1:53" ht="19.95" customHeight="1" x14ac:dyDescent="0.3">
      <c r="A13" s="84" t="s">
        <v>104</v>
      </c>
      <c r="B13" s="264">
        <v>6.89</v>
      </c>
      <c r="C13" s="265">
        <v>6.88</v>
      </c>
      <c r="D13" s="265">
        <v>6.86</v>
      </c>
      <c r="E13" s="265">
        <v>6.85</v>
      </c>
      <c r="F13" s="265">
        <v>6.83</v>
      </c>
      <c r="G13" s="265">
        <v>6.82</v>
      </c>
      <c r="H13" s="29">
        <v>6.8022656646372397</v>
      </c>
      <c r="I13" s="29">
        <v>6.786960566891806</v>
      </c>
      <c r="J13" s="29">
        <v>6.7716899056162996</v>
      </c>
      <c r="K13" s="29">
        <v>6.7564536033286631</v>
      </c>
      <c r="L13" s="29">
        <v>6.7412515827211736</v>
      </c>
      <c r="M13" s="29">
        <v>6.726083766660051</v>
      </c>
      <c r="N13" s="29">
        <v>6.7109500781850668</v>
      </c>
      <c r="O13" s="29">
        <v>6.6958504405091501</v>
      </c>
      <c r="P13" s="29">
        <v>6.6807847770180038</v>
      </c>
      <c r="Q13" s="29">
        <v>6.6657530112697136</v>
      </c>
      <c r="R13" s="29">
        <v>6.6507550669943569</v>
      </c>
      <c r="S13" s="29">
        <v>6.6357908680936202</v>
      </c>
      <c r="T13" s="29">
        <v>6.6208603386404086</v>
      </c>
      <c r="U13" s="29">
        <v>6.6059634028784684</v>
      </c>
      <c r="V13" s="29">
        <v>6.5910999852219927</v>
      </c>
      <c r="W13" s="29">
        <v>6.576270010255242</v>
      </c>
      <c r="X13" s="29">
        <v>6.5614734027321679</v>
      </c>
      <c r="Y13" s="29">
        <v>6.5467100875760211</v>
      </c>
      <c r="Z13" s="29">
        <v>6.531979989878975</v>
      </c>
      <c r="AA13" s="29">
        <v>6.5172830349017481</v>
      </c>
      <c r="AB13" s="29">
        <v>6.5026191480732196</v>
      </c>
      <c r="AC13" s="29">
        <v>6.4879882549900536</v>
      </c>
      <c r="AD13" s="29">
        <v>6.4733902814163269</v>
      </c>
      <c r="AE13" s="29">
        <v>6.45882515328314</v>
      </c>
      <c r="AF13" s="29">
        <v>6.4442927966882522</v>
      </c>
      <c r="AG13" s="29">
        <v>6.4297931378957038</v>
      </c>
      <c r="AH13" s="29">
        <v>6.4153261033354392</v>
      </c>
      <c r="AI13" s="29">
        <v>6.4008916196029357</v>
      </c>
      <c r="AJ13" s="29">
        <v>6.3864896134588287</v>
      </c>
      <c r="AK13" s="29">
        <v>6.3721200118285468</v>
      </c>
      <c r="AL13" s="28">
        <v>6.43</v>
      </c>
      <c r="AM13" s="28">
        <v>6.42</v>
      </c>
      <c r="AN13" s="28">
        <v>6.4</v>
      </c>
      <c r="AO13" s="28">
        <v>6.37</v>
      </c>
      <c r="AP13" s="28">
        <v>6.36</v>
      </c>
      <c r="AQ13" s="28">
        <v>6.3</v>
      </c>
      <c r="AR13" s="28">
        <v>6.27</v>
      </c>
      <c r="AS13" s="28">
        <v>6.26</v>
      </c>
      <c r="AT13" s="28">
        <v>6.24</v>
      </c>
      <c r="AU13" s="56">
        <v>6.23</v>
      </c>
      <c r="AV13" s="75" t="s">
        <v>168</v>
      </c>
      <c r="AX13" s="49"/>
    </row>
    <row r="14" spans="1:53" ht="19.95" customHeight="1" thickBot="1" x14ac:dyDescent="0.35">
      <c r="A14" s="86" t="s">
        <v>105</v>
      </c>
      <c r="B14" s="261">
        <f>2020/31.536*1.12*1.15</f>
        <v>82.501268391679346</v>
      </c>
      <c r="C14" s="266">
        <v>76.81</v>
      </c>
      <c r="D14" s="266">
        <v>71.78</v>
      </c>
      <c r="E14" s="266">
        <v>67.349999999999994</v>
      </c>
      <c r="F14" s="266">
        <v>63.44</v>
      </c>
      <c r="G14" s="266">
        <v>59.98</v>
      </c>
      <c r="H14" s="266">
        <v>56.94</v>
      </c>
      <c r="I14" s="266">
        <v>54.25</v>
      </c>
      <c r="J14" s="266">
        <v>51.88</v>
      </c>
      <c r="K14" s="266">
        <v>49.79</v>
      </c>
      <c r="L14" s="266">
        <v>47.94</v>
      </c>
      <c r="M14" s="266">
        <v>46.31</v>
      </c>
      <c r="N14" s="266">
        <v>44.87</v>
      </c>
      <c r="O14" s="266">
        <v>43.61</v>
      </c>
      <c r="P14" s="266">
        <v>42.49</v>
      </c>
      <c r="Q14" s="262">
        <f>1017/31.536*1.12*1.15</f>
        <v>41.536529680365291</v>
      </c>
      <c r="R14" s="266">
        <v>40.630000000000003</v>
      </c>
      <c r="S14" s="266">
        <v>39.86</v>
      </c>
      <c r="T14" s="266">
        <v>39.18</v>
      </c>
      <c r="U14" s="266">
        <v>38.58</v>
      </c>
      <c r="V14" s="266">
        <v>38.06</v>
      </c>
      <c r="W14" s="268">
        <v>37.590000000000003</v>
      </c>
      <c r="X14" s="266">
        <v>37.18</v>
      </c>
      <c r="Y14" s="266">
        <v>36.82</v>
      </c>
      <c r="Z14" s="266">
        <v>36.49</v>
      </c>
      <c r="AA14" s="266">
        <v>36.21</v>
      </c>
      <c r="AB14" s="266">
        <v>35.96</v>
      </c>
      <c r="AC14" s="266">
        <v>35.74</v>
      </c>
      <c r="AD14" s="266">
        <v>35.549999999999997</v>
      </c>
      <c r="AE14" s="266">
        <v>35.380000000000003</v>
      </c>
      <c r="AF14" s="266">
        <v>35.229999999999997</v>
      </c>
      <c r="AG14" s="266">
        <v>35.090000000000003</v>
      </c>
      <c r="AH14" s="266">
        <v>34.979999999999997</v>
      </c>
      <c r="AI14" s="266">
        <v>34.869999999999997</v>
      </c>
      <c r="AJ14" s="266">
        <v>34.78</v>
      </c>
      <c r="AK14" s="262">
        <v>34.700000000000003</v>
      </c>
      <c r="AL14" s="266">
        <v>34.630000000000003</v>
      </c>
      <c r="AM14" s="266">
        <v>34.57</v>
      </c>
      <c r="AN14" s="266">
        <v>34.51</v>
      </c>
      <c r="AO14" s="266">
        <v>34.46</v>
      </c>
      <c r="AP14" s="266">
        <v>34.42</v>
      </c>
      <c r="AQ14" s="266">
        <v>34.380000000000003</v>
      </c>
      <c r="AR14" s="266">
        <v>34.35</v>
      </c>
      <c r="AS14" s="266">
        <v>34.32</v>
      </c>
      <c r="AT14" s="266">
        <v>34.29</v>
      </c>
      <c r="AU14" s="267">
        <v>34.270000000000003</v>
      </c>
      <c r="AV14" s="72" t="s">
        <v>195</v>
      </c>
      <c r="AW14" s="47" t="s">
        <v>193</v>
      </c>
      <c r="AX14" s="49" t="s">
        <v>194</v>
      </c>
    </row>
    <row r="15" spans="1:53" ht="19.95" customHeight="1" x14ac:dyDescent="0.3">
      <c r="A15" s="26" t="s">
        <v>112</v>
      </c>
      <c r="B15" s="39">
        <f t="shared" ref="B15:AU15" si="1">$AX$3/$AX$2/$AX$4*$AX5/$AX$10/1000000</f>
        <v>18.420028890585101</v>
      </c>
      <c r="C15" s="29">
        <f t="shared" si="1"/>
        <v>18.420028890585101</v>
      </c>
      <c r="D15" s="29">
        <f t="shared" si="1"/>
        <v>18.420028890585101</v>
      </c>
      <c r="E15" s="29">
        <f t="shared" si="1"/>
        <v>18.420028890585101</v>
      </c>
      <c r="F15" s="29">
        <f t="shared" si="1"/>
        <v>18.420028890585101</v>
      </c>
      <c r="G15" s="29">
        <f t="shared" si="1"/>
        <v>18.420028890585101</v>
      </c>
      <c r="H15" s="29">
        <f t="shared" si="1"/>
        <v>18.420028890585101</v>
      </c>
      <c r="I15" s="29">
        <f t="shared" si="1"/>
        <v>18.420028890585101</v>
      </c>
      <c r="J15" s="29">
        <f t="shared" si="1"/>
        <v>18.420028890585101</v>
      </c>
      <c r="K15" s="29">
        <f t="shared" si="1"/>
        <v>18.420028890585101</v>
      </c>
      <c r="L15" s="29">
        <f t="shared" si="1"/>
        <v>18.420028890585101</v>
      </c>
      <c r="M15" s="29">
        <f t="shared" si="1"/>
        <v>18.420028890585101</v>
      </c>
      <c r="N15" s="29">
        <f t="shared" si="1"/>
        <v>18.420028890585101</v>
      </c>
      <c r="O15" s="29">
        <f t="shared" si="1"/>
        <v>18.420028890585101</v>
      </c>
      <c r="P15" s="29">
        <f t="shared" si="1"/>
        <v>18.420028890585101</v>
      </c>
      <c r="Q15" s="29">
        <f t="shared" si="1"/>
        <v>18.420028890585101</v>
      </c>
      <c r="R15" s="29">
        <f t="shared" si="1"/>
        <v>18.420028890585101</v>
      </c>
      <c r="S15" s="29">
        <f t="shared" si="1"/>
        <v>18.420028890585101</v>
      </c>
      <c r="T15" s="29">
        <f t="shared" si="1"/>
        <v>18.420028890585101</v>
      </c>
      <c r="U15" s="29">
        <f t="shared" si="1"/>
        <v>18.420028890585101</v>
      </c>
      <c r="V15" s="29">
        <f t="shared" si="1"/>
        <v>18.420028890585101</v>
      </c>
      <c r="W15" s="29">
        <f t="shared" si="1"/>
        <v>18.420028890585101</v>
      </c>
      <c r="X15" s="29">
        <f t="shared" si="1"/>
        <v>18.420028890585101</v>
      </c>
      <c r="Y15" s="29">
        <f t="shared" si="1"/>
        <v>18.420028890585101</v>
      </c>
      <c r="Z15" s="29">
        <f t="shared" si="1"/>
        <v>18.420028890585101</v>
      </c>
      <c r="AA15" s="29">
        <f t="shared" si="1"/>
        <v>18.420028890585101</v>
      </c>
      <c r="AB15" s="29">
        <f t="shared" si="1"/>
        <v>18.420028890585101</v>
      </c>
      <c r="AC15" s="29">
        <f t="shared" si="1"/>
        <v>18.420028890585101</v>
      </c>
      <c r="AD15" s="29">
        <f t="shared" si="1"/>
        <v>18.420028890585101</v>
      </c>
      <c r="AE15" s="29">
        <f t="shared" si="1"/>
        <v>18.420028890585101</v>
      </c>
      <c r="AF15" s="29">
        <f t="shared" si="1"/>
        <v>18.420028890585101</v>
      </c>
      <c r="AG15" s="29">
        <f t="shared" si="1"/>
        <v>18.420028890585101</v>
      </c>
      <c r="AH15" s="29">
        <f t="shared" si="1"/>
        <v>18.420028890585101</v>
      </c>
      <c r="AI15" s="29">
        <f t="shared" si="1"/>
        <v>18.420028890585101</v>
      </c>
      <c r="AJ15" s="29">
        <f t="shared" si="1"/>
        <v>18.420028890585101</v>
      </c>
      <c r="AK15" s="29">
        <f t="shared" si="1"/>
        <v>18.420028890585101</v>
      </c>
      <c r="AL15" s="29">
        <f t="shared" si="1"/>
        <v>18.420028890585101</v>
      </c>
      <c r="AM15" s="29">
        <f t="shared" si="1"/>
        <v>18.420028890585101</v>
      </c>
      <c r="AN15" s="29">
        <f t="shared" si="1"/>
        <v>18.420028890585101</v>
      </c>
      <c r="AO15" s="29">
        <f t="shared" si="1"/>
        <v>18.420028890585101</v>
      </c>
      <c r="AP15" s="29">
        <f t="shared" si="1"/>
        <v>18.420028890585101</v>
      </c>
      <c r="AQ15" s="29">
        <f t="shared" si="1"/>
        <v>18.420028890585101</v>
      </c>
      <c r="AR15" s="29">
        <f t="shared" si="1"/>
        <v>18.420028890585101</v>
      </c>
      <c r="AS15" s="29">
        <f t="shared" si="1"/>
        <v>18.420028890585101</v>
      </c>
      <c r="AT15" s="29">
        <f t="shared" si="1"/>
        <v>18.420028890585101</v>
      </c>
      <c r="AU15" s="61">
        <f t="shared" si="1"/>
        <v>18.420028890585101</v>
      </c>
      <c r="AV15" s="71" t="s">
        <v>141</v>
      </c>
      <c r="AW15" s="47" t="s">
        <v>136</v>
      </c>
      <c r="AX15" s="49"/>
    </row>
    <row r="16" spans="1:53" ht="19.95" customHeight="1" x14ac:dyDescent="0.3">
      <c r="A16" s="34" t="s">
        <v>113</v>
      </c>
      <c r="B16" s="24">
        <f t="shared" ref="B16:AU16" si="2">$AX$3/$AX$2/$AX$4*$AX6/$AX$10/1000000</f>
        <v>15.50200451187855</v>
      </c>
      <c r="C16" s="20">
        <f t="shared" si="2"/>
        <v>15.50200451187855</v>
      </c>
      <c r="D16" s="20">
        <f t="shared" si="2"/>
        <v>15.50200451187855</v>
      </c>
      <c r="E16" s="20">
        <f t="shared" si="2"/>
        <v>15.50200451187855</v>
      </c>
      <c r="F16" s="20">
        <f t="shared" si="2"/>
        <v>15.50200451187855</v>
      </c>
      <c r="G16" s="20">
        <f t="shared" si="2"/>
        <v>15.50200451187855</v>
      </c>
      <c r="H16" s="20">
        <f t="shared" si="2"/>
        <v>15.50200451187855</v>
      </c>
      <c r="I16" s="20">
        <f t="shared" si="2"/>
        <v>15.50200451187855</v>
      </c>
      <c r="J16" s="20">
        <f t="shared" si="2"/>
        <v>15.50200451187855</v>
      </c>
      <c r="K16" s="20">
        <f t="shared" si="2"/>
        <v>15.50200451187855</v>
      </c>
      <c r="L16" s="20">
        <f t="shared" si="2"/>
        <v>15.50200451187855</v>
      </c>
      <c r="M16" s="20">
        <f t="shared" si="2"/>
        <v>15.50200451187855</v>
      </c>
      <c r="N16" s="20">
        <f t="shared" si="2"/>
        <v>15.50200451187855</v>
      </c>
      <c r="O16" s="20">
        <f t="shared" si="2"/>
        <v>15.50200451187855</v>
      </c>
      <c r="P16" s="20">
        <f t="shared" si="2"/>
        <v>15.50200451187855</v>
      </c>
      <c r="Q16" s="20">
        <f t="shared" si="2"/>
        <v>15.50200451187855</v>
      </c>
      <c r="R16" s="20">
        <f t="shared" si="2"/>
        <v>15.50200451187855</v>
      </c>
      <c r="S16" s="20">
        <f t="shared" si="2"/>
        <v>15.50200451187855</v>
      </c>
      <c r="T16" s="20">
        <f t="shared" si="2"/>
        <v>15.50200451187855</v>
      </c>
      <c r="U16" s="20">
        <f t="shared" si="2"/>
        <v>15.50200451187855</v>
      </c>
      <c r="V16" s="20">
        <f t="shared" si="2"/>
        <v>15.50200451187855</v>
      </c>
      <c r="W16" s="20">
        <f t="shared" si="2"/>
        <v>15.50200451187855</v>
      </c>
      <c r="X16" s="20">
        <f t="shared" si="2"/>
        <v>15.50200451187855</v>
      </c>
      <c r="Y16" s="20">
        <f t="shared" si="2"/>
        <v>15.50200451187855</v>
      </c>
      <c r="Z16" s="20">
        <f t="shared" si="2"/>
        <v>15.50200451187855</v>
      </c>
      <c r="AA16" s="20">
        <f t="shared" si="2"/>
        <v>15.50200451187855</v>
      </c>
      <c r="AB16" s="20">
        <f t="shared" si="2"/>
        <v>15.50200451187855</v>
      </c>
      <c r="AC16" s="20">
        <f t="shared" si="2"/>
        <v>15.50200451187855</v>
      </c>
      <c r="AD16" s="20">
        <f t="shared" si="2"/>
        <v>15.50200451187855</v>
      </c>
      <c r="AE16" s="20">
        <f t="shared" si="2"/>
        <v>15.50200451187855</v>
      </c>
      <c r="AF16" s="20">
        <f t="shared" si="2"/>
        <v>15.50200451187855</v>
      </c>
      <c r="AG16" s="20">
        <f t="shared" si="2"/>
        <v>15.50200451187855</v>
      </c>
      <c r="AH16" s="20">
        <f t="shared" si="2"/>
        <v>15.50200451187855</v>
      </c>
      <c r="AI16" s="20">
        <f t="shared" si="2"/>
        <v>15.50200451187855</v>
      </c>
      <c r="AJ16" s="20">
        <f t="shared" si="2"/>
        <v>15.50200451187855</v>
      </c>
      <c r="AK16" s="20">
        <f t="shared" si="2"/>
        <v>15.50200451187855</v>
      </c>
      <c r="AL16" s="20">
        <f t="shared" si="2"/>
        <v>15.50200451187855</v>
      </c>
      <c r="AM16" s="20">
        <f t="shared" si="2"/>
        <v>15.50200451187855</v>
      </c>
      <c r="AN16" s="20">
        <f t="shared" si="2"/>
        <v>15.50200451187855</v>
      </c>
      <c r="AO16" s="20">
        <f t="shared" si="2"/>
        <v>15.50200451187855</v>
      </c>
      <c r="AP16" s="20">
        <f t="shared" si="2"/>
        <v>15.50200451187855</v>
      </c>
      <c r="AQ16" s="20">
        <f t="shared" si="2"/>
        <v>15.50200451187855</v>
      </c>
      <c r="AR16" s="20">
        <f t="shared" si="2"/>
        <v>15.50200451187855</v>
      </c>
      <c r="AS16" s="20">
        <f t="shared" si="2"/>
        <v>15.50200451187855</v>
      </c>
      <c r="AT16" s="20">
        <f t="shared" si="2"/>
        <v>15.50200451187855</v>
      </c>
      <c r="AU16" s="62">
        <f t="shared" si="2"/>
        <v>15.50200451187855</v>
      </c>
      <c r="AV16" s="67" t="s">
        <v>141</v>
      </c>
      <c r="AX16" s="49"/>
    </row>
    <row r="17" spans="1:50" ht="19.95" customHeight="1" x14ac:dyDescent="0.3">
      <c r="A17" s="34" t="s">
        <v>114</v>
      </c>
      <c r="B17" s="24">
        <f t="shared" ref="B17:AU17" si="3">$AX$3/$AX$2/$AX$4*$AX7/$AX$10/1000000</f>
        <v>15.38977280500522</v>
      </c>
      <c r="C17" s="20">
        <f t="shared" si="3"/>
        <v>15.38977280500522</v>
      </c>
      <c r="D17" s="20">
        <f t="shared" si="3"/>
        <v>15.38977280500522</v>
      </c>
      <c r="E17" s="20">
        <f t="shared" si="3"/>
        <v>15.38977280500522</v>
      </c>
      <c r="F17" s="20">
        <f t="shared" si="3"/>
        <v>15.38977280500522</v>
      </c>
      <c r="G17" s="20">
        <f t="shared" si="3"/>
        <v>15.38977280500522</v>
      </c>
      <c r="H17" s="20">
        <f t="shared" si="3"/>
        <v>15.38977280500522</v>
      </c>
      <c r="I17" s="20">
        <f t="shared" si="3"/>
        <v>15.38977280500522</v>
      </c>
      <c r="J17" s="20">
        <f t="shared" si="3"/>
        <v>15.38977280500522</v>
      </c>
      <c r="K17" s="20">
        <f t="shared" si="3"/>
        <v>15.38977280500522</v>
      </c>
      <c r="L17" s="20">
        <f t="shared" si="3"/>
        <v>15.38977280500522</v>
      </c>
      <c r="M17" s="20">
        <f t="shared" si="3"/>
        <v>15.38977280500522</v>
      </c>
      <c r="N17" s="20">
        <f t="shared" si="3"/>
        <v>15.38977280500522</v>
      </c>
      <c r="O17" s="20">
        <f t="shared" si="3"/>
        <v>15.38977280500522</v>
      </c>
      <c r="P17" s="20">
        <f t="shared" si="3"/>
        <v>15.38977280500522</v>
      </c>
      <c r="Q17" s="20">
        <f t="shared" si="3"/>
        <v>15.38977280500522</v>
      </c>
      <c r="R17" s="20">
        <f t="shared" si="3"/>
        <v>15.38977280500522</v>
      </c>
      <c r="S17" s="20">
        <f t="shared" si="3"/>
        <v>15.38977280500522</v>
      </c>
      <c r="T17" s="20">
        <f t="shared" si="3"/>
        <v>15.38977280500522</v>
      </c>
      <c r="U17" s="20">
        <f t="shared" si="3"/>
        <v>15.38977280500522</v>
      </c>
      <c r="V17" s="20">
        <f t="shared" si="3"/>
        <v>15.38977280500522</v>
      </c>
      <c r="W17" s="20">
        <f t="shared" si="3"/>
        <v>15.38977280500522</v>
      </c>
      <c r="X17" s="20">
        <f t="shared" si="3"/>
        <v>15.38977280500522</v>
      </c>
      <c r="Y17" s="20">
        <f t="shared" si="3"/>
        <v>15.38977280500522</v>
      </c>
      <c r="Z17" s="20">
        <f t="shared" si="3"/>
        <v>15.38977280500522</v>
      </c>
      <c r="AA17" s="20">
        <f t="shared" si="3"/>
        <v>15.38977280500522</v>
      </c>
      <c r="AB17" s="20">
        <f t="shared" si="3"/>
        <v>15.38977280500522</v>
      </c>
      <c r="AC17" s="20">
        <f t="shared" si="3"/>
        <v>15.38977280500522</v>
      </c>
      <c r="AD17" s="20">
        <f t="shared" si="3"/>
        <v>15.38977280500522</v>
      </c>
      <c r="AE17" s="20">
        <f t="shared" si="3"/>
        <v>15.38977280500522</v>
      </c>
      <c r="AF17" s="20">
        <f t="shared" si="3"/>
        <v>15.38977280500522</v>
      </c>
      <c r="AG17" s="20">
        <f t="shared" si="3"/>
        <v>15.38977280500522</v>
      </c>
      <c r="AH17" s="20">
        <f t="shared" si="3"/>
        <v>15.38977280500522</v>
      </c>
      <c r="AI17" s="20">
        <f t="shared" si="3"/>
        <v>15.38977280500522</v>
      </c>
      <c r="AJ17" s="20">
        <f t="shared" si="3"/>
        <v>15.38977280500522</v>
      </c>
      <c r="AK17" s="20">
        <f t="shared" si="3"/>
        <v>15.38977280500522</v>
      </c>
      <c r="AL17" s="20">
        <f t="shared" si="3"/>
        <v>15.38977280500522</v>
      </c>
      <c r="AM17" s="20">
        <f t="shared" si="3"/>
        <v>15.38977280500522</v>
      </c>
      <c r="AN17" s="20">
        <f t="shared" si="3"/>
        <v>15.38977280500522</v>
      </c>
      <c r="AO17" s="20">
        <f t="shared" si="3"/>
        <v>15.38977280500522</v>
      </c>
      <c r="AP17" s="20">
        <f t="shared" si="3"/>
        <v>15.38977280500522</v>
      </c>
      <c r="AQ17" s="20">
        <f t="shared" si="3"/>
        <v>15.38977280500522</v>
      </c>
      <c r="AR17" s="20">
        <f t="shared" si="3"/>
        <v>15.38977280500522</v>
      </c>
      <c r="AS17" s="20">
        <f t="shared" si="3"/>
        <v>15.38977280500522</v>
      </c>
      <c r="AT17" s="20">
        <f t="shared" si="3"/>
        <v>15.38977280500522</v>
      </c>
      <c r="AU17" s="62">
        <f t="shared" si="3"/>
        <v>15.38977280500522</v>
      </c>
      <c r="AV17" s="67" t="s">
        <v>141</v>
      </c>
      <c r="AX17" s="49"/>
    </row>
    <row r="18" spans="1:50" ht="19.95" customHeight="1" x14ac:dyDescent="0.3">
      <c r="A18" s="34" t="s">
        <v>115</v>
      </c>
      <c r="B18" s="24">
        <f t="shared" ref="B18:AU18" si="4">$AX$3/$AX$2/$AX$4*$AX8/$AX$10/1000000</f>
        <v>14.295513662990265</v>
      </c>
      <c r="C18" s="20">
        <f t="shared" si="4"/>
        <v>14.295513662990265</v>
      </c>
      <c r="D18" s="20">
        <f t="shared" si="4"/>
        <v>14.295513662990265</v>
      </c>
      <c r="E18" s="20">
        <f t="shared" si="4"/>
        <v>14.295513662990265</v>
      </c>
      <c r="F18" s="20">
        <f t="shared" si="4"/>
        <v>14.295513662990265</v>
      </c>
      <c r="G18" s="20">
        <f t="shared" si="4"/>
        <v>14.295513662990265</v>
      </c>
      <c r="H18" s="20">
        <f t="shared" si="4"/>
        <v>14.295513662990265</v>
      </c>
      <c r="I18" s="20">
        <f t="shared" si="4"/>
        <v>14.295513662990265</v>
      </c>
      <c r="J18" s="20">
        <f t="shared" si="4"/>
        <v>14.295513662990265</v>
      </c>
      <c r="K18" s="20">
        <f t="shared" si="4"/>
        <v>14.295513662990265</v>
      </c>
      <c r="L18" s="20">
        <f t="shared" si="4"/>
        <v>14.295513662990265</v>
      </c>
      <c r="M18" s="20">
        <f t="shared" si="4"/>
        <v>14.295513662990265</v>
      </c>
      <c r="N18" s="20">
        <f t="shared" si="4"/>
        <v>14.295513662990265</v>
      </c>
      <c r="O18" s="20">
        <f t="shared" si="4"/>
        <v>14.295513662990265</v>
      </c>
      <c r="P18" s="20">
        <f t="shared" si="4"/>
        <v>14.295513662990265</v>
      </c>
      <c r="Q18" s="20">
        <f t="shared" si="4"/>
        <v>14.295513662990265</v>
      </c>
      <c r="R18" s="20">
        <f t="shared" si="4"/>
        <v>14.295513662990265</v>
      </c>
      <c r="S18" s="20">
        <f t="shared" si="4"/>
        <v>14.295513662990265</v>
      </c>
      <c r="T18" s="20">
        <f t="shared" si="4"/>
        <v>14.295513662990265</v>
      </c>
      <c r="U18" s="20">
        <f t="shared" si="4"/>
        <v>14.295513662990265</v>
      </c>
      <c r="V18" s="20">
        <f t="shared" si="4"/>
        <v>14.295513662990265</v>
      </c>
      <c r="W18" s="20">
        <f t="shared" si="4"/>
        <v>14.295513662990265</v>
      </c>
      <c r="X18" s="20">
        <f t="shared" si="4"/>
        <v>14.295513662990265</v>
      </c>
      <c r="Y18" s="20">
        <f t="shared" si="4"/>
        <v>14.295513662990265</v>
      </c>
      <c r="Z18" s="20">
        <f t="shared" si="4"/>
        <v>14.295513662990265</v>
      </c>
      <c r="AA18" s="20">
        <f t="shared" si="4"/>
        <v>14.295513662990265</v>
      </c>
      <c r="AB18" s="20">
        <f t="shared" si="4"/>
        <v>14.295513662990265</v>
      </c>
      <c r="AC18" s="20">
        <f t="shared" si="4"/>
        <v>14.295513662990265</v>
      </c>
      <c r="AD18" s="20">
        <f t="shared" si="4"/>
        <v>14.295513662990265</v>
      </c>
      <c r="AE18" s="20">
        <f t="shared" si="4"/>
        <v>14.295513662990265</v>
      </c>
      <c r="AF18" s="20">
        <f t="shared" si="4"/>
        <v>14.295513662990265</v>
      </c>
      <c r="AG18" s="20">
        <f t="shared" si="4"/>
        <v>14.295513662990265</v>
      </c>
      <c r="AH18" s="20">
        <f t="shared" si="4"/>
        <v>14.295513662990265</v>
      </c>
      <c r="AI18" s="20">
        <f t="shared" si="4"/>
        <v>14.295513662990265</v>
      </c>
      <c r="AJ18" s="20">
        <f t="shared" si="4"/>
        <v>14.295513662990265</v>
      </c>
      <c r="AK18" s="20">
        <f t="shared" si="4"/>
        <v>14.295513662990265</v>
      </c>
      <c r="AL18" s="20">
        <f t="shared" si="4"/>
        <v>14.295513662990265</v>
      </c>
      <c r="AM18" s="20">
        <f t="shared" si="4"/>
        <v>14.295513662990265</v>
      </c>
      <c r="AN18" s="20">
        <f t="shared" si="4"/>
        <v>14.295513662990265</v>
      </c>
      <c r="AO18" s="20">
        <f t="shared" si="4"/>
        <v>14.295513662990265</v>
      </c>
      <c r="AP18" s="20">
        <f t="shared" si="4"/>
        <v>14.295513662990265</v>
      </c>
      <c r="AQ18" s="20">
        <f t="shared" si="4"/>
        <v>14.295513662990265</v>
      </c>
      <c r="AR18" s="20">
        <f t="shared" si="4"/>
        <v>14.295513662990265</v>
      </c>
      <c r="AS18" s="20">
        <f t="shared" si="4"/>
        <v>14.295513662990265</v>
      </c>
      <c r="AT18" s="20">
        <f t="shared" si="4"/>
        <v>14.295513662990265</v>
      </c>
      <c r="AU18" s="62">
        <f t="shared" si="4"/>
        <v>14.295513662990265</v>
      </c>
      <c r="AV18" s="67" t="s">
        <v>141</v>
      </c>
      <c r="AX18" s="49"/>
    </row>
    <row r="19" spans="1:50" ht="19.95" customHeight="1" thickBot="1" x14ac:dyDescent="0.35">
      <c r="A19" s="30" t="s">
        <v>116</v>
      </c>
      <c r="B19" s="40">
        <f t="shared" ref="B19:AU19" si="5">$AX$3/$AX$2/$AX$4*$AX9/$AX$10/1000000</f>
        <v>11.812387148417862</v>
      </c>
      <c r="C19" s="33">
        <f t="shared" si="5"/>
        <v>11.812387148417862</v>
      </c>
      <c r="D19" s="33">
        <f t="shared" si="5"/>
        <v>11.812387148417862</v>
      </c>
      <c r="E19" s="33">
        <f t="shared" si="5"/>
        <v>11.812387148417862</v>
      </c>
      <c r="F19" s="33">
        <f t="shared" si="5"/>
        <v>11.812387148417862</v>
      </c>
      <c r="G19" s="33">
        <f t="shared" si="5"/>
        <v>11.812387148417862</v>
      </c>
      <c r="H19" s="33">
        <f t="shared" si="5"/>
        <v>11.812387148417862</v>
      </c>
      <c r="I19" s="33">
        <f t="shared" si="5"/>
        <v>11.812387148417862</v>
      </c>
      <c r="J19" s="33">
        <f t="shared" si="5"/>
        <v>11.812387148417862</v>
      </c>
      <c r="K19" s="33">
        <f t="shared" si="5"/>
        <v>11.812387148417862</v>
      </c>
      <c r="L19" s="33">
        <f t="shared" si="5"/>
        <v>11.812387148417862</v>
      </c>
      <c r="M19" s="33">
        <f t="shared" si="5"/>
        <v>11.812387148417862</v>
      </c>
      <c r="N19" s="33">
        <f t="shared" si="5"/>
        <v>11.812387148417862</v>
      </c>
      <c r="O19" s="33">
        <f t="shared" si="5"/>
        <v>11.812387148417862</v>
      </c>
      <c r="P19" s="33">
        <f t="shared" si="5"/>
        <v>11.812387148417862</v>
      </c>
      <c r="Q19" s="33">
        <f t="shared" si="5"/>
        <v>11.812387148417862</v>
      </c>
      <c r="R19" s="33">
        <f t="shared" si="5"/>
        <v>11.812387148417862</v>
      </c>
      <c r="S19" s="33">
        <f t="shared" si="5"/>
        <v>11.812387148417862</v>
      </c>
      <c r="T19" s="33">
        <f t="shared" si="5"/>
        <v>11.812387148417862</v>
      </c>
      <c r="U19" s="33">
        <f t="shared" si="5"/>
        <v>11.812387148417862</v>
      </c>
      <c r="V19" s="33">
        <f t="shared" si="5"/>
        <v>11.812387148417862</v>
      </c>
      <c r="W19" s="33">
        <f t="shared" si="5"/>
        <v>11.812387148417862</v>
      </c>
      <c r="X19" s="33">
        <f t="shared" si="5"/>
        <v>11.812387148417862</v>
      </c>
      <c r="Y19" s="33">
        <f t="shared" si="5"/>
        <v>11.812387148417862</v>
      </c>
      <c r="Z19" s="33">
        <f t="shared" si="5"/>
        <v>11.812387148417862</v>
      </c>
      <c r="AA19" s="33">
        <f t="shared" si="5"/>
        <v>11.812387148417862</v>
      </c>
      <c r="AB19" s="33">
        <f t="shared" si="5"/>
        <v>11.812387148417862</v>
      </c>
      <c r="AC19" s="33">
        <f t="shared" si="5"/>
        <v>11.812387148417862</v>
      </c>
      <c r="AD19" s="33">
        <f t="shared" si="5"/>
        <v>11.812387148417862</v>
      </c>
      <c r="AE19" s="33">
        <f t="shared" si="5"/>
        <v>11.812387148417862</v>
      </c>
      <c r="AF19" s="33">
        <f t="shared" si="5"/>
        <v>11.812387148417862</v>
      </c>
      <c r="AG19" s="33">
        <f t="shared" si="5"/>
        <v>11.812387148417862</v>
      </c>
      <c r="AH19" s="33">
        <f t="shared" si="5"/>
        <v>11.812387148417862</v>
      </c>
      <c r="AI19" s="33">
        <f t="shared" si="5"/>
        <v>11.812387148417862</v>
      </c>
      <c r="AJ19" s="33">
        <f t="shared" si="5"/>
        <v>11.812387148417862</v>
      </c>
      <c r="AK19" s="33">
        <f t="shared" si="5"/>
        <v>11.812387148417862</v>
      </c>
      <c r="AL19" s="33">
        <f t="shared" si="5"/>
        <v>11.812387148417862</v>
      </c>
      <c r="AM19" s="33">
        <f t="shared" si="5"/>
        <v>11.812387148417862</v>
      </c>
      <c r="AN19" s="33">
        <f t="shared" si="5"/>
        <v>11.812387148417862</v>
      </c>
      <c r="AO19" s="33">
        <f t="shared" si="5"/>
        <v>11.812387148417862</v>
      </c>
      <c r="AP19" s="33">
        <f t="shared" si="5"/>
        <v>11.812387148417862</v>
      </c>
      <c r="AQ19" s="33">
        <f t="shared" si="5"/>
        <v>11.812387148417862</v>
      </c>
      <c r="AR19" s="33">
        <f t="shared" si="5"/>
        <v>11.812387148417862</v>
      </c>
      <c r="AS19" s="33">
        <f t="shared" si="5"/>
        <v>11.812387148417862</v>
      </c>
      <c r="AT19" s="33">
        <f t="shared" si="5"/>
        <v>11.812387148417862</v>
      </c>
      <c r="AU19" s="63">
        <f t="shared" si="5"/>
        <v>11.812387148417862</v>
      </c>
      <c r="AV19" s="72" t="s">
        <v>141</v>
      </c>
      <c r="AX19" s="49"/>
    </row>
    <row r="20" spans="1:50" ht="19.95" customHeight="1" thickBot="1" x14ac:dyDescent="0.35">
      <c r="A20" s="87" t="s">
        <v>106</v>
      </c>
      <c r="B20" s="41">
        <v>0</v>
      </c>
      <c r="C20" s="42">
        <v>0</v>
      </c>
      <c r="D20" s="42">
        <v>0</v>
      </c>
      <c r="E20" s="42">
        <v>0</v>
      </c>
      <c r="F20" s="42">
        <v>0</v>
      </c>
      <c r="G20" s="42">
        <v>0</v>
      </c>
      <c r="H20" s="42">
        <v>0</v>
      </c>
      <c r="I20" s="42">
        <v>0</v>
      </c>
      <c r="J20" s="42">
        <v>0</v>
      </c>
      <c r="K20" s="42">
        <v>0</v>
      </c>
      <c r="L20" s="42">
        <v>0</v>
      </c>
      <c r="M20" s="42">
        <v>0</v>
      </c>
      <c r="N20" s="42">
        <v>0</v>
      </c>
      <c r="O20" s="42">
        <v>0</v>
      </c>
      <c r="P20" s="42">
        <v>0</v>
      </c>
      <c r="Q20" s="42">
        <v>0</v>
      </c>
      <c r="R20" s="42">
        <v>0</v>
      </c>
      <c r="S20" s="42">
        <v>0</v>
      </c>
      <c r="T20" s="42">
        <v>0</v>
      </c>
      <c r="U20" s="42">
        <v>0</v>
      </c>
      <c r="V20" s="42">
        <v>0</v>
      </c>
      <c r="W20" s="42">
        <v>0</v>
      </c>
      <c r="X20" s="42">
        <v>0</v>
      </c>
      <c r="Y20" s="42">
        <v>0</v>
      </c>
      <c r="Z20" s="42">
        <v>0</v>
      </c>
      <c r="AA20" s="42">
        <v>0</v>
      </c>
      <c r="AB20" s="42">
        <v>0</v>
      </c>
      <c r="AC20" s="42">
        <v>0</v>
      </c>
      <c r="AD20" s="42">
        <v>0</v>
      </c>
      <c r="AE20" s="42">
        <v>0</v>
      </c>
      <c r="AF20" s="42">
        <v>0</v>
      </c>
      <c r="AG20" s="42">
        <v>0</v>
      </c>
      <c r="AH20" s="42">
        <v>0</v>
      </c>
      <c r="AI20" s="42">
        <v>0</v>
      </c>
      <c r="AJ20" s="42">
        <v>0</v>
      </c>
      <c r="AK20" s="42">
        <v>0</v>
      </c>
      <c r="AL20" s="42">
        <v>0</v>
      </c>
      <c r="AM20" s="42">
        <v>0</v>
      </c>
      <c r="AN20" s="42">
        <v>0</v>
      </c>
      <c r="AO20" s="42">
        <v>0</v>
      </c>
      <c r="AP20" s="42">
        <v>0</v>
      </c>
      <c r="AQ20" s="42">
        <v>0</v>
      </c>
      <c r="AR20" s="42">
        <v>0</v>
      </c>
      <c r="AS20" s="42">
        <v>0</v>
      </c>
      <c r="AT20" s="42">
        <v>0</v>
      </c>
      <c r="AU20" s="64">
        <v>0</v>
      </c>
      <c r="AV20" s="54" t="s">
        <v>142</v>
      </c>
      <c r="AX20" s="49"/>
    </row>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B3F8-7397-43D2-A3B1-CA7BA0D01FE3}">
  <sheetPr>
    <outlinePr summaryBelow="0"/>
  </sheetPr>
  <dimension ref="A1:BA20"/>
  <sheetViews>
    <sheetView tabSelected="1" topLeftCell="AK1" workbookViewId="0">
      <selection activeCell="AS6" sqref="AS6"/>
    </sheetView>
  </sheetViews>
  <sheetFormatPr defaultRowHeight="14.4" x14ac:dyDescent="0.3"/>
  <cols>
    <col min="1" max="1" width="12.5546875" style="8" bestFit="1" customWidth="1"/>
    <col min="2" max="47" width="5.44140625" style="11" customWidth="1"/>
    <col min="48" max="48" width="53.21875" style="8" customWidth="1"/>
    <col min="49" max="49" width="13.5546875" style="47" hidden="1" customWidth="1"/>
    <col min="50" max="50" width="10" style="52" hidden="1" customWidth="1"/>
    <col min="51" max="51" width="15.44140625" style="47" hidden="1" customWidth="1"/>
    <col min="52" max="52" width="53.33203125" style="47" hidden="1" customWidth="1"/>
    <col min="53" max="53" width="13.5546875" hidden="1" customWidth="1"/>
    <col min="54" max="62" width="0" hidden="1" customWidth="1"/>
    <col min="63" max="63" width="8.88671875" customWidth="1"/>
    <col min="64" max="64" width="13.5546875" customWidth="1"/>
  </cols>
  <sheetData>
    <row r="1" spans="1:53" ht="19.95" customHeight="1" thickBot="1" x14ac:dyDescent="0.35">
      <c r="A1" s="43"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53" t="s">
        <v>42</v>
      </c>
      <c r="AW1" s="47" t="s">
        <v>43</v>
      </c>
      <c r="AX1" s="48" t="s">
        <v>126</v>
      </c>
    </row>
    <row r="2" spans="1:53" ht="19.95" customHeight="1" x14ac:dyDescent="0.3">
      <c r="A2" s="26" t="s">
        <v>57</v>
      </c>
      <c r="B2" s="230">
        <f>CapitalCost!B2 * 31.536 * 0.875 / 1.16</f>
        <v>694.36970689655186</v>
      </c>
      <c r="C2" s="231">
        <f>CapitalCost!C2 * 31.536 * 0.875 / 1.16</f>
        <v>686.28181034482759</v>
      </c>
      <c r="D2" s="231">
        <f>CapitalCost!D2 * 31.536 * 0.875 / 1.16</f>
        <v>678.4317931034484</v>
      </c>
      <c r="E2" s="231">
        <f>CapitalCost!E2 * 31.536 * 0.875 / 1.16</f>
        <v>670.58177586206898</v>
      </c>
      <c r="F2" s="231">
        <f>CapitalCost!F2 * 31.536 * 0.875 / 1.16</f>
        <v>662.73175862068979</v>
      </c>
      <c r="G2" s="231">
        <f>CapitalCost!G2 * 31.536 * 0.875 / 1.16</f>
        <v>655.11962068965522</v>
      </c>
      <c r="H2" s="232">
        <f>CapitalCost!H2 * 31.536 * 0.875 / 1.16</f>
        <v>647.98324137931036</v>
      </c>
      <c r="I2" s="232">
        <f>CapitalCost!I2 * 31.536 * 0.875 / 1.16</f>
        <v>640.37110344827602</v>
      </c>
      <c r="J2" s="232">
        <f>CapitalCost!J2 * 31.536 * 0.875 / 1.16</f>
        <v>632.9968448275863</v>
      </c>
      <c r="K2" s="232">
        <f>CapitalCost!K2 * 31.536 * 0.875 / 1.16</f>
        <v>625.62258620689659</v>
      </c>
      <c r="L2" s="232">
        <f>CapitalCost!L2 * 31.536 * 0.875 / 1.16</f>
        <v>618.48620689655183</v>
      </c>
      <c r="M2" s="232">
        <f>CapitalCost!M2 * 31.536 * 0.875 / 1.16</f>
        <v>611.34982758620697</v>
      </c>
      <c r="N2" s="232">
        <f>CapitalCost!N2 * 31.536 * 0.875 / 1.16</f>
        <v>604.21344827586211</v>
      </c>
      <c r="O2" s="232">
        <f>CapitalCost!O2 * 31.536 * 0.875 / 1.16</f>
        <v>597.07706896551736</v>
      </c>
      <c r="P2" s="232">
        <f>CapitalCost!P2 * 31.536 * 0.875 / 1.16</f>
        <v>590.17856896551723</v>
      </c>
      <c r="Q2" s="232">
        <f>CapitalCost!Q2 * 31.536 * 0.875 / 1.16</f>
        <v>583.28006896551733</v>
      </c>
      <c r="R2" s="232">
        <f>CapitalCost!R2 * 31.536 * 0.875 / 1.16</f>
        <v>576.61944827586206</v>
      </c>
      <c r="S2" s="232">
        <f>CapitalCost!S2 * 31.536 * 0.875 / 1.16</f>
        <v>569.95882758620689</v>
      </c>
      <c r="T2" s="232">
        <f>CapitalCost!T2 * 31.536 * 0.875 / 1.16</f>
        <v>563.29820689655173</v>
      </c>
      <c r="U2" s="232">
        <f>CapitalCost!U2 * 31.536 * 0.875 / 1.16</f>
        <v>556.87546551724142</v>
      </c>
      <c r="V2" s="232">
        <f>CapitalCost!V2 * 31.536 * 0.875 / 1.16</f>
        <v>550.21484482758626</v>
      </c>
      <c r="W2" s="232">
        <f>CapitalCost!W2 * 31.536 * 0.875 / 1.16</f>
        <v>544.0299827586208</v>
      </c>
      <c r="X2" s="232">
        <f>CapitalCost!X2 * 31.536 * 0.875 / 1.16</f>
        <v>537.60724137931038</v>
      </c>
      <c r="Y2" s="232">
        <f>CapitalCost!Y2 * 31.536 * 0.875 / 1.16</f>
        <v>531.42237931034481</v>
      </c>
      <c r="Z2" s="232">
        <f>CapitalCost!Z2 * 31.536 * 0.875 / 1.16</f>
        <v>525.23751724137935</v>
      </c>
      <c r="AA2" s="232">
        <f>CapitalCost!AA2 * 31.536 * 0.875 / 1.16</f>
        <v>519.05265517241389</v>
      </c>
      <c r="AB2" s="232">
        <f>CapitalCost!AB2 * 31.536 * 0.875 / 1.16</f>
        <v>513.10567241379317</v>
      </c>
      <c r="AC2" s="232">
        <f>CapitalCost!AC2 * 31.536 * 0.875 / 1.16</f>
        <v>507.15868965517245</v>
      </c>
      <c r="AD2" s="232">
        <f>CapitalCost!AD2 * 31.536 * 0.875 / 1.16</f>
        <v>501.21170689655173</v>
      </c>
      <c r="AE2" s="232">
        <f>CapitalCost!AE2 * 31.536 * 0.875 / 1.16</f>
        <v>495.50260344827586</v>
      </c>
      <c r="AF2" s="232">
        <f>CapitalCost!AF2 * 31.536 * 0.875 / 1.16</f>
        <v>489.79349999999999</v>
      </c>
      <c r="AG2" s="232">
        <f>CapitalCost!AG2 * 31.536 * 0.875 / 1.16</f>
        <v>484.08439655172418</v>
      </c>
      <c r="AH2" s="232">
        <f>CapitalCost!AH2 * 31.536 * 0.875 / 1.16</f>
        <v>478.37529310344831</v>
      </c>
      <c r="AI2" s="232">
        <f>CapitalCost!AI2 * 31.536 * 0.875 / 1.16</f>
        <v>472.90406896551724</v>
      </c>
      <c r="AJ2" s="232">
        <f>CapitalCost!AJ2 * 31.536 * 0.875 / 1.16</f>
        <v>467.43284482758628</v>
      </c>
      <c r="AK2" s="232">
        <f>CapitalCost!AK2 * 31.536 * 0.875 / 1.16</f>
        <v>461.96162068965532</v>
      </c>
      <c r="AL2" s="231">
        <f>CapitalCost!AL2 * 31.536 * 0.875 / 1.16</f>
        <v>456.96615517241389</v>
      </c>
      <c r="AM2" s="231">
        <f>CapitalCost!AM2 * 31.536 * 0.875 / 1.16</f>
        <v>451.73281034482767</v>
      </c>
      <c r="AN2" s="231">
        <f>CapitalCost!AN2 * 31.536 * 0.875 / 1.16</f>
        <v>446.49946551724145</v>
      </c>
      <c r="AO2" s="231">
        <f>CapitalCost!AO2 * 31.536 * 0.875 / 1.16</f>
        <v>441.26612068965528</v>
      </c>
      <c r="AP2" s="231">
        <f>CapitalCost!AP2 * 31.536 * 0.875 / 1.16</f>
        <v>436.2706551724138</v>
      </c>
      <c r="AQ2" s="231">
        <f>CapitalCost!AQ2 * 31.536 * 0.875 / 1.16</f>
        <v>431.03731034482763</v>
      </c>
      <c r="AR2" s="231">
        <f>CapitalCost!AR2 * 31.536 * 0.875 / 1.16</f>
        <v>426.0418448275862</v>
      </c>
      <c r="AS2" s="231">
        <f>CapitalCost!AS2 * 31.536 * 0.875 / 1.16</f>
        <v>421.28425862068968</v>
      </c>
      <c r="AT2" s="231">
        <f>CapitalCost!AT2 * 31.536 * 0.875 / 1.16</f>
        <v>416.28879310344831</v>
      </c>
      <c r="AU2" s="233">
        <f>CapitalCost!AU2 * 31.536 * 0.875 / 1.16</f>
        <v>316.37948275862072</v>
      </c>
      <c r="AV2" s="71" t="s">
        <v>127</v>
      </c>
      <c r="AX2" s="49">
        <f>10/40</f>
        <v>0.25</v>
      </c>
      <c r="AY2" s="47" t="s">
        <v>128</v>
      </c>
      <c r="AZ2" s="50" t="s">
        <v>129</v>
      </c>
      <c r="BA2" t="s">
        <v>130</v>
      </c>
    </row>
    <row r="3" spans="1:53" ht="19.95" customHeight="1" thickBot="1" x14ac:dyDescent="0.35">
      <c r="A3" s="30" t="s">
        <v>59</v>
      </c>
      <c r="B3" s="234">
        <f>CapitalCost!B3 * 31.536 * 0.875 / 1.16</f>
        <v>694.36970689655186</v>
      </c>
      <c r="C3" s="235">
        <f>CapitalCost!C3 * 31.536 * 0.875 / 1.16</f>
        <v>686.28181034482759</v>
      </c>
      <c r="D3" s="235">
        <f>CapitalCost!D3 * 31.536 * 0.875 / 1.16</f>
        <v>678.4317931034484</v>
      </c>
      <c r="E3" s="235">
        <f>CapitalCost!E3 * 31.536 * 0.875 / 1.16</f>
        <v>670.58177586206898</v>
      </c>
      <c r="F3" s="235">
        <f>CapitalCost!F3 * 31.536 * 0.875 / 1.16</f>
        <v>662.73175862068979</v>
      </c>
      <c r="G3" s="235">
        <f>CapitalCost!G3 * 31.536 * 0.875 / 1.16</f>
        <v>655.11962068965522</v>
      </c>
      <c r="H3" s="236">
        <f>CapitalCost!H3 * 31.536 * 0.875 / 1.16</f>
        <v>647.98324137931036</v>
      </c>
      <c r="I3" s="236">
        <f>CapitalCost!I3 * 31.536 * 0.875 / 1.16</f>
        <v>640.37110344827602</v>
      </c>
      <c r="J3" s="236">
        <f>CapitalCost!J3 * 31.536 * 0.875 / 1.16</f>
        <v>632.9968448275863</v>
      </c>
      <c r="K3" s="236">
        <f>CapitalCost!K3 * 31.536 * 0.875 / 1.16</f>
        <v>625.62258620689659</v>
      </c>
      <c r="L3" s="236">
        <f>CapitalCost!L3 * 31.536 * 0.875 / 1.16</f>
        <v>618.48620689655183</v>
      </c>
      <c r="M3" s="236">
        <f>CapitalCost!M3 * 31.536 * 0.875 / 1.16</f>
        <v>611.34982758620697</v>
      </c>
      <c r="N3" s="236">
        <f>CapitalCost!N3 * 31.536 * 0.875 / 1.16</f>
        <v>604.21344827586211</v>
      </c>
      <c r="O3" s="236">
        <f>CapitalCost!O3 * 31.536 * 0.875 / 1.16</f>
        <v>597.07706896551736</v>
      </c>
      <c r="P3" s="236">
        <f>CapitalCost!P3 * 31.536 * 0.875 / 1.16</f>
        <v>590.17856896551723</v>
      </c>
      <c r="Q3" s="236">
        <f>CapitalCost!Q3 * 31.536 * 0.875 / 1.16</f>
        <v>583.28006896551733</v>
      </c>
      <c r="R3" s="236">
        <f>CapitalCost!R3 * 31.536 * 0.875 / 1.16</f>
        <v>576.61944827586206</v>
      </c>
      <c r="S3" s="236">
        <f>CapitalCost!S3 * 31.536 * 0.875 / 1.16</f>
        <v>569.95882758620689</v>
      </c>
      <c r="T3" s="236">
        <f>CapitalCost!T3 * 31.536 * 0.875 / 1.16</f>
        <v>563.29820689655173</v>
      </c>
      <c r="U3" s="236">
        <f>CapitalCost!U3 * 31.536 * 0.875 / 1.16</f>
        <v>556.87546551724142</v>
      </c>
      <c r="V3" s="236">
        <f>CapitalCost!V3 * 31.536 * 0.875 / 1.16</f>
        <v>550.21484482758626</v>
      </c>
      <c r="W3" s="236">
        <f>CapitalCost!W3 * 31.536 * 0.875 / 1.16</f>
        <v>544.0299827586208</v>
      </c>
      <c r="X3" s="236">
        <f>CapitalCost!X3 * 31.536 * 0.875 / 1.16</f>
        <v>537.60724137931038</v>
      </c>
      <c r="Y3" s="236">
        <f>CapitalCost!Y3 * 31.536 * 0.875 / 1.16</f>
        <v>531.42237931034481</v>
      </c>
      <c r="Z3" s="236">
        <f>CapitalCost!Z3 * 31.536 * 0.875 / 1.16</f>
        <v>525.23751724137935</v>
      </c>
      <c r="AA3" s="236">
        <f>CapitalCost!AA3 * 31.536 * 0.875 / 1.16</f>
        <v>519.05265517241389</v>
      </c>
      <c r="AB3" s="236">
        <f>CapitalCost!AB3 * 31.536 * 0.875 / 1.16</f>
        <v>513.10567241379317</v>
      </c>
      <c r="AC3" s="236">
        <f>CapitalCost!AC3 * 31.536 * 0.875 / 1.16</f>
        <v>507.15868965517245</v>
      </c>
      <c r="AD3" s="236">
        <f>CapitalCost!AD3 * 31.536 * 0.875 / 1.16</f>
        <v>501.21170689655173</v>
      </c>
      <c r="AE3" s="236">
        <f>CapitalCost!AE3 * 31.536 * 0.875 / 1.16</f>
        <v>495.50260344827586</v>
      </c>
      <c r="AF3" s="236">
        <f>CapitalCost!AF3 * 31.536 * 0.875 / 1.16</f>
        <v>489.79349999999999</v>
      </c>
      <c r="AG3" s="236">
        <f>CapitalCost!AG3 * 31.536 * 0.875 / 1.16</f>
        <v>484.08439655172418</v>
      </c>
      <c r="AH3" s="236">
        <f>CapitalCost!AH3 * 31.536 * 0.875 / 1.16</f>
        <v>478.37529310344831</v>
      </c>
      <c r="AI3" s="236">
        <f>CapitalCost!AI3 * 31.536 * 0.875 / 1.16</f>
        <v>472.90406896551724</v>
      </c>
      <c r="AJ3" s="236">
        <f>CapitalCost!AJ3 * 31.536 * 0.875 / 1.16</f>
        <v>467.43284482758628</v>
      </c>
      <c r="AK3" s="236">
        <f>CapitalCost!AK3 * 31.536 * 0.875 / 1.16</f>
        <v>461.96162068965532</v>
      </c>
      <c r="AL3" s="235">
        <f>CapitalCost!AL3 * 31.536 * 0.875 / 1.16</f>
        <v>456.96615517241389</v>
      </c>
      <c r="AM3" s="235">
        <f>CapitalCost!AM3 * 31.536 * 0.875 / 1.16</f>
        <v>451.73281034482767</v>
      </c>
      <c r="AN3" s="235">
        <f>CapitalCost!AN3 * 31.536 * 0.875 / 1.16</f>
        <v>446.49946551724145</v>
      </c>
      <c r="AO3" s="235">
        <f>CapitalCost!AO3 * 31.536 * 0.875 / 1.16</f>
        <v>441.26612068965528</v>
      </c>
      <c r="AP3" s="235">
        <f>CapitalCost!AP3 * 31.536 * 0.875 / 1.16</f>
        <v>436.2706551724138</v>
      </c>
      <c r="AQ3" s="235">
        <f>CapitalCost!AQ3 * 31.536 * 0.875 / 1.16</f>
        <v>431.03731034482763</v>
      </c>
      <c r="AR3" s="235">
        <f>CapitalCost!AR3 * 31.536 * 0.875 / 1.16</f>
        <v>426.0418448275862</v>
      </c>
      <c r="AS3" s="235">
        <f>CapitalCost!AS3 * 31.536 * 0.875 / 1.16</f>
        <v>421.28425862068968</v>
      </c>
      <c r="AT3" s="235">
        <f>CapitalCost!AT3 * 31.536 * 0.875 / 1.16</f>
        <v>416.28879310344831</v>
      </c>
      <c r="AU3" s="237">
        <f>CapitalCost!AU3 * 31.536 * 0.875 / 1.16</f>
        <v>316.37948275862072</v>
      </c>
      <c r="AV3" s="72" t="s">
        <v>107</v>
      </c>
      <c r="AX3" s="51">
        <v>178000</v>
      </c>
      <c r="AY3" s="47" t="s">
        <v>131</v>
      </c>
      <c r="AZ3" s="50" t="s">
        <v>132</v>
      </c>
    </row>
    <row r="4" spans="1:53" ht="19.95" customHeight="1" x14ac:dyDescent="0.3">
      <c r="A4" s="84" t="s">
        <v>169</v>
      </c>
      <c r="B4" s="230">
        <f>CapitalCost!B4 * 31.536 * 0.875 / 1.16</f>
        <v>514.05718965517258</v>
      </c>
      <c r="C4" s="231">
        <f>CapitalCost!C4 * 31.536 * 0.875 / 1.16</f>
        <v>510.72687931034483</v>
      </c>
      <c r="D4" s="231">
        <f>CapitalCost!D4 * 31.536 * 0.875 / 1.16</f>
        <v>507.15868965517245</v>
      </c>
      <c r="E4" s="231">
        <f>CapitalCost!E4 * 31.536 * 0.875 / 1.16</f>
        <v>503.82837931034487</v>
      </c>
      <c r="F4" s="231">
        <f>CapitalCost!F4 * 31.536 * 0.875 / 1.16</f>
        <v>500.49806896551729</v>
      </c>
      <c r="G4" s="231">
        <f>CapitalCost!G4 * 31.536 * 0.875 / 1.16</f>
        <v>497.16775862068971</v>
      </c>
      <c r="H4" s="232">
        <f>CapitalCost!H4 * 31.536 * 0.875 / 1.16</f>
        <v>493.83744827586224</v>
      </c>
      <c r="I4" s="232">
        <f>CapitalCost!I4 * 31.536 * 0.875 / 1.16</f>
        <v>490.50713793103455</v>
      </c>
      <c r="J4" s="232">
        <f>CapitalCost!J4 * 31.536 * 0.875 / 1.16</f>
        <v>487.17682758620697</v>
      </c>
      <c r="K4" s="232">
        <f>CapitalCost!K4 * 31.536 * 0.875 / 1.16</f>
        <v>483.84651724137927</v>
      </c>
      <c r="L4" s="232">
        <f>CapitalCost!L4 * 31.536 * 0.875 / 1.16</f>
        <v>480.7540862068966</v>
      </c>
      <c r="M4" s="232">
        <f>CapitalCost!M4 * 31.536 * 0.875 / 1.16</f>
        <v>477.42377586206902</v>
      </c>
      <c r="N4" s="232">
        <f>CapitalCost!N4 * 31.536 * 0.875 / 1.16</f>
        <v>474.33134482758629</v>
      </c>
      <c r="O4" s="232">
        <f>CapitalCost!O4 * 31.536 * 0.875 / 1.16</f>
        <v>471.00103448275871</v>
      </c>
      <c r="P4" s="232">
        <f>CapitalCost!P4 * 31.536 * 0.875 / 1.16</f>
        <v>467.90860344827593</v>
      </c>
      <c r="Q4" s="232">
        <f>CapitalCost!Q4 * 31.536 * 0.875 / 1.16</f>
        <v>464.8161724137932</v>
      </c>
      <c r="R4" s="232">
        <f>CapitalCost!R4 * 31.536 * 0.875 / 1.16</f>
        <v>461.72374137931041</v>
      </c>
      <c r="S4" s="232">
        <f>CapitalCost!S4 * 31.536 * 0.875 / 1.16</f>
        <v>458.63131034482768</v>
      </c>
      <c r="T4" s="232">
        <f>CapitalCost!T4 * 31.536 * 0.875 / 1.16</f>
        <v>455.5388793103449</v>
      </c>
      <c r="U4" s="232">
        <f>CapitalCost!U4 * 31.536 * 0.875 / 1.16</f>
        <v>452.44644827586205</v>
      </c>
      <c r="V4" s="232">
        <f>CapitalCost!V4 * 31.536 * 0.875 / 1.16</f>
        <v>449.35401724137938</v>
      </c>
      <c r="W4" s="232">
        <f>CapitalCost!W4 * 31.536 * 0.875 / 1.16</f>
        <v>446.49946551724145</v>
      </c>
      <c r="X4" s="232">
        <f>CapitalCost!X4 * 31.536 * 0.875 / 1.16</f>
        <v>443.40703448275866</v>
      </c>
      <c r="Y4" s="232">
        <f>CapitalCost!Y4 * 31.536 * 0.875 / 1.16</f>
        <v>440.55248275862073</v>
      </c>
      <c r="Z4" s="232">
        <f>CapitalCost!Z4 * 31.536 * 0.875 / 1.16</f>
        <v>437.460051724138</v>
      </c>
      <c r="AA4" s="232">
        <f>CapitalCost!AA4 * 31.536 * 0.875 / 1.16</f>
        <v>434.60550000000001</v>
      </c>
      <c r="AB4" s="232">
        <f>CapitalCost!AB4 * 31.536 * 0.875 / 1.16</f>
        <v>431.75094827586202</v>
      </c>
      <c r="AC4" s="232">
        <f>CapitalCost!AC4 * 31.536 * 0.875 / 1.16</f>
        <v>428.65851724137934</v>
      </c>
      <c r="AD4" s="232">
        <f>CapitalCost!AD4 * 31.536 * 0.875 / 1.16</f>
        <v>425.80396551724135</v>
      </c>
      <c r="AE4" s="232">
        <f>CapitalCost!AE4 * 31.536 * 0.875 / 1.16</f>
        <v>422.94941379310353</v>
      </c>
      <c r="AF4" s="232">
        <f>CapitalCost!AF4 * 31.536 * 0.875 / 1.16</f>
        <v>420.0948620689656</v>
      </c>
      <c r="AG4" s="232">
        <f>CapitalCost!AG4 * 31.536 * 0.875 / 1.16</f>
        <v>417.47818965517251</v>
      </c>
      <c r="AH4" s="232">
        <f>CapitalCost!AH4 * 31.536 * 0.875 / 1.16</f>
        <v>414.62363793103452</v>
      </c>
      <c r="AI4" s="232">
        <f>CapitalCost!AI4 * 31.536 * 0.875 / 1.16</f>
        <v>411.76908620689653</v>
      </c>
      <c r="AJ4" s="232">
        <f>CapitalCost!AJ4 * 31.536 * 0.875 / 1.16</f>
        <v>409.15241379310351</v>
      </c>
      <c r="AK4" s="232">
        <f>CapitalCost!AK4 * 31.536 * 0.875 / 1.16</f>
        <v>406.29786206896551</v>
      </c>
      <c r="AL4" s="231">
        <f>CapitalCost!AL4 * 31.536 * 0.875 / 1.16</f>
        <v>403.68118965517249</v>
      </c>
      <c r="AM4" s="231">
        <f>CapitalCost!AM4 * 31.536 * 0.875 / 1.16</f>
        <v>400.82663793103455</v>
      </c>
      <c r="AN4" s="231">
        <f>CapitalCost!AN4 * 31.536 * 0.875 / 1.16</f>
        <v>398.20996551724141</v>
      </c>
      <c r="AO4" s="231">
        <f>CapitalCost!AO4 * 31.536 * 0.875 / 1.16</f>
        <v>395.59329310344827</v>
      </c>
      <c r="AP4" s="231">
        <f>CapitalCost!AP4 * 31.536 * 0.875 / 1.16</f>
        <v>392.97662068965525</v>
      </c>
      <c r="AQ4" s="231">
        <f>CapitalCost!AQ4 * 31.536 * 0.875 / 1.16</f>
        <v>390.35994827586211</v>
      </c>
      <c r="AR4" s="231">
        <f>CapitalCost!AR4 * 31.536 * 0.875 / 1.16</f>
        <v>387.74327586206908</v>
      </c>
      <c r="AS4" s="231">
        <f>CapitalCost!AS4 * 31.536 * 0.875 / 1.16</f>
        <v>385.12660344827589</v>
      </c>
      <c r="AT4" s="231">
        <f>CapitalCost!AT4 * 31.536 * 0.875 / 1.16</f>
        <v>382.50993103448275</v>
      </c>
      <c r="AU4" s="233">
        <f>CapitalCost!AU4 * 31.536 * 0.875 / 1.16</f>
        <v>379.89325862068972</v>
      </c>
      <c r="AV4" s="73" t="s">
        <v>121</v>
      </c>
      <c r="AX4" s="49">
        <v>1.60934</v>
      </c>
      <c r="AY4" s="47" t="s">
        <v>133</v>
      </c>
    </row>
    <row r="5" spans="1:53" ht="19.95" customHeight="1" x14ac:dyDescent="0.3">
      <c r="A5" s="85" t="s">
        <v>170</v>
      </c>
      <c r="B5" s="238">
        <f>CapitalCost!B5 * 31.536 * 0.875 / 1.16</f>
        <v>514.05718965517258</v>
      </c>
      <c r="C5" s="239">
        <f>CapitalCost!C5 * 31.536 * 0.875 / 1.16</f>
        <v>510.72687931034483</v>
      </c>
      <c r="D5" s="239">
        <f>CapitalCost!D5 * 31.536 * 0.875 / 1.16</f>
        <v>507.15868965517245</v>
      </c>
      <c r="E5" s="239">
        <f>CapitalCost!E5 * 31.536 * 0.875 / 1.16</f>
        <v>503.82837931034487</v>
      </c>
      <c r="F5" s="239">
        <f>CapitalCost!F5 * 31.536 * 0.875 / 1.16</f>
        <v>500.49806896551729</v>
      </c>
      <c r="G5" s="239">
        <f>CapitalCost!G5 * 31.536 * 0.875 / 1.16</f>
        <v>497.16775862068971</v>
      </c>
      <c r="H5" s="240">
        <f>CapitalCost!H5 * 31.536 * 0.875 / 1.16</f>
        <v>493.83744827586224</v>
      </c>
      <c r="I5" s="240">
        <f>CapitalCost!I5 * 31.536 * 0.875 / 1.16</f>
        <v>490.50713793103455</v>
      </c>
      <c r="J5" s="240">
        <f>CapitalCost!J5 * 31.536 * 0.875 / 1.16</f>
        <v>487.17682758620697</v>
      </c>
      <c r="K5" s="240">
        <f>CapitalCost!K5 * 31.536 * 0.875 / 1.16</f>
        <v>483.84651724137927</v>
      </c>
      <c r="L5" s="240">
        <f>CapitalCost!L5 * 31.536 * 0.875 / 1.16</f>
        <v>480.7540862068966</v>
      </c>
      <c r="M5" s="240">
        <f>CapitalCost!M5 * 31.536 * 0.875 / 1.16</f>
        <v>477.42377586206902</v>
      </c>
      <c r="N5" s="240">
        <f>CapitalCost!N5 * 31.536 * 0.875 / 1.16</f>
        <v>474.33134482758629</v>
      </c>
      <c r="O5" s="240">
        <f>CapitalCost!O5 * 31.536 * 0.875 / 1.16</f>
        <v>471.00103448275871</v>
      </c>
      <c r="P5" s="240">
        <f>CapitalCost!P5 * 31.536 * 0.875 / 1.16</f>
        <v>467.90860344827593</v>
      </c>
      <c r="Q5" s="240">
        <f>CapitalCost!Q5 * 31.536 * 0.875 / 1.16</f>
        <v>464.8161724137932</v>
      </c>
      <c r="R5" s="240">
        <f>CapitalCost!R5 * 31.536 * 0.875 / 1.16</f>
        <v>461.72374137931041</v>
      </c>
      <c r="S5" s="240">
        <f>CapitalCost!S5 * 31.536 * 0.875 / 1.16</f>
        <v>458.63131034482768</v>
      </c>
      <c r="T5" s="240">
        <f>CapitalCost!T5 * 31.536 * 0.875 / 1.16</f>
        <v>455.5388793103449</v>
      </c>
      <c r="U5" s="240">
        <f>CapitalCost!U5 * 31.536 * 0.875 / 1.16</f>
        <v>452.44644827586205</v>
      </c>
      <c r="V5" s="240">
        <f>CapitalCost!V5 * 31.536 * 0.875 / 1.16</f>
        <v>449.35401724137938</v>
      </c>
      <c r="W5" s="240">
        <f>CapitalCost!W5 * 31.536 * 0.875 / 1.16</f>
        <v>446.49946551724145</v>
      </c>
      <c r="X5" s="240">
        <f>CapitalCost!X5 * 31.536 * 0.875 / 1.16</f>
        <v>443.40703448275866</v>
      </c>
      <c r="Y5" s="240">
        <f>CapitalCost!Y5 * 31.536 * 0.875 / 1.16</f>
        <v>440.55248275862073</v>
      </c>
      <c r="Z5" s="240">
        <f>CapitalCost!Z5 * 31.536 * 0.875 / 1.16</f>
        <v>437.460051724138</v>
      </c>
      <c r="AA5" s="240">
        <f>CapitalCost!AA5 * 31.536 * 0.875 / 1.16</f>
        <v>434.60550000000001</v>
      </c>
      <c r="AB5" s="240">
        <f>CapitalCost!AB5 * 31.536 * 0.875 / 1.16</f>
        <v>431.75094827586202</v>
      </c>
      <c r="AC5" s="240">
        <f>CapitalCost!AC5 * 31.536 * 0.875 / 1.16</f>
        <v>428.65851724137934</v>
      </c>
      <c r="AD5" s="240">
        <f>CapitalCost!AD5 * 31.536 * 0.875 / 1.16</f>
        <v>425.80396551724135</v>
      </c>
      <c r="AE5" s="240">
        <f>CapitalCost!AE5 * 31.536 * 0.875 / 1.16</f>
        <v>422.94941379310353</v>
      </c>
      <c r="AF5" s="240">
        <f>CapitalCost!AF5 * 31.536 * 0.875 / 1.16</f>
        <v>420.0948620689656</v>
      </c>
      <c r="AG5" s="240">
        <f>CapitalCost!AG5 * 31.536 * 0.875 / 1.16</f>
        <v>417.47818965517251</v>
      </c>
      <c r="AH5" s="240">
        <f>CapitalCost!AH5 * 31.536 * 0.875 / 1.16</f>
        <v>414.62363793103452</v>
      </c>
      <c r="AI5" s="240">
        <f>CapitalCost!AI5 * 31.536 * 0.875 / 1.16</f>
        <v>411.76908620689653</v>
      </c>
      <c r="AJ5" s="240">
        <f>CapitalCost!AJ5 * 31.536 * 0.875 / 1.16</f>
        <v>409.15241379310351</v>
      </c>
      <c r="AK5" s="240">
        <f>CapitalCost!AK5 * 31.536 * 0.875 / 1.16</f>
        <v>406.29786206896551</v>
      </c>
      <c r="AL5" s="239">
        <f>CapitalCost!AL5 * 31.536 * 0.875 / 1.16</f>
        <v>403.68118965517249</v>
      </c>
      <c r="AM5" s="239">
        <f>CapitalCost!AM5 * 31.536 * 0.875 / 1.16</f>
        <v>400.82663793103455</v>
      </c>
      <c r="AN5" s="239">
        <f>CapitalCost!AN5 * 31.536 * 0.875 / 1.16</f>
        <v>398.20996551724141</v>
      </c>
      <c r="AO5" s="239">
        <f>CapitalCost!AO5 * 31.536 * 0.875 / 1.16</f>
        <v>395.59329310344827</v>
      </c>
      <c r="AP5" s="239">
        <f>CapitalCost!AP5 * 31.536 * 0.875 / 1.16</f>
        <v>392.97662068965525</v>
      </c>
      <c r="AQ5" s="239">
        <f>CapitalCost!AQ5 * 31.536 * 0.875 / 1.16</f>
        <v>390.35994827586211</v>
      </c>
      <c r="AR5" s="239">
        <f>CapitalCost!AR5 * 31.536 * 0.875 / 1.16</f>
        <v>387.74327586206908</v>
      </c>
      <c r="AS5" s="239">
        <f>CapitalCost!AS5 * 31.536 * 0.875 / 1.16</f>
        <v>385.12660344827589</v>
      </c>
      <c r="AT5" s="239">
        <f>CapitalCost!AT5 * 31.536 * 0.875 / 1.16</f>
        <v>382.50993103448275</v>
      </c>
      <c r="AU5" s="241">
        <f>CapitalCost!AU5 * 31.536 * 0.875 / 1.16</f>
        <v>379.89325862068972</v>
      </c>
      <c r="AV5" s="68" t="s">
        <v>121</v>
      </c>
      <c r="AX5" s="51">
        <v>1313</v>
      </c>
      <c r="AY5" s="47" t="s">
        <v>134</v>
      </c>
    </row>
    <row r="6" spans="1:53" ht="19.95" customHeight="1" thickBot="1" x14ac:dyDescent="0.35">
      <c r="A6" s="86" t="s">
        <v>171</v>
      </c>
      <c r="B6" s="234">
        <f>CapitalCost!B6 * 31.536 * 0.875 / 1.16</f>
        <v>829.9609137931036</v>
      </c>
      <c r="C6" s="235">
        <f>CapitalCost!C6 * 31.536 * 0.875 / 1.16</f>
        <v>826.63060344827591</v>
      </c>
      <c r="D6" s="235">
        <f>CapitalCost!D6 * 31.536 * 0.875 / 1.16</f>
        <v>823.53817241379306</v>
      </c>
      <c r="E6" s="235">
        <f>CapitalCost!E6 * 31.536 * 0.875 / 1.16</f>
        <v>820.20786206896548</v>
      </c>
      <c r="F6" s="235">
        <f>CapitalCost!F6 * 31.536 * 0.875 / 1.16</f>
        <v>817.11543103448287</v>
      </c>
      <c r="G6" s="235">
        <f>CapitalCost!G6 * 31.536 * 0.875 / 1.16</f>
        <v>813.7851206896554</v>
      </c>
      <c r="H6" s="236">
        <f>CapitalCost!H6 * 31.536 * 0.875 / 1.16</f>
        <v>810.69268965517244</v>
      </c>
      <c r="I6" s="236">
        <f>CapitalCost!I6 * 31.536 * 0.875 / 1.16</f>
        <v>807.60025862068971</v>
      </c>
      <c r="J6" s="236">
        <f>CapitalCost!J6 * 31.536 * 0.875 / 1.16</f>
        <v>804.50782758620699</v>
      </c>
      <c r="K6" s="236">
        <f>CapitalCost!K6 * 31.536 * 0.875 / 1.16</f>
        <v>801.17751724137929</v>
      </c>
      <c r="L6" s="236">
        <f>CapitalCost!L6 * 31.536 * 0.875 / 1.16</f>
        <v>798.08508620689656</v>
      </c>
      <c r="M6" s="236">
        <f>CapitalCost!M6 * 31.536 * 0.875 / 1.16</f>
        <v>794.99265517241406</v>
      </c>
      <c r="N6" s="236">
        <f>CapitalCost!N6 * 31.536 * 0.875 / 1.16</f>
        <v>791.9002241379311</v>
      </c>
      <c r="O6" s="236">
        <f>CapitalCost!O6 * 31.536 * 0.875 / 1.16</f>
        <v>788.80779310344815</v>
      </c>
      <c r="P6" s="236">
        <f>CapitalCost!P6 * 31.536 * 0.875 / 1.16</f>
        <v>785.71536206896565</v>
      </c>
      <c r="Q6" s="236">
        <f>CapitalCost!Q6 * 31.536 * 0.875 / 1.16</f>
        <v>782.6229310344828</v>
      </c>
      <c r="R6" s="236">
        <f>CapitalCost!R6 * 31.536 * 0.875 / 1.16</f>
        <v>779.76837931034493</v>
      </c>
      <c r="S6" s="236">
        <f>CapitalCost!S6 * 31.536 * 0.875 / 1.16</f>
        <v>776.67594827586208</v>
      </c>
      <c r="T6" s="236">
        <f>CapitalCost!T6 * 31.536 * 0.875 / 1.16</f>
        <v>773.58351724137947</v>
      </c>
      <c r="U6" s="236">
        <f>CapitalCost!U6 * 31.536 * 0.875 / 1.16</f>
        <v>770.49108620689663</v>
      </c>
      <c r="V6" s="236">
        <f>CapitalCost!V6 * 31.536 * 0.875 / 1.16</f>
        <v>767.63653448275875</v>
      </c>
      <c r="W6" s="236">
        <f>CapitalCost!W6 * 31.536 * 0.875 / 1.16</f>
        <v>764.54410344827591</v>
      </c>
      <c r="X6" s="236">
        <f>CapitalCost!X6 * 31.536 * 0.875 / 1.16</f>
        <v>761.68955172413814</v>
      </c>
      <c r="Y6" s="236">
        <f>CapitalCost!Y6 * 31.536 * 0.875 / 1.16</f>
        <v>758.59712068965518</v>
      </c>
      <c r="Z6" s="236">
        <f>CapitalCost!Z6 * 31.536 * 0.875 / 1.16</f>
        <v>755.74256896551731</v>
      </c>
      <c r="AA6" s="236">
        <f>CapitalCost!AA6 * 31.536 * 0.875 / 1.16</f>
        <v>752.65013793103469</v>
      </c>
      <c r="AB6" s="236">
        <f>CapitalCost!AB6 * 31.536 * 0.875 / 1.16</f>
        <v>749.79558620689659</v>
      </c>
      <c r="AC6" s="236">
        <f>CapitalCost!AC6 * 31.536 * 0.875 / 1.16</f>
        <v>746.94103448275871</v>
      </c>
      <c r="AD6" s="236">
        <f>CapitalCost!AD6 * 31.536 * 0.875 / 1.16</f>
        <v>743.84860344827587</v>
      </c>
      <c r="AE6" s="236">
        <f>CapitalCost!AE6 * 31.536 * 0.875 / 1.16</f>
        <v>740.99405172413799</v>
      </c>
      <c r="AF6" s="236">
        <f>CapitalCost!AF6 * 31.536 * 0.875 / 1.16</f>
        <v>738.13950000000011</v>
      </c>
      <c r="AG6" s="236">
        <f>CapitalCost!AG6 * 31.536 * 0.875 / 1.16</f>
        <v>735.28494827586212</v>
      </c>
      <c r="AH6" s="236">
        <f>CapitalCost!AH6 * 31.536 * 0.875 / 1.16</f>
        <v>732.43039655172413</v>
      </c>
      <c r="AI6" s="236">
        <f>CapitalCost!AI6 * 31.536 * 0.875 / 1.16</f>
        <v>729.57584482758625</v>
      </c>
      <c r="AJ6" s="236">
        <f>CapitalCost!AJ6 * 31.536 * 0.875 / 1.16</f>
        <v>726.72129310344849</v>
      </c>
      <c r="AK6" s="236">
        <f>CapitalCost!AK6 * 31.536 * 0.875 / 1.16</f>
        <v>723.86674137931038</v>
      </c>
      <c r="AL6" s="235">
        <f>CapitalCost!AL6 * 31.536 * 0.875 / 1.16</f>
        <v>721.01218965517251</v>
      </c>
      <c r="AM6" s="235">
        <f>CapitalCost!AM6 * 31.536 * 0.875 / 1.16</f>
        <v>718.15763793103451</v>
      </c>
      <c r="AN6" s="235">
        <f>CapitalCost!AN6 * 31.536 * 0.875 / 1.16</f>
        <v>715.54096551724137</v>
      </c>
      <c r="AO6" s="235">
        <f>CapitalCost!AO6 * 31.536 * 0.875 / 1.16</f>
        <v>712.68641379310361</v>
      </c>
      <c r="AP6" s="235">
        <f>CapitalCost!AP6 * 31.536 * 0.875 / 1.16</f>
        <v>709.83186206896562</v>
      </c>
      <c r="AQ6" s="235">
        <f>CapitalCost!AQ6 * 31.536 * 0.875 / 1.16</f>
        <v>707.21518965517248</v>
      </c>
      <c r="AR6" s="235">
        <f>CapitalCost!AR6 * 31.536 * 0.875 / 1.16</f>
        <v>704.3606379310346</v>
      </c>
      <c r="AS6" s="235">
        <f>CapitalCost!AS6 * 31.536 * 0.875 / 1.16</f>
        <v>701.5060862068965</v>
      </c>
      <c r="AT6" s="235">
        <f>CapitalCost!AT6 * 31.536 * 0.875 / 1.16</f>
        <v>698.88941379310347</v>
      </c>
      <c r="AU6" s="237">
        <f>CapitalCost!AU6 * 31.536 * 0.875 / 1.16</f>
        <v>696.03486206896559</v>
      </c>
      <c r="AV6" s="74" t="s">
        <v>121</v>
      </c>
      <c r="AX6" s="51">
        <v>1105</v>
      </c>
      <c r="AY6" s="47" t="s">
        <v>135</v>
      </c>
    </row>
    <row r="7" spans="1:53" ht="19.95" customHeight="1" x14ac:dyDescent="0.3">
      <c r="A7" s="84" t="s">
        <v>172</v>
      </c>
      <c r="B7" s="242">
        <f>CapitalCost!B7 * 31.536 * 0.875 / 1.16</f>
        <v>1848.0843620689666</v>
      </c>
      <c r="C7" s="243">
        <f>CapitalCost!C7 * 31.536 * 0.875 / 1.16</f>
        <v>1848.0843620689666</v>
      </c>
      <c r="D7" s="243">
        <f>CapitalCost!D7 * 31.536 * 0.875 / 1.16</f>
        <v>1848.0843620689666</v>
      </c>
      <c r="E7" s="243">
        <f>CapitalCost!E7 * 31.536 * 0.875 / 1.16</f>
        <v>1848.0843620689666</v>
      </c>
      <c r="F7" s="243">
        <f>CapitalCost!F7 * 31.536 * 0.875 / 1.16</f>
        <v>1848.0843620689666</v>
      </c>
      <c r="G7" s="243">
        <f>CapitalCost!G7 * 31.536 * 0.875 / 1.16</f>
        <v>1848.0843620689666</v>
      </c>
      <c r="H7" s="232">
        <f>CapitalCost!H7 * 31.536 * 0.875 / 1.16</f>
        <v>1848.0843620689657</v>
      </c>
      <c r="I7" s="232">
        <f>CapitalCost!I7 * 31.536 * 0.875 / 1.16</f>
        <v>1848.0843620689657</v>
      </c>
      <c r="J7" s="232">
        <f>CapitalCost!J7 * 31.536 * 0.875 / 1.16</f>
        <v>1848.0843620689657</v>
      </c>
      <c r="K7" s="232">
        <f>CapitalCost!K7 * 31.536 * 0.875 / 1.16</f>
        <v>1848.0843620689657</v>
      </c>
      <c r="L7" s="232">
        <f>CapitalCost!L7 * 31.536 * 0.875 / 1.16</f>
        <v>1848.0843620689657</v>
      </c>
      <c r="M7" s="232">
        <f>CapitalCost!M7 * 31.536 * 0.875 / 1.16</f>
        <v>1848.0843620689657</v>
      </c>
      <c r="N7" s="232">
        <f>CapitalCost!N7 * 31.536 * 0.875 / 1.16</f>
        <v>1848.0843620689657</v>
      </c>
      <c r="O7" s="232">
        <f>CapitalCost!O7 * 31.536 * 0.875 / 1.16</f>
        <v>1848.0843620689657</v>
      </c>
      <c r="P7" s="232">
        <f>CapitalCost!P7 * 31.536 * 0.875 / 1.16</f>
        <v>1848.0843620689657</v>
      </c>
      <c r="Q7" s="232">
        <f>CapitalCost!Q7 * 31.536 * 0.875 / 1.16</f>
        <v>1848.0843620689657</v>
      </c>
      <c r="R7" s="232">
        <f>CapitalCost!R7 * 31.536 * 0.875 / 1.16</f>
        <v>1848.0843620689657</v>
      </c>
      <c r="S7" s="232">
        <f>CapitalCost!S7 * 31.536 * 0.875 / 1.16</f>
        <v>1848.0843620689657</v>
      </c>
      <c r="T7" s="232">
        <f>CapitalCost!T7 * 31.536 * 0.875 / 1.16</f>
        <v>1848.0843620689657</v>
      </c>
      <c r="U7" s="232">
        <f>CapitalCost!U7 * 31.536 * 0.875 / 1.16</f>
        <v>1848.0843620689657</v>
      </c>
      <c r="V7" s="232">
        <f>CapitalCost!V7 * 31.536 * 0.875 / 1.16</f>
        <v>1848.0843620689657</v>
      </c>
      <c r="W7" s="232">
        <f>CapitalCost!W7 * 31.536 * 0.875 / 1.16</f>
        <v>1848.0843620689657</v>
      </c>
      <c r="X7" s="232">
        <f>CapitalCost!X7 * 31.536 * 0.875 / 1.16</f>
        <v>1848.0843620689657</v>
      </c>
      <c r="Y7" s="232">
        <f>CapitalCost!Y7 * 31.536 * 0.875 / 1.16</f>
        <v>1848.0843620689657</v>
      </c>
      <c r="Z7" s="232">
        <f>CapitalCost!Z7 * 31.536 * 0.875 / 1.16</f>
        <v>1848.0843620689657</v>
      </c>
      <c r="AA7" s="232">
        <f>CapitalCost!AA7 * 31.536 * 0.875 / 1.16</f>
        <v>1848.0843620689657</v>
      </c>
      <c r="AB7" s="232">
        <f>CapitalCost!AB7 * 31.536 * 0.875 / 1.16</f>
        <v>1848.0843620689657</v>
      </c>
      <c r="AC7" s="232">
        <f>CapitalCost!AC7 * 31.536 * 0.875 / 1.16</f>
        <v>1848.0843620689657</v>
      </c>
      <c r="AD7" s="232">
        <f>CapitalCost!AD7 * 31.536 * 0.875 / 1.16</f>
        <v>1848.0843620689657</v>
      </c>
      <c r="AE7" s="232">
        <f>CapitalCost!AE7 * 31.536 * 0.875 / 1.16</f>
        <v>1848.0843620689657</v>
      </c>
      <c r="AF7" s="232">
        <f>CapitalCost!AF7 * 31.536 * 0.875 / 1.16</f>
        <v>1848.0843620689657</v>
      </c>
      <c r="AG7" s="232">
        <f>CapitalCost!AG7 * 31.536 * 0.875 / 1.16</f>
        <v>1848.0843620689657</v>
      </c>
      <c r="AH7" s="232">
        <f>CapitalCost!AH7 * 31.536 * 0.875 / 1.16</f>
        <v>1848.0843620689657</v>
      </c>
      <c r="AI7" s="232">
        <f>CapitalCost!AI7 * 31.536 * 0.875 / 1.16</f>
        <v>1848.0843620689657</v>
      </c>
      <c r="AJ7" s="232">
        <f>CapitalCost!AJ7 * 31.536 * 0.875 / 1.16</f>
        <v>1848.0843620689657</v>
      </c>
      <c r="AK7" s="232">
        <f>CapitalCost!AK7 * 31.536 * 0.875 / 1.16</f>
        <v>1848.0843620689657</v>
      </c>
      <c r="AL7" s="243">
        <f>CapitalCost!AL7 * 31.536 * 0.875 / 1.16</f>
        <v>1848.0843620689666</v>
      </c>
      <c r="AM7" s="243">
        <f>CapitalCost!AM7 * 31.536 * 0.875 / 1.16</f>
        <v>1848.0843620689666</v>
      </c>
      <c r="AN7" s="243">
        <f>CapitalCost!AN7 * 31.536 * 0.875 / 1.16</f>
        <v>1848.0843620689666</v>
      </c>
      <c r="AO7" s="243">
        <f>CapitalCost!AO7 * 31.536 * 0.875 / 1.16</f>
        <v>1848.0843620689666</v>
      </c>
      <c r="AP7" s="243">
        <f>CapitalCost!AP7 * 31.536 * 0.875 / 1.16</f>
        <v>1848.0843620689666</v>
      </c>
      <c r="AQ7" s="243">
        <f>CapitalCost!AQ7 * 31.536 * 0.875 / 1.16</f>
        <v>1848.0843620689666</v>
      </c>
      <c r="AR7" s="243">
        <f>CapitalCost!AR7 * 31.536 * 0.875 / 1.16</f>
        <v>1848.0843620689666</v>
      </c>
      <c r="AS7" s="243">
        <f>CapitalCost!AS7 * 31.536 * 0.875 / 1.16</f>
        <v>1848.0843620689666</v>
      </c>
      <c r="AT7" s="243">
        <f>CapitalCost!AT7 * 31.536 * 0.875 / 1.16</f>
        <v>1848.0843620689666</v>
      </c>
      <c r="AU7" s="244">
        <f>CapitalCost!AU7 * 31.536 * 0.875 / 1.16</f>
        <v>1848.0843620689666</v>
      </c>
      <c r="AV7" s="73" t="s">
        <v>109</v>
      </c>
      <c r="AW7" s="47" t="s">
        <v>136</v>
      </c>
      <c r="AX7" s="51">
        <v>1097</v>
      </c>
      <c r="AY7" s="47" t="s">
        <v>137</v>
      </c>
    </row>
    <row r="8" spans="1:53" ht="19.95" customHeight="1" thickBot="1" x14ac:dyDescent="0.35">
      <c r="A8" s="86" t="s">
        <v>173</v>
      </c>
      <c r="B8" s="245">
        <f>CapitalCost!B8 * 31.536 * 0.875 / 1.16</f>
        <v>2448.4917413793082</v>
      </c>
      <c r="C8" s="246">
        <f>CapitalCost!C8 * 31.536 * 0.875 / 1.16</f>
        <v>2448.4917413793082</v>
      </c>
      <c r="D8" s="246">
        <f>CapitalCost!D8 * 31.536 * 0.875 / 1.16</f>
        <v>2448.491741379311</v>
      </c>
      <c r="E8" s="246">
        <f>CapitalCost!E8 * 31.536 * 0.875 / 1.16</f>
        <v>2448.491741379311</v>
      </c>
      <c r="F8" s="246">
        <f>CapitalCost!F8 * 31.536 * 0.875 / 1.16</f>
        <v>2448.491741379311</v>
      </c>
      <c r="G8" s="246">
        <f>CapitalCost!G8 * 31.536 * 0.875 / 1.16</f>
        <v>2448.491741379311</v>
      </c>
      <c r="H8" s="236">
        <f>CapitalCost!H8 * 31.536 * 0.875 / 1.16</f>
        <v>2448.491741379311</v>
      </c>
      <c r="I8" s="236">
        <f>CapitalCost!I8 * 31.536 * 0.875 / 1.16</f>
        <v>2448.491741379311</v>
      </c>
      <c r="J8" s="236">
        <f>CapitalCost!J8 * 31.536 * 0.875 / 1.16</f>
        <v>2448.491741379311</v>
      </c>
      <c r="K8" s="236">
        <f>CapitalCost!K8 * 31.536 * 0.875 / 1.16</f>
        <v>2448.491741379311</v>
      </c>
      <c r="L8" s="236">
        <f>CapitalCost!L8 * 31.536 * 0.875 / 1.16</f>
        <v>2448.491741379311</v>
      </c>
      <c r="M8" s="236">
        <f>CapitalCost!M8 * 31.536 * 0.875 / 1.16</f>
        <v>2448.491741379311</v>
      </c>
      <c r="N8" s="236">
        <f>CapitalCost!N8 * 31.536 * 0.875 / 1.16</f>
        <v>2448.491741379311</v>
      </c>
      <c r="O8" s="236">
        <f>CapitalCost!O8 * 31.536 * 0.875 / 1.16</f>
        <v>2448.491741379311</v>
      </c>
      <c r="P8" s="236">
        <f>CapitalCost!P8 * 31.536 * 0.875 / 1.16</f>
        <v>2448.491741379311</v>
      </c>
      <c r="Q8" s="236">
        <f>CapitalCost!Q8 * 31.536 * 0.875 / 1.16</f>
        <v>2448.491741379311</v>
      </c>
      <c r="R8" s="236">
        <f>CapitalCost!R8 * 31.536 * 0.875 / 1.16</f>
        <v>2448.491741379311</v>
      </c>
      <c r="S8" s="236">
        <f>CapitalCost!S8 * 31.536 * 0.875 / 1.16</f>
        <v>2448.491741379311</v>
      </c>
      <c r="T8" s="236">
        <f>CapitalCost!T8 * 31.536 * 0.875 / 1.16</f>
        <v>2448.491741379311</v>
      </c>
      <c r="U8" s="236">
        <f>CapitalCost!U8 * 31.536 * 0.875 / 1.16</f>
        <v>2448.491741379311</v>
      </c>
      <c r="V8" s="236">
        <f>CapitalCost!V8 * 31.536 * 0.875 / 1.16</f>
        <v>2448.491741379311</v>
      </c>
      <c r="W8" s="236">
        <f>CapitalCost!W8 * 31.536 * 0.875 / 1.16</f>
        <v>2448.491741379311</v>
      </c>
      <c r="X8" s="236">
        <f>CapitalCost!X8 * 31.536 * 0.875 / 1.16</f>
        <v>2448.491741379311</v>
      </c>
      <c r="Y8" s="236">
        <f>CapitalCost!Y8 * 31.536 * 0.875 / 1.16</f>
        <v>2448.491741379311</v>
      </c>
      <c r="Z8" s="236">
        <f>CapitalCost!Z8 * 31.536 * 0.875 / 1.16</f>
        <v>2448.491741379311</v>
      </c>
      <c r="AA8" s="236">
        <f>CapitalCost!AA8 * 31.536 * 0.875 / 1.16</f>
        <v>2448.491741379311</v>
      </c>
      <c r="AB8" s="236">
        <f>CapitalCost!AB8 * 31.536 * 0.875 / 1.16</f>
        <v>2448.491741379311</v>
      </c>
      <c r="AC8" s="236">
        <f>CapitalCost!AC8 * 31.536 * 0.875 / 1.16</f>
        <v>2448.491741379311</v>
      </c>
      <c r="AD8" s="236">
        <f>CapitalCost!AD8 * 31.536 * 0.875 / 1.16</f>
        <v>2448.491741379311</v>
      </c>
      <c r="AE8" s="236">
        <f>CapitalCost!AE8 * 31.536 * 0.875 / 1.16</f>
        <v>2448.491741379311</v>
      </c>
      <c r="AF8" s="236">
        <f>CapitalCost!AF8 * 31.536 * 0.875 / 1.16</f>
        <v>2448.491741379311</v>
      </c>
      <c r="AG8" s="236">
        <f>CapitalCost!AG8 * 31.536 * 0.875 / 1.16</f>
        <v>2448.491741379311</v>
      </c>
      <c r="AH8" s="236">
        <f>CapitalCost!AH8 * 31.536 * 0.875 / 1.16</f>
        <v>2448.491741379311</v>
      </c>
      <c r="AI8" s="236">
        <f>CapitalCost!AI8 * 31.536 * 0.875 / 1.16</f>
        <v>2448.491741379311</v>
      </c>
      <c r="AJ8" s="236">
        <f>CapitalCost!AJ8 * 31.536 * 0.875 / 1.16</f>
        <v>2448.491741379311</v>
      </c>
      <c r="AK8" s="236">
        <f>CapitalCost!AK8 * 31.536 * 0.875 / 1.16</f>
        <v>2448.491741379311</v>
      </c>
      <c r="AL8" s="246">
        <f>CapitalCost!AL8 * 31.536 * 0.875 / 1.16</f>
        <v>2448.4917413793132</v>
      </c>
      <c r="AM8" s="246">
        <f>CapitalCost!AM8 * 31.536 * 0.875 / 1.16</f>
        <v>2448.4917413793132</v>
      </c>
      <c r="AN8" s="246">
        <f>CapitalCost!AN8 * 31.536 * 0.875 / 1.16</f>
        <v>2448.491741379311</v>
      </c>
      <c r="AO8" s="246">
        <f>CapitalCost!AO8 * 31.536 * 0.875 / 1.16</f>
        <v>2448.491741379311</v>
      </c>
      <c r="AP8" s="246">
        <f>CapitalCost!AP8 * 31.536 * 0.875 / 1.16</f>
        <v>2448.491741379311</v>
      </c>
      <c r="AQ8" s="246">
        <f>CapitalCost!AQ8 * 31.536 * 0.875 / 1.16</f>
        <v>2448.491741379311</v>
      </c>
      <c r="AR8" s="246">
        <f>CapitalCost!AR8 * 31.536 * 0.875 / 1.16</f>
        <v>2448.491741379311</v>
      </c>
      <c r="AS8" s="246">
        <f>CapitalCost!AS8 * 31.536 * 0.875 / 1.16</f>
        <v>2448.491741379311</v>
      </c>
      <c r="AT8" s="246">
        <f>CapitalCost!AT8 * 31.536 * 0.875 / 1.16</f>
        <v>2448.4917413793082</v>
      </c>
      <c r="AU8" s="247">
        <f>CapitalCost!AU8 * 31.536 * 0.875 / 1.16</f>
        <v>2448.4917413793082</v>
      </c>
      <c r="AV8" s="74" t="s">
        <v>109</v>
      </c>
      <c r="AW8" s="47" t="s">
        <v>136</v>
      </c>
      <c r="AX8" s="51">
        <v>1019</v>
      </c>
      <c r="AY8" s="47" t="s">
        <v>138</v>
      </c>
    </row>
    <row r="9" spans="1:53" ht="19.95" customHeight="1" x14ac:dyDescent="0.3">
      <c r="A9" s="84" t="s">
        <v>174</v>
      </c>
      <c r="B9" s="269">
        <f>CapitalCost!B9 * 31.536 * 0.875 / 1.16</f>
        <v>694.36970689655186</v>
      </c>
      <c r="C9" s="269">
        <f>CapitalCost!C9 * 31.536 * 0.875 / 1.16</f>
        <v>686.28181034482759</v>
      </c>
      <c r="D9" s="269">
        <f>CapitalCost!D9 * 31.536 * 0.875 / 1.16</f>
        <v>678.4317931034484</v>
      </c>
      <c r="E9" s="269">
        <f>CapitalCost!E9 * 31.536 * 0.875 / 1.16</f>
        <v>670.58177586206898</v>
      </c>
      <c r="F9" s="269">
        <f>CapitalCost!F9 * 31.536 * 0.875 / 1.16</f>
        <v>662.73175862068979</v>
      </c>
      <c r="G9" s="269">
        <f>CapitalCost!G9 * 31.536 * 0.875 / 1.16</f>
        <v>655.11962068965522</v>
      </c>
      <c r="H9" s="232">
        <f>CapitalCost!H9 * 31.536 * 0.875 / 1.16</f>
        <v>647.98324137931036</v>
      </c>
      <c r="I9" s="232">
        <f>CapitalCost!I9 * 31.536 * 0.875 / 1.16</f>
        <v>640.37110344827602</v>
      </c>
      <c r="J9" s="232">
        <f>CapitalCost!J9 * 31.536 * 0.875 / 1.16</f>
        <v>632.9968448275863</v>
      </c>
      <c r="K9" s="232">
        <f>CapitalCost!K9 * 31.536 * 0.875 / 1.16</f>
        <v>625.62258620689659</v>
      </c>
      <c r="L9" s="232">
        <f>CapitalCost!L9 * 31.536 * 0.875 / 1.16</f>
        <v>618.48620689655183</v>
      </c>
      <c r="M9" s="232">
        <f>CapitalCost!M9 * 31.536 * 0.875 / 1.16</f>
        <v>611.34982758620697</v>
      </c>
      <c r="N9" s="232">
        <f>CapitalCost!N9 * 31.536 * 0.875 / 1.16</f>
        <v>604.21344827586211</v>
      </c>
      <c r="O9" s="232">
        <f>CapitalCost!O9 * 31.536 * 0.875 / 1.16</f>
        <v>597.07706896551736</v>
      </c>
      <c r="P9" s="232">
        <f>CapitalCost!P9 * 31.536 * 0.875 / 1.16</f>
        <v>590.17856896551723</v>
      </c>
      <c r="Q9" s="232">
        <f>CapitalCost!Q9 * 31.536 * 0.875 / 1.16</f>
        <v>583.28006896551733</v>
      </c>
      <c r="R9" s="232">
        <f>CapitalCost!R9 * 31.536 * 0.875 / 1.16</f>
        <v>576.61944827586206</v>
      </c>
      <c r="S9" s="232">
        <f>CapitalCost!S9 * 31.536 * 0.875 / 1.16</f>
        <v>569.95882758620689</v>
      </c>
      <c r="T9" s="232">
        <f>CapitalCost!T9 * 31.536 * 0.875 / 1.16</f>
        <v>563.29820689655173</v>
      </c>
      <c r="U9" s="232">
        <f>CapitalCost!U9 * 31.536 * 0.875 / 1.16</f>
        <v>556.87546551724142</v>
      </c>
      <c r="V9" s="232">
        <f>CapitalCost!V9 * 31.536 * 0.875 / 1.16</f>
        <v>550.21484482758626</v>
      </c>
      <c r="W9" s="232">
        <f>CapitalCost!W9 * 31.536 * 0.875 / 1.16</f>
        <v>544.0299827586208</v>
      </c>
      <c r="X9" s="232">
        <f>CapitalCost!X9 * 31.536 * 0.875 / 1.16</f>
        <v>537.60724137931038</v>
      </c>
      <c r="Y9" s="232">
        <f>CapitalCost!Y9 * 31.536 * 0.875 / 1.16</f>
        <v>531.42237931034481</v>
      </c>
      <c r="Z9" s="232">
        <f>CapitalCost!Z9 * 31.536 * 0.875 / 1.16</f>
        <v>525.23751724137935</v>
      </c>
      <c r="AA9" s="232">
        <f>CapitalCost!AA9 * 31.536 * 0.875 / 1.16</f>
        <v>519.05265517241389</v>
      </c>
      <c r="AB9" s="232">
        <f>CapitalCost!AB9 * 31.536 * 0.875 / 1.16</f>
        <v>513.10567241379317</v>
      </c>
      <c r="AC9" s="232">
        <f>CapitalCost!AC9 * 31.536 * 0.875 / 1.16</f>
        <v>507.15868965517245</v>
      </c>
      <c r="AD9" s="232">
        <f>CapitalCost!AD9 * 31.536 * 0.875 / 1.16</f>
        <v>501.21170689655173</v>
      </c>
      <c r="AE9" s="232">
        <f>CapitalCost!AE9 * 31.536 * 0.875 / 1.16</f>
        <v>495.50260344827586</v>
      </c>
      <c r="AF9" s="232">
        <f>CapitalCost!AF9 * 31.536 * 0.875 / 1.16</f>
        <v>489.79349999999999</v>
      </c>
      <c r="AG9" s="232">
        <f>CapitalCost!AG9 * 31.536 * 0.875 / 1.16</f>
        <v>484.08439655172418</v>
      </c>
      <c r="AH9" s="232">
        <f>CapitalCost!AH9 * 31.536 * 0.875 / 1.16</f>
        <v>478.37529310344831</v>
      </c>
      <c r="AI9" s="232">
        <f>CapitalCost!AI9 * 31.536 * 0.875 / 1.16</f>
        <v>472.90406896551724</v>
      </c>
      <c r="AJ9" s="232">
        <f>CapitalCost!AJ9 * 31.536 * 0.875 / 1.16</f>
        <v>467.43284482758628</v>
      </c>
      <c r="AK9" s="232">
        <f>CapitalCost!AK9 * 31.536 * 0.875 / 1.16</f>
        <v>461.96162068965532</v>
      </c>
      <c r="AL9" s="231">
        <f>CapitalCost!AL9 * 31.536 * 0.875 / 1.16</f>
        <v>456.96615517241389</v>
      </c>
      <c r="AM9" s="231">
        <f>CapitalCost!AM9 * 31.536 * 0.875 / 1.16</f>
        <v>451.73281034482767</v>
      </c>
      <c r="AN9" s="231">
        <f>CapitalCost!AN9 * 31.536 * 0.875 / 1.16</f>
        <v>446.49946551724145</v>
      </c>
      <c r="AO9" s="231">
        <f>CapitalCost!AO9 * 31.536 * 0.875 / 1.16</f>
        <v>441.26612068965528</v>
      </c>
      <c r="AP9" s="231">
        <f>CapitalCost!AP9 * 31.536 * 0.875 / 1.16</f>
        <v>436.2706551724138</v>
      </c>
      <c r="AQ9" s="231">
        <f>CapitalCost!AQ9 * 31.536 * 0.875 / 1.16</f>
        <v>431.03731034482763</v>
      </c>
      <c r="AR9" s="231">
        <f>CapitalCost!AR9 * 31.536 * 0.875 / 1.16</f>
        <v>426.0418448275862</v>
      </c>
      <c r="AS9" s="231">
        <f>CapitalCost!AS9 * 31.536 * 0.875 / 1.16</f>
        <v>421.28425862068968</v>
      </c>
      <c r="AT9" s="231">
        <f>CapitalCost!AT9 * 31.536 * 0.875 / 1.16</f>
        <v>416.28879310344831</v>
      </c>
      <c r="AU9" s="233">
        <f>CapitalCost!AU9 * 31.536 * 0.875 / 1.16</f>
        <v>316.37948275862072</v>
      </c>
      <c r="AV9" s="71" t="s">
        <v>107</v>
      </c>
      <c r="AX9" s="51">
        <v>842</v>
      </c>
      <c r="AY9" s="47" t="s">
        <v>139</v>
      </c>
    </row>
    <row r="10" spans="1:53" ht="19.95" customHeight="1" x14ac:dyDescent="0.3">
      <c r="A10" s="85" t="s">
        <v>175</v>
      </c>
      <c r="B10" s="270">
        <f>CapitalCost!B10 * 31.536 * 0.875 / 1.16</f>
        <v>1060.4659655172416</v>
      </c>
      <c r="C10" s="270">
        <f>CapitalCost!C10 * 31.536 * 0.875 / 1.16</f>
        <v>1026.9249827586207</v>
      </c>
      <c r="D10" s="270">
        <f>CapitalCost!D10 * 31.536 * 0.875 / 1.16</f>
        <v>994.57339655172427</v>
      </c>
      <c r="E10" s="270">
        <f>CapitalCost!E10 * 31.536 * 0.875 / 1.16</f>
        <v>963.17332758620694</v>
      </c>
      <c r="F10" s="270">
        <f>CapitalCost!F10 * 31.536 * 0.875 / 1.16</f>
        <v>932.72477586206901</v>
      </c>
      <c r="G10" s="270">
        <f>CapitalCost!G10 * 31.536 * 0.875 / 1.16</f>
        <v>903.22774137931037</v>
      </c>
      <c r="H10" s="240">
        <f>CapitalCost!H10 * 31.536 * 0.875 / 1.16</f>
        <v>874.20646551724144</v>
      </c>
      <c r="I10" s="240">
        <f>CapitalCost!I10 * 31.536 * 0.875 / 1.16</f>
        <v>846.6124655172415</v>
      </c>
      <c r="J10" s="240">
        <f>CapitalCost!J10 * 31.536 * 0.875 / 1.16</f>
        <v>819.96998275862074</v>
      </c>
      <c r="K10" s="240">
        <f>CapitalCost!K10 * 31.536 * 0.875 / 1.16</f>
        <v>794.27901724137939</v>
      </c>
      <c r="L10" s="240">
        <f>CapitalCost!L10 * 31.536 * 0.875 / 1.16</f>
        <v>769.06381034482763</v>
      </c>
      <c r="M10" s="240">
        <f>CapitalCost!M10 * 31.536 * 0.875 / 1.16</f>
        <v>745.03800000000012</v>
      </c>
      <c r="N10" s="240">
        <f>CapitalCost!N10 * 31.536 * 0.875 / 1.16</f>
        <v>721.4879482758621</v>
      </c>
      <c r="O10" s="240">
        <f>CapitalCost!O10 * 31.536 * 0.875 / 1.16</f>
        <v>698.65153448275873</v>
      </c>
      <c r="P10" s="240">
        <f>CapitalCost!P10 * 31.536 * 0.875 / 1.16</f>
        <v>676.76663793103455</v>
      </c>
      <c r="Q10" s="240">
        <f>CapitalCost!Q10 * 31.536 * 0.875 / 1.16</f>
        <v>655.35750000000007</v>
      </c>
      <c r="R10" s="240">
        <f>CapitalCost!R10 * 31.536 * 0.875 / 1.16</f>
        <v>634.66200000000015</v>
      </c>
      <c r="S10" s="240">
        <f>CapitalCost!S10 * 31.536 * 0.875 / 1.16</f>
        <v>614.68013793103466</v>
      </c>
      <c r="T10" s="240">
        <f>CapitalCost!T10 * 31.536 * 0.875 / 1.16</f>
        <v>595.41191379310351</v>
      </c>
      <c r="U10" s="240">
        <f>CapitalCost!U10 * 31.536 * 0.875 / 1.16</f>
        <v>576.61944827586206</v>
      </c>
      <c r="V10" s="240">
        <f>CapitalCost!V10 * 31.536 * 0.875 / 1.16</f>
        <v>558.54062068965516</v>
      </c>
      <c r="W10" s="240">
        <f>CapitalCost!W10 * 31.536 * 0.875 / 1.16</f>
        <v>540.93755172413796</v>
      </c>
      <c r="X10" s="240">
        <f>CapitalCost!X10 * 31.536 * 0.875 / 1.16</f>
        <v>523.81024137931036</v>
      </c>
      <c r="Y10" s="240">
        <f>CapitalCost!Y10 * 31.536 * 0.875 / 1.16</f>
        <v>507.39656896551725</v>
      </c>
      <c r="Z10" s="240">
        <f>CapitalCost!Z10 * 31.536 * 0.875 / 1.16</f>
        <v>491.22077586206899</v>
      </c>
      <c r="AA10" s="240">
        <f>CapitalCost!AA10 * 31.536 * 0.875 / 1.16</f>
        <v>475.75862068965517</v>
      </c>
      <c r="AB10" s="240">
        <f>CapitalCost!AB10 * 31.536 * 0.875 / 1.16</f>
        <v>460.77222413793112</v>
      </c>
      <c r="AC10" s="240">
        <f>CapitalCost!AC10 * 31.536 * 0.875 / 1.16</f>
        <v>446.26158620689671</v>
      </c>
      <c r="AD10" s="240">
        <f>CapitalCost!AD10 * 31.536 * 0.875 / 1.16</f>
        <v>432.22670689655178</v>
      </c>
      <c r="AE10" s="240">
        <f>CapitalCost!AE10 * 31.536 * 0.875 / 1.16</f>
        <v>418.66758620689666</v>
      </c>
      <c r="AF10" s="240">
        <f>CapitalCost!AF10 * 31.536 * 0.875 / 1.16</f>
        <v>405.34634482758622</v>
      </c>
      <c r="AG10" s="240">
        <f>CapitalCost!AG10 * 31.536 * 0.875 / 1.16</f>
        <v>392.73874137931045</v>
      </c>
      <c r="AH10" s="240">
        <f>CapitalCost!AH10 * 31.536 * 0.875 / 1.16</f>
        <v>380.36901724137937</v>
      </c>
      <c r="AI10" s="240">
        <f>CapitalCost!AI10 * 31.536 * 0.875 / 1.16</f>
        <v>368.23717241379319</v>
      </c>
      <c r="AJ10" s="240">
        <f>CapitalCost!AJ10 * 31.536 * 0.875 / 1.16</f>
        <v>356.5810862068966</v>
      </c>
      <c r="AK10" s="240">
        <f>CapitalCost!AK10 * 31.536 * 0.875 / 1.16</f>
        <v>345.40075862068966</v>
      </c>
      <c r="AL10" s="239">
        <f>CapitalCost!AL10 * 31.536 * 0.875 / 1.16</f>
        <v>334.69618965517247</v>
      </c>
      <c r="AM10" s="239">
        <f>CapitalCost!AM10 * 31.536 * 0.875 / 1.16</f>
        <v>324.22950000000003</v>
      </c>
      <c r="AN10" s="239">
        <f>CapitalCost!AN10 * 31.536 * 0.875 / 1.16</f>
        <v>314.00068965517244</v>
      </c>
      <c r="AO10" s="239">
        <f>CapitalCost!AO10 * 31.536 * 0.875 / 1.16</f>
        <v>304.24763793103449</v>
      </c>
      <c r="AP10" s="239">
        <f>CapitalCost!AP10 * 31.536 * 0.875 / 1.16</f>
        <v>294.73246551724139</v>
      </c>
      <c r="AQ10" s="239">
        <f>CapitalCost!AQ10 * 31.536 * 0.875 / 1.16</f>
        <v>285.45517241379315</v>
      </c>
      <c r="AR10" s="239">
        <f>CapitalCost!AR10 * 31.536 * 0.875 / 1.16</f>
        <v>276.41575862068964</v>
      </c>
      <c r="AS10" s="239">
        <f>CapitalCost!AS10 * 31.536 * 0.875 / 1.16</f>
        <v>267.8521034482759</v>
      </c>
      <c r="AT10" s="239">
        <f>CapitalCost!AT10 * 31.536 * 0.875 / 1.16</f>
        <v>259.28844827586209</v>
      </c>
      <c r="AU10" s="241">
        <f>CapitalCost!AU10 * 31.536 * 0.875 / 1.16</f>
        <v>251.20055172413797</v>
      </c>
      <c r="AV10" s="67" t="s">
        <v>107</v>
      </c>
      <c r="AX10" s="51">
        <v>31.536000000000001</v>
      </c>
      <c r="AY10" s="47" t="s">
        <v>140</v>
      </c>
    </row>
    <row r="11" spans="1:53" ht="19.95" customHeight="1" x14ac:dyDescent="0.3">
      <c r="A11" s="85" t="s">
        <v>176</v>
      </c>
      <c r="B11" s="270">
        <f>CapitalCost!B11 * 31.536 * 0.875 / 1.16</f>
        <v>1652.5475689655175</v>
      </c>
      <c r="C11" s="270">
        <f>CapitalCost!C11 * 31.536 * 0.875 / 1.16</f>
        <v>1598.7868448275863</v>
      </c>
      <c r="D11" s="270">
        <f>CapitalCost!D11 * 31.536 * 0.875 / 1.16</f>
        <v>1546.691275862069</v>
      </c>
      <c r="E11" s="270">
        <f>CapitalCost!E11 * 31.536 * 0.875 / 1.16</f>
        <v>1496.4987413793106</v>
      </c>
      <c r="F11" s="270">
        <f>CapitalCost!F11 * 31.536 * 0.875 / 1.16</f>
        <v>1447.7334827586208</v>
      </c>
      <c r="G11" s="270">
        <f>CapitalCost!G11 * 31.536 * 0.875 / 1.16</f>
        <v>1400.6333793103452</v>
      </c>
      <c r="H11" s="240">
        <f>CapitalCost!H11 * 31.536 * 0.875 / 1.16</f>
        <v>1355.4363103448277</v>
      </c>
      <c r="I11" s="240">
        <f>CapitalCost!I11 * 31.536 * 0.875 / 1.16</f>
        <v>1311.4286379310345</v>
      </c>
      <c r="J11" s="240">
        <f>CapitalCost!J11 * 31.536 * 0.875 / 1.16</f>
        <v>1268.6103620689657</v>
      </c>
      <c r="K11" s="240">
        <f>CapitalCost!K11 * 31.536 * 0.875 / 1.16</f>
        <v>1227.2193620689657</v>
      </c>
      <c r="L11" s="240">
        <f>CapitalCost!L11 * 31.536 * 0.875 / 1.16</f>
        <v>1187.2556379310345</v>
      </c>
      <c r="M11" s="240">
        <f>CapitalCost!M11 * 31.536 * 0.875 / 1.16</f>
        <v>1148.7191896551726</v>
      </c>
      <c r="N11" s="240">
        <f>CapitalCost!N11 * 31.536 * 0.875 / 1.16</f>
        <v>1111.3721379310348</v>
      </c>
      <c r="O11" s="240">
        <f>CapitalCost!O11 * 31.536 * 0.875 / 1.16</f>
        <v>1074.9766034482759</v>
      </c>
      <c r="P11" s="240">
        <f>CapitalCost!P11 * 31.536 * 0.875 / 1.16</f>
        <v>1040.0083448275864</v>
      </c>
      <c r="Q11" s="240">
        <f>CapitalCost!Q11 * 31.536 * 0.875 / 1.16</f>
        <v>1006.2294827586209</v>
      </c>
      <c r="R11" s="240">
        <f>CapitalCost!R11 * 31.536 * 0.875 / 1.16</f>
        <v>973.40213793103464</v>
      </c>
      <c r="S11" s="240">
        <f>CapitalCost!S11 * 31.536 * 0.875 / 1.16</f>
        <v>941.76418965517257</v>
      </c>
      <c r="T11" s="240">
        <f>CapitalCost!T11 * 31.536 * 0.875 / 1.16</f>
        <v>911.07775862068979</v>
      </c>
      <c r="U11" s="240">
        <f>CapitalCost!U11 * 31.536 * 0.875 / 1.16</f>
        <v>881.34284482758619</v>
      </c>
      <c r="V11" s="240">
        <f>CapitalCost!V11 * 31.536 * 0.875 / 1.16</f>
        <v>852.55944827586211</v>
      </c>
      <c r="W11" s="240">
        <f>CapitalCost!W11 * 31.536 * 0.875 / 1.16</f>
        <v>824.96544827586217</v>
      </c>
      <c r="X11" s="240">
        <f>CapitalCost!X11 * 31.536 * 0.875 / 1.16</f>
        <v>798.08508620689656</v>
      </c>
      <c r="Y11" s="240">
        <f>CapitalCost!Y11 * 31.536 * 0.875 / 1.16</f>
        <v>771.91836206896562</v>
      </c>
      <c r="Z11" s="240">
        <f>CapitalCost!Z11 * 31.536 * 0.875 / 1.16</f>
        <v>746.94103448275871</v>
      </c>
      <c r="AA11" s="240">
        <f>CapitalCost!AA11 * 31.536 * 0.875 / 1.16</f>
        <v>722.4394655172415</v>
      </c>
      <c r="AB11" s="240">
        <f>CapitalCost!AB11 * 31.536 * 0.875 / 1.16</f>
        <v>699.12729310344844</v>
      </c>
      <c r="AC11" s="240">
        <f>CapitalCost!AC11 * 31.536 * 0.875 / 1.16</f>
        <v>676.29087931034485</v>
      </c>
      <c r="AD11" s="240">
        <f>CapitalCost!AD11 * 31.536 * 0.875 / 1.16</f>
        <v>654.16810344827593</v>
      </c>
      <c r="AE11" s="240">
        <f>CapitalCost!AE11 * 31.536 * 0.875 / 1.16</f>
        <v>632.9968448275863</v>
      </c>
      <c r="AF11" s="240">
        <f>CapitalCost!AF11 * 31.536 * 0.875 / 1.16</f>
        <v>612.30134482758626</v>
      </c>
      <c r="AG11" s="240">
        <f>CapitalCost!AG11 * 31.536 * 0.875 / 1.16</f>
        <v>592.31948275862078</v>
      </c>
      <c r="AH11" s="240">
        <f>CapitalCost!AH11 * 31.536 * 0.875 / 1.16</f>
        <v>573.05125862068974</v>
      </c>
      <c r="AI11" s="240">
        <f>CapitalCost!AI11 * 31.536 * 0.875 / 1.16</f>
        <v>554.49667241379314</v>
      </c>
      <c r="AJ11" s="240">
        <f>CapitalCost!AJ11 * 31.536 * 0.875 / 1.16</f>
        <v>536.41784482758635</v>
      </c>
      <c r="AK11" s="240">
        <f>CapitalCost!AK11 * 31.536 * 0.875 / 1.16</f>
        <v>518.81477586206904</v>
      </c>
      <c r="AL11" s="239">
        <f>CapitalCost!AL11 * 31.536 * 0.875 / 1.16</f>
        <v>501.92534482758629</v>
      </c>
      <c r="AM11" s="239">
        <f>CapitalCost!AM11 * 31.536 * 0.875 / 1.16</f>
        <v>485.51167241379312</v>
      </c>
      <c r="AN11" s="239">
        <f>CapitalCost!AN11 * 31.536 * 0.875 / 1.16</f>
        <v>469.81163793103451</v>
      </c>
      <c r="AO11" s="239">
        <f>CapitalCost!AO11 * 31.536 * 0.875 / 1.16</f>
        <v>454.34948275862081</v>
      </c>
      <c r="AP11" s="239">
        <f>CapitalCost!AP11 * 31.536 * 0.875 / 1.16</f>
        <v>439.60096551724143</v>
      </c>
      <c r="AQ11" s="239">
        <f>CapitalCost!AQ11 * 31.536 * 0.875 / 1.16</f>
        <v>425.32820689655182</v>
      </c>
      <c r="AR11" s="239">
        <f>CapitalCost!AR11 * 31.536 * 0.875 / 1.16</f>
        <v>411.29332758620694</v>
      </c>
      <c r="AS11" s="239">
        <f>CapitalCost!AS11 * 31.536 * 0.875 / 1.16</f>
        <v>397.97208620689662</v>
      </c>
      <c r="AT11" s="239">
        <f>CapitalCost!AT11 * 31.536 * 0.875 / 1.16</f>
        <v>384.88872413793104</v>
      </c>
      <c r="AU11" s="241">
        <f>CapitalCost!AU11 * 31.536 * 0.875 / 1.16</f>
        <v>372.28112068965521</v>
      </c>
      <c r="AV11" s="67" t="s">
        <v>107</v>
      </c>
      <c r="AX11" s="49"/>
    </row>
    <row r="12" spans="1:53" ht="19.95" customHeight="1" thickBot="1" x14ac:dyDescent="0.35">
      <c r="A12" s="86" t="s">
        <v>177</v>
      </c>
      <c r="B12" s="245">
        <f>CapitalCost!B12 * 31.536 * 0.875 / 1.16</f>
        <v>1135.7944137931036</v>
      </c>
      <c r="C12" s="246">
        <f>CapitalCost!C12 * 31.536 * 0.875 / 1.16</f>
        <v>1103.9978793103451</v>
      </c>
      <c r="D12" s="246">
        <f>CapitalCost!D12 * 31.536 * 0.875 / 1.16</f>
        <v>1073.232155172414</v>
      </c>
      <c r="E12" s="246">
        <f>CapitalCost!E12 * 31.536 * 0.875 / 1.16</f>
        <v>1043.4179482758623</v>
      </c>
      <c r="F12" s="246">
        <f>CapitalCost!F12 * 31.536 * 0.875 / 1.16</f>
        <v>1014.3966724137931</v>
      </c>
      <c r="G12" s="246">
        <f>CapitalCost!G12 * 31.536 * 0.875 / 1.16</f>
        <v>986.32691379310359</v>
      </c>
      <c r="H12" s="246">
        <f>CapitalCost!H12 * 31.536 * 0.875 / 1.16</f>
        <v>959.20867241379301</v>
      </c>
      <c r="I12" s="246">
        <f>CapitalCost!I12 * 31.536 * 0.875 / 1.16</f>
        <v>932.80406896551744</v>
      </c>
      <c r="J12" s="246">
        <f>CapitalCost!J12 * 31.536 * 0.875 / 1.16</f>
        <v>907.19239655172407</v>
      </c>
      <c r="K12" s="246">
        <f>CapitalCost!K12 * 31.536 * 0.875 / 1.16</f>
        <v>882.37365517241392</v>
      </c>
      <c r="L12" s="246">
        <f>CapitalCost!L12 * 31.536 * 0.875 / 1.16</f>
        <v>858.26855172413809</v>
      </c>
      <c r="M12" s="246">
        <f>CapitalCost!M12 * 31.536 * 0.875 / 1.16</f>
        <v>835.03567241379324</v>
      </c>
      <c r="N12" s="246">
        <f>CapitalCost!N12 * 31.536 * 0.875 / 1.16</f>
        <v>812.35784482758629</v>
      </c>
      <c r="O12" s="246">
        <f>CapitalCost!O12 * 31.536 * 0.875 / 1.16</f>
        <v>790.23506896551726</v>
      </c>
      <c r="P12" s="246">
        <f>CapitalCost!P12 * 31.536 * 0.875 / 1.16</f>
        <v>768.98451724137919</v>
      </c>
      <c r="Q12" s="246">
        <f>CapitalCost!Q12 * 31.536 * 0.875 / 1.16</f>
        <v>748.2890172413795</v>
      </c>
      <c r="R12" s="246">
        <f>CapitalCost!R12 * 31.536 * 0.875 / 1.16</f>
        <v>728.22786206896558</v>
      </c>
      <c r="S12" s="246">
        <f>CapitalCost!S12 * 31.536 * 0.875 / 1.16</f>
        <v>708.80105172413789</v>
      </c>
      <c r="T12" s="246">
        <f>CapitalCost!T12 * 31.536 * 0.875 / 1.16</f>
        <v>689.92929310344823</v>
      </c>
      <c r="U12" s="246">
        <f>CapitalCost!U12 * 31.536 * 0.875 / 1.16</f>
        <v>671.61258620689659</v>
      </c>
      <c r="V12" s="246">
        <f>CapitalCost!V12 * 31.536 * 0.875 / 1.16</f>
        <v>653.77163793103455</v>
      </c>
      <c r="W12" s="246">
        <f>CapitalCost!W12 * 31.536 * 0.875 / 1.16</f>
        <v>636.64432758620683</v>
      </c>
      <c r="X12" s="246">
        <f>CapitalCost!X12 * 31.536 * 0.875 / 1.16</f>
        <v>619.83418965517251</v>
      </c>
      <c r="Y12" s="246">
        <f>CapitalCost!Y12 * 31.536 * 0.875 / 1.16</f>
        <v>603.57910344827587</v>
      </c>
      <c r="Z12" s="246">
        <f>CapitalCost!Z12 * 31.536 * 0.875 / 1.16</f>
        <v>587.79977586206894</v>
      </c>
      <c r="AA12" s="246">
        <f>CapitalCost!AA12 * 31.536 * 0.875 / 1.16</f>
        <v>572.4169137931035</v>
      </c>
      <c r="AB12" s="246">
        <f>CapitalCost!AB12 * 31.536 * 0.875 / 1.16</f>
        <v>557.66839655172407</v>
      </c>
      <c r="AC12" s="246">
        <f>CapitalCost!AC12 * 31.536 * 0.875 / 1.16</f>
        <v>543.23705172413793</v>
      </c>
      <c r="AD12" s="246">
        <f>CapitalCost!AD12 * 31.536 * 0.875 / 1.16</f>
        <v>529.20217241379316</v>
      </c>
      <c r="AE12" s="246">
        <f>CapitalCost!AE12 * 31.536 * 0.875 / 1.16</f>
        <v>515.7223448275862</v>
      </c>
      <c r="AF12" s="246">
        <f>CapitalCost!AF12 * 31.536 * 0.875 / 1.16</f>
        <v>502.48039655172414</v>
      </c>
      <c r="AG12" s="246">
        <f>CapitalCost!AG12 * 31.536 * 0.875 / 1.16</f>
        <v>489.71420689655179</v>
      </c>
      <c r="AH12" s="246">
        <f>CapitalCost!AH12 * 31.536 * 0.875 / 1.16</f>
        <v>477.26518965517243</v>
      </c>
      <c r="AI12" s="246">
        <f>CapitalCost!AI12 * 31.536 * 0.875 / 1.16</f>
        <v>465.21263793103452</v>
      </c>
      <c r="AJ12" s="246">
        <f>CapitalCost!AJ12 * 31.536 * 0.875 / 1.16</f>
        <v>453.47725862068972</v>
      </c>
      <c r="AK12" s="246">
        <f>CapitalCost!AK12 * 31.536 * 0.875 / 1.16</f>
        <v>442.05905172413799</v>
      </c>
      <c r="AL12" s="246">
        <f>CapitalCost!AL12 * 31.536 * 0.875 / 1.16</f>
        <v>431.19589655172422</v>
      </c>
      <c r="AM12" s="246">
        <f>CapitalCost!AM12 * 31.536 * 0.875 / 1.16</f>
        <v>420.49132758620692</v>
      </c>
      <c r="AN12" s="246">
        <f>CapitalCost!AN12 * 31.536 * 0.875 / 1.16</f>
        <v>410.10393103448274</v>
      </c>
      <c r="AO12" s="246">
        <f>CapitalCost!AO12 * 31.536 * 0.875 / 1.16</f>
        <v>399.95441379310347</v>
      </c>
      <c r="AP12" s="246">
        <f>CapitalCost!AP12 * 31.536 * 0.875 / 1.16</f>
        <v>390.20136206896552</v>
      </c>
      <c r="AQ12" s="246">
        <f>CapitalCost!AQ12 * 31.536 * 0.875 / 1.16</f>
        <v>380.60689655172416</v>
      </c>
      <c r="AR12" s="246">
        <f>CapitalCost!AR12 * 31.536 * 0.875 / 1.16</f>
        <v>371.25031034482765</v>
      </c>
      <c r="AS12" s="246">
        <f>CapitalCost!AS12 * 31.536 * 0.875 / 1.16</f>
        <v>362.36948275862073</v>
      </c>
      <c r="AT12" s="246">
        <f>CapitalCost!AT12 * 31.536 * 0.875 / 1.16</f>
        <v>353.48865517241381</v>
      </c>
      <c r="AU12" s="247">
        <f>CapitalCost!AU12 * 31.536 * 0.875 / 1.16</f>
        <v>313.28705172413794</v>
      </c>
      <c r="AV12" s="70" t="s">
        <v>182</v>
      </c>
      <c r="AX12" s="49"/>
    </row>
    <row r="13" spans="1:53" ht="19.95" customHeight="1" x14ac:dyDescent="0.3">
      <c r="A13" s="84" t="s">
        <v>178</v>
      </c>
      <c r="B13" s="242">
        <f>CapitalCost!B13 * 31.536 * 0.875 / 1.16</f>
        <v>163.8988448275862</v>
      </c>
      <c r="C13" s="243">
        <f>CapitalCost!C13 * 31.536 * 0.875 / 1.16</f>
        <v>163.66096551724141</v>
      </c>
      <c r="D13" s="243">
        <f>CapitalCost!D13 * 31.536 * 0.875 / 1.16</f>
        <v>163.18520689655176</v>
      </c>
      <c r="E13" s="243">
        <f>CapitalCost!E13 * 31.536 * 0.875 / 1.16</f>
        <v>162.94732758620691</v>
      </c>
      <c r="F13" s="243">
        <f>CapitalCost!F13 * 31.536 * 0.875 / 1.16</f>
        <v>162.47156896551726</v>
      </c>
      <c r="G13" s="243">
        <f>CapitalCost!G13 * 31.536 * 0.875 / 1.16</f>
        <v>162.23368965517241</v>
      </c>
      <c r="H13" s="232">
        <f>CapitalCost!H13 * 31.536 * 0.875 / 1.16</f>
        <v>161.8118265086207</v>
      </c>
      <c r="I13" s="232">
        <f>CapitalCost!I13 * 31.536 * 0.875 / 1.16</f>
        <v>161.44774989897633</v>
      </c>
      <c r="J13" s="232">
        <f>CapitalCost!J13 * 31.536 * 0.875 / 1.16</f>
        <v>161.0844924617036</v>
      </c>
      <c r="K13" s="232">
        <f>CapitalCost!K13 * 31.536 * 0.875 / 1.16</f>
        <v>160.72205235366479</v>
      </c>
      <c r="L13" s="232">
        <f>CapitalCost!L13 * 31.536 * 0.875 / 1.16</f>
        <v>160.36042773586905</v>
      </c>
      <c r="M13" s="232">
        <f>CapitalCost!M13 * 31.536 * 0.875 / 1.16</f>
        <v>159.99961677346334</v>
      </c>
      <c r="N13" s="232">
        <f>CapitalCost!N13 * 31.536 * 0.875 / 1.16</f>
        <v>159.63961763572306</v>
      </c>
      <c r="O13" s="232">
        <f>CapitalCost!O13 * 31.536 * 0.875 / 1.16</f>
        <v>159.28042849604267</v>
      </c>
      <c r="P13" s="232">
        <f>CapitalCost!P13 * 31.536 * 0.875 / 1.16</f>
        <v>158.92204753192658</v>
      </c>
      <c r="Q13" s="232">
        <f>CapitalCost!Q13 * 31.536 * 0.875 / 1.16</f>
        <v>158.56447292497973</v>
      </c>
      <c r="R13" s="232">
        <f>CapitalCost!R13 * 31.536 * 0.875 / 1.16</f>
        <v>158.20770286089854</v>
      </c>
      <c r="S13" s="232">
        <f>CapitalCost!S13 * 31.536 * 0.875 / 1.16</f>
        <v>157.85173552946154</v>
      </c>
      <c r="T13" s="232">
        <f>CapitalCost!T13 * 31.536 * 0.875 / 1.16</f>
        <v>157.49656912452022</v>
      </c>
      <c r="U13" s="232">
        <f>CapitalCost!U13 * 31.536 * 0.875 / 1.16</f>
        <v>157.14220184399005</v>
      </c>
      <c r="V13" s="232">
        <f>CapitalCost!V13 * 31.536 * 0.875 / 1.16</f>
        <v>156.7886318898411</v>
      </c>
      <c r="W13" s="232">
        <f>CapitalCost!W13 * 31.536 * 0.875 / 1.16</f>
        <v>156.43585746808895</v>
      </c>
      <c r="X13" s="232">
        <f>CapitalCost!X13 * 31.536 * 0.875 / 1.16</f>
        <v>156.08387678878574</v>
      </c>
      <c r="Y13" s="232">
        <f>CapitalCost!Y13 * 31.536 * 0.875 / 1.16</f>
        <v>155.73268806601098</v>
      </c>
      <c r="Z13" s="232">
        <f>CapitalCost!Z13 * 31.536 * 0.875 / 1.16</f>
        <v>155.38228951786246</v>
      </c>
      <c r="AA13" s="232">
        <f>CapitalCost!AA13 * 31.536 * 0.875 / 1.16</f>
        <v>155.03267936644727</v>
      </c>
      <c r="AB13" s="232">
        <f>CapitalCost!AB13 * 31.536 * 0.875 / 1.16</f>
        <v>154.68385583787278</v>
      </c>
      <c r="AC13" s="232">
        <f>CapitalCost!AC13 * 31.536 * 0.875 / 1.16</f>
        <v>154.33581716223756</v>
      </c>
      <c r="AD13" s="232">
        <f>CapitalCost!AD13 * 31.536 * 0.875 / 1.16</f>
        <v>153.98856157362255</v>
      </c>
      <c r="AE13" s="232">
        <f>CapitalCost!AE13 * 31.536 * 0.875 / 1.16</f>
        <v>153.64208731008188</v>
      </c>
      <c r="AF13" s="232">
        <f>CapitalCost!AF13 * 31.536 * 0.875 / 1.16</f>
        <v>153.29639261363417</v>
      </c>
      <c r="AG13" s="232">
        <f>CapitalCost!AG13 * 31.536 * 0.875 / 1.16</f>
        <v>152.95147573025352</v>
      </c>
      <c r="AH13" s="232">
        <f>CapitalCost!AH13 * 31.536 * 0.875 / 1.16</f>
        <v>152.60733490986044</v>
      </c>
      <c r="AI13" s="232">
        <f>CapitalCost!AI13 * 31.536 * 0.875 / 1.16</f>
        <v>152.2639684063133</v>
      </c>
      <c r="AJ13" s="232">
        <f>CapitalCost!AJ13 * 31.536 * 0.875 / 1.16</f>
        <v>151.92137447739907</v>
      </c>
      <c r="AK13" s="232">
        <f>CapitalCost!AK13 * 31.536 * 0.875 / 1.16</f>
        <v>151.57955138482495</v>
      </c>
      <c r="AL13" s="231">
        <f>CapitalCost!AL13 * 31.536 * 0.875 / 1.16</f>
        <v>152.95639655172414</v>
      </c>
      <c r="AM13" s="231">
        <f>CapitalCost!AM13 * 31.536 * 0.875 / 1.16</f>
        <v>152.71851724137932</v>
      </c>
      <c r="AN13" s="231">
        <f>CapitalCost!AN13 * 31.536 * 0.875 / 1.16</f>
        <v>152.24275862068967</v>
      </c>
      <c r="AO13" s="231">
        <f>CapitalCost!AO13 * 31.536 * 0.875 / 1.16</f>
        <v>151.52912068965517</v>
      </c>
      <c r="AP13" s="231">
        <f>CapitalCost!AP13 * 31.536 * 0.875 / 1.16</f>
        <v>151.29124137931038</v>
      </c>
      <c r="AQ13" s="231">
        <f>CapitalCost!AQ13 * 31.536 * 0.875 / 1.16</f>
        <v>149.86396551724141</v>
      </c>
      <c r="AR13" s="231">
        <f>CapitalCost!AR13 * 31.536 * 0.875 / 1.16</f>
        <v>149.15032758620688</v>
      </c>
      <c r="AS13" s="231">
        <f>CapitalCost!AS13 * 31.536 * 0.875 / 1.16</f>
        <v>148.91244827586209</v>
      </c>
      <c r="AT13" s="231">
        <f>CapitalCost!AT13 * 31.536 * 0.875 / 1.16</f>
        <v>148.43668965517244</v>
      </c>
      <c r="AU13" s="233">
        <f>CapitalCost!AU13 * 31.536 * 0.875 / 1.16</f>
        <v>148.19881034482762</v>
      </c>
      <c r="AV13" s="75" t="s">
        <v>168</v>
      </c>
      <c r="AX13" s="49"/>
    </row>
    <row r="14" spans="1:53" ht="19.95" customHeight="1" thickBot="1" x14ac:dyDescent="0.35">
      <c r="A14" s="86" t="s">
        <v>179</v>
      </c>
      <c r="B14" s="271">
        <f>CapitalCost!B14 * 31.536 * 0.875 / 1.16</f>
        <v>1962.5344827586207</v>
      </c>
      <c r="C14" s="272">
        <f>CapitalCost!C14 * 31.536 * 0.875 / 1.16</f>
        <v>1827.1509827586208</v>
      </c>
      <c r="D14" s="272">
        <f>CapitalCost!D14 * 31.536 * 0.875 / 1.16</f>
        <v>1707.4976896551727</v>
      </c>
      <c r="E14" s="272">
        <f>CapitalCost!E14 * 31.536 * 0.875 / 1.16</f>
        <v>1602.1171551724137</v>
      </c>
      <c r="F14" s="272">
        <f>CapitalCost!F14 * 31.536 * 0.875 / 1.16</f>
        <v>1509.1063448275861</v>
      </c>
      <c r="G14" s="272">
        <f>CapitalCost!G14 * 31.536 * 0.875 / 1.16</f>
        <v>1426.8001034482759</v>
      </c>
      <c r="H14" s="272">
        <f>CapitalCost!H14 * 31.536 * 0.875 / 1.16</f>
        <v>1354.4847931034483</v>
      </c>
      <c r="I14" s="272">
        <f>CapitalCost!I14 * 31.536 * 0.875 / 1.16</f>
        <v>1290.4952586206898</v>
      </c>
      <c r="J14" s="272">
        <f>CapitalCost!J14 * 31.536 * 0.875 / 1.16</f>
        <v>1234.1178620689657</v>
      </c>
      <c r="K14" s="272">
        <f>CapitalCost!K14 * 31.536 * 0.875 / 1.16</f>
        <v>1184.4010862068967</v>
      </c>
      <c r="L14" s="272">
        <f>CapitalCost!L14 * 31.536 * 0.875 / 1.16</f>
        <v>1140.3934137931035</v>
      </c>
      <c r="M14" s="272">
        <f>CapitalCost!M14 * 31.536 * 0.875 / 1.16</f>
        <v>1101.6190862068966</v>
      </c>
      <c r="N14" s="272">
        <f>CapitalCost!N14 * 31.536 * 0.875 / 1.16</f>
        <v>1067.3644655172416</v>
      </c>
      <c r="O14" s="272">
        <f>CapitalCost!O14 * 31.536 * 0.875 / 1.16</f>
        <v>1037.391672413793</v>
      </c>
      <c r="P14" s="272">
        <f>CapitalCost!P14 * 31.536 * 0.875 / 1.16</f>
        <v>1010.7491896551726</v>
      </c>
      <c r="Q14" s="274">
        <f>CapitalCost!Q14 * 31.536 * 0.875 / 1.16</f>
        <v>988.06810344827579</v>
      </c>
      <c r="R14" s="272">
        <f>CapitalCost!R14 * 31.536 * 0.875 / 1.16</f>
        <v>966.50363793103463</v>
      </c>
      <c r="S14" s="272">
        <f>CapitalCost!S14 * 31.536 * 0.875 / 1.16</f>
        <v>948.18693103448277</v>
      </c>
      <c r="T14" s="272">
        <f>CapitalCost!T14 * 31.536 * 0.875 / 1.16</f>
        <v>932.01113793103457</v>
      </c>
      <c r="U14" s="272">
        <f>CapitalCost!U14 * 31.536 * 0.875 / 1.16</f>
        <v>917.73837931034495</v>
      </c>
      <c r="V14" s="272">
        <f>CapitalCost!V14 * 31.536 * 0.875 / 1.16</f>
        <v>905.36865517241392</v>
      </c>
      <c r="W14" s="272">
        <f>CapitalCost!W14 * 31.536 * 0.875 / 1.16</f>
        <v>894.18832758620715</v>
      </c>
      <c r="X14" s="272">
        <f>CapitalCost!X14 * 31.536 * 0.875 / 1.16</f>
        <v>884.43527586206892</v>
      </c>
      <c r="Y14" s="272">
        <f>CapitalCost!Y14 * 31.536 * 0.875 / 1.16</f>
        <v>875.87162068965517</v>
      </c>
      <c r="Z14" s="272">
        <f>CapitalCost!Z14 * 31.536 * 0.875 / 1.16</f>
        <v>868.02160344827598</v>
      </c>
      <c r="AA14" s="272">
        <f>CapitalCost!AA14 * 31.536 * 0.875 / 1.16</f>
        <v>861.36098275862082</v>
      </c>
      <c r="AB14" s="272">
        <f>CapitalCost!AB14 * 31.536 * 0.875 / 1.16</f>
        <v>855.4140000000001</v>
      </c>
      <c r="AC14" s="272">
        <f>CapitalCost!AC14 * 31.536 * 0.875 / 1.16</f>
        <v>850.18065517241405</v>
      </c>
      <c r="AD14" s="272">
        <f>CapitalCost!AD14 * 31.536 * 0.875 / 1.16</f>
        <v>845.66094827586221</v>
      </c>
      <c r="AE14" s="272">
        <f>CapitalCost!AE14 * 31.536 * 0.875 / 1.16</f>
        <v>841.61700000000019</v>
      </c>
      <c r="AF14" s="272">
        <f>CapitalCost!AF14 * 31.536 * 0.875 / 1.16</f>
        <v>838.04881034482753</v>
      </c>
      <c r="AG14" s="272">
        <f>CapitalCost!AG14 * 31.536 * 0.875 / 1.16</f>
        <v>834.71850000000029</v>
      </c>
      <c r="AH14" s="272">
        <f>CapitalCost!AH14 * 31.536 * 0.875 / 1.16</f>
        <v>832.10182758620681</v>
      </c>
      <c r="AI14" s="272">
        <f>CapitalCost!AI14 * 31.536 * 0.875 / 1.16</f>
        <v>829.48515517241378</v>
      </c>
      <c r="AJ14" s="272">
        <f>CapitalCost!AJ14 * 31.536 * 0.875 / 1.16</f>
        <v>827.34424137931057</v>
      </c>
      <c r="AK14" s="236">
        <f>CapitalCost!AK14 * 31.536 * 0.875 / 1.16</f>
        <v>825.44120689655188</v>
      </c>
      <c r="AL14" s="272">
        <f>CapitalCost!AL14 * 31.536 * 0.875 / 1.16</f>
        <v>823.77605172413814</v>
      </c>
      <c r="AM14" s="272">
        <f>CapitalCost!AM14 * 31.536 * 0.875 / 1.16</f>
        <v>822.34877586206915</v>
      </c>
      <c r="AN14" s="272">
        <f>CapitalCost!AN14 * 31.536 * 0.875 / 1.16</f>
        <v>820.92150000000004</v>
      </c>
      <c r="AO14" s="272">
        <f>CapitalCost!AO14 * 31.536 * 0.875 / 1.16</f>
        <v>819.73210344827589</v>
      </c>
      <c r="AP14" s="272">
        <f>CapitalCost!AP14 * 31.536 * 0.875 / 1.16</f>
        <v>818.78058620689683</v>
      </c>
      <c r="AQ14" s="272">
        <f>CapitalCost!AQ14 * 31.536 * 0.875 / 1.16</f>
        <v>817.82906896551742</v>
      </c>
      <c r="AR14" s="272">
        <f>CapitalCost!AR14 * 31.536 * 0.875 / 1.16</f>
        <v>817.11543103448287</v>
      </c>
      <c r="AS14" s="272">
        <f>CapitalCost!AS14 * 31.536 * 0.875 / 1.16</f>
        <v>816.40179310344843</v>
      </c>
      <c r="AT14" s="272">
        <f>CapitalCost!AT14 * 31.536 * 0.875 / 1.16</f>
        <v>815.68815517241376</v>
      </c>
      <c r="AU14" s="273">
        <f>CapitalCost!AU14 * 31.536 * 0.875 / 1.16</f>
        <v>815.21239655172417</v>
      </c>
      <c r="AV14" s="72" t="str">
        <f>CapitalCost!AV14</f>
        <v>Danish Energy Agency (2023)</v>
      </c>
      <c r="AX14" s="49"/>
    </row>
    <row r="15" spans="1:53" ht="19.95" customHeight="1" x14ac:dyDescent="0.3">
      <c r="A15" s="26" t="s">
        <v>112</v>
      </c>
      <c r="B15" s="248">
        <f>CapitalCost!B15 * 31.536 * 0.875 / 1.16</f>
        <v>438.17437690241837</v>
      </c>
      <c r="C15" s="232">
        <f>CapitalCost!C15 * 31.536 * 0.875 / 1.16</f>
        <v>438.17437690241837</v>
      </c>
      <c r="D15" s="232">
        <f>CapitalCost!D15 * 31.536 * 0.875 / 1.16</f>
        <v>438.17437690241837</v>
      </c>
      <c r="E15" s="232">
        <f>CapitalCost!E15 * 31.536 * 0.875 / 1.16</f>
        <v>438.17437690241837</v>
      </c>
      <c r="F15" s="232">
        <f>CapitalCost!F15 * 31.536 * 0.875 / 1.16</f>
        <v>438.17437690241837</v>
      </c>
      <c r="G15" s="232">
        <f>CapitalCost!G15 * 31.536 * 0.875 / 1.16</f>
        <v>438.17437690241837</v>
      </c>
      <c r="H15" s="232">
        <f>CapitalCost!H15 * 31.536 * 0.875 / 1.16</f>
        <v>438.17437690241837</v>
      </c>
      <c r="I15" s="232">
        <f>CapitalCost!I15 * 31.536 * 0.875 / 1.16</f>
        <v>438.17437690241837</v>
      </c>
      <c r="J15" s="232">
        <f>CapitalCost!J15 * 31.536 * 0.875 / 1.16</f>
        <v>438.17437690241837</v>
      </c>
      <c r="K15" s="232">
        <f>CapitalCost!K15 * 31.536 * 0.875 / 1.16</f>
        <v>438.17437690241837</v>
      </c>
      <c r="L15" s="232">
        <f>CapitalCost!L15 * 31.536 * 0.875 / 1.16</f>
        <v>438.17437690241837</v>
      </c>
      <c r="M15" s="232">
        <f>CapitalCost!M15 * 31.536 * 0.875 / 1.16</f>
        <v>438.17437690241837</v>
      </c>
      <c r="N15" s="232">
        <f>CapitalCost!N15 * 31.536 * 0.875 / 1.16</f>
        <v>438.17437690241837</v>
      </c>
      <c r="O15" s="232">
        <f>CapitalCost!O15 * 31.536 * 0.875 / 1.16</f>
        <v>438.17437690241837</v>
      </c>
      <c r="P15" s="232">
        <f>CapitalCost!P15 * 31.536 * 0.875 / 1.16</f>
        <v>438.17437690241837</v>
      </c>
      <c r="Q15" s="232">
        <f>CapitalCost!Q15 * 31.536 * 0.875 / 1.16</f>
        <v>438.17437690241837</v>
      </c>
      <c r="R15" s="232">
        <f>CapitalCost!R15 * 31.536 * 0.875 / 1.16</f>
        <v>438.17437690241837</v>
      </c>
      <c r="S15" s="232">
        <f>CapitalCost!S15 * 31.536 * 0.875 / 1.16</f>
        <v>438.17437690241837</v>
      </c>
      <c r="T15" s="232">
        <f>CapitalCost!T15 * 31.536 * 0.875 / 1.16</f>
        <v>438.17437690241837</v>
      </c>
      <c r="U15" s="232">
        <f>CapitalCost!U15 * 31.536 * 0.875 / 1.16</f>
        <v>438.17437690241837</v>
      </c>
      <c r="V15" s="232">
        <f>CapitalCost!V15 * 31.536 * 0.875 / 1.16</f>
        <v>438.17437690241837</v>
      </c>
      <c r="W15" s="232">
        <f>CapitalCost!W15 * 31.536 * 0.875 / 1.16</f>
        <v>438.17437690241837</v>
      </c>
      <c r="X15" s="232">
        <f>CapitalCost!X15 * 31.536 * 0.875 / 1.16</f>
        <v>438.17437690241837</v>
      </c>
      <c r="Y15" s="232">
        <f>CapitalCost!Y15 * 31.536 * 0.875 / 1.16</f>
        <v>438.17437690241837</v>
      </c>
      <c r="Z15" s="232">
        <f>CapitalCost!Z15 * 31.536 * 0.875 / 1.16</f>
        <v>438.17437690241837</v>
      </c>
      <c r="AA15" s="232">
        <f>CapitalCost!AA15 * 31.536 * 0.875 / 1.16</f>
        <v>438.17437690241837</v>
      </c>
      <c r="AB15" s="232">
        <f>CapitalCost!AB15 * 31.536 * 0.875 / 1.16</f>
        <v>438.17437690241837</v>
      </c>
      <c r="AC15" s="232">
        <f>CapitalCost!AC15 * 31.536 * 0.875 / 1.16</f>
        <v>438.17437690241837</v>
      </c>
      <c r="AD15" s="232">
        <f>CapitalCost!AD15 * 31.536 * 0.875 / 1.16</f>
        <v>438.17437690241837</v>
      </c>
      <c r="AE15" s="232">
        <f>CapitalCost!AE15 * 31.536 * 0.875 / 1.16</f>
        <v>438.17437690241837</v>
      </c>
      <c r="AF15" s="232">
        <f>CapitalCost!AF15 * 31.536 * 0.875 / 1.16</f>
        <v>438.17437690241837</v>
      </c>
      <c r="AG15" s="232">
        <f>CapitalCost!AG15 * 31.536 * 0.875 / 1.16</f>
        <v>438.17437690241837</v>
      </c>
      <c r="AH15" s="232">
        <f>CapitalCost!AH15 * 31.536 * 0.875 / 1.16</f>
        <v>438.17437690241837</v>
      </c>
      <c r="AI15" s="232">
        <f>CapitalCost!AI15 * 31.536 * 0.875 / 1.16</f>
        <v>438.17437690241837</v>
      </c>
      <c r="AJ15" s="232">
        <f>CapitalCost!AJ15 * 31.536 * 0.875 / 1.16</f>
        <v>438.17437690241837</v>
      </c>
      <c r="AK15" s="232">
        <f>CapitalCost!AK15 * 31.536 * 0.875 / 1.16</f>
        <v>438.17437690241837</v>
      </c>
      <c r="AL15" s="232">
        <f>CapitalCost!AL15 * 31.536 * 0.875 / 1.16</f>
        <v>438.17437690241837</v>
      </c>
      <c r="AM15" s="232">
        <f>CapitalCost!AM15 * 31.536 * 0.875 / 1.16</f>
        <v>438.17437690241837</v>
      </c>
      <c r="AN15" s="232">
        <f>CapitalCost!AN15 * 31.536 * 0.875 / 1.16</f>
        <v>438.17437690241837</v>
      </c>
      <c r="AO15" s="232">
        <f>CapitalCost!AO15 * 31.536 * 0.875 / 1.16</f>
        <v>438.17437690241837</v>
      </c>
      <c r="AP15" s="232">
        <f>CapitalCost!AP15 * 31.536 * 0.875 / 1.16</f>
        <v>438.17437690241837</v>
      </c>
      <c r="AQ15" s="232">
        <f>CapitalCost!AQ15 * 31.536 * 0.875 / 1.16</f>
        <v>438.17437690241837</v>
      </c>
      <c r="AR15" s="232">
        <f>CapitalCost!AR15 * 31.536 * 0.875 / 1.16</f>
        <v>438.17437690241837</v>
      </c>
      <c r="AS15" s="232">
        <f>CapitalCost!AS15 * 31.536 * 0.875 / 1.16</f>
        <v>438.17437690241837</v>
      </c>
      <c r="AT15" s="232">
        <f>CapitalCost!AT15 * 31.536 * 0.875 / 1.16</f>
        <v>438.17437690241837</v>
      </c>
      <c r="AU15" s="249">
        <f>CapitalCost!AU15 * 31.536 * 0.875 / 1.16</f>
        <v>438.17437690241837</v>
      </c>
      <c r="AV15" s="71" t="s">
        <v>141</v>
      </c>
      <c r="AW15" s="47" t="s">
        <v>136</v>
      </c>
      <c r="AX15" s="49"/>
    </row>
    <row r="16" spans="1:53" ht="19.95" customHeight="1" x14ac:dyDescent="0.3">
      <c r="A16" s="34" t="s">
        <v>113</v>
      </c>
      <c r="B16" s="250">
        <f>CapitalCost!B16 * 31.536 * 0.875 / 1.16</f>
        <v>368.76061422480751</v>
      </c>
      <c r="C16" s="240">
        <f>CapitalCost!C16 * 31.536 * 0.875 / 1.16</f>
        <v>368.76061422480751</v>
      </c>
      <c r="D16" s="240">
        <f>CapitalCost!D16 * 31.536 * 0.875 / 1.16</f>
        <v>368.76061422480751</v>
      </c>
      <c r="E16" s="240">
        <f>CapitalCost!E16 * 31.536 * 0.875 / 1.16</f>
        <v>368.76061422480751</v>
      </c>
      <c r="F16" s="240">
        <f>CapitalCost!F16 * 31.536 * 0.875 / 1.16</f>
        <v>368.76061422480751</v>
      </c>
      <c r="G16" s="240">
        <f>CapitalCost!G16 * 31.536 * 0.875 / 1.16</f>
        <v>368.76061422480751</v>
      </c>
      <c r="H16" s="240">
        <f>CapitalCost!H16 * 31.536 * 0.875 / 1.16</f>
        <v>368.76061422480751</v>
      </c>
      <c r="I16" s="240">
        <f>CapitalCost!I16 * 31.536 * 0.875 / 1.16</f>
        <v>368.76061422480751</v>
      </c>
      <c r="J16" s="240">
        <f>CapitalCost!J16 * 31.536 * 0.875 / 1.16</f>
        <v>368.76061422480751</v>
      </c>
      <c r="K16" s="240">
        <f>CapitalCost!K16 * 31.536 * 0.875 / 1.16</f>
        <v>368.76061422480751</v>
      </c>
      <c r="L16" s="240">
        <f>CapitalCost!L16 * 31.536 * 0.875 / 1.16</f>
        <v>368.76061422480751</v>
      </c>
      <c r="M16" s="240">
        <f>CapitalCost!M16 * 31.536 * 0.875 / 1.16</f>
        <v>368.76061422480751</v>
      </c>
      <c r="N16" s="240">
        <f>CapitalCost!N16 * 31.536 * 0.875 / 1.16</f>
        <v>368.76061422480751</v>
      </c>
      <c r="O16" s="240">
        <f>CapitalCost!O16 * 31.536 * 0.875 / 1.16</f>
        <v>368.76061422480751</v>
      </c>
      <c r="P16" s="240">
        <f>CapitalCost!P16 * 31.536 * 0.875 / 1.16</f>
        <v>368.76061422480751</v>
      </c>
      <c r="Q16" s="240">
        <f>CapitalCost!Q16 * 31.536 * 0.875 / 1.16</f>
        <v>368.76061422480751</v>
      </c>
      <c r="R16" s="240">
        <f>CapitalCost!R16 * 31.536 * 0.875 / 1.16</f>
        <v>368.76061422480751</v>
      </c>
      <c r="S16" s="240">
        <f>CapitalCost!S16 * 31.536 * 0.875 / 1.16</f>
        <v>368.76061422480751</v>
      </c>
      <c r="T16" s="240">
        <f>CapitalCost!T16 * 31.536 * 0.875 / 1.16</f>
        <v>368.76061422480751</v>
      </c>
      <c r="U16" s="240">
        <f>CapitalCost!U16 * 31.536 * 0.875 / 1.16</f>
        <v>368.76061422480751</v>
      </c>
      <c r="V16" s="240">
        <f>CapitalCost!V16 * 31.536 * 0.875 / 1.16</f>
        <v>368.76061422480751</v>
      </c>
      <c r="W16" s="240">
        <f>CapitalCost!W16 * 31.536 * 0.875 / 1.16</f>
        <v>368.76061422480751</v>
      </c>
      <c r="X16" s="240">
        <f>CapitalCost!X16 * 31.536 * 0.875 / 1.16</f>
        <v>368.76061422480751</v>
      </c>
      <c r="Y16" s="240">
        <f>CapitalCost!Y16 * 31.536 * 0.875 / 1.16</f>
        <v>368.76061422480751</v>
      </c>
      <c r="Z16" s="240">
        <f>CapitalCost!Z16 * 31.536 * 0.875 / 1.16</f>
        <v>368.76061422480751</v>
      </c>
      <c r="AA16" s="240">
        <f>CapitalCost!AA16 * 31.536 * 0.875 / 1.16</f>
        <v>368.76061422480751</v>
      </c>
      <c r="AB16" s="240">
        <f>CapitalCost!AB16 * 31.536 * 0.875 / 1.16</f>
        <v>368.76061422480751</v>
      </c>
      <c r="AC16" s="240">
        <f>CapitalCost!AC16 * 31.536 * 0.875 / 1.16</f>
        <v>368.76061422480751</v>
      </c>
      <c r="AD16" s="240">
        <f>CapitalCost!AD16 * 31.536 * 0.875 / 1.16</f>
        <v>368.76061422480751</v>
      </c>
      <c r="AE16" s="240">
        <f>CapitalCost!AE16 * 31.536 * 0.875 / 1.16</f>
        <v>368.76061422480751</v>
      </c>
      <c r="AF16" s="240">
        <f>CapitalCost!AF16 * 31.536 * 0.875 / 1.16</f>
        <v>368.76061422480751</v>
      </c>
      <c r="AG16" s="240">
        <f>CapitalCost!AG16 * 31.536 * 0.875 / 1.16</f>
        <v>368.76061422480751</v>
      </c>
      <c r="AH16" s="240">
        <f>CapitalCost!AH16 * 31.536 * 0.875 / 1.16</f>
        <v>368.76061422480751</v>
      </c>
      <c r="AI16" s="240">
        <f>CapitalCost!AI16 * 31.536 * 0.875 / 1.16</f>
        <v>368.76061422480751</v>
      </c>
      <c r="AJ16" s="240">
        <f>CapitalCost!AJ16 * 31.536 * 0.875 / 1.16</f>
        <v>368.76061422480751</v>
      </c>
      <c r="AK16" s="240">
        <f>CapitalCost!AK16 * 31.536 * 0.875 / 1.16</f>
        <v>368.76061422480751</v>
      </c>
      <c r="AL16" s="240">
        <f>CapitalCost!AL16 * 31.536 * 0.875 / 1.16</f>
        <v>368.76061422480751</v>
      </c>
      <c r="AM16" s="240">
        <f>CapitalCost!AM16 * 31.536 * 0.875 / 1.16</f>
        <v>368.76061422480751</v>
      </c>
      <c r="AN16" s="240">
        <f>CapitalCost!AN16 * 31.536 * 0.875 / 1.16</f>
        <v>368.76061422480751</v>
      </c>
      <c r="AO16" s="240">
        <f>CapitalCost!AO16 * 31.536 * 0.875 / 1.16</f>
        <v>368.76061422480751</v>
      </c>
      <c r="AP16" s="240">
        <f>CapitalCost!AP16 * 31.536 * 0.875 / 1.16</f>
        <v>368.76061422480751</v>
      </c>
      <c r="AQ16" s="240">
        <f>CapitalCost!AQ16 * 31.536 * 0.875 / 1.16</f>
        <v>368.76061422480751</v>
      </c>
      <c r="AR16" s="240">
        <f>CapitalCost!AR16 * 31.536 * 0.875 / 1.16</f>
        <v>368.76061422480751</v>
      </c>
      <c r="AS16" s="240">
        <f>CapitalCost!AS16 * 31.536 * 0.875 / 1.16</f>
        <v>368.76061422480751</v>
      </c>
      <c r="AT16" s="240">
        <f>CapitalCost!AT16 * 31.536 * 0.875 / 1.16</f>
        <v>368.76061422480751</v>
      </c>
      <c r="AU16" s="251">
        <f>CapitalCost!AU16 * 31.536 * 0.875 / 1.16</f>
        <v>368.76061422480751</v>
      </c>
      <c r="AV16" s="67" t="s">
        <v>141</v>
      </c>
      <c r="AX16" s="49"/>
    </row>
    <row r="17" spans="1:50" ht="19.95" customHeight="1" x14ac:dyDescent="0.3">
      <c r="A17" s="34" t="s">
        <v>114</v>
      </c>
      <c r="B17" s="250">
        <f>CapitalCost!B17 * 31.536 * 0.875 / 1.16</f>
        <v>366.09085412182253</v>
      </c>
      <c r="C17" s="240">
        <f>CapitalCost!C17 * 31.536 * 0.875 / 1.16</f>
        <v>366.09085412182253</v>
      </c>
      <c r="D17" s="240">
        <f>CapitalCost!D17 * 31.536 * 0.875 / 1.16</f>
        <v>366.09085412182253</v>
      </c>
      <c r="E17" s="240">
        <f>CapitalCost!E17 * 31.536 * 0.875 / 1.16</f>
        <v>366.09085412182253</v>
      </c>
      <c r="F17" s="240">
        <f>CapitalCost!F17 * 31.536 * 0.875 / 1.16</f>
        <v>366.09085412182253</v>
      </c>
      <c r="G17" s="240">
        <f>CapitalCost!G17 * 31.536 * 0.875 / 1.16</f>
        <v>366.09085412182253</v>
      </c>
      <c r="H17" s="240">
        <f>CapitalCost!H17 * 31.536 * 0.875 / 1.16</f>
        <v>366.09085412182253</v>
      </c>
      <c r="I17" s="240">
        <f>CapitalCost!I17 * 31.536 * 0.875 / 1.16</f>
        <v>366.09085412182253</v>
      </c>
      <c r="J17" s="240">
        <f>CapitalCost!J17 * 31.536 * 0.875 / 1.16</f>
        <v>366.09085412182253</v>
      </c>
      <c r="K17" s="240">
        <f>CapitalCost!K17 * 31.536 * 0.875 / 1.16</f>
        <v>366.09085412182253</v>
      </c>
      <c r="L17" s="240">
        <f>CapitalCost!L17 * 31.536 * 0.875 / 1.16</f>
        <v>366.09085412182253</v>
      </c>
      <c r="M17" s="240">
        <f>CapitalCost!M17 * 31.536 * 0.875 / 1.16</f>
        <v>366.09085412182253</v>
      </c>
      <c r="N17" s="240">
        <f>CapitalCost!N17 * 31.536 * 0.875 / 1.16</f>
        <v>366.09085412182253</v>
      </c>
      <c r="O17" s="240">
        <f>CapitalCost!O17 * 31.536 * 0.875 / 1.16</f>
        <v>366.09085412182253</v>
      </c>
      <c r="P17" s="240">
        <f>CapitalCost!P17 * 31.536 * 0.875 / 1.16</f>
        <v>366.09085412182253</v>
      </c>
      <c r="Q17" s="240">
        <f>CapitalCost!Q17 * 31.536 * 0.875 / 1.16</f>
        <v>366.09085412182253</v>
      </c>
      <c r="R17" s="240">
        <f>CapitalCost!R17 * 31.536 * 0.875 / 1.16</f>
        <v>366.09085412182253</v>
      </c>
      <c r="S17" s="240">
        <f>CapitalCost!S17 * 31.536 * 0.875 / 1.16</f>
        <v>366.09085412182253</v>
      </c>
      <c r="T17" s="240">
        <f>CapitalCost!T17 * 31.536 * 0.875 / 1.16</f>
        <v>366.09085412182253</v>
      </c>
      <c r="U17" s="240">
        <f>CapitalCost!U17 * 31.536 * 0.875 / 1.16</f>
        <v>366.09085412182253</v>
      </c>
      <c r="V17" s="240">
        <f>CapitalCost!V17 * 31.536 * 0.875 / 1.16</f>
        <v>366.09085412182253</v>
      </c>
      <c r="W17" s="240">
        <f>CapitalCost!W17 * 31.536 * 0.875 / 1.16</f>
        <v>366.09085412182253</v>
      </c>
      <c r="X17" s="240">
        <f>CapitalCost!X17 * 31.536 * 0.875 / 1.16</f>
        <v>366.09085412182253</v>
      </c>
      <c r="Y17" s="240">
        <f>CapitalCost!Y17 * 31.536 * 0.875 / 1.16</f>
        <v>366.09085412182253</v>
      </c>
      <c r="Z17" s="240">
        <f>CapitalCost!Z17 * 31.536 * 0.875 / 1.16</f>
        <v>366.09085412182253</v>
      </c>
      <c r="AA17" s="240">
        <f>CapitalCost!AA17 * 31.536 * 0.875 / 1.16</f>
        <v>366.09085412182253</v>
      </c>
      <c r="AB17" s="240">
        <f>CapitalCost!AB17 * 31.536 * 0.875 / 1.16</f>
        <v>366.09085412182253</v>
      </c>
      <c r="AC17" s="240">
        <f>CapitalCost!AC17 * 31.536 * 0.875 / 1.16</f>
        <v>366.09085412182253</v>
      </c>
      <c r="AD17" s="240">
        <f>CapitalCost!AD17 * 31.536 * 0.875 / 1.16</f>
        <v>366.09085412182253</v>
      </c>
      <c r="AE17" s="240">
        <f>CapitalCost!AE17 * 31.536 * 0.875 / 1.16</f>
        <v>366.09085412182253</v>
      </c>
      <c r="AF17" s="240">
        <f>CapitalCost!AF17 * 31.536 * 0.875 / 1.16</f>
        <v>366.09085412182253</v>
      </c>
      <c r="AG17" s="240">
        <f>CapitalCost!AG17 * 31.536 * 0.875 / 1.16</f>
        <v>366.09085412182253</v>
      </c>
      <c r="AH17" s="240">
        <f>CapitalCost!AH17 * 31.536 * 0.875 / 1.16</f>
        <v>366.09085412182253</v>
      </c>
      <c r="AI17" s="240">
        <f>CapitalCost!AI17 * 31.536 * 0.875 / 1.16</f>
        <v>366.09085412182253</v>
      </c>
      <c r="AJ17" s="240">
        <f>CapitalCost!AJ17 * 31.536 * 0.875 / 1.16</f>
        <v>366.09085412182253</v>
      </c>
      <c r="AK17" s="240">
        <f>CapitalCost!AK17 * 31.536 * 0.875 / 1.16</f>
        <v>366.09085412182253</v>
      </c>
      <c r="AL17" s="240">
        <f>CapitalCost!AL17 * 31.536 * 0.875 / 1.16</f>
        <v>366.09085412182253</v>
      </c>
      <c r="AM17" s="240">
        <f>CapitalCost!AM17 * 31.536 * 0.875 / 1.16</f>
        <v>366.09085412182253</v>
      </c>
      <c r="AN17" s="240">
        <f>CapitalCost!AN17 * 31.536 * 0.875 / 1.16</f>
        <v>366.09085412182253</v>
      </c>
      <c r="AO17" s="240">
        <f>CapitalCost!AO17 * 31.536 * 0.875 / 1.16</f>
        <v>366.09085412182253</v>
      </c>
      <c r="AP17" s="240">
        <f>CapitalCost!AP17 * 31.536 * 0.875 / 1.16</f>
        <v>366.09085412182253</v>
      </c>
      <c r="AQ17" s="240">
        <f>CapitalCost!AQ17 * 31.536 * 0.875 / 1.16</f>
        <v>366.09085412182253</v>
      </c>
      <c r="AR17" s="240">
        <f>CapitalCost!AR17 * 31.536 * 0.875 / 1.16</f>
        <v>366.09085412182253</v>
      </c>
      <c r="AS17" s="240">
        <f>CapitalCost!AS17 * 31.536 * 0.875 / 1.16</f>
        <v>366.09085412182253</v>
      </c>
      <c r="AT17" s="240">
        <f>CapitalCost!AT17 * 31.536 * 0.875 / 1.16</f>
        <v>366.09085412182253</v>
      </c>
      <c r="AU17" s="251">
        <f>CapitalCost!AU17 * 31.536 * 0.875 / 1.16</f>
        <v>366.09085412182253</v>
      </c>
      <c r="AV17" s="67" t="s">
        <v>141</v>
      </c>
      <c r="AX17" s="49"/>
    </row>
    <row r="18" spans="1:50" ht="19.95" customHeight="1" x14ac:dyDescent="0.3">
      <c r="A18" s="34" t="s">
        <v>115</v>
      </c>
      <c r="B18" s="250">
        <f>CapitalCost!B18 * 31.536 * 0.875 / 1.16</f>
        <v>340.06069311771847</v>
      </c>
      <c r="C18" s="240">
        <f>CapitalCost!C18 * 31.536 * 0.875 / 1.16</f>
        <v>340.06069311771847</v>
      </c>
      <c r="D18" s="240">
        <f>CapitalCost!D18 * 31.536 * 0.875 / 1.16</f>
        <v>340.06069311771847</v>
      </c>
      <c r="E18" s="240">
        <f>CapitalCost!E18 * 31.536 * 0.875 / 1.16</f>
        <v>340.06069311771847</v>
      </c>
      <c r="F18" s="240">
        <f>CapitalCost!F18 * 31.536 * 0.875 / 1.16</f>
        <v>340.06069311771847</v>
      </c>
      <c r="G18" s="240">
        <f>CapitalCost!G18 * 31.536 * 0.875 / 1.16</f>
        <v>340.06069311771847</v>
      </c>
      <c r="H18" s="240">
        <f>CapitalCost!H18 * 31.536 * 0.875 / 1.16</f>
        <v>340.06069311771847</v>
      </c>
      <c r="I18" s="240">
        <f>CapitalCost!I18 * 31.536 * 0.875 / 1.16</f>
        <v>340.06069311771847</v>
      </c>
      <c r="J18" s="240">
        <f>CapitalCost!J18 * 31.536 * 0.875 / 1.16</f>
        <v>340.06069311771847</v>
      </c>
      <c r="K18" s="240">
        <f>CapitalCost!K18 * 31.536 * 0.875 / 1.16</f>
        <v>340.06069311771847</v>
      </c>
      <c r="L18" s="240">
        <f>CapitalCost!L18 * 31.536 * 0.875 / 1.16</f>
        <v>340.06069311771847</v>
      </c>
      <c r="M18" s="240">
        <f>CapitalCost!M18 * 31.536 * 0.875 / 1.16</f>
        <v>340.06069311771847</v>
      </c>
      <c r="N18" s="240">
        <f>CapitalCost!N18 * 31.536 * 0.875 / 1.16</f>
        <v>340.06069311771847</v>
      </c>
      <c r="O18" s="240">
        <f>CapitalCost!O18 * 31.536 * 0.875 / 1.16</f>
        <v>340.06069311771847</v>
      </c>
      <c r="P18" s="240">
        <f>CapitalCost!P18 * 31.536 * 0.875 / 1.16</f>
        <v>340.06069311771847</v>
      </c>
      <c r="Q18" s="240">
        <f>CapitalCost!Q18 * 31.536 * 0.875 / 1.16</f>
        <v>340.06069311771847</v>
      </c>
      <c r="R18" s="240">
        <f>CapitalCost!R18 * 31.536 * 0.875 / 1.16</f>
        <v>340.06069311771847</v>
      </c>
      <c r="S18" s="240">
        <f>CapitalCost!S18 * 31.536 * 0.875 / 1.16</f>
        <v>340.06069311771847</v>
      </c>
      <c r="T18" s="240">
        <f>CapitalCost!T18 * 31.536 * 0.875 / 1.16</f>
        <v>340.06069311771847</v>
      </c>
      <c r="U18" s="240">
        <f>CapitalCost!U18 * 31.536 * 0.875 / 1.16</f>
        <v>340.06069311771847</v>
      </c>
      <c r="V18" s="240">
        <f>CapitalCost!V18 * 31.536 * 0.875 / 1.16</f>
        <v>340.06069311771847</v>
      </c>
      <c r="W18" s="240">
        <f>CapitalCost!W18 * 31.536 * 0.875 / 1.16</f>
        <v>340.06069311771847</v>
      </c>
      <c r="X18" s="240">
        <f>CapitalCost!X18 * 31.536 * 0.875 / 1.16</f>
        <v>340.06069311771847</v>
      </c>
      <c r="Y18" s="240">
        <f>CapitalCost!Y18 * 31.536 * 0.875 / 1.16</f>
        <v>340.06069311771847</v>
      </c>
      <c r="Z18" s="240">
        <f>CapitalCost!Z18 * 31.536 * 0.875 / 1.16</f>
        <v>340.06069311771847</v>
      </c>
      <c r="AA18" s="240">
        <f>CapitalCost!AA18 * 31.536 * 0.875 / 1.16</f>
        <v>340.06069311771847</v>
      </c>
      <c r="AB18" s="240">
        <f>CapitalCost!AB18 * 31.536 * 0.875 / 1.16</f>
        <v>340.06069311771847</v>
      </c>
      <c r="AC18" s="240">
        <f>CapitalCost!AC18 * 31.536 * 0.875 / 1.16</f>
        <v>340.06069311771847</v>
      </c>
      <c r="AD18" s="240">
        <f>CapitalCost!AD18 * 31.536 * 0.875 / 1.16</f>
        <v>340.06069311771847</v>
      </c>
      <c r="AE18" s="240">
        <f>CapitalCost!AE18 * 31.536 * 0.875 / 1.16</f>
        <v>340.06069311771847</v>
      </c>
      <c r="AF18" s="240">
        <f>CapitalCost!AF18 * 31.536 * 0.875 / 1.16</f>
        <v>340.06069311771847</v>
      </c>
      <c r="AG18" s="240">
        <f>CapitalCost!AG18 * 31.536 * 0.875 / 1.16</f>
        <v>340.06069311771847</v>
      </c>
      <c r="AH18" s="240">
        <f>CapitalCost!AH18 * 31.536 * 0.875 / 1.16</f>
        <v>340.06069311771847</v>
      </c>
      <c r="AI18" s="240">
        <f>CapitalCost!AI18 * 31.536 * 0.875 / 1.16</f>
        <v>340.06069311771847</v>
      </c>
      <c r="AJ18" s="240">
        <f>CapitalCost!AJ18 * 31.536 * 0.875 / 1.16</f>
        <v>340.06069311771847</v>
      </c>
      <c r="AK18" s="240">
        <f>CapitalCost!AK18 * 31.536 * 0.875 / 1.16</f>
        <v>340.06069311771847</v>
      </c>
      <c r="AL18" s="240">
        <f>CapitalCost!AL18 * 31.536 * 0.875 / 1.16</f>
        <v>340.06069311771847</v>
      </c>
      <c r="AM18" s="240">
        <f>CapitalCost!AM18 * 31.536 * 0.875 / 1.16</f>
        <v>340.06069311771847</v>
      </c>
      <c r="AN18" s="240">
        <f>CapitalCost!AN18 * 31.536 * 0.875 / 1.16</f>
        <v>340.06069311771847</v>
      </c>
      <c r="AO18" s="240">
        <f>CapitalCost!AO18 * 31.536 * 0.875 / 1.16</f>
        <v>340.06069311771847</v>
      </c>
      <c r="AP18" s="240">
        <f>CapitalCost!AP18 * 31.536 * 0.875 / 1.16</f>
        <v>340.06069311771847</v>
      </c>
      <c r="AQ18" s="240">
        <f>CapitalCost!AQ18 * 31.536 * 0.875 / 1.16</f>
        <v>340.06069311771847</v>
      </c>
      <c r="AR18" s="240">
        <f>CapitalCost!AR18 * 31.536 * 0.875 / 1.16</f>
        <v>340.06069311771847</v>
      </c>
      <c r="AS18" s="240">
        <f>CapitalCost!AS18 * 31.536 * 0.875 / 1.16</f>
        <v>340.06069311771847</v>
      </c>
      <c r="AT18" s="240">
        <f>CapitalCost!AT18 * 31.536 * 0.875 / 1.16</f>
        <v>340.06069311771847</v>
      </c>
      <c r="AU18" s="251">
        <f>CapitalCost!AU18 * 31.536 * 0.875 / 1.16</f>
        <v>340.06069311771847</v>
      </c>
      <c r="AV18" s="67" t="s">
        <v>141</v>
      </c>
      <c r="AX18" s="49"/>
    </row>
    <row r="19" spans="1:50" ht="19.95" customHeight="1" thickBot="1" x14ac:dyDescent="0.35">
      <c r="A19" s="30" t="s">
        <v>116</v>
      </c>
      <c r="B19" s="252">
        <f>CapitalCost!B19 * 31.536 * 0.875 / 1.16</f>
        <v>280.99225083917457</v>
      </c>
      <c r="C19" s="236">
        <f>CapitalCost!C19 * 31.536 * 0.875 / 1.16</f>
        <v>280.99225083917457</v>
      </c>
      <c r="D19" s="236">
        <f>CapitalCost!D19 * 31.536 * 0.875 / 1.16</f>
        <v>280.99225083917457</v>
      </c>
      <c r="E19" s="236">
        <f>CapitalCost!E19 * 31.536 * 0.875 / 1.16</f>
        <v>280.99225083917457</v>
      </c>
      <c r="F19" s="236">
        <f>CapitalCost!F19 * 31.536 * 0.875 / 1.16</f>
        <v>280.99225083917457</v>
      </c>
      <c r="G19" s="236">
        <f>CapitalCost!G19 * 31.536 * 0.875 / 1.16</f>
        <v>280.99225083917457</v>
      </c>
      <c r="H19" s="236">
        <f>CapitalCost!H19 * 31.536 * 0.875 / 1.16</f>
        <v>280.99225083917457</v>
      </c>
      <c r="I19" s="236">
        <f>CapitalCost!I19 * 31.536 * 0.875 / 1.16</f>
        <v>280.99225083917457</v>
      </c>
      <c r="J19" s="236">
        <f>CapitalCost!J19 * 31.536 * 0.875 / 1.16</f>
        <v>280.99225083917457</v>
      </c>
      <c r="K19" s="236">
        <f>CapitalCost!K19 * 31.536 * 0.875 / 1.16</f>
        <v>280.99225083917457</v>
      </c>
      <c r="L19" s="236">
        <f>CapitalCost!L19 * 31.536 * 0.875 / 1.16</f>
        <v>280.99225083917457</v>
      </c>
      <c r="M19" s="236">
        <f>CapitalCost!M19 * 31.536 * 0.875 / 1.16</f>
        <v>280.99225083917457</v>
      </c>
      <c r="N19" s="236">
        <f>CapitalCost!N19 * 31.536 * 0.875 / 1.16</f>
        <v>280.99225083917457</v>
      </c>
      <c r="O19" s="236">
        <f>CapitalCost!O19 * 31.536 * 0.875 / 1.16</f>
        <v>280.99225083917457</v>
      </c>
      <c r="P19" s="236">
        <f>CapitalCost!P19 * 31.536 * 0.875 / 1.16</f>
        <v>280.99225083917457</v>
      </c>
      <c r="Q19" s="236">
        <f>CapitalCost!Q19 * 31.536 * 0.875 / 1.16</f>
        <v>280.99225083917457</v>
      </c>
      <c r="R19" s="236">
        <f>CapitalCost!R19 * 31.536 * 0.875 / 1.16</f>
        <v>280.99225083917457</v>
      </c>
      <c r="S19" s="236">
        <f>CapitalCost!S19 * 31.536 * 0.875 / 1.16</f>
        <v>280.99225083917457</v>
      </c>
      <c r="T19" s="236">
        <f>CapitalCost!T19 * 31.536 * 0.875 / 1.16</f>
        <v>280.99225083917457</v>
      </c>
      <c r="U19" s="236">
        <f>CapitalCost!U19 * 31.536 * 0.875 / 1.16</f>
        <v>280.99225083917457</v>
      </c>
      <c r="V19" s="236">
        <f>CapitalCost!V19 * 31.536 * 0.875 / 1.16</f>
        <v>280.99225083917457</v>
      </c>
      <c r="W19" s="236">
        <f>CapitalCost!W19 * 31.536 * 0.875 / 1.16</f>
        <v>280.99225083917457</v>
      </c>
      <c r="X19" s="236">
        <f>CapitalCost!X19 * 31.536 * 0.875 / 1.16</f>
        <v>280.99225083917457</v>
      </c>
      <c r="Y19" s="236">
        <f>CapitalCost!Y19 * 31.536 * 0.875 / 1.16</f>
        <v>280.99225083917457</v>
      </c>
      <c r="Z19" s="236">
        <f>CapitalCost!Z19 * 31.536 * 0.875 / 1.16</f>
        <v>280.99225083917457</v>
      </c>
      <c r="AA19" s="236">
        <f>CapitalCost!AA19 * 31.536 * 0.875 / 1.16</f>
        <v>280.99225083917457</v>
      </c>
      <c r="AB19" s="236">
        <f>CapitalCost!AB19 * 31.536 * 0.875 / 1.16</f>
        <v>280.99225083917457</v>
      </c>
      <c r="AC19" s="236">
        <f>CapitalCost!AC19 * 31.536 * 0.875 / 1.16</f>
        <v>280.99225083917457</v>
      </c>
      <c r="AD19" s="236">
        <f>CapitalCost!AD19 * 31.536 * 0.875 / 1.16</f>
        <v>280.99225083917457</v>
      </c>
      <c r="AE19" s="236">
        <f>CapitalCost!AE19 * 31.536 * 0.875 / 1.16</f>
        <v>280.99225083917457</v>
      </c>
      <c r="AF19" s="236">
        <f>CapitalCost!AF19 * 31.536 * 0.875 / 1.16</f>
        <v>280.99225083917457</v>
      </c>
      <c r="AG19" s="236">
        <f>CapitalCost!AG19 * 31.536 * 0.875 / 1.16</f>
        <v>280.99225083917457</v>
      </c>
      <c r="AH19" s="236">
        <f>CapitalCost!AH19 * 31.536 * 0.875 / 1.16</f>
        <v>280.99225083917457</v>
      </c>
      <c r="AI19" s="236">
        <f>CapitalCost!AI19 * 31.536 * 0.875 / 1.16</f>
        <v>280.99225083917457</v>
      </c>
      <c r="AJ19" s="236">
        <f>CapitalCost!AJ19 * 31.536 * 0.875 / 1.16</f>
        <v>280.99225083917457</v>
      </c>
      <c r="AK19" s="236">
        <f>CapitalCost!AK19 * 31.536 * 0.875 / 1.16</f>
        <v>280.99225083917457</v>
      </c>
      <c r="AL19" s="236">
        <f>CapitalCost!AL19 * 31.536 * 0.875 / 1.16</f>
        <v>280.99225083917457</v>
      </c>
      <c r="AM19" s="236">
        <f>CapitalCost!AM19 * 31.536 * 0.875 / 1.16</f>
        <v>280.99225083917457</v>
      </c>
      <c r="AN19" s="236">
        <f>CapitalCost!AN19 * 31.536 * 0.875 / 1.16</f>
        <v>280.99225083917457</v>
      </c>
      <c r="AO19" s="236">
        <f>CapitalCost!AO19 * 31.536 * 0.875 / 1.16</f>
        <v>280.99225083917457</v>
      </c>
      <c r="AP19" s="236">
        <f>CapitalCost!AP19 * 31.536 * 0.875 / 1.16</f>
        <v>280.99225083917457</v>
      </c>
      <c r="AQ19" s="236">
        <f>CapitalCost!AQ19 * 31.536 * 0.875 / 1.16</f>
        <v>280.99225083917457</v>
      </c>
      <c r="AR19" s="236">
        <f>CapitalCost!AR19 * 31.536 * 0.875 / 1.16</f>
        <v>280.99225083917457</v>
      </c>
      <c r="AS19" s="236">
        <f>CapitalCost!AS19 * 31.536 * 0.875 / 1.16</f>
        <v>280.99225083917457</v>
      </c>
      <c r="AT19" s="236">
        <f>CapitalCost!AT19 * 31.536 * 0.875 / 1.16</f>
        <v>280.99225083917457</v>
      </c>
      <c r="AU19" s="253">
        <f>CapitalCost!AU19 * 31.536 * 0.875 / 1.16</f>
        <v>280.99225083917457</v>
      </c>
      <c r="AV19" s="72" t="s">
        <v>141</v>
      </c>
      <c r="AX19" s="49"/>
    </row>
    <row r="20" spans="1:50" ht="19.95" customHeight="1" thickBot="1" x14ac:dyDescent="0.35">
      <c r="A20" s="87" t="s">
        <v>180</v>
      </c>
      <c r="B20" s="254">
        <f>CapitalCost!B20 * 31.536 * 0.875 / 1.16</f>
        <v>0</v>
      </c>
      <c r="C20" s="255">
        <f>CapitalCost!C20 * 31.536 * 0.875 / 1.16</f>
        <v>0</v>
      </c>
      <c r="D20" s="255">
        <f>CapitalCost!D20 * 31.536 * 0.875 / 1.16</f>
        <v>0</v>
      </c>
      <c r="E20" s="255">
        <f>CapitalCost!E20 * 31.536 * 0.875 / 1.16</f>
        <v>0</v>
      </c>
      <c r="F20" s="255">
        <f>CapitalCost!F20 * 31.536 * 0.875 / 1.16</f>
        <v>0</v>
      </c>
      <c r="G20" s="255">
        <f>CapitalCost!G20 * 31.536 * 0.875 / 1.16</f>
        <v>0</v>
      </c>
      <c r="H20" s="255">
        <f>CapitalCost!H20 * 31.536 * 0.875 / 1.16</f>
        <v>0</v>
      </c>
      <c r="I20" s="255">
        <f>CapitalCost!I20 * 31.536 * 0.875 / 1.16</f>
        <v>0</v>
      </c>
      <c r="J20" s="255">
        <f>CapitalCost!J20 * 31.536 * 0.875 / 1.16</f>
        <v>0</v>
      </c>
      <c r="K20" s="255">
        <f>CapitalCost!K20 * 31.536 * 0.875 / 1.16</f>
        <v>0</v>
      </c>
      <c r="L20" s="255">
        <f>CapitalCost!L20 * 31.536 * 0.875 / 1.16</f>
        <v>0</v>
      </c>
      <c r="M20" s="255">
        <f>CapitalCost!M20 * 31.536 * 0.875 / 1.16</f>
        <v>0</v>
      </c>
      <c r="N20" s="255">
        <f>CapitalCost!N20 * 31.536 * 0.875 / 1.16</f>
        <v>0</v>
      </c>
      <c r="O20" s="255">
        <f>CapitalCost!O20 * 31.536 * 0.875 / 1.16</f>
        <v>0</v>
      </c>
      <c r="P20" s="255">
        <f>CapitalCost!P20 * 31.536 * 0.875 / 1.16</f>
        <v>0</v>
      </c>
      <c r="Q20" s="255">
        <f>CapitalCost!Q20 * 31.536 * 0.875 / 1.16</f>
        <v>0</v>
      </c>
      <c r="R20" s="255">
        <f>CapitalCost!R20 * 31.536 * 0.875 / 1.16</f>
        <v>0</v>
      </c>
      <c r="S20" s="255">
        <f>CapitalCost!S20 * 31.536 * 0.875 / 1.16</f>
        <v>0</v>
      </c>
      <c r="T20" s="255">
        <f>CapitalCost!T20 * 31.536 * 0.875 / 1.16</f>
        <v>0</v>
      </c>
      <c r="U20" s="255">
        <f>CapitalCost!U20 * 31.536 * 0.875 / 1.16</f>
        <v>0</v>
      </c>
      <c r="V20" s="255">
        <f>CapitalCost!V20 * 31.536 * 0.875 / 1.16</f>
        <v>0</v>
      </c>
      <c r="W20" s="255">
        <f>CapitalCost!W20 * 31.536 * 0.875 / 1.16</f>
        <v>0</v>
      </c>
      <c r="X20" s="255">
        <f>CapitalCost!X20 * 31.536 * 0.875 / 1.16</f>
        <v>0</v>
      </c>
      <c r="Y20" s="255">
        <f>CapitalCost!Y20 * 31.536 * 0.875 / 1.16</f>
        <v>0</v>
      </c>
      <c r="Z20" s="255">
        <f>CapitalCost!Z20 * 31.536 * 0.875 / 1.16</f>
        <v>0</v>
      </c>
      <c r="AA20" s="255">
        <f>CapitalCost!AA20 * 31.536 * 0.875 / 1.16</f>
        <v>0</v>
      </c>
      <c r="AB20" s="255">
        <f>CapitalCost!AB20 * 31.536 * 0.875 / 1.16</f>
        <v>0</v>
      </c>
      <c r="AC20" s="255">
        <f>CapitalCost!AC20 * 31.536 * 0.875 / 1.16</f>
        <v>0</v>
      </c>
      <c r="AD20" s="255">
        <f>CapitalCost!AD20 * 31.536 * 0.875 / 1.16</f>
        <v>0</v>
      </c>
      <c r="AE20" s="255">
        <f>CapitalCost!AE20 * 31.536 * 0.875 / 1.16</f>
        <v>0</v>
      </c>
      <c r="AF20" s="255">
        <f>CapitalCost!AF20 * 31.536 * 0.875 / 1.16</f>
        <v>0</v>
      </c>
      <c r="AG20" s="255">
        <f>CapitalCost!AG20 * 31.536 * 0.875 / 1.16</f>
        <v>0</v>
      </c>
      <c r="AH20" s="255">
        <f>CapitalCost!AH20 * 31.536 * 0.875 / 1.16</f>
        <v>0</v>
      </c>
      <c r="AI20" s="255">
        <f>CapitalCost!AI20 * 31.536 * 0.875 / 1.16</f>
        <v>0</v>
      </c>
      <c r="AJ20" s="255">
        <f>CapitalCost!AJ20 * 31.536 * 0.875 / 1.16</f>
        <v>0</v>
      </c>
      <c r="AK20" s="255">
        <f>CapitalCost!AK20 * 31.536 * 0.875 / 1.16</f>
        <v>0</v>
      </c>
      <c r="AL20" s="255">
        <f>CapitalCost!AL20 * 31.536 * 0.875 / 1.16</f>
        <v>0</v>
      </c>
      <c r="AM20" s="255">
        <f>CapitalCost!AM20 * 31.536 * 0.875 / 1.16</f>
        <v>0</v>
      </c>
      <c r="AN20" s="255">
        <f>CapitalCost!AN20 * 31.536 * 0.875 / 1.16</f>
        <v>0</v>
      </c>
      <c r="AO20" s="255">
        <f>CapitalCost!AO20 * 31.536 * 0.875 / 1.16</f>
        <v>0</v>
      </c>
      <c r="AP20" s="255">
        <f>CapitalCost!AP20 * 31.536 * 0.875 / 1.16</f>
        <v>0</v>
      </c>
      <c r="AQ20" s="255">
        <f>CapitalCost!AQ20 * 31.536 * 0.875 / 1.16</f>
        <v>0</v>
      </c>
      <c r="AR20" s="255">
        <f>CapitalCost!AR20 * 31.536 * 0.875 / 1.16</f>
        <v>0</v>
      </c>
      <c r="AS20" s="255">
        <f>CapitalCost!AS20 * 31.536 * 0.875 / 1.16</f>
        <v>0</v>
      </c>
      <c r="AT20" s="255">
        <f>CapitalCost!AT20 * 31.536 * 0.875 / 1.16</f>
        <v>0</v>
      </c>
      <c r="AU20" s="256">
        <f>CapitalCost!AU20 * 31.536 * 0.875 / 1.16</f>
        <v>0</v>
      </c>
      <c r="AV20" s="54" t="s">
        <v>142</v>
      </c>
      <c r="AX20" s="49"/>
    </row>
  </sheetData>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V20"/>
  <sheetViews>
    <sheetView topLeftCell="A2" workbookViewId="0">
      <selection activeCell="A20" sqref="A20"/>
    </sheetView>
  </sheetViews>
  <sheetFormatPr defaultRowHeight="14.4" x14ac:dyDescent="0.3"/>
  <cols>
    <col min="1" max="1" width="13.109375" style="8" bestFit="1" customWidth="1"/>
    <col min="2" max="47" width="5.44140625" style="6" customWidth="1"/>
    <col min="48" max="48" width="52" customWidth="1"/>
  </cols>
  <sheetData>
    <row r="1" spans="1:48" ht="19.95" customHeight="1" thickBot="1" x14ac:dyDescent="0.35">
      <c r="A1" s="82"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1" t="s">
        <v>42</v>
      </c>
    </row>
    <row r="2" spans="1:48" ht="19.95" customHeight="1" x14ac:dyDescent="0.3">
      <c r="A2" s="90" t="s">
        <v>57</v>
      </c>
      <c r="B2" s="284">
        <f t="shared" ref="B2:F3" si="0">_xlfn.FORECAST.LINEAR(B$1,$H2:$AK2,$H$1:$AK$1)</f>
        <v>0.99800000000000022</v>
      </c>
      <c r="C2" s="284">
        <f t="shared" si="0"/>
        <v>0.99600000000000044</v>
      </c>
      <c r="D2" s="284">
        <f t="shared" si="0"/>
        <v>0.99400000000000066</v>
      </c>
      <c r="E2" s="284">
        <f t="shared" si="0"/>
        <v>0.99199999999999999</v>
      </c>
      <c r="F2" s="284">
        <f t="shared" si="0"/>
        <v>0.99000000000000021</v>
      </c>
      <c r="G2" s="284">
        <f>_xlfn.FORECAST.LINEAR(G$1,$H2:$AK2,$H$1:$AK$1)</f>
        <v>0.98800000000000043</v>
      </c>
      <c r="H2" s="91">
        <v>0.99</v>
      </c>
      <c r="I2" s="91">
        <v>0.98</v>
      </c>
      <c r="J2" s="91">
        <v>0.98</v>
      </c>
      <c r="K2" s="91">
        <v>0.98</v>
      </c>
      <c r="L2" s="91">
        <v>0.98</v>
      </c>
      <c r="M2" s="91">
        <v>0.98</v>
      </c>
      <c r="N2" s="91">
        <v>0.97</v>
      </c>
      <c r="O2" s="91">
        <v>0.97</v>
      </c>
      <c r="P2" s="91">
        <v>0.97</v>
      </c>
      <c r="Q2" s="91">
        <v>0.97</v>
      </c>
      <c r="R2" s="91">
        <v>0.97</v>
      </c>
      <c r="S2" s="91">
        <v>0.96</v>
      </c>
      <c r="T2" s="91">
        <v>0.96</v>
      </c>
      <c r="U2" s="91">
        <v>0.96</v>
      </c>
      <c r="V2" s="91">
        <v>0.96</v>
      </c>
      <c r="W2" s="91">
        <v>0.96</v>
      </c>
      <c r="X2" s="91">
        <v>0.95</v>
      </c>
      <c r="Y2" s="91">
        <v>0.95</v>
      </c>
      <c r="Z2" s="91">
        <v>0.95</v>
      </c>
      <c r="AA2" s="91">
        <v>0.95</v>
      </c>
      <c r="AB2" s="91">
        <v>0.95</v>
      </c>
      <c r="AC2" s="91">
        <v>0.94</v>
      </c>
      <c r="AD2" s="91">
        <v>0.94</v>
      </c>
      <c r="AE2" s="91">
        <v>0.94</v>
      </c>
      <c r="AF2" s="91">
        <v>0.94</v>
      </c>
      <c r="AG2" s="91">
        <v>0.94</v>
      </c>
      <c r="AH2" s="91">
        <v>0.93</v>
      </c>
      <c r="AI2" s="91">
        <v>0.93</v>
      </c>
      <c r="AJ2" s="91">
        <v>0.93</v>
      </c>
      <c r="AK2" s="91">
        <v>0.93</v>
      </c>
      <c r="AL2" s="284">
        <f>_xlfn.FORECAST.LINEAR(AL$1,$H2:$AK2,$H$1:$AK$1)</f>
        <v>0.92600000000000016</v>
      </c>
      <c r="AM2" s="284">
        <f t="shared" ref="AM2:AU3" si="1">_xlfn.FORECAST.LINEAR(AM$1,$H2:$AK2,$H$1:$AK$1)</f>
        <v>0.92400000000000038</v>
      </c>
      <c r="AN2" s="284">
        <f t="shared" si="1"/>
        <v>0.9220000000000006</v>
      </c>
      <c r="AO2" s="284">
        <f t="shared" si="1"/>
        <v>0.92000000000000082</v>
      </c>
      <c r="AP2" s="284">
        <f t="shared" si="1"/>
        <v>0.91800000000000015</v>
      </c>
      <c r="AQ2" s="284">
        <f t="shared" si="1"/>
        <v>0.91600000000000037</v>
      </c>
      <c r="AR2" s="284">
        <f t="shared" si="1"/>
        <v>0.91400000000000059</v>
      </c>
      <c r="AS2" s="284">
        <f t="shared" si="1"/>
        <v>0.91200000000000081</v>
      </c>
      <c r="AT2" s="284">
        <f t="shared" si="1"/>
        <v>0.91000000000000014</v>
      </c>
      <c r="AU2" s="284">
        <f t="shared" si="1"/>
        <v>0.90800000000000036</v>
      </c>
      <c r="AV2" s="112" t="s">
        <v>107</v>
      </c>
    </row>
    <row r="3" spans="1:48" ht="19.95" customHeight="1" thickBot="1" x14ac:dyDescent="0.35">
      <c r="A3" s="81" t="s">
        <v>59</v>
      </c>
      <c r="B3" s="277">
        <f t="shared" si="0"/>
        <v>0.99800000000000022</v>
      </c>
      <c r="C3" s="277">
        <f t="shared" si="0"/>
        <v>0.99600000000000044</v>
      </c>
      <c r="D3" s="277">
        <f t="shared" si="0"/>
        <v>0.99400000000000066</v>
      </c>
      <c r="E3" s="277">
        <f t="shared" si="0"/>
        <v>0.99199999999999999</v>
      </c>
      <c r="F3" s="277">
        <f t="shared" si="0"/>
        <v>0.99000000000000021</v>
      </c>
      <c r="G3" s="277">
        <f>_xlfn.FORECAST.LINEAR(G$1,$H3:$AK3,$H$1:$AK$1)</f>
        <v>0.98800000000000043</v>
      </c>
      <c r="H3" s="93">
        <v>0.99</v>
      </c>
      <c r="I3" s="93">
        <v>0.98</v>
      </c>
      <c r="J3" s="93">
        <v>0.98</v>
      </c>
      <c r="K3" s="93">
        <v>0.98</v>
      </c>
      <c r="L3" s="93">
        <v>0.98</v>
      </c>
      <c r="M3" s="93">
        <v>0.98</v>
      </c>
      <c r="N3" s="93">
        <v>0.97</v>
      </c>
      <c r="O3" s="93">
        <v>0.97</v>
      </c>
      <c r="P3" s="93">
        <v>0.97</v>
      </c>
      <c r="Q3" s="93">
        <v>0.97</v>
      </c>
      <c r="R3" s="93">
        <v>0.97</v>
      </c>
      <c r="S3" s="93">
        <v>0.96</v>
      </c>
      <c r="T3" s="93">
        <v>0.96</v>
      </c>
      <c r="U3" s="93">
        <v>0.96</v>
      </c>
      <c r="V3" s="93">
        <v>0.96</v>
      </c>
      <c r="W3" s="93">
        <v>0.96</v>
      </c>
      <c r="X3" s="93">
        <v>0.95</v>
      </c>
      <c r="Y3" s="93">
        <v>0.95</v>
      </c>
      <c r="Z3" s="93">
        <v>0.95</v>
      </c>
      <c r="AA3" s="93">
        <v>0.95</v>
      </c>
      <c r="AB3" s="93">
        <v>0.95</v>
      </c>
      <c r="AC3" s="93">
        <v>0.94</v>
      </c>
      <c r="AD3" s="93">
        <v>0.94</v>
      </c>
      <c r="AE3" s="93">
        <v>0.94</v>
      </c>
      <c r="AF3" s="93">
        <v>0.94</v>
      </c>
      <c r="AG3" s="93">
        <v>0.94</v>
      </c>
      <c r="AH3" s="93">
        <v>0.93</v>
      </c>
      <c r="AI3" s="93">
        <v>0.93</v>
      </c>
      <c r="AJ3" s="93">
        <v>0.93</v>
      </c>
      <c r="AK3" s="93">
        <v>0.93</v>
      </c>
      <c r="AL3" s="277">
        <f>_xlfn.FORECAST.LINEAR(AL$1,$H3:$AK3,$H$1:$AK$1)</f>
        <v>0.92600000000000016</v>
      </c>
      <c r="AM3" s="277">
        <f t="shared" si="1"/>
        <v>0.92400000000000038</v>
      </c>
      <c r="AN3" s="277">
        <f t="shared" si="1"/>
        <v>0.9220000000000006</v>
      </c>
      <c r="AO3" s="277">
        <f t="shared" si="1"/>
        <v>0.92000000000000082</v>
      </c>
      <c r="AP3" s="277">
        <f t="shared" si="1"/>
        <v>0.91800000000000015</v>
      </c>
      <c r="AQ3" s="277">
        <f t="shared" si="1"/>
        <v>0.91600000000000037</v>
      </c>
      <c r="AR3" s="277">
        <f t="shared" si="1"/>
        <v>0.91400000000000059</v>
      </c>
      <c r="AS3" s="277">
        <f t="shared" si="1"/>
        <v>0.91200000000000081</v>
      </c>
      <c r="AT3" s="277">
        <f t="shared" si="1"/>
        <v>0.91000000000000014</v>
      </c>
      <c r="AU3" s="277">
        <f t="shared" si="1"/>
        <v>0.90800000000000036</v>
      </c>
      <c r="AV3" s="113" t="s">
        <v>107</v>
      </c>
    </row>
    <row r="4" spans="1:48" ht="19.95" customHeight="1" x14ac:dyDescent="0.3">
      <c r="A4" s="98" t="s">
        <v>60</v>
      </c>
      <c r="B4" s="275">
        <f t="shared" ref="B4:F4" si="2">_xlfn.FORECAST.LINEAR(B1,$H4:$AK4,$H1:$AK1)</f>
        <v>0.84784204671857744</v>
      </c>
      <c r="C4" s="275">
        <f t="shared" si="2"/>
        <v>0.84282536151279253</v>
      </c>
      <c r="D4" s="275">
        <f t="shared" si="2"/>
        <v>0.83780867630700939</v>
      </c>
      <c r="E4" s="275">
        <f t="shared" si="2"/>
        <v>0.83279199110122448</v>
      </c>
      <c r="F4" s="275">
        <f t="shared" si="2"/>
        <v>0.82777530589544135</v>
      </c>
      <c r="G4" s="275">
        <f>_xlfn.FORECAST.LINEAR(G$1,$H4:$AK4,$H1:$AK1)</f>
        <v>0.82275862068965644</v>
      </c>
      <c r="H4" s="91">
        <v>0.82</v>
      </c>
      <c r="I4" s="91">
        <v>0.81</v>
      </c>
      <c r="J4" s="91">
        <v>0.81</v>
      </c>
      <c r="K4" s="91">
        <v>0.8</v>
      </c>
      <c r="L4" s="91">
        <v>0.8</v>
      </c>
      <c r="M4" s="91">
        <v>0.79</v>
      </c>
      <c r="N4" s="91">
        <v>0.79</v>
      </c>
      <c r="O4" s="91">
        <v>0.78</v>
      </c>
      <c r="P4" s="91">
        <v>0.78</v>
      </c>
      <c r="Q4" s="91">
        <v>0.77</v>
      </c>
      <c r="R4" s="91">
        <v>0.77</v>
      </c>
      <c r="S4" s="91">
        <v>0.76</v>
      </c>
      <c r="T4" s="91">
        <v>0.76</v>
      </c>
      <c r="U4" s="91">
        <v>0.75</v>
      </c>
      <c r="V4" s="91">
        <v>0.75</v>
      </c>
      <c r="W4" s="91">
        <v>0.74</v>
      </c>
      <c r="X4" s="91">
        <v>0.74</v>
      </c>
      <c r="Y4" s="91">
        <v>0.73</v>
      </c>
      <c r="Z4" s="91">
        <v>0.73</v>
      </c>
      <c r="AA4" s="91">
        <v>0.72</v>
      </c>
      <c r="AB4" s="91">
        <v>0.72</v>
      </c>
      <c r="AC4" s="91">
        <v>0.71</v>
      </c>
      <c r="AD4" s="91">
        <v>0.71</v>
      </c>
      <c r="AE4" s="91">
        <v>0.7</v>
      </c>
      <c r="AF4" s="91">
        <v>0.7</v>
      </c>
      <c r="AG4" s="91">
        <v>0.69</v>
      </c>
      <c r="AH4" s="91">
        <v>0.69</v>
      </c>
      <c r="AI4" s="91">
        <v>0.68</v>
      </c>
      <c r="AJ4" s="91">
        <v>0.68</v>
      </c>
      <c r="AK4" s="91">
        <v>0.67</v>
      </c>
      <c r="AL4" s="275">
        <f>_xlfn.FORECAST.LINEAR(AL$1,$H4:$AK4,$H1:$AK1)</f>
        <v>0.66724137931034555</v>
      </c>
      <c r="AM4" s="275">
        <f t="shared" ref="AM4:AU4" si="3">_xlfn.FORECAST.LINEAR(AM$1,$H4:$AK4,$H1:$AK1)</f>
        <v>0.66222469410456242</v>
      </c>
      <c r="AN4" s="275">
        <f t="shared" si="3"/>
        <v>0.65720800889877751</v>
      </c>
      <c r="AO4" s="275">
        <f t="shared" si="3"/>
        <v>0.6521913236929926</v>
      </c>
      <c r="AP4" s="275">
        <f t="shared" si="3"/>
        <v>0.64717463848720946</v>
      </c>
      <c r="AQ4" s="275">
        <f t="shared" si="3"/>
        <v>0.64215795328142455</v>
      </c>
      <c r="AR4" s="275">
        <f t="shared" si="3"/>
        <v>0.63714126807564142</v>
      </c>
      <c r="AS4" s="275">
        <f t="shared" si="3"/>
        <v>0.63212458286985651</v>
      </c>
      <c r="AT4" s="275">
        <f t="shared" si="3"/>
        <v>0.6271078976640716</v>
      </c>
      <c r="AU4" s="275">
        <f t="shared" si="3"/>
        <v>0.62209121245828847</v>
      </c>
      <c r="AV4" s="112" t="s">
        <v>121</v>
      </c>
    </row>
    <row r="5" spans="1:48" ht="19.95" customHeight="1" x14ac:dyDescent="0.3">
      <c r="A5" s="88" t="s">
        <v>99</v>
      </c>
      <c r="B5" s="276">
        <f t="shared" ref="B5:F5" si="4">_xlfn.FORECAST.LINEAR(B$1,$H5:$AK5,$H1:$AK1)</f>
        <v>0.84784204671857744</v>
      </c>
      <c r="C5" s="276">
        <f t="shared" si="4"/>
        <v>0.84282536151279253</v>
      </c>
      <c r="D5" s="276">
        <f t="shared" si="4"/>
        <v>0.83780867630700939</v>
      </c>
      <c r="E5" s="276">
        <f t="shared" si="4"/>
        <v>0.83279199110122448</v>
      </c>
      <c r="F5" s="276">
        <f t="shared" si="4"/>
        <v>0.82777530589544135</v>
      </c>
      <c r="G5" s="276">
        <f>_xlfn.FORECAST.LINEAR(G$1,$H5:$AK5,$H1:$AK1)</f>
        <v>0.82275862068965644</v>
      </c>
      <c r="H5" s="18">
        <v>0.82</v>
      </c>
      <c r="I5" s="18">
        <v>0.81</v>
      </c>
      <c r="J5" s="18">
        <v>0.81</v>
      </c>
      <c r="K5" s="18">
        <v>0.8</v>
      </c>
      <c r="L5" s="18">
        <v>0.8</v>
      </c>
      <c r="M5" s="18">
        <v>0.79</v>
      </c>
      <c r="N5" s="18">
        <v>0.79</v>
      </c>
      <c r="O5" s="18">
        <v>0.78</v>
      </c>
      <c r="P5" s="18">
        <v>0.78</v>
      </c>
      <c r="Q5" s="18">
        <v>0.77</v>
      </c>
      <c r="R5" s="18">
        <v>0.77</v>
      </c>
      <c r="S5" s="18">
        <v>0.76</v>
      </c>
      <c r="T5" s="18">
        <v>0.76</v>
      </c>
      <c r="U5" s="18">
        <v>0.75</v>
      </c>
      <c r="V5" s="18">
        <v>0.75</v>
      </c>
      <c r="W5" s="18">
        <v>0.74</v>
      </c>
      <c r="X5" s="18">
        <v>0.74</v>
      </c>
      <c r="Y5" s="18">
        <v>0.73</v>
      </c>
      <c r="Z5" s="18">
        <v>0.73</v>
      </c>
      <c r="AA5" s="18">
        <v>0.72</v>
      </c>
      <c r="AB5" s="18">
        <v>0.72</v>
      </c>
      <c r="AC5" s="18">
        <v>0.71</v>
      </c>
      <c r="AD5" s="18">
        <v>0.71</v>
      </c>
      <c r="AE5" s="18">
        <v>0.7</v>
      </c>
      <c r="AF5" s="18">
        <v>0.7</v>
      </c>
      <c r="AG5" s="18">
        <v>0.69</v>
      </c>
      <c r="AH5" s="18">
        <v>0.69</v>
      </c>
      <c r="AI5" s="18">
        <v>0.68</v>
      </c>
      <c r="AJ5" s="18">
        <v>0.68</v>
      </c>
      <c r="AK5" s="18">
        <v>0.67</v>
      </c>
      <c r="AL5" s="276">
        <f>_xlfn.FORECAST.LINEAR(AL$1,$H5:$AK5,$H$1:$AK$1)</f>
        <v>0.66724137931034555</v>
      </c>
      <c r="AM5" s="276">
        <f t="shared" ref="AM5:AU5" si="5">_xlfn.FORECAST.LINEAR(AM$1,$H5:$AK5,$H1:$AK1)</f>
        <v>0.66222469410456242</v>
      </c>
      <c r="AN5" s="276">
        <f t="shared" si="5"/>
        <v>0.65720800889877751</v>
      </c>
      <c r="AO5" s="276">
        <f t="shared" si="5"/>
        <v>0.6521913236929926</v>
      </c>
      <c r="AP5" s="276">
        <f t="shared" si="5"/>
        <v>0.64717463848720946</v>
      </c>
      <c r="AQ5" s="276">
        <f t="shared" si="5"/>
        <v>0.64215795328142455</v>
      </c>
      <c r="AR5" s="276">
        <f t="shared" si="5"/>
        <v>0.63714126807564142</v>
      </c>
      <c r="AS5" s="276">
        <f t="shared" si="5"/>
        <v>0.63212458286985651</v>
      </c>
      <c r="AT5" s="276">
        <f t="shared" si="5"/>
        <v>0.6271078976640716</v>
      </c>
      <c r="AU5" s="276">
        <f t="shared" si="5"/>
        <v>0.62209121245828847</v>
      </c>
      <c r="AV5" s="114" t="s">
        <v>121</v>
      </c>
    </row>
    <row r="6" spans="1:48" ht="19.95" customHeight="1" thickBot="1" x14ac:dyDescent="0.35">
      <c r="A6" s="89" t="s">
        <v>78</v>
      </c>
      <c r="B6" s="277">
        <f t="shared" ref="B6:F6" si="6">_xlfn.FORECAST.LINEAR(B$1,$H6:$AK6,$H1:$AK1)</f>
        <v>1.3878420467185766</v>
      </c>
      <c r="C6" s="277">
        <f t="shared" si="6"/>
        <v>1.3828253615127917</v>
      </c>
      <c r="D6" s="277">
        <f t="shared" si="6"/>
        <v>1.3778086763070085</v>
      </c>
      <c r="E6" s="277">
        <f t="shared" si="6"/>
        <v>1.3727919911012236</v>
      </c>
      <c r="F6" s="277">
        <f t="shared" si="6"/>
        <v>1.3677753058954405</v>
      </c>
      <c r="G6" s="277">
        <f>_xlfn.FORECAST.LINEAR(G$1,$H6:$AK6,$H1:$AK1)</f>
        <v>1.3627586206896556</v>
      </c>
      <c r="H6" s="93">
        <v>1.36</v>
      </c>
      <c r="I6" s="93">
        <v>1.35</v>
      </c>
      <c r="J6" s="93">
        <v>1.35</v>
      </c>
      <c r="K6" s="93">
        <v>1.34</v>
      </c>
      <c r="L6" s="93">
        <v>1.34</v>
      </c>
      <c r="M6" s="93">
        <v>1.33</v>
      </c>
      <c r="N6" s="93">
        <v>1.33</v>
      </c>
      <c r="O6" s="93">
        <v>1.32</v>
      </c>
      <c r="P6" s="93">
        <v>1.32</v>
      </c>
      <c r="Q6" s="93">
        <v>1.31</v>
      </c>
      <c r="R6" s="93">
        <v>1.31</v>
      </c>
      <c r="S6" s="93">
        <v>1.3</v>
      </c>
      <c r="T6" s="93">
        <v>1.3</v>
      </c>
      <c r="U6" s="93">
        <v>1.29</v>
      </c>
      <c r="V6" s="93">
        <v>1.29</v>
      </c>
      <c r="W6" s="93">
        <v>1.28</v>
      </c>
      <c r="X6" s="93">
        <v>1.28</v>
      </c>
      <c r="Y6" s="93">
        <v>1.27</v>
      </c>
      <c r="Z6" s="93">
        <v>1.27</v>
      </c>
      <c r="AA6" s="93">
        <v>1.26</v>
      </c>
      <c r="AB6" s="93">
        <v>1.26</v>
      </c>
      <c r="AC6" s="93">
        <v>1.25</v>
      </c>
      <c r="AD6" s="93">
        <v>1.25</v>
      </c>
      <c r="AE6" s="93">
        <v>1.24</v>
      </c>
      <c r="AF6" s="93">
        <v>1.24</v>
      </c>
      <c r="AG6" s="93">
        <v>1.23</v>
      </c>
      <c r="AH6" s="93">
        <v>1.23</v>
      </c>
      <c r="AI6" s="93">
        <v>1.22</v>
      </c>
      <c r="AJ6" s="93">
        <v>1.22</v>
      </c>
      <c r="AK6" s="93">
        <v>1.21</v>
      </c>
      <c r="AL6" s="277">
        <f>_xlfn.FORECAST.LINEAR(AL$1,$H6:$AK6,$H$1:$AK$1)</f>
        <v>1.2072413793103447</v>
      </c>
      <c r="AM6" s="277">
        <f t="shared" ref="AM6:AU6" si="7">_xlfn.FORECAST.LINEAR(AM$1,$H6:$AK6,$H$1:$AK$1)</f>
        <v>1.2022246941045616</v>
      </c>
      <c r="AN6" s="277">
        <f t="shared" si="7"/>
        <v>1.1972080088987767</v>
      </c>
      <c r="AO6" s="277">
        <f t="shared" si="7"/>
        <v>1.1921913236929917</v>
      </c>
      <c r="AP6" s="277">
        <f t="shared" si="7"/>
        <v>1.1871746384872086</v>
      </c>
      <c r="AQ6" s="277">
        <f t="shared" si="7"/>
        <v>1.1821579532814237</v>
      </c>
      <c r="AR6" s="277">
        <f t="shared" si="7"/>
        <v>1.1771412680756406</v>
      </c>
      <c r="AS6" s="277">
        <f t="shared" si="7"/>
        <v>1.1721245828698557</v>
      </c>
      <c r="AT6" s="277">
        <f t="shared" si="7"/>
        <v>1.1671078976640707</v>
      </c>
      <c r="AU6" s="277">
        <f t="shared" si="7"/>
        <v>1.1620912124582876</v>
      </c>
      <c r="AV6" s="113" t="s">
        <v>121</v>
      </c>
    </row>
    <row r="7" spans="1:48" ht="19.95" customHeight="1" x14ac:dyDescent="0.3">
      <c r="A7" s="98" t="s">
        <v>85</v>
      </c>
      <c r="B7" s="100">
        <v>7.39</v>
      </c>
      <c r="C7" s="101">
        <v>7.39</v>
      </c>
      <c r="D7" s="101">
        <v>7.39</v>
      </c>
      <c r="E7" s="101">
        <v>7.39</v>
      </c>
      <c r="F7" s="101">
        <v>7.39</v>
      </c>
      <c r="G7" s="101">
        <v>7.39</v>
      </c>
      <c r="H7" s="91">
        <v>7.39</v>
      </c>
      <c r="I7" s="91">
        <v>7.39</v>
      </c>
      <c r="J7" s="91">
        <v>7.39</v>
      </c>
      <c r="K7" s="91">
        <v>7.39</v>
      </c>
      <c r="L7" s="91">
        <v>7.39</v>
      </c>
      <c r="M7" s="91">
        <v>7.39</v>
      </c>
      <c r="N7" s="91">
        <v>7.39</v>
      </c>
      <c r="O7" s="91">
        <v>7.39</v>
      </c>
      <c r="P7" s="91">
        <v>7.39</v>
      </c>
      <c r="Q7" s="91">
        <v>7.39</v>
      </c>
      <c r="R7" s="91">
        <v>7.39</v>
      </c>
      <c r="S7" s="91">
        <v>7.39</v>
      </c>
      <c r="T7" s="91">
        <v>7.39</v>
      </c>
      <c r="U7" s="91">
        <v>7.39</v>
      </c>
      <c r="V7" s="91">
        <v>7.39</v>
      </c>
      <c r="W7" s="91">
        <v>7.39</v>
      </c>
      <c r="X7" s="91">
        <v>7.39</v>
      </c>
      <c r="Y7" s="91">
        <v>7.39</v>
      </c>
      <c r="Z7" s="91">
        <v>7.39</v>
      </c>
      <c r="AA7" s="91">
        <v>7.39</v>
      </c>
      <c r="AB7" s="91">
        <v>7.39</v>
      </c>
      <c r="AC7" s="91">
        <v>7.39</v>
      </c>
      <c r="AD7" s="91">
        <v>7.39</v>
      </c>
      <c r="AE7" s="91">
        <v>7.39</v>
      </c>
      <c r="AF7" s="91">
        <v>7.39</v>
      </c>
      <c r="AG7" s="91">
        <v>7.39</v>
      </c>
      <c r="AH7" s="91">
        <v>7.39</v>
      </c>
      <c r="AI7" s="91">
        <v>7.39</v>
      </c>
      <c r="AJ7" s="91">
        <v>7.39</v>
      </c>
      <c r="AK7" s="91">
        <v>7.39</v>
      </c>
      <c r="AL7" s="101">
        <v>7.39</v>
      </c>
      <c r="AM7" s="101">
        <v>7.39</v>
      </c>
      <c r="AN7" s="101">
        <v>7.39</v>
      </c>
      <c r="AO7" s="101">
        <v>7.39</v>
      </c>
      <c r="AP7" s="101">
        <v>7.39</v>
      </c>
      <c r="AQ7" s="101">
        <v>7.39</v>
      </c>
      <c r="AR7" s="101">
        <v>7.39</v>
      </c>
      <c r="AS7" s="101">
        <v>7.39</v>
      </c>
      <c r="AT7" s="101">
        <v>7.39</v>
      </c>
      <c r="AU7" s="102">
        <v>7.39</v>
      </c>
      <c r="AV7" s="112" t="s">
        <v>109</v>
      </c>
    </row>
    <row r="8" spans="1:48" ht="19.95" customHeight="1" thickBot="1" x14ac:dyDescent="0.35">
      <c r="A8" s="89" t="s">
        <v>81</v>
      </c>
      <c r="B8" s="121">
        <v>9.67</v>
      </c>
      <c r="C8" s="122">
        <v>9.67</v>
      </c>
      <c r="D8" s="122">
        <v>9.67</v>
      </c>
      <c r="E8" s="122">
        <v>9.67</v>
      </c>
      <c r="F8" s="122">
        <v>9.67</v>
      </c>
      <c r="G8" s="122">
        <v>9.67</v>
      </c>
      <c r="H8" s="123">
        <v>9.67</v>
      </c>
      <c r="I8" s="123">
        <v>9.67</v>
      </c>
      <c r="J8" s="123">
        <v>9.67</v>
      </c>
      <c r="K8" s="123">
        <v>9.67</v>
      </c>
      <c r="L8" s="123">
        <v>9.67</v>
      </c>
      <c r="M8" s="123">
        <v>9.67</v>
      </c>
      <c r="N8" s="123">
        <v>9.67</v>
      </c>
      <c r="O8" s="123">
        <v>9.67</v>
      </c>
      <c r="P8" s="123">
        <v>9.67</v>
      </c>
      <c r="Q8" s="123">
        <v>9.67</v>
      </c>
      <c r="R8" s="123">
        <v>9.67</v>
      </c>
      <c r="S8" s="123">
        <v>9.67</v>
      </c>
      <c r="T8" s="123">
        <v>9.67</v>
      </c>
      <c r="U8" s="123">
        <v>9.67</v>
      </c>
      <c r="V8" s="123">
        <v>9.67</v>
      </c>
      <c r="W8" s="123">
        <v>9.67</v>
      </c>
      <c r="X8" s="123">
        <v>9.67</v>
      </c>
      <c r="Y8" s="123">
        <v>9.67</v>
      </c>
      <c r="Z8" s="123">
        <v>9.67</v>
      </c>
      <c r="AA8" s="123">
        <v>9.67</v>
      </c>
      <c r="AB8" s="123">
        <v>9.67</v>
      </c>
      <c r="AC8" s="123">
        <v>9.67</v>
      </c>
      <c r="AD8" s="123">
        <v>9.67</v>
      </c>
      <c r="AE8" s="123">
        <v>9.67</v>
      </c>
      <c r="AF8" s="123">
        <v>9.67</v>
      </c>
      <c r="AG8" s="123">
        <v>9.67</v>
      </c>
      <c r="AH8" s="123">
        <v>9.67</v>
      </c>
      <c r="AI8" s="123">
        <v>9.67</v>
      </c>
      <c r="AJ8" s="123">
        <v>9.67</v>
      </c>
      <c r="AK8" s="123">
        <v>9.67</v>
      </c>
      <c r="AL8" s="122">
        <v>9.67</v>
      </c>
      <c r="AM8" s="122">
        <v>9.67</v>
      </c>
      <c r="AN8" s="122">
        <v>9.67</v>
      </c>
      <c r="AO8" s="122">
        <v>9.67</v>
      </c>
      <c r="AP8" s="122">
        <v>9.67</v>
      </c>
      <c r="AQ8" s="122">
        <v>9.67</v>
      </c>
      <c r="AR8" s="122">
        <v>9.67</v>
      </c>
      <c r="AS8" s="122">
        <v>9.67</v>
      </c>
      <c r="AT8" s="122">
        <v>9.67</v>
      </c>
      <c r="AU8" s="124">
        <v>9.67</v>
      </c>
      <c r="AV8" s="113" t="s">
        <v>109</v>
      </c>
    </row>
    <row r="9" spans="1:48" ht="19.95" customHeight="1" x14ac:dyDescent="0.3">
      <c r="A9" s="98" t="s">
        <v>100</v>
      </c>
      <c r="B9" s="284">
        <f t="shared" ref="B9:F11" si="8">_xlfn.FORECAST.LINEAR(B$1,$H9:$AK9,$H$1:$AK$1)</f>
        <v>0.99800000000000022</v>
      </c>
      <c r="C9" s="284">
        <f t="shared" si="8"/>
        <v>0.99600000000000044</v>
      </c>
      <c r="D9" s="284">
        <f t="shared" si="8"/>
        <v>0.99400000000000066</v>
      </c>
      <c r="E9" s="284">
        <f t="shared" si="8"/>
        <v>0.99199999999999999</v>
      </c>
      <c r="F9" s="284">
        <f t="shared" si="8"/>
        <v>0.99000000000000021</v>
      </c>
      <c r="G9" s="284">
        <f>_xlfn.FORECAST.LINEAR(G$1,$H9:$AK9,$H$1:$AK$1)</f>
        <v>0.98800000000000043</v>
      </c>
      <c r="H9" s="91">
        <v>0.99</v>
      </c>
      <c r="I9" s="91">
        <v>0.98</v>
      </c>
      <c r="J9" s="91">
        <v>0.98</v>
      </c>
      <c r="K9" s="91">
        <v>0.98</v>
      </c>
      <c r="L9" s="91">
        <v>0.98</v>
      </c>
      <c r="M9" s="91">
        <v>0.98</v>
      </c>
      <c r="N9" s="91">
        <v>0.97</v>
      </c>
      <c r="O9" s="91">
        <v>0.97</v>
      </c>
      <c r="P9" s="91">
        <v>0.97</v>
      </c>
      <c r="Q9" s="91">
        <v>0.97</v>
      </c>
      <c r="R9" s="91">
        <v>0.97</v>
      </c>
      <c r="S9" s="91">
        <v>0.96</v>
      </c>
      <c r="T9" s="91">
        <v>0.96</v>
      </c>
      <c r="U9" s="91">
        <v>0.96</v>
      </c>
      <c r="V9" s="91">
        <v>0.96</v>
      </c>
      <c r="W9" s="91">
        <v>0.96</v>
      </c>
      <c r="X9" s="91">
        <v>0.95</v>
      </c>
      <c r="Y9" s="91">
        <v>0.95</v>
      </c>
      <c r="Z9" s="91">
        <v>0.95</v>
      </c>
      <c r="AA9" s="91">
        <v>0.95</v>
      </c>
      <c r="AB9" s="91">
        <v>0.95</v>
      </c>
      <c r="AC9" s="91">
        <v>0.94</v>
      </c>
      <c r="AD9" s="91">
        <v>0.94</v>
      </c>
      <c r="AE9" s="91">
        <v>0.94</v>
      </c>
      <c r="AF9" s="91">
        <v>0.94</v>
      </c>
      <c r="AG9" s="91">
        <v>0.94</v>
      </c>
      <c r="AH9" s="91">
        <v>0.93</v>
      </c>
      <c r="AI9" s="91">
        <v>0.93</v>
      </c>
      <c r="AJ9" s="91">
        <v>0.93</v>
      </c>
      <c r="AK9" s="278">
        <v>0.93</v>
      </c>
      <c r="AL9" s="284">
        <f>_xlfn.FORECAST.LINEAR(AL$1,$H9:$AK9,$H$1:$AK$1)</f>
        <v>0.92600000000000016</v>
      </c>
      <c r="AM9" s="284">
        <f t="shared" ref="AM9:AU11" si="9">_xlfn.FORECAST.LINEAR(AM$1,$H9:$AK9,$H$1:$AK$1)</f>
        <v>0.92400000000000038</v>
      </c>
      <c r="AN9" s="284">
        <f t="shared" si="9"/>
        <v>0.9220000000000006</v>
      </c>
      <c r="AO9" s="284">
        <f t="shared" si="9"/>
        <v>0.92000000000000082</v>
      </c>
      <c r="AP9" s="284">
        <f t="shared" si="9"/>
        <v>0.91800000000000015</v>
      </c>
      <c r="AQ9" s="284">
        <f t="shared" si="9"/>
        <v>0.91600000000000037</v>
      </c>
      <c r="AR9" s="284">
        <f t="shared" si="9"/>
        <v>0.91400000000000059</v>
      </c>
      <c r="AS9" s="284">
        <f t="shared" si="9"/>
        <v>0.91200000000000081</v>
      </c>
      <c r="AT9" s="284">
        <f t="shared" si="9"/>
        <v>0.91000000000000014</v>
      </c>
      <c r="AU9" s="285">
        <f t="shared" si="9"/>
        <v>0.90800000000000036</v>
      </c>
      <c r="AV9" s="280" t="s">
        <v>107</v>
      </c>
    </row>
    <row r="10" spans="1:48" ht="19.95" customHeight="1" x14ac:dyDescent="0.3">
      <c r="A10" s="88" t="s">
        <v>101</v>
      </c>
      <c r="B10" s="282">
        <f t="shared" si="8"/>
        <v>1.1925435669262132</v>
      </c>
      <c r="C10" s="282">
        <f t="shared" si="8"/>
        <v>1.1874601408972936</v>
      </c>
      <c r="D10" s="282">
        <f t="shared" si="8"/>
        <v>1.1823767148683721</v>
      </c>
      <c r="E10" s="282">
        <f t="shared" si="8"/>
        <v>1.1772932888394507</v>
      </c>
      <c r="F10" s="282">
        <f t="shared" si="8"/>
        <v>1.1722098628105293</v>
      </c>
      <c r="G10" s="282">
        <f t="shared" ref="G10:G11" si="10">_xlfn.FORECAST.LINEAR(G$1,$H10:$AK10,$H$1:$AK$1)</f>
        <v>1.1671264367816097</v>
      </c>
      <c r="H10" s="18">
        <v>1.1599999999999999</v>
      </c>
      <c r="I10" s="18">
        <v>1.1599999999999999</v>
      </c>
      <c r="J10" s="18">
        <v>1.1499999999999999</v>
      </c>
      <c r="K10" s="18">
        <v>1.1499999999999999</v>
      </c>
      <c r="L10" s="18">
        <v>1.1399999999999999</v>
      </c>
      <c r="M10" s="18">
        <v>1.1399999999999999</v>
      </c>
      <c r="N10" s="18">
        <v>1.1299999999999999</v>
      </c>
      <c r="O10" s="18">
        <v>1.1299999999999999</v>
      </c>
      <c r="P10" s="18">
        <v>1.1200000000000001</v>
      </c>
      <c r="Q10" s="18">
        <v>1.1200000000000001</v>
      </c>
      <c r="R10" s="18">
        <v>1.1100000000000001</v>
      </c>
      <c r="S10" s="18">
        <v>1.1100000000000001</v>
      </c>
      <c r="T10" s="18">
        <v>1.1000000000000001</v>
      </c>
      <c r="U10" s="18">
        <v>1.1000000000000001</v>
      </c>
      <c r="V10" s="18">
        <v>1.0900000000000001</v>
      </c>
      <c r="W10" s="18">
        <v>1.08</v>
      </c>
      <c r="X10" s="18">
        <v>1.08</v>
      </c>
      <c r="Y10" s="18">
        <v>1.07</v>
      </c>
      <c r="Z10" s="18">
        <v>1.07</v>
      </c>
      <c r="AA10" s="18">
        <v>1.06</v>
      </c>
      <c r="AB10" s="18">
        <v>1.06</v>
      </c>
      <c r="AC10" s="18">
        <v>1.05</v>
      </c>
      <c r="AD10" s="18">
        <v>1.05</v>
      </c>
      <c r="AE10" s="18">
        <v>1.04</v>
      </c>
      <c r="AF10" s="18">
        <v>1.04</v>
      </c>
      <c r="AG10" s="18">
        <v>1.04</v>
      </c>
      <c r="AH10" s="18">
        <v>1.03</v>
      </c>
      <c r="AI10" s="18">
        <v>1.03</v>
      </c>
      <c r="AJ10" s="18">
        <v>1.02</v>
      </c>
      <c r="AK10" s="279">
        <v>1.02</v>
      </c>
      <c r="AL10" s="282">
        <f t="shared" ref="AL10:AL11" si="11">_xlfn.FORECAST.LINEAR(AL$1,$H10:$AK10,$H$1:$AK$1)</f>
        <v>1.009540229885058</v>
      </c>
      <c r="AM10" s="282">
        <f t="shared" si="9"/>
        <v>1.0044568038561366</v>
      </c>
      <c r="AN10" s="282">
        <f t="shared" si="9"/>
        <v>0.99937337782721514</v>
      </c>
      <c r="AO10" s="282">
        <f t="shared" si="9"/>
        <v>0.99428995179829371</v>
      </c>
      <c r="AP10" s="282">
        <f t="shared" si="9"/>
        <v>0.98920652576937407</v>
      </c>
      <c r="AQ10" s="282">
        <f t="shared" si="9"/>
        <v>0.98412309974045264</v>
      </c>
      <c r="AR10" s="282">
        <f t="shared" si="9"/>
        <v>0.97903967371153122</v>
      </c>
      <c r="AS10" s="282">
        <f t="shared" si="9"/>
        <v>0.9739562476826098</v>
      </c>
      <c r="AT10" s="282">
        <f t="shared" si="9"/>
        <v>0.96887282165369015</v>
      </c>
      <c r="AU10" s="286">
        <f t="shared" si="9"/>
        <v>0.96378939562476873</v>
      </c>
      <c r="AV10" s="281" t="s">
        <v>107</v>
      </c>
    </row>
    <row r="11" spans="1:48" ht="19.95" customHeight="1" x14ac:dyDescent="0.3">
      <c r="A11" s="88" t="s">
        <v>102</v>
      </c>
      <c r="B11" s="282">
        <f t="shared" si="8"/>
        <v>1.7719644048943284</v>
      </c>
      <c r="C11" s="282">
        <f t="shared" si="8"/>
        <v>1.7658197997775318</v>
      </c>
      <c r="D11" s="282">
        <f t="shared" si="8"/>
        <v>1.7596751946607352</v>
      </c>
      <c r="E11" s="282">
        <f t="shared" si="8"/>
        <v>1.7535305895439386</v>
      </c>
      <c r="F11" s="282">
        <f t="shared" si="8"/>
        <v>1.747385984427142</v>
      </c>
      <c r="G11" s="282">
        <f t="shared" si="10"/>
        <v>1.7412413793103454</v>
      </c>
      <c r="H11" s="18">
        <v>1.74</v>
      </c>
      <c r="I11" s="18">
        <v>1.73</v>
      </c>
      <c r="J11" s="18">
        <v>1.72</v>
      </c>
      <c r="K11" s="18">
        <v>1.72</v>
      </c>
      <c r="L11" s="18">
        <v>1.71</v>
      </c>
      <c r="M11" s="18">
        <v>1.7</v>
      </c>
      <c r="N11" s="18">
        <v>1.7</v>
      </c>
      <c r="O11" s="18">
        <v>1.69</v>
      </c>
      <c r="P11" s="18">
        <v>1.69</v>
      </c>
      <c r="Q11" s="18">
        <v>1.68</v>
      </c>
      <c r="R11" s="18">
        <v>1.67</v>
      </c>
      <c r="S11" s="18">
        <v>1.67</v>
      </c>
      <c r="T11" s="18">
        <v>1.66</v>
      </c>
      <c r="U11" s="18">
        <v>1.65</v>
      </c>
      <c r="V11" s="18">
        <v>1.65</v>
      </c>
      <c r="W11" s="18">
        <v>1.64</v>
      </c>
      <c r="X11" s="18">
        <v>1.64</v>
      </c>
      <c r="Y11" s="18">
        <v>1.63</v>
      </c>
      <c r="Z11" s="18">
        <v>1.62</v>
      </c>
      <c r="AA11" s="18">
        <v>1.62</v>
      </c>
      <c r="AB11" s="18">
        <v>1.61</v>
      </c>
      <c r="AC11" s="18">
        <v>1.61</v>
      </c>
      <c r="AD11" s="18">
        <v>1.6</v>
      </c>
      <c r="AE11" s="18">
        <v>1.59</v>
      </c>
      <c r="AF11" s="18">
        <v>1.59</v>
      </c>
      <c r="AG11" s="18">
        <v>1.58</v>
      </c>
      <c r="AH11" s="18">
        <v>1.58</v>
      </c>
      <c r="AI11" s="18">
        <v>1.57</v>
      </c>
      <c r="AJ11" s="18">
        <v>1.56</v>
      </c>
      <c r="AK11" s="279">
        <v>1.56</v>
      </c>
      <c r="AL11" s="282">
        <f t="shared" si="11"/>
        <v>1.5507586206896562</v>
      </c>
      <c r="AM11" s="282">
        <f t="shared" si="9"/>
        <v>1.5446140155728596</v>
      </c>
      <c r="AN11" s="282">
        <f t="shared" si="9"/>
        <v>1.538469410456063</v>
      </c>
      <c r="AO11" s="282">
        <f t="shared" si="9"/>
        <v>1.5323248053392682</v>
      </c>
      <c r="AP11" s="282">
        <f t="shared" si="9"/>
        <v>1.5261802002224716</v>
      </c>
      <c r="AQ11" s="282">
        <f t="shared" si="9"/>
        <v>1.520035595105675</v>
      </c>
      <c r="AR11" s="282">
        <f t="shared" si="9"/>
        <v>1.5138909899888784</v>
      </c>
      <c r="AS11" s="282">
        <f t="shared" si="9"/>
        <v>1.5077463848720818</v>
      </c>
      <c r="AT11" s="282">
        <f t="shared" si="9"/>
        <v>1.5016017797552852</v>
      </c>
      <c r="AU11" s="286">
        <f t="shared" si="9"/>
        <v>1.4954571746384886</v>
      </c>
      <c r="AV11" s="281" t="s">
        <v>107</v>
      </c>
    </row>
    <row r="12" spans="1:48" ht="19.95" customHeight="1" thickBot="1" x14ac:dyDescent="0.35">
      <c r="A12" s="89" t="s">
        <v>103</v>
      </c>
      <c r="B12" s="287">
        <f t="shared" ref="B12:AU12" si="12">AVERAGE(B9:B11)</f>
        <v>1.3208359906068472</v>
      </c>
      <c r="C12" s="288">
        <f t="shared" si="12"/>
        <v>1.3164266468916086</v>
      </c>
      <c r="D12" s="288">
        <f t="shared" si="12"/>
        <v>1.3120173031763693</v>
      </c>
      <c r="E12" s="288">
        <f t="shared" si="12"/>
        <v>1.3076079594611298</v>
      </c>
      <c r="F12" s="288">
        <f t="shared" si="12"/>
        <v>1.3031986157458906</v>
      </c>
      <c r="G12" s="288">
        <f t="shared" si="12"/>
        <v>1.2987892720306518</v>
      </c>
      <c r="H12" s="288">
        <f t="shared" si="12"/>
        <v>1.2966666666666666</v>
      </c>
      <c r="I12" s="288">
        <f t="shared" si="12"/>
        <v>1.2899999999999998</v>
      </c>
      <c r="J12" s="288">
        <f t="shared" si="12"/>
        <v>1.2833333333333332</v>
      </c>
      <c r="K12" s="288">
        <f t="shared" si="12"/>
        <v>1.2833333333333332</v>
      </c>
      <c r="L12" s="288">
        <f t="shared" si="12"/>
        <v>1.2766666666666666</v>
      </c>
      <c r="M12" s="288">
        <f t="shared" si="12"/>
        <v>1.2733333333333334</v>
      </c>
      <c r="N12" s="288">
        <f t="shared" si="12"/>
        <v>1.2666666666666666</v>
      </c>
      <c r="O12" s="288">
        <f t="shared" si="12"/>
        <v>1.2633333333333332</v>
      </c>
      <c r="P12" s="288">
        <f t="shared" si="12"/>
        <v>1.26</v>
      </c>
      <c r="Q12" s="288">
        <f t="shared" si="12"/>
        <v>1.2566666666666666</v>
      </c>
      <c r="R12" s="288">
        <f t="shared" si="12"/>
        <v>1.25</v>
      </c>
      <c r="S12" s="288">
        <f t="shared" si="12"/>
        <v>1.2466666666666668</v>
      </c>
      <c r="T12" s="288">
        <f t="shared" si="12"/>
        <v>1.24</v>
      </c>
      <c r="U12" s="288">
        <f t="shared" si="12"/>
        <v>1.2366666666666666</v>
      </c>
      <c r="V12" s="288">
        <f t="shared" si="12"/>
        <v>1.2333333333333332</v>
      </c>
      <c r="W12" s="288">
        <f t="shared" si="12"/>
        <v>1.2266666666666666</v>
      </c>
      <c r="X12" s="288">
        <f t="shared" si="12"/>
        <v>1.2233333333333334</v>
      </c>
      <c r="Y12" s="288">
        <f t="shared" si="12"/>
        <v>1.2166666666666666</v>
      </c>
      <c r="Z12" s="288">
        <f t="shared" si="12"/>
        <v>1.2133333333333334</v>
      </c>
      <c r="AA12" s="288">
        <f t="shared" si="12"/>
        <v>1.21</v>
      </c>
      <c r="AB12" s="288">
        <f t="shared" si="12"/>
        <v>1.2066666666666668</v>
      </c>
      <c r="AC12" s="288">
        <f t="shared" si="12"/>
        <v>1.2</v>
      </c>
      <c r="AD12" s="288">
        <f t="shared" si="12"/>
        <v>1.1966666666666665</v>
      </c>
      <c r="AE12" s="288">
        <f t="shared" si="12"/>
        <v>1.1900000000000002</v>
      </c>
      <c r="AF12" s="288">
        <f t="shared" si="12"/>
        <v>1.1900000000000002</v>
      </c>
      <c r="AG12" s="288">
        <f t="shared" si="12"/>
        <v>1.1866666666666668</v>
      </c>
      <c r="AH12" s="288">
        <f t="shared" si="12"/>
        <v>1.18</v>
      </c>
      <c r="AI12" s="288">
        <f t="shared" si="12"/>
        <v>1.1766666666666667</v>
      </c>
      <c r="AJ12" s="288">
        <f t="shared" si="12"/>
        <v>1.1700000000000002</v>
      </c>
      <c r="AK12" s="288">
        <f t="shared" si="12"/>
        <v>1.1700000000000002</v>
      </c>
      <c r="AL12" s="289">
        <f t="shared" si="12"/>
        <v>1.162099616858238</v>
      </c>
      <c r="AM12" s="289">
        <f t="shared" si="12"/>
        <v>1.1576902731429988</v>
      </c>
      <c r="AN12" s="289">
        <f t="shared" si="12"/>
        <v>1.1532809294277595</v>
      </c>
      <c r="AO12" s="289">
        <f t="shared" si="12"/>
        <v>1.1488715857125209</v>
      </c>
      <c r="AP12" s="289">
        <f t="shared" si="12"/>
        <v>1.1444622419972819</v>
      </c>
      <c r="AQ12" s="289">
        <f t="shared" si="12"/>
        <v>1.1400528982820426</v>
      </c>
      <c r="AR12" s="289">
        <f t="shared" si="12"/>
        <v>1.1356435545668033</v>
      </c>
      <c r="AS12" s="289">
        <f t="shared" si="12"/>
        <v>1.1312342108515641</v>
      </c>
      <c r="AT12" s="289">
        <f t="shared" si="12"/>
        <v>1.1268248671363252</v>
      </c>
      <c r="AU12" s="290">
        <f t="shared" si="12"/>
        <v>1.122415523421086</v>
      </c>
      <c r="AV12" s="283" t="s">
        <v>182</v>
      </c>
    </row>
    <row r="13" spans="1:48" ht="19.95" customHeight="1" x14ac:dyDescent="0.3">
      <c r="A13" s="98" t="s">
        <v>104</v>
      </c>
      <c r="B13" s="100">
        <v>0.91958396752917293</v>
      </c>
      <c r="C13" s="101">
        <v>0.91958396752917293</v>
      </c>
      <c r="D13" s="101">
        <v>0.91958396752917293</v>
      </c>
      <c r="E13" s="101">
        <v>0.91958396752917293</v>
      </c>
      <c r="F13" s="101">
        <v>0.91958396752917293</v>
      </c>
      <c r="G13" s="101">
        <v>0.91958396752917293</v>
      </c>
      <c r="H13" s="91">
        <v>0.91958396752917293</v>
      </c>
      <c r="I13" s="91">
        <v>0.91958396752917293</v>
      </c>
      <c r="J13" s="91">
        <v>0.91958396752917293</v>
      </c>
      <c r="K13" s="91">
        <v>0.91958396752917293</v>
      </c>
      <c r="L13" s="91">
        <v>0.91958396752917293</v>
      </c>
      <c r="M13" s="91">
        <v>0.91958396752917293</v>
      </c>
      <c r="N13" s="91">
        <v>0.91958396752917293</v>
      </c>
      <c r="O13" s="91">
        <v>0.91958396752917293</v>
      </c>
      <c r="P13" s="91">
        <v>0.91958396752917293</v>
      </c>
      <c r="Q13" s="91">
        <v>0.91958396752917293</v>
      </c>
      <c r="R13" s="91">
        <v>0.91958396752917293</v>
      </c>
      <c r="S13" s="91">
        <v>0.91958396752917293</v>
      </c>
      <c r="T13" s="91">
        <v>0.91958396752917293</v>
      </c>
      <c r="U13" s="91">
        <v>0.91958396752917293</v>
      </c>
      <c r="V13" s="91">
        <v>0.91958396752917293</v>
      </c>
      <c r="W13" s="91">
        <v>0.91958396752917293</v>
      </c>
      <c r="X13" s="91">
        <v>0.91958396752917293</v>
      </c>
      <c r="Y13" s="91">
        <v>0.91958396752917293</v>
      </c>
      <c r="Z13" s="91">
        <v>0.91958396752917293</v>
      </c>
      <c r="AA13" s="91">
        <v>0.91958396752917293</v>
      </c>
      <c r="AB13" s="91">
        <v>0.91958396752917293</v>
      </c>
      <c r="AC13" s="91">
        <v>0.91958396752917293</v>
      </c>
      <c r="AD13" s="91">
        <v>0.91958396752917293</v>
      </c>
      <c r="AE13" s="91">
        <v>0.91958396752917293</v>
      </c>
      <c r="AF13" s="91">
        <v>0.91958396752917293</v>
      </c>
      <c r="AG13" s="91">
        <v>0.91958396752917293</v>
      </c>
      <c r="AH13" s="91">
        <v>0.91958396752917293</v>
      </c>
      <c r="AI13" s="91">
        <v>0.91958396752917293</v>
      </c>
      <c r="AJ13" s="91">
        <v>0.91958396752917293</v>
      </c>
      <c r="AK13" s="91">
        <v>0.91958396752917293</v>
      </c>
      <c r="AL13" s="101">
        <v>0.91958396752917293</v>
      </c>
      <c r="AM13" s="101">
        <v>0.91958396752917293</v>
      </c>
      <c r="AN13" s="101">
        <v>0.91958396752917293</v>
      </c>
      <c r="AO13" s="101">
        <v>0.91958396752917293</v>
      </c>
      <c r="AP13" s="101">
        <v>0.91958396752917293</v>
      </c>
      <c r="AQ13" s="101">
        <v>0.91958396752917293</v>
      </c>
      <c r="AR13" s="101">
        <v>0.91958396752917293</v>
      </c>
      <c r="AS13" s="101">
        <v>0.91958396752917293</v>
      </c>
      <c r="AT13" s="101">
        <v>0.91958396752917293</v>
      </c>
      <c r="AU13" s="102">
        <v>0.91958396752917293</v>
      </c>
      <c r="AV13" s="75" t="s">
        <v>168</v>
      </c>
    </row>
    <row r="14" spans="1:48" ht="19.95" customHeight="1" thickBot="1" x14ac:dyDescent="0.35">
      <c r="A14" s="89" t="s">
        <v>105</v>
      </c>
      <c r="B14" s="103">
        <v>0.41</v>
      </c>
      <c r="C14" s="104">
        <v>0.41</v>
      </c>
      <c r="D14" s="104">
        <v>0.41</v>
      </c>
      <c r="E14" s="104">
        <v>0.41</v>
      </c>
      <c r="F14" s="104">
        <v>0.41</v>
      </c>
      <c r="G14" s="104">
        <v>0.41</v>
      </c>
      <c r="H14" s="93">
        <v>0.41</v>
      </c>
      <c r="I14" s="93">
        <v>0.41</v>
      </c>
      <c r="J14" s="93">
        <v>0.41</v>
      </c>
      <c r="K14" s="93">
        <v>0.41</v>
      </c>
      <c r="L14" s="93">
        <v>0.41</v>
      </c>
      <c r="M14" s="93">
        <v>0.41</v>
      </c>
      <c r="N14" s="93">
        <v>0.41</v>
      </c>
      <c r="O14" s="93">
        <v>0.41</v>
      </c>
      <c r="P14" s="93">
        <v>0.41</v>
      </c>
      <c r="Q14" s="93">
        <v>0.41</v>
      </c>
      <c r="R14" s="93">
        <v>0.41</v>
      </c>
      <c r="S14" s="93">
        <v>0.41</v>
      </c>
      <c r="T14" s="93">
        <v>0.41</v>
      </c>
      <c r="U14" s="93">
        <v>0.41</v>
      </c>
      <c r="V14" s="93">
        <v>0.41</v>
      </c>
      <c r="W14" s="93">
        <v>0.41</v>
      </c>
      <c r="X14" s="93">
        <v>0.41</v>
      </c>
      <c r="Y14" s="93">
        <v>0.41</v>
      </c>
      <c r="Z14" s="93">
        <v>0.41</v>
      </c>
      <c r="AA14" s="93">
        <v>0.41</v>
      </c>
      <c r="AB14" s="93">
        <v>0.41</v>
      </c>
      <c r="AC14" s="93">
        <v>0.41</v>
      </c>
      <c r="AD14" s="93">
        <v>0.41</v>
      </c>
      <c r="AE14" s="93">
        <v>0.41</v>
      </c>
      <c r="AF14" s="93">
        <v>0.41</v>
      </c>
      <c r="AG14" s="93">
        <v>0.41</v>
      </c>
      <c r="AH14" s="93">
        <v>0.41</v>
      </c>
      <c r="AI14" s="93">
        <v>0.41</v>
      </c>
      <c r="AJ14" s="93">
        <v>0.41</v>
      </c>
      <c r="AK14" s="93">
        <v>0.41</v>
      </c>
      <c r="AL14" s="104">
        <v>0.41</v>
      </c>
      <c r="AM14" s="104">
        <v>0.41</v>
      </c>
      <c r="AN14" s="104">
        <v>0.41</v>
      </c>
      <c r="AO14" s="104">
        <v>0.41</v>
      </c>
      <c r="AP14" s="104">
        <v>0.41</v>
      </c>
      <c r="AQ14" s="104">
        <v>0.41</v>
      </c>
      <c r="AR14" s="104">
        <v>0.41</v>
      </c>
      <c r="AS14" s="104">
        <v>0.41</v>
      </c>
      <c r="AT14" s="104">
        <v>0.41</v>
      </c>
      <c r="AU14" s="105">
        <v>0.41</v>
      </c>
      <c r="AV14" s="113" t="s">
        <v>124</v>
      </c>
    </row>
    <row r="15" spans="1:48" ht="19.95" customHeight="1" x14ac:dyDescent="0.3">
      <c r="A15" s="90" t="s">
        <v>112</v>
      </c>
      <c r="B15" s="100">
        <f t="shared" ref="B15:K19" si="13">B$13</f>
        <v>0.91958396752917293</v>
      </c>
      <c r="C15" s="101">
        <f t="shared" si="13"/>
        <v>0.91958396752917293</v>
      </c>
      <c r="D15" s="101">
        <f t="shared" si="13"/>
        <v>0.91958396752917293</v>
      </c>
      <c r="E15" s="101">
        <f t="shared" si="13"/>
        <v>0.91958396752917293</v>
      </c>
      <c r="F15" s="101">
        <f t="shared" si="13"/>
        <v>0.91958396752917293</v>
      </c>
      <c r="G15" s="101">
        <f t="shared" si="13"/>
        <v>0.91958396752917293</v>
      </c>
      <c r="H15" s="101">
        <f t="shared" si="13"/>
        <v>0.91958396752917293</v>
      </c>
      <c r="I15" s="101">
        <f t="shared" si="13"/>
        <v>0.91958396752917293</v>
      </c>
      <c r="J15" s="101">
        <f t="shared" si="13"/>
        <v>0.91958396752917293</v>
      </c>
      <c r="K15" s="101">
        <f t="shared" si="13"/>
        <v>0.91958396752917293</v>
      </c>
      <c r="L15" s="101">
        <f t="shared" ref="L15:U19" si="14">L$13</f>
        <v>0.91958396752917293</v>
      </c>
      <c r="M15" s="101">
        <f t="shared" si="14"/>
        <v>0.91958396752917293</v>
      </c>
      <c r="N15" s="101">
        <f t="shared" si="14"/>
        <v>0.91958396752917293</v>
      </c>
      <c r="O15" s="101">
        <f t="shared" si="14"/>
        <v>0.91958396752917293</v>
      </c>
      <c r="P15" s="101">
        <f t="shared" si="14"/>
        <v>0.91958396752917293</v>
      </c>
      <c r="Q15" s="101">
        <f t="shared" si="14"/>
        <v>0.91958396752917293</v>
      </c>
      <c r="R15" s="101">
        <f t="shared" si="14"/>
        <v>0.91958396752917293</v>
      </c>
      <c r="S15" s="101">
        <f t="shared" si="14"/>
        <v>0.91958396752917293</v>
      </c>
      <c r="T15" s="101">
        <f t="shared" si="14"/>
        <v>0.91958396752917293</v>
      </c>
      <c r="U15" s="101">
        <f t="shared" si="14"/>
        <v>0.91958396752917293</v>
      </c>
      <c r="V15" s="101">
        <f t="shared" ref="V15:AE19" si="15">V$13</f>
        <v>0.91958396752917293</v>
      </c>
      <c r="W15" s="101">
        <f t="shared" si="15"/>
        <v>0.91958396752917293</v>
      </c>
      <c r="X15" s="101">
        <f t="shared" si="15"/>
        <v>0.91958396752917293</v>
      </c>
      <c r="Y15" s="101">
        <f t="shared" si="15"/>
        <v>0.91958396752917293</v>
      </c>
      <c r="Z15" s="101">
        <f t="shared" si="15"/>
        <v>0.91958396752917293</v>
      </c>
      <c r="AA15" s="101">
        <f t="shared" si="15"/>
        <v>0.91958396752917293</v>
      </c>
      <c r="AB15" s="101">
        <f t="shared" si="15"/>
        <v>0.91958396752917293</v>
      </c>
      <c r="AC15" s="101">
        <f t="shared" si="15"/>
        <v>0.91958396752917293</v>
      </c>
      <c r="AD15" s="101">
        <f t="shared" si="15"/>
        <v>0.91958396752917293</v>
      </c>
      <c r="AE15" s="101">
        <f t="shared" si="15"/>
        <v>0.91958396752917293</v>
      </c>
      <c r="AF15" s="101">
        <f t="shared" ref="AF15:AO19" si="16">AF$13</f>
        <v>0.91958396752917293</v>
      </c>
      <c r="AG15" s="101">
        <f t="shared" si="16"/>
        <v>0.91958396752917293</v>
      </c>
      <c r="AH15" s="101">
        <f t="shared" si="16"/>
        <v>0.91958396752917293</v>
      </c>
      <c r="AI15" s="101">
        <f t="shared" si="16"/>
        <v>0.91958396752917293</v>
      </c>
      <c r="AJ15" s="101">
        <f t="shared" si="16"/>
        <v>0.91958396752917293</v>
      </c>
      <c r="AK15" s="101">
        <f t="shared" si="16"/>
        <v>0.91958396752917293</v>
      </c>
      <c r="AL15" s="101">
        <f t="shared" si="16"/>
        <v>0.91958396752917293</v>
      </c>
      <c r="AM15" s="101">
        <f t="shared" si="16"/>
        <v>0.91958396752917293</v>
      </c>
      <c r="AN15" s="101">
        <f t="shared" si="16"/>
        <v>0.91958396752917293</v>
      </c>
      <c r="AO15" s="101">
        <f t="shared" si="16"/>
        <v>0.91958396752917293</v>
      </c>
      <c r="AP15" s="101">
        <f t="shared" ref="AP15:AU19" si="17">AP$13</f>
        <v>0.91958396752917293</v>
      </c>
      <c r="AQ15" s="101">
        <f t="shared" si="17"/>
        <v>0.91958396752917293</v>
      </c>
      <c r="AR15" s="101">
        <f t="shared" si="17"/>
        <v>0.91958396752917293</v>
      </c>
      <c r="AS15" s="101">
        <f t="shared" si="17"/>
        <v>0.91958396752917293</v>
      </c>
      <c r="AT15" s="101">
        <f t="shared" si="17"/>
        <v>0.91958396752917293</v>
      </c>
      <c r="AU15" s="102">
        <f t="shared" si="17"/>
        <v>0.91958396752917293</v>
      </c>
      <c r="AV15" s="112" t="s">
        <v>181</v>
      </c>
    </row>
    <row r="16" spans="1:48" ht="19.95" customHeight="1" x14ac:dyDescent="0.3">
      <c r="A16" s="80" t="s">
        <v>113</v>
      </c>
      <c r="B16" s="79">
        <f t="shared" si="13"/>
        <v>0.91958396752917293</v>
      </c>
      <c r="C16" s="17">
        <f t="shared" si="13"/>
        <v>0.91958396752917293</v>
      </c>
      <c r="D16" s="17">
        <f t="shared" si="13"/>
        <v>0.91958396752917293</v>
      </c>
      <c r="E16" s="17">
        <f t="shared" si="13"/>
        <v>0.91958396752917293</v>
      </c>
      <c r="F16" s="17">
        <f t="shared" si="13"/>
        <v>0.91958396752917293</v>
      </c>
      <c r="G16" s="17">
        <f t="shared" si="13"/>
        <v>0.91958396752917293</v>
      </c>
      <c r="H16" s="17">
        <f t="shared" si="13"/>
        <v>0.91958396752917293</v>
      </c>
      <c r="I16" s="17">
        <f t="shared" si="13"/>
        <v>0.91958396752917293</v>
      </c>
      <c r="J16" s="17">
        <f t="shared" si="13"/>
        <v>0.91958396752917293</v>
      </c>
      <c r="K16" s="17">
        <f t="shared" si="13"/>
        <v>0.91958396752917293</v>
      </c>
      <c r="L16" s="17">
        <f t="shared" si="14"/>
        <v>0.91958396752917293</v>
      </c>
      <c r="M16" s="17">
        <f t="shared" si="14"/>
        <v>0.91958396752917293</v>
      </c>
      <c r="N16" s="17">
        <f t="shared" si="14"/>
        <v>0.91958396752917293</v>
      </c>
      <c r="O16" s="17">
        <f t="shared" si="14"/>
        <v>0.91958396752917293</v>
      </c>
      <c r="P16" s="17">
        <f t="shared" si="14"/>
        <v>0.91958396752917293</v>
      </c>
      <c r="Q16" s="17">
        <f t="shared" si="14"/>
        <v>0.91958396752917293</v>
      </c>
      <c r="R16" s="17">
        <f t="shared" si="14"/>
        <v>0.91958396752917293</v>
      </c>
      <c r="S16" s="17">
        <f t="shared" si="14"/>
        <v>0.91958396752917293</v>
      </c>
      <c r="T16" s="17">
        <f t="shared" si="14"/>
        <v>0.91958396752917293</v>
      </c>
      <c r="U16" s="17">
        <f t="shared" si="14"/>
        <v>0.91958396752917293</v>
      </c>
      <c r="V16" s="17">
        <f t="shared" si="15"/>
        <v>0.91958396752917293</v>
      </c>
      <c r="W16" s="17">
        <f t="shared" si="15"/>
        <v>0.91958396752917293</v>
      </c>
      <c r="X16" s="17">
        <f t="shared" si="15"/>
        <v>0.91958396752917293</v>
      </c>
      <c r="Y16" s="17">
        <f t="shared" si="15"/>
        <v>0.91958396752917293</v>
      </c>
      <c r="Z16" s="17">
        <f t="shared" si="15"/>
        <v>0.91958396752917293</v>
      </c>
      <c r="AA16" s="17">
        <f t="shared" si="15"/>
        <v>0.91958396752917293</v>
      </c>
      <c r="AB16" s="17">
        <f t="shared" si="15"/>
        <v>0.91958396752917293</v>
      </c>
      <c r="AC16" s="17">
        <f t="shared" si="15"/>
        <v>0.91958396752917293</v>
      </c>
      <c r="AD16" s="17">
        <f t="shared" si="15"/>
        <v>0.91958396752917293</v>
      </c>
      <c r="AE16" s="17">
        <f t="shared" si="15"/>
        <v>0.91958396752917293</v>
      </c>
      <c r="AF16" s="17">
        <f t="shared" si="16"/>
        <v>0.91958396752917293</v>
      </c>
      <c r="AG16" s="17">
        <f t="shared" si="16"/>
        <v>0.91958396752917293</v>
      </c>
      <c r="AH16" s="17">
        <f t="shared" si="16"/>
        <v>0.91958396752917293</v>
      </c>
      <c r="AI16" s="17">
        <f t="shared" si="16"/>
        <v>0.91958396752917293</v>
      </c>
      <c r="AJ16" s="17">
        <f t="shared" si="16"/>
        <v>0.91958396752917293</v>
      </c>
      <c r="AK16" s="17">
        <f t="shared" si="16"/>
        <v>0.91958396752917293</v>
      </c>
      <c r="AL16" s="17">
        <f t="shared" si="16"/>
        <v>0.91958396752917293</v>
      </c>
      <c r="AM16" s="17">
        <f t="shared" si="16"/>
        <v>0.91958396752917293</v>
      </c>
      <c r="AN16" s="17">
        <f t="shared" si="16"/>
        <v>0.91958396752917293</v>
      </c>
      <c r="AO16" s="17">
        <f t="shared" si="16"/>
        <v>0.91958396752917293</v>
      </c>
      <c r="AP16" s="17">
        <f t="shared" si="17"/>
        <v>0.91958396752917293</v>
      </c>
      <c r="AQ16" s="17">
        <f t="shared" si="17"/>
        <v>0.91958396752917293</v>
      </c>
      <c r="AR16" s="17">
        <f t="shared" si="17"/>
        <v>0.91958396752917293</v>
      </c>
      <c r="AS16" s="17">
        <f t="shared" si="17"/>
        <v>0.91958396752917293</v>
      </c>
      <c r="AT16" s="17">
        <f t="shared" si="17"/>
        <v>0.91958396752917293</v>
      </c>
      <c r="AU16" s="77">
        <f t="shared" si="17"/>
        <v>0.91958396752917293</v>
      </c>
      <c r="AV16" s="114" t="s">
        <v>181</v>
      </c>
    </row>
    <row r="17" spans="1:48" ht="19.95" customHeight="1" x14ac:dyDescent="0.3">
      <c r="A17" s="80" t="s">
        <v>114</v>
      </c>
      <c r="B17" s="79">
        <f t="shared" si="13"/>
        <v>0.91958396752917293</v>
      </c>
      <c r="C17" s="17">
        <f t="shared" si="13"/>
        <v>0.91958396752917293</v>
      </c>
      <c r="D17" s="17">
        <f t="shared" si="13"/>
        <v>0.91958396752917293</v>
      </c>
      <c r="E17" s="17">
        <f t="shared" si="13"/>
        <v>0.91958396752917293</v>
      </c>
      <c r="F17" s="17">
        <f t="shared" si="13"/>
        <v>0.91958396752917293</v>
      </c>
      <c r="G17" s="17">
        <f t="shared" si="13"/>
        <v>0.91958396752917293</v>
      </c>
      <c r="H17" s="17">
        <f t="shared" si="13"/>
        <v>0.91958396752917293</v>
      </c>
      <c r="I17" s="17">
        <f t="shared" si="13"/>
        <v>0.91958396752917293</v>
      </c>
      <c r="J17" s="17">
        <f t="shared" si="13"/>
        <v>0.91958396752917293</v>
      </c>
      <c r="K17" s="17">
        <f t="shared" si="13"/>
        <v>0.91958396752917293</v>
      </c>
      <c r="L17" s="17">
        <f t="shared" si="14"/>
        <v>0.91958396752917293</v>
      </c>
      <c r="M17" s="17">
        <f t="shared" si="14"/>
        <v>0.91958396752917293</v>
      </c>
      <c r="N17" s="17">
        <f t="shared" si="14"/>
        <v>0.91958396752917293</v>
      </c>
      <c r="O17" s="17">
        <f t="shared" si="14"/>
        <v>0.91958396752917293</v>
      </c>
      <c r="P17" s="17">
        <f t="shared" si="14"/>
        <v>0.91958396752917293</v>
      </c>
      <c r="Q17" s="17">
        <f t="shared" si="14"/>
        <v>0.91958396752917293</v>
      </c>
      <c r="R17" s="17">
        <f t="shared" si="14"/>
        <v>0.91958396752917293</v>
      </c>
      <c r="S17" s="17">
        <f t="shared" si="14"/>
        <v>0.91958396752917293</v>
      </c>
      <c r="T17" s="17">
        <f t="shared" si="14"/>
        <v>0.91958396752917293</v>
      </c>
      <c r="U17" s="17">
        <f t="shared" si="14"/>
        <v>0.91958396752917293</v>
      </c>
      <c r="V17" s="17">
        <f t="shared" si="15"/>
        <v>0.91958396752917293</v>
      </c>
      <c r="W17" s="17">
        <f t="shared" si="15"/>
        <v>0.91958396752917293</v>
      </c>
      <c r="X17" s="17">
        <f t="shared" si="15"/>
        <v>0.91958396752917293</v>
      </c>
      <c r="Y17" s="17">
        <f t="shared" si="15"/>
        <v>0.91958396752917293</v>
      </c>
      <c r="Z17" s="17">
        <f t="shared" si="15"/>
        <v>0.91958396752917293</v>
      </c>
      <c r="AA17" s="17">
        <f t="shared" si="15"/>
        <v>0.91958396752917293</v>
      </c>
      <c r="AB17" s="17">
        <f t="shared" si="15"/>
        <v>0.91958396752917293</v>
      </c>
      <c r="AC17" s="17">
        <f t="shared" si="15"/>
        <v>0.91958396752917293</v>
      </c>
      <c r="AD17" s="17">
        <f t="shared" si="15"/>
        <v>0.91958396752917293</v>
      </c>
      <c r="AE17" s="17">
        <f t="shared" si="15"/>
        <v>0.91958396752917293</v>
      </c>
      <c r="AF17" s="17">
        <f t="shared" si="16"/>
        <v>0.91958396752917293</v>
      </c>
      <c r="AG17" s="17">
        <f t="shared" si="16"/>
        <v>0.91958396752917293</v>
      </c>
      <c r="AH17" s="17">
        <f t="shared" si="16"/>
        <v>0.91958396752917293</v>
      </c>
      <c r="AI17" s="17">
        <f t="shared" si="16"/>
        <v>0.91958396752917293</v>
      </c>
      <c r="AJ17" s="17">
        <f t="shared" si="16"/>
        <v>0.91958396752917293</v>
      </c>
      <c r="AK17" s="17">
        <f t="shared" si="16"/>
        <v>0.91958396752917293</v>
      </c>
      <c r="AL17" s="17">
        <f t="shared" si="16"/>
        <v>0.91958396752917293</v>
      </c>
      <c r="AM17" s="17">
        <f t="shared" si="16"/>
        <v>0.91958396752917293</v>
      </c>
      <c r="AN17" s="17">
        <f t="shared" si="16"/>
        <v>0.91958396752917293</v>
      </c>
      <c r="AO17" s="17">
        <f t="shared" si="16"/>
        <v>0.91958396752917293</v>
      </c>
      <c r="AP17" s="17">
        <f t="shared" si="17"/>
        <v>0.91958396752917293</v>
      </c>
      <c r="AQ17" s="17">
        <f t="shared" si="17"/>
        <v>0.91958396752917293</v>
      </c>
      <c r="AR17" s="17">
        <f t="shared" si="17"/>
        <v>0.91958396752917293</v>
      </c>
      <c r="AS17" s="17">
        <f t="shared" si="17"/>
        <v>0.91958396752917293</v>
      </c>
      <c r="AT17" s="17">
        <f t="shared" si="17"/>
        <v>0.91958396752917293</v>
      </c>
      <c r="AU17" s="77">
        <f t="shared" si="17"/>
        <v>0.91958396752917293</v>
      </c>
      <c r="AV17" s="114" t="s">
        <v>181</v>
      </c>
    </row>
    <row r="18" spans="1:48" ht="19.95" customHeight="1" x14ac:dyDescent="0.3">
      <c r="A18" s="80" t="s">
        <v>115</v>
      </c>
      <c r="B18" s="79">
        <f t="shared" si="13"/>
        <v>0.91958396752917293</v>
      </c>
      <c r="C18" s="17">
        <f t="shared" si="13"/>
        <v>0.91958396752917293</v>
      </c>
      <c r="D18" s="17">
        <f t="shared" si="13"/>
        <v>0.91958396752917293</v>
      </c>
      <c r="E18" s="17">
        <f t="shared" si="13"/>
        <v>0.91958396752917293</v>
      </c>
      <c r="F18" s="17">
        <f t="shared" si="13"/>
        <v>0.91958396752917293</v>
      </c>
      <c r="G18" s="17">
        <f t="shared" si="13"/>
        <v>0.91958396752917293</v>
      </c>
      <c r="H18" s="17">
        <f t="shared" si="13"/>
        <v>0.91958396752917293</v>
      </c>
      <c r="I18" s="17">
        <f t="shared" si="13"/>
        <v>0.91958396752917293</v>
      </c>
      <c r="J18" s="17">
        <f t="shared" si="13"/>
        <v>0.91958396752917293</v>
      </c>
      <c r="K18" s="17">
        <f t="shared" si="13"/>
        <v>0.91958396752917293</v>
      </c>
      <c r="L18" s="17">
        <f t="shared" si="14"/>
        <v>0.91958396752917293</v>
      </c>
      <c r="M18" s="17">
        <f t="shared" si="14"/>
        <v>0.91958396752917293</v>
      </c>
      <c r="N18" s="17">
        <f t="shared" si="14"/>
        <v>0.91958396752917293</v>
      </c>
      <c r="O18" s="17">
        <f t="shared" si="14"/>
        <v>0.91958396752917293</v>
      </c>
      <c r="P18" s="17">
        <f t="shared" si="14"/>
        <v>0.91958396752917293</v>
      </c>
      <c r="Q18" s="17">
        <f t="shared" si="14"/>
        <v>0.91958396752917293</v>
      </c>
      <c r="R18" s="17">
        <f t="shared" si="14"/>
        <v>0.91958396752917293</v>
      </c>
      <c r="S18" s="17">
        <f t="shared" si="14"/>
        <v>0.91958396752917293</v>
      </c>
      <c r="T18" s="17">
        <f t="shared" si="14"/>
        <v>0.91958396752917293</v>
      </c>
      <c r="U18" s="17">
        <f t="shared" si="14"/>
        <v>0.91958396752917293</v>
      </c>
      <c r="V18" s="17">
        <f t="shared" si="15"/>
        <v>0.91958396752917293</v>
      </c>
      <c r="W18" s="17">
        <f t="shared" si="15"/>
        <v>0.91958396752917293</v>
      </c>
      <c r="X18" s="17">
        <f t="shared" si="15"/>
        <v>0.91958396752917293</v>
      </c>
      <c r="Y18" s="17">
        <f t="shared" si="15"/>
        <v>0.91958396752917293</v>
      </c>
      <c r="Z18" s="17">
        <f t="shared" si="15"/>
        <v>0.91958396752917293</v>
      </c>
      <c r="AA18" s="17">
        <f t="shared" si="15"/>
        <v>0.91958396752917293</v>
      </c>
      <c r="AB18" s="17">
        <f t="shared" si="15"/>
        <v>0.91958396752917293</v>
      </c>
      <c r="AC18" s="17">
        <f t="shared" si="15"/>
        <v>0.91958396752917293</v>
      </c>
      <c r="AD18" s="17">
        <f t="shared" si="15"/>
        <v>0.91958396752917293</v>
      </c>
      <c r="AE18" s="17">
        <f t="shared" si="15"/>
        <v>0.91958396752917293</v>
      </c>
      <c r="AF18" s="17">
        <f t="shared" si="16"/>
        <v>0.91958396752917293</v>
      </c>
      <c r="AG18" s="17">
        <f t="shared" si="16"/>
        <v>0.91958396752917293</v>
      </c>
      <c r="AH18" s="17">
        <f t="shared" si="16"/>
        <v>0.91958396752917293</v>
      </c>
      <c r="AI18" s="17">
        <f t="shared" si="16"/>
        <v>0.91958396752917293</v>
      </c>
      <c r="AJ18" s="17">
        <f t="shared" si="16"/>
        <v>0.91958396752917293</v>
      </c>
      <c r="AK18" s="17">
        <f t="shared" si="16"/>
        <v>0.91958396752917293</v>
      </c>
      <c r="AL18" s="17">
        <f t="shared" si="16"/>
        <v>0.91958396752917293</v>
      </c>
      <c r="AM18" s="17">
        <f t="shared" si="16"/>
        <v>0.91958396752917293</v>
      </c>
      <c r="AN18" s="17">
        <f t="shared" si="16"/>
        <v>0.91958396752917293</v>
      </c>
      <c r="AO18" s="17">
        <f t="shared" si="16"/>
        <v>0.91958396752917293</v>
      </c>
      <c r="AP18" s="17">
        <f t="shared" si="17"/>
        <v>0.91958396752917293</v>
      </c>
      <c r="AQ18" s="17">
        <f t="shared" si="17"/>
        <v>0.91958396752917293</v>
      </c>
      <c r="AR18" s="17">
        <f t="shared" si="17"/>
        <v>0.91958396752917293</v>
      </c>
      <c r="AS18" s="17">
        <f t="shared" si="17"/>
        <v>0.91958396752917293</v>
      </c>
      <c r="AT18" s="17">
        <f t="shared" si="17"/>
        <v>0.91958396752917293</v>
      </c>
      <c r="AU18" s="77">
        <f t="shared" si="17"/>
        <v>0.91958396752917293</v>
      </c>
      <c r="AV18" s="114" t="s">
        <v>181</v>
      </c>
    </row>
    <row r="19" spans="1:48" ht="19.95" customHeight="1" thickBot="1" x14ac:dyDescent="0.35">
      <c r="A19" s="81" t="s">
        <v>116</v>
      </c>
      <c r="B19" s="103">
        <f t="shared" si="13"/>
        <v>0.91958396752917293</v>
      </c>
      <c r="C19" s="104">
        <f t="shared" si="13"/>
        <v>0.91958396752917293</v>
      </c>
      <c r="D19" s="104">
        <f t="shared" si="13"/>
        <v>0.91958396752917293</v>
      </c>
      <c r="E19" s="104">
        <f t="shared" si="13"/>
        <v>0.91958396752917293</v>
      </c>
      <c r="F19" s="104">
        <f t="shared" si="13"/>
        <v>0.91958396752917293</v>
      </c>
      <c r="G19" s="104">
        <f t="shared" si="13"/>
        <v>0.91958396752917293</v>
      </c>
      <c r="H19" s="104">
        <f t="shared" si="13"/>
        <v>0.91958396752917293</v>
      </c>
      <c r="I19" s="104">
        <f t="shared" si="13"/>
        <v>0.91958396752917293</v>
      </c>
      <c r="J19" s="104">
        <f t="shared" si="13"/>
        <v>0.91958396752917293</v>
      </c>
      <c r="K19" s="104">
        <f t="shared" si="13"/>
        <v>0.91958396752917293</v>
      </c>
      <c r="L19" s="104">
        <f t="shared" si="14"/>
        <v>0.91958396752917293</v>
      </c>
      <c r="M19" s="104">
        <f t="shared" si="14"/>
        <v>0.91958396752917293</v>
      </c>
      <c r="N19" s="104">
        <f t="shared" si="14"/>
        <v>0.91958396752917293</v>
      </c>
      <c r="O19" s="104">
        <f t="shared" si="14"/>
        <v>0.91958396752917293</v>
      </c>
      <c r="P19" s="104">
        <f t="shared" si="14"/>
        <v>0.91958396752917293</v>
      </c>
      <c r="Q19" s="104">
        <f t="shared" si="14"/>
        <v>0.91958396752917293</v>
      </c>
      <c r="R19" s="104">
        <f t="shared" si="14"/>
        <v>0.91958396752917293</v>
      </c>
      <c r="S19" s="104">
        <f t="shared" si="14"/>
        <v>0.91958396752917293</v>
      </c>
      <c r="T19" s="104">
        <f t="shared" si="14"/>
        <v>0.91958396752917293</v>
      </c>
      <c r="U19" s="104">
        <f t="shared" si="14"/>
        <v>0.91958396752917293</v>
      </c>
      <c r="V19" s="104">
        <f t="shared" si="15"/>
        <v>0.91958396752917293</v>
      </c>
      <c r="W19" s="104">
        <f t="shared" si="15"/>
        <v>0.91958396752917293</v>
      </c>
      <c r="X19" s="104">
        <f t="shared" si="15"/>
        <v>0.91958396752917293</v>
      </c>
      <c r="Y19" s="104">
        <f t="shared" si="15"/>
        <v>0.91958396752917293</v>
      </c>
      <c r="Z19" s="104">
        <f t="shared" si="15"/>
        <v>0.91958396752917293</v>
      </c>
      <c r="AA19" s="104">
        <f t="shared" si="15"/>
        <v>0.91958396752917293</v>
      </c>
      <c r="AB19" s="104">
        <f t="shared" si="15"/>
        <v>0.91958396752917293</v>
      </c>
      <c r="AC19" s="104">
        <f t="shared" si="15"/>
        <v>0.91958396752917293</v>
      </c>
      <c r="AD19" s="104">
        <f t="shared" si="15"/>
        <v>0.91958396752917293</v>
      </c>
      <c r="AE19" s="104">
        <f t="shared" si="15"/>
        <v>0.91958396752917293</v>
      </c>
      <c r="AF19" s="104">
        <f t="shared" si="16"/>
        <v>0.91958396752917293</v>
      </c>
      <c r="AG19" s="104">
        <f t="shared" si="16"/>
        <v>0.91958396752917293</v>
      </c>
      <c r="AH19" s="104">
        <f t="shared" si="16"/>
        <v>0.91958396752917293</v>
      </c>
      <c r="AI19" s="104">
        <f t="shared" si="16"/>
        <v>0.91958396752917293</v>
      </c>
      <c r="AJ19" s="104">
        <f t="shared" si="16"/>
        <v>0.91958396752917293</v>
      </c>
      <c r="AK19" s="104">
        <f t="shared" si="16"/>
        <v>0.91958396752917293</v>
      </c>
      <c r="AL19" s="104">
        <f t="shared" si="16"/>
        <v>0.91958396752917293</v>
      </c>
      <c r="AM19" s="104">
        <f t="shared" si="16"/>
        <v>0.91958396752917293</v>
      </c>
      <c r="AN19" s="104">
        <f t="shared" si="16"/>
        <v>0.91958396752917293</v>
      </c>
      <c r="AO19" s="104">
        <f t="shared" si="16"/>
        <v>0.91958396752917293</v>
      </c>
      <c r="AP19" s="104">
        <f t="shared" si="17"/>
        <v>0.91958396752917293</v>
      </c>
      <c r="AQ19" s="104">
        <f t="shared" si="17"/>
        <v>0.91958396752917293</v>
      </c>
      <c r="AR19" s="104">
        <f t="shared" si="17"/>
        <v>0.91958396752917293</v>
      </c>
      <c r="AS19" s="104">
        <f t="shared" si="17"/>
        <v>0.91958396752917293</v>
      </c>
      <c r="AT19" s="104">
        <f t="shared" si="17"/>
        <v>0.91958396752917293</v>
      </c>
      <c r="AU19" s="105">
        <f t="shared" si="17"/>
        <v>0.91958396752917293</v>
      </c>
      <c r="AV19" s="113" t="s">
        <v>181</v>
      </c>
    </row>
    <row r="20" spans="1:48" ht="19.95" customHeight="1" thickBot="1" x14ac:dyDescent="0.35">
      <c r="A20" s="106" t="s">
        <v>106</v>
      </c>
      <c r="B20" s="107">
        <v>0</v>
      </c>
      <c r="C20" s="108">
        <v>0</v>
      </c>
      <c r="D20" s="108">
        <v>0</v>
      </c>
      <c r="E20" s="108">
        <v>0</v>
      </c>
      <c r="F20" s="108">
        <v>0</v>
      </c>
      <c r="G20" s="108">
        <v>0</v>
      </c>
      <c r="H20" s="108">
        <v>0</v>
      </c>
      <c r="I20" s="108">
        <v>0</v>
      </c>
      <c r="J20" s="108">
        <v>0</v>
      </c>
      <c r="K20" s="108">
        <v>0</v>
      </c>
      <c r="L20" s="108">
        <v>0</v>
      </c>
      <c r="M20" s="108">
        <v>0</v>
      </c>
      <c r="N20" s="108">
        <v>0</v>
      </c>
      <c r="O20" s="108">
        <v>0</v>
      </c>
      <c r="P20" s="108">
        <v>0</v>
      </c>
      <c r="Q20" s="108">
        <v>0</v>
      </c>
      <c r="R20" s="108">
        <v>0</v>
      </c>
      <c r="S20" s="108">
        <v>0</v>
      </c>
      <c r="T20" s="108">
        <v>0</v>
      </c>
      <c r="U20" s="108">
        <v>0</v>
      </c>
      <c r="V20" s="108">
        <v>0</v>
      </c>
      <c r="W20" s="108">
        <v>0</v>
      </c>
      <c r="X20" s="108">
        <v>0</v>
      </c>
      <c r="Y20" s="108">
        <v>0</v>
      </c>
      <c r="Z20" s="108">
        <v>0</v>
      </c>
      <c r="AA20" s="108">
        <v>0</v>
      </c>
      <c r="AB20" s="108">
        <v>0</v>
      </c>
      <c r="AC20" s="108">
        <v>0</v>
      </c>
      <c r="AD20" s="108">
        <v>0</v>
      </c>
      <c r="AE20" s="108">
        <v>0</v>
      </c>
      <c r="AF20" s="108">
        <v>0</v>
      </c>
      <c r="AG20" s="108">
        <v>0</v>
      </c>
      <c r="AH20" s="108">
        <v>0</v>
      </c>
      <c r="AI20" s="108">
        <v>0</v>
      </c>
      <c r="AJ20" s="108">
        <v>0</v>
      </c>
      <c r="AK20" s="108">
        <v>0</v>
      </c>
      <c r="AL20" s="108">
        <v>0</v>
      </c>
      <c r="AM20" s="108">
        <v>0</v>
      </c>
      <c r="AN20" s="108">
        <v>0</v>
      </c>
      <c r="AO20" s="108">
        <v>0</v>
      </c>
      <c r="AP20" s="108">
        <v>0</v>
      </c>
      <c r="AQ20" s="108">
        <v>0</v>
      </c>
      <c r="AR20" s="108">
        <v>0</v>
      </c>
      <c r="AS20" s="108">
        <v>0</v>
      </c>
      <c r="AT20" s="108">
        <v>0</v>
      </c>
      <c r="AU20" s="109">
        <v>0</v>
      </c>
      <c r="AV20" s="110" t="s">
        <v>142</v>
      </c>
    </row>
  </sheetData>
  <pageMargins left="0.70866141732283472" right="0.70866141732283472"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F0F0-8588-4DF9-9E37-393AC2B8BCCC}">
  <sheetPr>
    <outlinePr summaryBelow="0"/>
  </sheetPr>
  <dimension ref="A1:AV20"/>
  <sheetViews>
    <sheetView workbookViewId="0">
      <selection activeCell="AK7" sqref="AK7"/>
    </sheetView>
  </sheetViews>
  <sheetFormatPr defaultRowHeight="14.4" x14ac:dyDescent="0.3"/>
  <cols>
    <col min="1" max="1" width="13.109375" style="8" bestFit="1" customWidth="1"/>
    <col min="2" max="47" width="5.44140625" style="6" customWidth="1"/>
    <col min="48" max="48" width="52" customWidth="1"/>
  </cols>
  <sheetData>
    <row r="1" spans="1:48" ht="19.95" customHeight="1" thickBot="1" x14ac:dyDescent="0.35">
      <c r="A1" s="82"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1" t="s">
        <v>42</v>
      </c>
    </row>
    <row r="2" spans="1:48" ht="19.95" customHeight="1" x14ac:dyDescent="0.3">
      <c r="A2" s="90" t="s">
        <v>57</v>
      </c>
      <c r="B2" s="293">
        <f>FixedCost!B2 * 31.536 * 0.875 / 1.16</f>
        <v>23.7403551724138</v>
      </c>
      <c r="C2" s="294">
        <f>FixedCost!C2 * 31.536 * 0.875 / 1.16</f>
        <v>23.692779310344839</v>
      </c>
      <c r="D2" s="294">
        <f>FixedCost!D2 * 31.536 * 0.875 / 1.16</f>
        <v>23.645203448275879</v>
      </c>
      <c r="E2" s="294">
        <f>FixedCost!E2 * 31.536 * 0.875 / 1.16</f>
        <v>23.597627586206897</v>
      </c>
      <c r="F2" s="294">
        <f>FixedCost!F2 * 31.536 * 0.875 / 1.16</f>
        <v>23.550051724137937</v>
      </c>
      <c r="G2" s="294">
        <f>FixedCost!G2 * 31.536 * 0.875 / 1.16</f>
        <v>23.502475862068977</v>
      </c>
      <c r="H2" s="29">
        <f>FixedCost!H2 * 31.536 * 0.875 / 1.16</f>
        <v>23.550051724137933</v>
      </c>
      <c r="I2" s="29">
        <f>FixedCost!I2 * 31.536 * 0.875 / 1.16</f>
        <v>23.312172413793107</v>
      </c>
      <c r="J2" s="29">
        <f>FixedCost!J2 * 31.536 * 0.875 / 1.16</f>
        <v>23.312172413793107</v>
      </c>
      <c r="K2" s="29">
        <f>FixedCost!K2 * 31.536 * 0.875 / 1.16</f>
        <v>23.312172413793107</v>
      </c>
      <c r="L2" s="29">
        <f>FixedCost!L2 * 31.536 * 0.875 / 1.16</f>
        <v>23.312172413793107</v>
      </c>
      <c r="M2" s="29">
        <f>FixedCost!M2 * 31.536 * 0.875 / 1.16</f>
        <v>23.312172413793107</v>
      </c>
      <c r="N2" s="29">
        <f>FixedCost!N2 * 31.536 * 0.875 / 1.16</f>
        <v>23.074293103448277</v>
      </c>
      <c r="O2" s="29">
        <f>FixedCost!O2 * 31.536 * 0.875 / 1.16</f>
        <v>23.074293103448277</v>
      </c>
      <c r="P2" s="29">
        <f>FixedCost!P2 * 31.536 * 0.875 / 1.16</f>
        <v>23.074293103448277</v>
      </c>
      <c r="Q2" s="29">
        <f>FixedCost!Q2 * 31.536 * 0.875 / 1.16</f>
        <v>23.074293103448277</v>
      </c>
      <c r="R2" s="29">
        <f>FixedCost!R2 * 31.536 * 0.875 / 1.16</f>
        <v>23.074293103448277</v>
      </c>
      <c r="S2" s="29">
        <f>FixedCost!S2 * 31.536 * 0.875 / 1.16</f>
        <v>22.83641379310345</v>
      </c>
      <c r="T2" s="29">
        <f>FixedCost!T2 * 31.536 * 0.875 / 1.16</f>
        <v>22.83641379310345</v>
      </c>
      <c r="U2" s="29">
        <f>FixedCost!U2 * 31.536 * 0.875 / 1.16</f>
        <v>22.83641379310345</v>
      </c>
      <c r="V2" s="29">
        <f>FixedCost!V2 * 31.536 * 0.875 / 1.16</f>
        <v>22.83641379310345</v>
      </c>
      <c r="W2" s="29">
        <f>FixedCost!W2 * 31.536 * 0.875 / 1.16</f>
        <v>22.83641379310345</v>
      </c>
      <c r="X2" s="29">
        <f>FixedCost!X2 * 31.536 * 0.875 / 1.16</f>
        <v>22.59853448275862</v>
      </c>
      <c r="Y2" s="29">
        <f>FixedCost!Y2 * 31.536 * 0.875 / 1.16</f>
        <v>22.59853448275862</v>
      </c>
      <c r="Z2" s="29">
        <f>FixedCost!Z2 * 31.536 * 0.875 / 1.16</f>
        <v>22.59853448275862</v>
      </c>
      <c r="AA2" s="29">
        <f>FixedCost!AA2 * 31.536 * 0.875 / 1.16</f>
        <v>22.59853448275862</v>
      </c>
      <c r="AB2" s="29">
        <f>FixedCost!AB2 * 31.536 * 0.875 / 1.16</f>
        <v>22.59853448275862</v>
      </c>
      <c r="AC2" s="29">
        <f>FixedCost!AC2 * 31.536 * 0.875 / 1.16</f>
        <v>22.360655172413793</v>
      </c>
      <c r="AD2" s="29">
        <f>FixedCost!AD2 * 31.536 * 0.875 / 1.16</f>
        <v>22.360655172413793</v>
      </c>
      <c r="AE2" s="29">
        <f>FixedCost!AE2 * 31.536 * 0.875 / 1.16</f>
        <v>22.360655172413793</v>
      </c>
      <c r="AF2" s="29">
        <f>FixedCost!AF2 * 31.536 * 0.875 / 1.16</f>
        <v>22.360655172413793</v>
      </c>
      <c r="AG2" s="29">
        <f>FixedCost!AG2 * 31.536 * 0.875 / 1.16</f>
        <v>22.360655172413793</v>
      </c>
      <c r="AH2" s="29">
        <f>FixedCost!AH2 * 31.536 * 0.875 / 1.16</f>
        <v>22.122775862068966</v>
      </c>
      <c r="AI2" s="29">
        <f>FixedCost!AI2 * 31.536 * 0.875 / 1.16</f>
        <v>22.122775862068966</v>
      </c>
      <c r="AJ2" s="29">
        <f>FixedCost!AJ2 * 31.536 * 0.875 / 1.16</f>
        <v>22.122775862068966</v>
      </c>
      <c r="AK2" s="29">
        <f>FixedCost!AK2 * 31.536 * 0.875 / 1.16</f>
        <v>22.122775862068966</v>
      </c>
      <c r="AL2" s="294">
        <f>FixedCost!AL2 * 31.536 * 0.875 / 1.16</f>
        <v>22.027624137931042</v>
      </c>
      <c r="AM2" s="294">
        <f>FixedCost!AM2 * 31.536 * 0.875 / 1.16</f>
        <v>21.980048275862078</v>
      </c>
      <c r="AN2" s="294">
        <f>FixedCost!AN2 * 31.536 * 0.875 / 1.16</f>
        <v>21.932472413793121</v>
      </c>
      <c r="AO2" s="294">
        <f>FixedCost!AO2 * 31.536 * 0.875 / 1.16</f>
        <v>21.884896551724161</v>
      </c>
      <c r="AP2" s="294">
        <f>FixedCost!AP2 * 31.536 * 0.875 / 1.16</f>
        <v>21.837320689655179</v>
      </c>
      <c r="AQ2" s="294">
        <f>FixedCost!AQ2 * 31.536 * 0.875 / 1.16</f>
        <v>21.789744827586219</v>
      </c>
      <c r="AR2" s="294">
        <f>FixedCost!AR2 * 31.536 * 0.875 / 1.16</f>
        <v>21.742168965517259</v>
      </c>
      <c r="AS2" s="294">
        <f>FixedCost!AS2 * 31.536 * 0.875 / 1.16</f>
        <v>21.694593103448298</v>
      </c>
      <c r="AT2" s="294">
        <f>FixedCost!AT2 * 31.536 * 0.875 / 1.16</f>
        <v>21.647017241379316</v>
      </c>
      <c r="AU2" s="299">
        <f>FixedCost!AU2 * 31.536 * 0.875 / 1.16</f>
        <v>21.599441379310356</v>
      </c>
      <c r="AV2" s="112" t="s">
        <v>107</v>
      </c>
    </row>
    <row r="3" spans="1:48" ht="19.95" customHeight="1" thickBot="1" x14ac:dyDescent="0.35">
      <c r="A3" s="81" t="s">
        <v>59</v>
      </c>
      <c r="B3" s="295">
        <f>FixedCost!B3 * 31.536 * 0.875 / 1.16</f>
        <v>23.7403551724138</v>
      </c>
      <c r="C3" s="296">
        <f>FixedCost!C3 * 31.536 * 0.875 / 1.16</f>
        <v>23.692779310344839</v>
      </c>
      <c r="D3" s="296">
        <f>FixedCost!D3 * 31.536 * 0.875 / 1.16</f>
        <v>23.645203448275879</v>
      </c>
      <c r="E3" s="296">
        <f>FixedCost!E3 * 31.536 * 0.875 / 1.16</f>
        <v>23.597627586206897</v>
      </c>
      <c r="F3" s="296">
        <f>FixedCost!F3 * 31.536 * 0.875 / 1.16</f>
        <v>23.550051724137937</v>
      </c>
      <c r="G3" s="296">
        <f>FixedCost!G3 * 31.536 * 0.875 / 1.16</f>
        <v>23.502475862068977</v>
      </c>
      <c r="H3" s="33">
        <f>FixedCost!H3 * 31.536 * 0.875 / 1.16</f>
        <v>23.550051724137933</v>
      </c>
      <c r="I3" s="33">
        <f>FixedCost!I3 * 31.536 * 0.875 / 1.16</f>
        <v>23.312172413793107</v>
      </c>
      <c r="J3" s="33">
        <f>FixedCost!J3 * 31.536 * 0.875 / 1.16</f>
        <v>23.312172413793107</v>
      </c>
      <c r="K3" s="33">
        <f>FixedCost!K3 * 31.536 * 0.875 / 1.16</f>
        <v>23.312172413793107</v>
      </c>
      <c r="L3" s="33">
        <f>FixedCost!L3 * 31.536 * 0.875 / 1.16</f>
        <v>23.312172413793107</v>
      </c>
      <c r="M3" s="33">
        <f>FixedCost!M3 * 31.536 * 0.875 / 1.16</f>
        <v>23.312172413793107</v>
      </c>
      <c r="N3" s="33">
        <f>FixedCost!N3 * 31.536 * 0.875 / 1.16</f>
        <v>23.074293103448277</v>
      </c>
      <c r="O3" s="33">
        <f>FixedCost!O3 * 31.536 * 0.875 / 1.16</f>
        <v>23.074293103448277</v>
      </c>
      <c r="P3" s="33">
        <f>FixedCost!P3 * 31.536 * 0.875 / 1.16</f>
        <v>23.074293103448277</v>
      </c>
      <c r="Q3" s="33">
        <f>FixedCost!Q3 * 31.536 * 0.875 / 1.16</f>
        <v>23.074293103448277</v>
      </c>
      <c r="R3" s="33">
        <f>FixedCost!R3 * 31.536 * 0.875 / 1.16</f>
        <v>23.074293103448277</v>
      </c>
      <c r="S3" s="33">
        <f>FixedCost!S3 * 31.536 * 0.875 / 1.16</f>
        <v>22.83641379310345</v>
      </c>
      <c r="T3" s="33">
        <f>FixedCost!T3 * 31.536 * 0.875 / 1.16</f>
        <v>22.83641379310345</v>
      </c>
      <c r="U3" s="33">
        <f>FixedCost!U3 * 31.536 * 0.875 / 1.16</f>
        <v>22.83641379310345</v>
      </c>
      <c r="V3" s="33">
        <f>FixedCost!V3 * 31.536 * 0.875 / 1.16</f>
        <v>22.83641379310345</v>
      </c>
      <c r="W3" s="33">
        <f>FixedCost!W3 * 31.536 * 0.875 / 1.16</f>
        <v>22.83641379310345</v>
      </c>
      <c r="X3" s="33">
        <f>FixedCost!X3 * 31.536 * 0.875 / 1.16</f>
        <v>22.59853448275862</v>
      </c>
      <c r="Y3" s="33">
        <f>FixedCost!Y3 * 31.536 * 0.875 / 1.16</f>
        <v>22.59853448275862</v>
      </c>
      <c r="Z3" s="33">
        <f>FixedCost!Z3 * 31.536 * 0.875 / 1.16</f>
        <v>22.59853448275862</v>
      </c>
      <c r="AA3" s="33">
        <f>FixedCost!AA3 * 31.536 * 0.875 / 1.16</f>
        <v>22.59853448275862</v>
      </c>
      <c r="AB3" s="33">
        <f>FixedCost!AB3 * 31.536 * 0.875 / 1.16</f>
        <v>22.59853448275862</v>
      </c>
      <c r="AC3" s="33">
        <f>FixedCost!AC3 * 31.536 * 0.875 / 1.16</f>
        <v>22.360655172413793</v>
      </c>
      <c r="AD3" s="33">
        <f>FixedCost!AD3 * 31.536 * 0.875 / 1.16</f>
        <v>22.360655172413793</v>
      </c>
      <c r="AE3" s="33">
        <f>FixedCost!AE3 * 31.536 * 0.875 / 1.16</f>
        <v>22.360655172413793</v>
      </c>
      <c r="AF3" s="33">
        <f>FixedCost!AF3 * 31.536 * 0.875 / 1.16</f>
        <v>22.360655172413793</v>
      </c>
      <c r="AG3" s="33">
        <f>FixedCost!AG3 * 31.536 * 0.875 / 1.16</f>
        <v>22.360655172413793</v>
      </c>
      <c r="AH3" s="33">
        <f>FixedCost!AH3 * 31.536 * 0.875 / 1.16</f>
        <v>22.122775862068966</v>
      </c>
      <c r="AI3" s="33">
        <f>FixedCost!AI3 * 31.536 * 0.875 / 1.16</f>
        <v>22.122775862068966</v>
      </c>
      <c r="AJ3" s="33">
        <f>FixedCost!AJ3 * 31.536 * 0.875 / 1.16</f>
        <v>22.122775862068966</v>
      </c>
      <c r="AK3" s="33">
        <f>FixedCost!AK3 * 31.536 * 0.875 / 1.16</f>
        <v>22.122775862068966</v>
      </c>
      <c r="AL3" s="296">
        <f>FixedCost!AL3 * 31.536 * 0.875 / 1.16</f>
        <v>22.027624137931042</v>
      </c>
      <c r="AM3" s="296">
        <f>FixedCost!AM3 * 31.536 * 0.875 / 1.16</f>
        <v>21.980048275862078</v>
      </c>
      <c r="AN3" s="296">
        <f>FixedCost!AN3 * 31.536 * 0.875 / 1.16</f>
        <v>21.932472413793121</v>
      </c>
      <c r="AO3" s="296">
        <f>FixedCost!AO3 * 31.536 * 0.875 / 1.16</f>
        <v>21.884896551724161</v>
      </c>
      <c r="AP3" s="296">
        <f>FixedCost!AP3 * 31.536 * 0.875 / 1.16</f>
        <v>21.837320689655179</v>
      </c>
      <c r="AQ3" s="296">
        <f>FixedCost!AQ3 * 31.536 * 0.875 / 1.16</f>
        <v>21.789744827586219</v>
      </c>
      <c r="AR3" s="296">
        <f>FixedCost!AR3 * 31.536 * 0.875 / 1.16</f>
        <v>21.742168965517259</v>
      </c>
      <c r="AS3" s="296">
        <f>FixedCost!AS3 * 31.536 * 0.875 / 1.16</f>
        <v>21.694593103448298</v>
      </c>
      <c r="AT3" s="296">
        <f>FixedCost!AT3 * 31.536 * 0.875 / 1.16</f>
        <v>21.647017241379316</v>
      </c>
      <c r="AU3" s="300">
        <f>FixedCost!AU3 * 31.536 * 0.875 / 1.16</f>
        <v>21.599441379310356</v>
      </c>
      <c r="AV3" s="113" t="s">
        <v>107</v>
      </c>
    </row>
    <row r="4" spans="1:48" ht="19.95" customHeight="1" x14ac:dyDescent="0.3">
      <c r="A4" s="98" t="s">
        <v>169</v>
      </c>
      <c r="B4" s="293">
        <f>FixedCost!B4 * 31.536 * 0.875 / 1.16</f>
        <v>20.168408135476231</v>
      </c>
      <c r="C4" s="294">
        <f>FixedCost!C4 * 31.536 * 0.875 / 1.16</f>
        <v>20.049071573779308</v>
      </c>
      <c r="D4" s="294">
        <f>FixedCost!D4 * 31.536 * 0.875 / 1.16</f>
        <v>19.929735012082432</v>
      </c>
      <c r="E4" s="294">
        <f>FixedCost!E4 * 31.536 * 0.875 / 1.16</f>
        <v>19.81039845038551</v>
      </c>
      <c r="F4" s="294">
        <f>FixedCost!F4 * 31.536 * 0.875 / 1.16</f>
        <v>19.69106188868863</v>
      </c>
      <c r="G4" s="294">
        <f>FixedCost!G4 * 31.536 * 0.875 / 1.16</f>
        <v>19.571725326991707</v>
      </c>
      <c r="H4" s="29">
        <f>FixedCost!H4 * 31.536 * 0.875 / 1.16</f>
        <v>19.506103448275862</v>
      </c>
      <c r="I4" s="29">
        <f>FixedCost!I4 * 31.536 * 0.875 / 1.16</f>
        <v>19.268224137931036</v>
      </c>
      <c r="J4" s="29">
        <f>FixedCost!J4 * 31.536 * 0.875 / 1.16</f>
        <v>19.268224137931036</v>
      </c>
      <c r="K4" s="29">
        <f>FixedCost!K4 * 31.536 * 0.875 / 1.16</f>
        <v>19.030344827586209</v>
      </c>
      <c r="L4" s="29">
        <f>FixedCost!L4 * 31.536 * 0.875 / 1.16</f>
        <v>19.030344827586209</v>
      </c>
      <c r="M4" s="29">
        <f>FixedCost!M4 * 31.536 * 0.875 / 1.16</f>
        <v>18.792465517241382</v>
      </c>
      <c r="N4" s="29">
        <f>FixedCost!N4 * 31.536 * 0.875 / 1.16</f>
        <v>18.792465517241382</v>
      </c>
      <c r="O4" s="29">
        <f>FixedCost!O4 * 31.536 * 0.875 / 1.16</f>
        <v>18.554586206896555</v>
      </c>
      <c r="P4" s="29">
        <f>FixedCost!P4 * 31.536 * 0.875 / 1.16</f>
        <v>18.554586206896555</v>
      </c>
      <c r="Q4" s="29">
        <f>FixedCost!Q4 * 31.536 * 0.875 / 1.16</f>
        <v>18.316706896551725</v>
      </c>
      <c r="R4" s="29">
        <f>FixedCost!R4 * 31.536 * 0.875 / 1.16</f>
        <v>18.316706896551725</v>
      </c>
      <c r="S4" s="29">
        <f>FixedCost!S4 * 31.536 * 0.875 / 1.16</f>
        <v>18.078827586206899</v>
      </c>
      <c r="T4" s="29">
        <f>FixedCost!T4 * 31.536 * 0.875 / 1.16</f>
        <v>18.078827586206899</v>
      </c>
      <c r="U4" s="29">
        <f>FixedCost!U4 * 31.536 * 0.875 / 1.16</f>
        <v>17.840948275862072</v>
      </c>
      <c r="V4" s="29">
        <f>FixedCost!V4 * 31.536 * 0.875 / 1.16</f>
        <v>17.840948275862072</v>
      </c>
      <c r="W4" s="29">
        <f>FixedCost!W4 * 31.536 * 0.875 / 1.16</f>
        <v>17.603068965517242</v>
      </c>
      <c r="X4" s="29">
        <f>FixedCost!X4 * 31.536 * 0.875 / 1.16</f>
        <v>17.603068965517242</v>
      </c>
      <c r="Y4" s="29">
        <f>FixedCost!Y4 * 31.536 * 0.875 / 1.16</f>
        <v>17.365189655172419</v>
      </c>
      <c r="Z4" s="29">
        <f>FixedCost!Z4 * 31.536 * 0.875 / 1.16</f>
        <v>17.365189655172419</v>
      </c>
      <c r="AA4" s="29">
        <f>FixedCost!AA4 * 31.536 * 0.875 / 1.16</f>
        <v>17.127310344827588</v>
      </c>
      <c r="AB4" s="29">
        <f>FixedCost!AB4 * 31.536 * 0.875 / 1.16</f>
        <v>17.127310344827588</v>
      </c>
      <c r="AC4" s="29">
        <f>FixedCost!AC4 * 31.536 * 0.875 / 1.16</f>
        <v>16.889431034482762</v>
      </c>
      <c r="AD4" s="29">
        <f>FixedCost!AD4 * 31.536 * 0.875 / 1.16</f>
        <v>16.889431034482762</v>
      </c>
      <c r="AE4" s="29">
        <f>FixedCost!AE4 * 31.536 * 0.875 / 1.16</f>
        <v>16.651551724137931</v>
      </c>
      <c r="AF4" s="29">
        <f>FixedCost!AF4 * 31.536 * 0.875 / 1.16</f>
        <v>16.651551724137931</v>
      </c>
      <c r="AG4" s="29">
        <f>FixedCost!AG4 * 31.536 * 0.875 / 1.16</f>
        <v>16.413672413793105</v>
      </c>
      <c r="AH4" s="29">
        <f>FixedCost!AH4 * 31.536 * 0.875 / 1.16</f>
        <v>16.413672413793105</v>
      </c>
      <c r="AI4" s="29">
        <f>FixedCost!AI4 * 31.536 * 0.875 / 1.16</f>
        <v>16.175793103448278</v>
      </c>
      <c r="AJ4" s="29">
        <f>FixedCost!AJ4 * 31.536 * 0.875 / 1.16</f>
        <v>16.175793103448278</v>
      </c>
      <c r="AK4" s="29">
        <f>FixedCost!AK4 * 31.536 * 0.875 / 1.16</f>
        <v>15.937913793103453</v>
      </c>
      <c r="AL4" s="294">
        <f>FixedCost!AL4 * 31.536 * 0.875 / 1.16</f>
        <v>15.872291914387651</v>
      </c>
      <c r="AM4" s="294">
        <f>FixedCost!AM4 * 31.536 * 0.875 / 1.16</f>
        <v>15.752955352690776</v>
      </c>
      <c r="AN4" s="294">
        <f>FixedCost!AN4 * 31.536 * 0.875 / 1.16</f>
        <v>15.633618790993852</v>
      </c>
      <c r="AO4" s="294">
        <f>FixedCost!AO4 * 31.536 * 0.875 / 1.16</f>
        <v>15.51428222929693</v>
      </c>
      <c r="AP4" s="294">
        <f>FixedCost!AP4 * 31.536 * 0.875 / 1.16</f>
        <v>15.394945667600052</v>
      </c>
      <c r="AQ4" s="294">
        <f>FixedCost!AQ4 * 31.536 * 0.875 / 1.16</f>
        <v>15.275609105903131</v>
      </c>
      <c r="AR4" s="294">
        <f>FixedCost!AR4 * 31.536 * 0.875 / 1.16</f>
        <v>15.156272544206249</v>
      </c>
      <c r="AS4" s="294">
        <f>FixedCost!AS4 * 31.536 * 0.875 / 1.16</f>
        <v>15.036935982509327</v>
      </c>
      <c r="AT4" s="294">
        <f>FixedCost!AT4 * 31.536 * 0.875 / 1.16</f>
        <v>14.91759942081241</v>
      </c>
      <c r="AU4" s="299">
        <f>FixedCost!AU4 * 31.536 * 0.875 / 1.16</f>
        <v>14.798262859115532</v>
      </c>
      <c r="AV4" s="112" t="s">
        <v>121</v>
      </c>
    </row>
    <row r="5" spans="1:48" ht="19.95" customHeight="1" x14ac:dyDescent="0.3">
      <c r="A5" s="88" t="s">
        <v>170</v>
      </c>
      <c r="B5" s="297">
        <f>FixedCost!B5 * 31.536 * 0.875 / 1.16</f>
        <v>20.168408135476231</v>
      </c>
      <c r="C5" s="298">
        <f>FixedCost!C5 * 31.536 * 0.875 / 1.16</f>
        <v>20.049071573779308</v>
      </c>
      <c r="D5" s="298">
        <f>FixedCost!D5 * 31.536 * 0.875 / 1.16</f>
        <v>19.929735012082432</v>
      </c>
      <c r="E5" s="298">
        <f>FixedCost!E5 * 31.536 * 0.875 / 1.16</f>
        <v>19.81039845038551</v>
      </c>
      <c r="F5" s="298">
        <f>FixedCost!F5 * 31.536 * 0.875 / 1.16</f>
        <v>19.69106188868863</v>
      </c>
      <c r="G5" s="298">
        <f>FixedCost!G5 * 31.536 * 0.875 / 1.16</f>
        <v>19.571725326991707</v>
      </c>
      <c r="H5" s="20">
        <f>FixedCost!H5 * 31.536 * 0.875 / 1.16</f>
        <v>19.506103448275862</v>
      </c>
      <c r="I5" s="20">
        <f>FixedCost!I5 * 31.536 * 0.875 / 1.16</f>
        <v>19.268224137931036</v>
      </c>
      <c r="J5" s="20">
        <f>FixedCost!J5 * 31.536 * 0.875 / 1.16</f>
        <v>19.268224137931036</v>
      </c>
      <c r="K5" s="20">
        <f>FixedCost!K5 * 31.536 * 0.875 / 1.16</f>
        <v>19.030344827586209</v>
      </c>
      <c r="L5" s="20">
        <f>FixedCost!L5 * 31.536 * 0.875 / 1.16</f>
        <v>19.030344827586209</v>
      </c>
      <c r="M5" s="20">
        <f>FixedCost!M5 * 31.536 * 0.875 / 1.16</f>
        <v>18.792465517241382</v>
      </c>
      <c r="N5" s="20">
        <f>FixedCost!N5 * 31.536 * 0.875 / 1.16</f>
        <v>18.792465517241382</v>
      </c>
      <c r="O5" s="20">
        <f>FixedCost!O5 * 31.536 * 0.875 / 1.16</f>
        <v>18.554586206896555</v>
      </c>
      <c r="P5" s="20">
        <f>FixedCost!P5 * 31.536 * 0.875 / 1.16</f>
        <v>18.554586206896555</v>
      </c>
      <c r="Q5" s="20">
        <f>FixedCost!Q5 * 31.536 * 0.875 / 1.16</f>
        <v>18.316706896551725</v>
      </c>
      <c r="R5" s="20">
        <f>FixedCost!R5 * 31.536 * 0.875 / 1.16</f>
        <v>18.316706896551725</v>
      </c>
      <c r="S5" s="20">
        <f>FixedCost!S5 * 31.536 * 0.875 / 1.16</f>
        <v>18.078827586206899</v>
      </c>
      <c r="T5" s="20">
        <f>FixedCost!T5 * 31.536 * 0.875 / 1.16</f>
        <v>18.078827586206899</v>
      </c>
      <c r="U5" s="20">
        <f>FixedCost!U5 * 31.536 * 0.875 / 1.16</f>
        <v>17.840948275862072</v>
      </c>
      <c r="V5" s="20">
        <f>FixedCost!V5 * 31.536 * 0.875 / 1.16</f>
        <v>17.840948275862072</v>
      </c>
      <c r="W5" s="20">
        <f>FixedCost!W5 * 31.536 * 0.875 / 1.16</f>
        <v>17.603068965517242</v>
      </c>
      <c r="X5" s="20">
        <f>FixedCost!X5 * 31.536 * 0.875 / 1.16</f>
        <v>17.603068965517242</v>
      </c>
      <c r="Y5" s="20">
        <f>FixedCost!Y5 * 31.536 * 0.875 / 1.16</f>
        <v>17.365189655172419</v>
      </c>
      <c r="Z5" s="20">
        <f>FixedCost!Z5 * 31.536 * 0.875 / 1.16</f>
        <v>17.365189655172419</v>
      </c>
      <c r="AA5" s="20">
        <f>FixedCost!AA5 * 31.536 * 0.875 / 1.16</f>
        <v>17.127310344827588</v>
      </c>
      <c r="AB5" s="20">
        <f>FixedCost!AB5 * 31.536 * 0.875 / 1.16</f>
        <v>17.127310344827588</v>
      </c>
      <c r="AC5" s="20">
        <f>FixedCost!AC5 * 31.536 * 0.875 / 1.16</f>
        <v>16.889431034482762</v>
      </c>
      <c r="AD5" s="20">
        <f>FixedCost!AD5 * 31.536 * 0.875 / 1.16</f>
        <v>16.889431034482762</v>
      </c>
      <c r="AE5" s="20">
        <f>FixedCost!AE5 * 31.536 * 0.875 / 1.16</f>
        <v>16.651551724137931</v>
      </c>
      <c r="AF5" s="20">
        <f>FixedCost!AF5 * 31.536 * 0.875 / 1.16</f>
        <v>16.651551724137931</v>
      </c>
      <c r="AG5" s="20">
        <f>FixedCost!AG5 * 31.536 * 0.875 / 1.16</f>
        <v>16.413672413793105</v>
      </c>
      <c r="AH5" s="20">
        <f>FixedCost!AH5 * 31.536 * 0.875 / 1.16</f>
        <v>16.413672413793105</v>
      </c>
      <c r="AI5" s="20">
        <f>FixedCost!AI5 * 31.536 * 0.875 / 1.16</f>
        <v>16.175793103448278</v>
      </c>
      <c r="AJ5" s="20">
        <f>FixedCost!AJ5 * 31.536 * 0.875 / 1.16</f>
        <v>16.175793103448278</v>
      </c>
      <c r="AK5" s="20">
        <f>FixedCost!AK5 * 31.536 * 0.875 / 1.16</f>
        <v>15.937913793103453</v>
      </c>
      <c r="AL5" s="298">
        <f>FixedCost!AL5 * 31.536 * 0.875 / 1.16</f>
        <v>15.872291914387651</v>
      </c>
      <c r="AM5" s="298">
        <f>FixedCost!AM5 * 31.536 * 0.875 / 1.16</f>
        <v>15.752955352690776</v>
      </c>
      <c r="AN5" s="298">
        <f>FixedCost!AN5 * 31.536 * 0.875 / 1.16</f>
        <v>15.633618790993852</v>
      </c>
      <c r="AO5" s="298">
        <f>FixedCost!AO5 * 31.536 * 0.875 / 1.16</f>
        <v>15.51428222929693</v>
      </c>
      <c r="AP5" s="298">
        <f>FixedCost!AP5 * 31.536 * 0.875 / 1.16</f>
        <v>15.394945667600052</v>
      </c>
      <c r="AQ5" s="298">
        <f>FixedCost!AQ5 * 31.536 * 0.875 / 1.16</f>
        <v>15.275609105903131</v>
      </c>
      <c r="AR5" s="298">
        <f>FixedCost!AR5 * 31.536 * 0.875 / 1.16</f>
        <v>15.156272544206249</v>
      </c>
      <c r="AS5" s="298">
        <f>FixedCost!AS5 * 31.536 * 0.875 / 1.16</f>
        <v>15.036935982509327</v>
      </c>
      <c r="AT5" s="298">
        <f>FixedCost!AT5 * 31.536 * 0.875 / 1.16</f>
        <v>14.91759942081241</v>
      </c>
      <c r="AU5" s="301">
        <f>FixedCost!AU5 * 31.536 * 0.875 / 1.16</f>
        <v>14.798262859115532</v>
      </c>
      <c r="AV5" s="114" t="s">
        <v>121</v>
      </c>
    </row>
    <row r="6" spans="1:48" ht="19.95" customHeight="1" thickBot="1" x14ac:dyDescent="0.35">
      <c r="A6" s="89" t="s">
        <v>171</v>
      </c>
      <c r="B6" s="295">
        <f>FixedCost!B6 * 31.536 * 0.875 / 1.16</f>
        <v>33.013890894096896</v>
      </c>
      <c r="C6" s="296">
        <f>FixedCost!C6 * 31.536 * 0.875 / 1.16</f>
        <v>32.894554332399984</v>
      </c>
      <c r="D6" s="296">
        <f>FixedCost!D6 * 31.536 * 0.875 / 1.16</f>
        <v>32.775217770703101</v>
      </c>
      <c r="E6" s="296">
        <f>FixedCost!E6 * 31.536 * 0.875 / 1.16</f>
        <v>32.655881209006182</v>
      </c>
      <c r="F6" s="296">
        <f>FixedCost!F6 * 31.536 * 0.875 / 1.16</f>
        <v>32.536544647309299</v>
      </c>
      <c r="G6" s="296">
        <f>FixedCost!G6 * 31.536 * 0.875 / 1.16</f>
        <v>32.41720808561238</v>
      </c>
      <c r="H6" s="33">
        <f>FixedCost!H6 * 31.536 * 0.875 / 1.16</f>
        <v>32.351586206896556</v>
      </c>
      <c r="I6" s="33">
        <f>FixedCost!I6 * 31.536 * 0.875 / 1.16</f>
        <v>32.113706896551733</v>
      </c>
      <c r="J6" s="33">
        <f>FixedCost!J6 * 31.536 * 0.875 / 1.16</f>
        <v>32.113706896551733</v>
      </c>
      <c r="K6" s="33">
        <f>FixedCost!K6 * 31.536 * 0.875 / 1.16</f>
        <v>31.875827586206906</v>
      </c>
      <c r="L6" s="33">
        <f>FixedCost!L6 * 31.536 * 0.875 / 1.16</f>
        <v>31.875827586206906</v>
      </c>
      <c r="M6" s="33">
        <f>FixedCost!M6 * 31.536 * 0.875 / 1.16</f>
        <v>31.637948275862072</v>
      </c>
      <c r="N6" s="33">
        <f>FixedCost!N6 * 31.536 * 0.875 / 1.16</f>
        <v>31.637948275862072</v>
      </c>
      <c r="O6" s="33">
        <f>FixedCost!O6 * 31.536 * 0.875 / 1.16</f>
        <v>31.400068965517246</v>
      </c>
      <c r="P6" s="33">
        <f>FixedCost!P6 * 31.536 * 0.875 / 1.16</f>
        <v>31.400068965517246</v>
      </c>
      <c r="Q6" s="33">
        <f>FixedCost!Q6 * 31.536 * 0.875 / 1.16</f>
        <v>31.162189655172419</v>
      </c>
      <c r="R6" s="33">
        <f>FixedCost!R6 * 31.536 * 0.875 / 1.16</f>
        <v>31.162189655172419</v>
      </c>
      <c r="S6" s="33">
        <f>FixedCost!S6 * 31.536 * 0.875 / 1.16</f>
        <v>30.924310344827589</v>
      </c>
      <c r="T6" s="33">
        <f>FixedCost!T6 * 31.536 * 0.875 / 1.16</f>
        <v>30.924310344827589</v>
      </c>
      <c r="U6" s="33">
        <f>FixedCost!U6 * 31.536 * 0.875 / 1.16</f>
        <v>30.686431034482762</v>
      </c>
      <c r="V6" s="33">
        <f>FixedCost!V6 * 31.536 * 0.875 / 1.16</f>
        <v>30.686431034482762</v>
      </c>
      <c r="W6" s="33">
        <f>FixedCost!W6 * 31.536 * 0.875 / 1.16</f>
        <v>30.448551724137936</v>
      </c>
      <c r="X6" s="33">
        <f>FixedCost!X6 * 31.536 * 0.875 / 1.16</f>
        <v>30.448551724137936</v>
      </c>
      <c r="Y6" s="33">
        <f>FixedCost!Y6 * 31.536 * 0.875 / 1.16</f>
        <v>30.210672413793109</v>
      </c>
      <c r="Z6" s="33">
        <f>FixedCost!Z6 * 31.536 * 0.875 / 1.16</f>
        <v>30.210672413793109</v>
      </c>
      <c r="AA6" s="33">
        <f>FixedCost!AA6 * 31.536 * 0.875 / 1.16</f>
        <v>29.972793103448275</v>
      </c>
      <c r="AB6" s="33">
        <f>FixedCost!AB6 * 31.536 * 0.875 / 1.16</f>
        <v>29.972793103448275</v>
      </c>
      <c r="AC6" s="33">
        <f>FixedCost!AC6 * 31.536 * 0.875 / 1.16</f>
        <v>29.734913793103448</v>
      </c>
      <c r="AD6" s="33">
        <f>FixedCost!AD6 * 31.536 * 0.875 / 1.16</f>
        <v>29.734913793103448</v>
      </c>
      <c r="AE6" s="33">
        <f>FixedCost!AE6 * 31.536 * 0.875 / 1.16</f>
        <v>29.497034482758625</v>
      </c>
      <c r="AF6" s="33">
        <f>FixedCost!AF6 * 31.536 * 0.875 / 1.16</f>
        <v>29.497034482758625</v>
      </c>
      <c r="AG6" s="33">
        <f>FixedCost!AG6 * 31.536 * 0.875 / 1.16</f>
        <v>29.259155172413791</v>
      </c>
      <c r="AH6" s="33">
        <f>FixedCost!AH6 * 31.536 * 0.875 / 1.16</f>
        <v>29.259155172413791</v>
      </c>
      <c r="AI6" s="33">
        <f>FixedCost!AI6 * 31.536 * 0.875 / 1.16</f>
        <v>29.021275862068965</v>
      </c>
      <c r="AJ6" s="33">
        <f>FixedCost!AJ6 * 31.536 * 0.875 / 1.16</f>
        <v>29.021275862068965</v>
      </c>
      <c r="AK6" s="33">
        <f>FixedCost!AK6 * 31.536 * 0.875 / 1.16</f>
        <v>28.783396551724138</v>
      </c>
      <c r="AL6" s="296">
        <f>FixedCost!AL6 * 31.536 * 0.875 / 1.16</f>
        <v>28.717774673008325</v>
      </c>
      <c r="AM6" s="296">
        <f>FixedCost!AM6 * 31.536 * 0.875 / 1.16</f>
        <v>28.598438111311445</v>
      </c>
      <c r="AN6" s="296">
        <f>FixedCost!AN6 * 31.536 * 0.875 / 1.16</f>
        <v>28.479101549614519</v>
      </c>
      <c r="AO6" s="296">
        <f>FixedCost!AO6 * 31.536 * 0.875 / 1.16</f>
        <v>28.359764987917604</v>
      </c>
      <c r="AP6" s="296">
        <f>FixedCost!AP6 * 31.536 * 0.875 / 1.16</f>
        <v>28.240428426220721</v>
      </c>
      <c r="AQ6" s="296">
        <f>FixedCost!AQ6 * 31.536 * 0.875 / 1.16</f>
        <v>28.121091864523805</v>
      </c>
      <c r="AR6" s="296">
        <f>FixedCost!AR6 * 31.536 * 0.875 / 1.16</f>
        <v>28.001755302826925</v>
      </c>
      <c r="AS6" s="296">
        <f>FixedCost!AS6 * 31.536 * 0.875 / 1.16</f>
        <v>27.88241874113</v>
      </c>
      <c r="AT6" s="296">
        <f>FixedCost!AT6 * 31.536 * 0.875 / 1.16</f>
        <v>27.763082179433084</v>
      </c>
      <c r="AU6" s="300">
        <f>FixedCost!AU6 * 31.536 * 0.875 / 1.16</f>
        <v>27.643745617736197</v>
      </c>
      <c r="AV6" s="113" t="s">
        <v>121</v>
      </c>
    </row>
    <row r="7" spans="1:48" ht="19.95" customHeight="1" x14ac:dyDescent="0.3">
      <c r="A7" s="98" t="s">
        <v>172</v>
      </c>
      <c r="B7" s="293">
        <f>FixedCost!B7 * 31.536 * 0.875 / 1.16</f>
        <v>175.79281034482759</v>
      </c>
      <c r="C7" s="294">
        <f>FixedCost!C7 * 31.536 * 0.875 / 1.16</f>
        <v>175.79281034482759</v>
      </c>
      <c r="D7" s="294">
        <f>FixedCost!D7 * 31.536 * 0.875 / 1.16</f>
        <v>175.79281034482759</v>
      </c>
      <c r="E7" s="294">
        <f>FixedCost!E7 * 31.536 * 0.875 / 1.16</f>
        <v>175.79281034482759</v>
      </c>
      <c r="F7" s="294">
        <f>FixedCost!F7 * 31.536 * 0.875 / 1.16</f>
        <v>175.79281034482759</v>
      </c>
      <c r="G7" s="294">
        <f>FixedCost!G7 * 31.536 * 0.875 / 1.16</f>
        <v>175.79281034482759</v>
      </c>
      <c r="H7" s="29">
        <f>FixedCost!H7 * 31.536 * 0.875 / 1.16</f>
        <v>175.79281034482759</v>
      </c>
      <c r="I7" s="29">
        <f>FixedCost!I7 * 31.536 * 0.875 / 1.16</f>
        <v>175.79281034482759</v>
      </c>
      <c r="J7" s="29">
        <f>FixedCost!J7 * 31.536 * 0.875 / 1.16</f>
        <v>175.79281034482759</v>
      </c>
      <c r="K7" s="29">
        <f>FixedCost!K7 * 31.536 * 0.875 / 1.16</f>
        <v>175.79281034482759</v>
      </c>
      <c r="L7" s="29">
        <f>FixedCost!L7 * 31.536 * 0.875 / 1.16</f>
        <v>175.79281034482759</v>
      </c>
      <c r="M7" s="29">
        <f>FixedCost!M7 * 31.536 * 0.875 / 1.16</f>
        <v>175.79281034482759</v>
      </c>
      <c r="N7" s="29">
        <f>FixedCost!N7 * 31.536 * 0.875 / 1.16</f>
        <v>175.79281034482759</v>
      </c>
      <c r="O7" s="29">
        <f>FixedCost!O7 * 31.536 * 0.875 / 1.16</f>
        <v>175.79281034482759</v>
      </c>
      <c r="P7" s="29">
        <f>FixedCost!P7 * 31.536 * 0.875 / 1.16</f>
        <v>175.79281034482759</v>
      </c>
      <c r="Q7" s="29">
        <f>FixedCost!Q7 * 31.536 * 0.875 / 1.16</f>
        <v>175.79281034482759</v>
      </c>
      <c r="R7" s="29">
        <f>FixedCost!R7 * 31.536 * 0.875 / 1.16</f>
        <v>175.79281034482759</v>
      </c>
      <c r="S7" s="29">
        <f>FixedCost!S7 * 31.536 * 0.875 / 1.16</f>
        <v>175.79281034482759</v>
      </c>
      <c r="T7" s="29">
        <f>FixedCost!T7 * 31.536 * 0.875 / 1.16</f>
        <v>175.79281034482759</v>
      </c>
      <c r="U7" s="29">
        <f>FixedCost!U7 * 31.536 * 0.875 / 1.16</f>
        <v>175.79281034482759</v>
      </c>
      <c r="V7" s="29">
        <f>FixedCost!V7 * 31.536 * 0.875 / 1.16</f>
        <v>175.79281034482759</v>
      </c>
      <c r="W7" s="29">
        <f>FixedCost!W7 * 31.536 * 0.875 / 1.16</f>
        <v>175.79281034482759</v>
      </c>
      <c r="X7" s="29">
        <f>FixedCost!X7 * 31.536 * 0.875 / 1.16</f>
        <v>175.79281034482759</v>
      </c>
      <c r="Y7" s="29">
        <f>FixedCost!Y7 * 31.536 * 0.875 / 1.16</f>
        <v>175.79281034482759</v>
      </c>
      <c r="Z7" s="29">
        <f>FixedCost!Z7 * 31.536 * 0.875 / 1.16</f>
        <v>175.79281034482759</v>
      </c>
      <c r="AA7" s="29">
        <f>FixedCost!AA7 * 31.536 * 0.875 / 1.16</f>
        <v>175.79281034482759</v>
      </c>
      <c r="AB7" s="29">
        <f>FixedCost!AB7 * 31.536 * 0.875 / 1.16</f>
        <v>175.79281034482759</v>
      </c>
      <c r="AC7" s="29">
        <f>FixedCost!AC7 * 31.536 * 0.875 / 1.16</f>
        <v>175.79281034482759</v>
      </c>
      <c r="AD7" s="29">
        <f>FixedCost!AD7 * 31.536 * 0.875 / 1.16</f>
        <v>175.79281034482759</v>
      </c>
      <c r="AE7" s="29">
        <f>FixedCost!AE7 * 31.536 * 0.875 / 1.16</f>
        <v>175.79281034482759</v>
      </c>
      <c r="AF7" s="29">
        <f>FixedCost!AF7 * 31.536 * 0.875 / 1.16</f>
        <v>175.79281034482759</v>
      </c>
      <c r="AG7" s="29">
        <f>FixedCost!AG7 * 31.536 * 0.875 / 1.16</f>
        <v>175.79281034482759</v>
      </c>
      <c r="AH7" s="29">
        <f>FixedCost!AH7 * 31.536 * 0.875 / 1.16</f>
        <v>175.79281034482759</v>
      </c>
      <c r="AI7" s="29">
        <f>FixedCost!AI7 * 31.536 * 0.875 / 1.16</f>
        <v>175.79281034482759</v>
      </c>
      <c r="AJ7" s="29">
        <f>FixedCost!AJ7 * 31.536 * 0.875 / 1.16</f>
        <v>175.79281034482759</v>
      </c>
      <c r="AK7" s="29">
        <f>FixedCost!AK7 * 31.536 * 0.875 / 1.16</f>
        <v>175.79281034482759</v>
      </c>
      <c r="AL7" s="294">
        <f>FixedCost!AL7 * 31.536 * 0.875 / 1.16</f>
        <v>175.79281034482759</v>
      </c>
      <c r="AM7" s="294">
        <f>FixedCost!AM7 * 31.536 * 0.875 / 1.16</f>
        <v>175.79281034482759</v>
      </c>
      <c r="AN7" s="294">
        <f>FixedCost!AN7 * 31.536 * 0.875 / 1.16</f>
        <v>175.79281034482759</v>
      </c>
      <c r="AO7" s="294">
        <f>FixedCost!AO7 * 31.536 * 0.875 / 1.16</f>
        <v>175.79281034482759</v>
      </c>
      <c r="AP7" s="294">
        <f>FixedCost!AP7 * 31.536 * 0.875 / 1.16</f>
        <v>175.79281034482759</v>
      </c>
      <c r="AQ7" s="294">
        <f>FixedCost!AQ7 * 31.536 * 0.875 / 1.16</f>
        <v>175.79281034482759</v>
      </c>
      <c r="AR7" s="294">
        <f>FixedCost!AR7 * 31.536 * 0.875 / 1.16</f>
        <v>175.79281034482759</v>
      </c>
      <c r="AS7" s="294">
        <f>FixedCost!AS7 * 31.536 * 0.875 / 1.16</f>
        <v>175.79281034482759</v>
      </c>
      <c r="AT7" s="294">
        <f>FixedCost!AT7 * 31.536 * 0.875 / 1.16</f>
        <v>175.79281034482759</v>
      </c>
      <c r="AU7" s="299">
        <f>FixedCost!AU7 * 31.536 * 0.875 / 1.16</f>
        <v>175.79281034482759</v>
      </c>
      <c r="AV7" s="112" t="s">
        <v>109</v>
      </c>
    </row>
    <row r="8" spans="1:48" ht="19.95" customHeight="1" thickBot="1" x14ac:dyDescent="0.35">
      <c r="A8" s="89" t="s">
        <v>173</v>
      </c>
      <c r="B8" s="295">
        <f>FixedCost!B8 * 31.536 * 0.875 / 1.16</f>
        <v>230.02929310344828</v>
      </c>
      <c r="C8" s="296">
        <f>FixedCost!C8 * 31.536 * 0.875 / 1.16</f>
        <v>230.02929310344828</v>
      </c>
      <c r="D8" s="296">
        <f>FixedCost!D8 * 31.536 * 0.875 / 1.16</f>
        <v>230.02929310344828</v>
      </c>
      <c r="E8" s="296">
        <f>FixedCost!E8 * 31.536 * 0.875 / 1.16</f>
        <v>230.02929310344828</v>
      </c>
      <c r="F8" s="296">
        <f>FixedCost!F8 * 31.536 * 0.875 / 1.16</f>
        <v>230.02929310344828</v>
      </c>
      <c r="G8" s="296">
        <f>FixedCost!G8 * 31.536 * 0.875 / 1.16</f>
        <v>230.02929310344828</v>
      </c>
      <c r="H8" s="33">
        <f>FixedCost!H8 * 31.536 * 0.875 / 1.16</f>
        <v>230.02929310344828</v>
      </c>
      <c r="I8" s="33">
        <f>FixedCost!I8 * 31.536 * 0.875 / 1.16</f>
        <v>230.02929310344828</v>
      </c>
      <c r="J8" s="33">
        <f>FixedCost!J8 * 31.536 * 0.875 / 1.16</f>
        <v>230.02929310344828</v>
      </c>
      <c r="K8" s="33">
        <f>FixedCost!K8 * 31.536 * 0.875 / 1.16</f>
        <v>230.02929310344828</v>
      </c>
      <c r="L8" s="33">
        <f>FixedCost!L8 * 31.536 * 0.875 / 1.16</f>
        <v>230.02929310344828</v>
      </c>
      <c r="M8" s="33">
        <f>FixedCost!M8 * 31.536 * 0.875 / 1.16</f>
        <v>230.02929310344828</v>
      </c>
      <c r="N8" s="33">
        <f>FixedCost!N8 * 31.536 * 0.875 / 1.16</f>
        <v>230.02929310344828</v>
      </c>
      <c r="O8" s="33">
        <f>FixedCost!O8 * 31.536 * 0.875 / 1.16</f>
        <v>230.02929310344828</v>
      </c>
      <c r="P8" s="33">
        <f>FixedCost!P8 * 31.536 * 0.875 / 1.16</f>
        <v>230.02929310344828</v>
      </c>
      <c r="Q8" s="33">
        <f>FixedCost!Q8 * 31.536 * 0.875 / 1.16</f>
        <v>230.02929310344828</v>
      </c>
      <c r="R8" s="33">
        <f>FixedCost!R8 * 31.536 * 0.875 / 1.16</f>
        <v>230.02929310344828</v>
      </c>
      <c r="S8" s="33">
        <f>FixedCost!S8 * 31.536 * 0.875 / 1.16</f>
        <v>230.02929310344828</v>
      </c>
      <c r="T8" s="33">
        <f>FixedCost!T8 * 31.536 * 0.875 / 1.16</f>
        <v>230.02929310344828</v>
      </c>
      <c r="U8" s="33">
        <f>FixedCost!U8 * 31.536 * 0.875 / 1.16</f>
        <v>230.02929310344828</v>
      </c>
      <c r="V8" s="33">
        <f>FixedCost!V8 * 31.536 * 0.875 / 1.16</f>
        <v>230.02929310344828</v>
      </c>
      <c r="W8" s="33">
        <f>FixedCost!W8 * 31.536 * 0.875 / 1.16</f>
        <v>230.02929310344828</v>
      </c>
      <c r="X8" s="33">
        <f>FixedCost!X8 * 31.536 * 0.875 / 1.16</f>
        <v>230.02929310344828</v>
      </c>
      <c r="Y8" s="33">
        <f>FixedCost!Y8 * 31.536 * 0.875 / 1.16</f>
        <v>230.02929310344828</v>
      </c>
      <c r="Z8" s="33">
        <f>FixedCost!Z8 * 31.536 * 0.875 / 1.16</f>
        <v>230.02929310344828</v>
      </c>
      <c r="AA8" s="33">
        <f>FixedCost!AA8 * 31.536 * 0.875 / 1.16</f>
        <v>230.02929310344828</v>
      </c>
      <c r="AB8" s="33">
        <f>FixedCost!AB8 * 31.536 * 0.875 / 1.16</f>
        <v>230.02929310344828</v>
      </c>
      <c r="AC8" s="33">
        <f>FixedCost!AC8 * 31.536 * 0.875 / 1.16</f>
        <v>230.02929310344828</v>
      </c>
      <c r="AD8" s="33">
        <f>FixedCost!AD8 * 31.536 * 0.875 / 1.16</f>
        <v>230.02929310344828</v>
      </c>
      <c r="AE8" s="33">
        <f>FixedCost!AE8 * 31.536 * 0.875 / 1.16</f>
        <v>230.02929310344828</v>
      </c>
      <c r="AF8" s="33">
        <f>FixedCost!AF8 * 31.536 * 0.875 / 1.16</f>
        <v>230.02929310344828</v>
      </c>
      <c r="AG8" s="33">
        <f>FixedCost!AG8 * 31.536 * 0.875 / 1.16</f>
        <v>230.02929310344828</v>
      </c>
      <c r="AH8" s="33">
        <f>FixedCost!AH8 * 31.536 * 0.875 / 1.16</f>
        <v>230.02929310344828</v>
      </c>
      <c r="AI8" s="33">
        <f>FixedCost!AI8 * 31.536 * 0.875 / 1.16</f>
        <v>230.02929310344828</v>
      </c>
      <c r="AJ8" s="33">
        <f>FixedCost!AJ8 * 31.536 * 0.875 / 1.16</f>
        <v>230.02929310344828</v>
      </c>
      <c r="AK8" s="33">
        <f>FixedCost!AK8 * 31.536 * 0.875 / 1.16</f>
        <v>230.02929310344828</v>
      </c>
      <c r="AL8" s="296">
        <f>FixedCost!AL8 * 31.536 * 0.875 / 1.16</f>
        <v>230.02929310344828</v>
      </c>
      <c r="AM8" s="296">
        <f>FixedCost!AM8 * 31.536 * 0.875 / 1.16</f>
        <v>230.02929310344828</v>
      </c>
      <c r="AN8" s="296">
        <f>FixedCost!AN8 * 31.536 * 0.875 / 1.16</f>
        <v>230.02929310344828</v>
      </c>
      <c r="AO8" s="296">
        <f>FixedCost!AO8 * 31.536 * 0.875 / 1.16</f>
        <v>230.02929310344828</v>
      </c>
      <c r="AP8" s="296">
        <f>FixedCost!AP8 * 31.536 * 0.875 / 1.16</f>
        <v>230.02929310344828</v>
      </c>
      <c r="AQ8" s="296">
        <f>FixedCost!AQ8 * 31.536 * 0.875 / 1.16</f>
        <v>230.02929310344828</v>
      </c>
      <c r="AR8" s="296">
        <f>FixedCost!AR8 * 31.536 * 0.875 / 1.16</f>
        <v>230.02929310344828</v>
      </c>
      <c r="AS8" s="296">
        <f>FixedCost!AS8 * 31.536 * 0.875 / 1.16</f>
        <v>230.02929310344828</v>
      </c>
      <c r="AT8" s="296">
        <f>FixedCost!AT8 * 31.536 * 0.875 / 1.16</f>
        <v>230.02929310344828</v>
      </c>
      <c r="AU8" s="300">
        <f>FixedCost!AU8 * 31.536 * 0.875 / 1.16</f>
        <v>230.02929310344828</v>
      </c>
      <c r="AV8" s="113" t="s">
        <v>109</v>
      </c>
    </row>
    <row r="9" spans="1:48" ht="19.95" customHeight="1" x14ac:dyDescent="0.3">
      <c r="A9" s="98" t="s">
        <v>174</v>
      </c>
      <c r="B9" s="293">
        <f>FixedCost!B9 * 31.536 * 0.875 / 1.16</f>
        <v>23.7403551724138</v>
      </c>
      <c r="C9" s="294">
        <f>FixedCost!C9 * 31.536 * 0.875 / 1.16</f>
        <v>23.692779310344839</v>
      </c>
      <c r="D9" s="294">
        <f>FixedCost!D9 * 31.536 * 0.875 / 1.16</f>
        <v>23.645203448275879</v>
      </c>
      <c r="E9" s="294">
        <f>FixedCost!E9 * 31.536 * 0.875 / 1.16</f>
        <v>23.597627586206897</v>
      </c>
      <c r="F9" s="294">
        <f>FixedCost!F9 * 31.536 * 0.875 / 1.16</f>
        <v>23.550051724137937</v>
      </c>
      <c r="G9" s="294">
        <f>FixedCost!G9 * 31.536 * 0.875 / 1.16</f>
        <v>23.502475862068977</v>
      </c>
      <c r="H9" s="29">
        <f>FixedCost!H9 * 31.536 * 0.875 / 1.16</f>
        <v>23.550051724137933</v>
      </c>
      <c r="I9" s="29">
        <f>FixedCost!I9 * 31.536 * 0.875 / 1.16</f>
        <v>23.312172413793107</v>
      </c>
      <c r="J9" s="29">
        <f>FixedCost!J9 * 31.536 * 0.875 / 1.16</f>
        <v>23.312172413793107</v>
      </c>
      <c r="K9" s="29">
        <f>FixedCost!K9 * 31.536 * 0.875 / 1.16</f>
        <v>23.312172413793107</v>
      </c>
      <c r="L9" s="29">
        <f>FixedCost!L9 * 31.536 * 0.875 / 1.16</f>
        <v>23.312172413793107</v>
      </c>
      <c r="M9" s="29">
        <f>FixedCost!M9 * 31.536 * 0.875 / 1.16</f>
        <v>23.312172413793107</v>
      </c>
      <c r="N9" s="29">
        <f>FixedCost!N9 * 31.536 * 0.875 / 1.16</f>
        <v>23.074293103448277</v>
      </c>
      <c r="O9" s="29">
        <f>FixedCost!O9 * 31.536 * 0.875 / 1.16</f>
        <v>23.074293103448277</v>
      </c>
      <c r="P9" s="29">
        <f>FixedCost!P9 * 31.536 * 0.875 / 1.16</f>
        <v>23.074293103448277</v>
      </c>
      <c r="Q9" s="29">
        <f>FixedCost!Q9 * 31.536 * 0.875 / 1.16</f>
        <v>23.074293103448277</v>
      </c>
      <c r="R9" s="29">
        <f>FixedCost!R9 * 31.536 * 0.875 / 1.16</f>
        <v>23.074293103448277</v>
      </c>
      <c r="S9" s="29">
        <f>FixedCost!S9 * 31.536 * 0.875 / 1.16</f>
        <v>22.83641379310345</v>
      </c>
      <c r="T9" s="29">
        <f>FixedCost!T9 * 31.536 * 0.875 / 1.16</f>
        <v>22.83641379310345</v>
      </c>
      <c r="U9" s="29">
        <f>FixedCost!U9 * 31.536 * 0.875 / 1.16</f>
        <v>22.83641379310345</v>
      </c>
      <c r="V9" s="29">
        <f>FixedCost!V9 * 31.536 * 0.875 / 1.16</f>
        <v>22.83641379310345</v>
      </c>
      <c r="W9" s="29">
        <f>FixedCost!W9 * 31.536 * 0.875 / 1.16</f>
        <v>22.83641379310345</v>
      </c>
      <c r="X9" s="29">
        <f>FixedCost!X9 * 31.536 * 0.875 / 1.16</f>
        <v>22.59853448275862</v>
      </c>
      <c r="Y9" s="29">
        <f>FixedCost!Y9 * 31.536 * 0.875 / 1.16</f>
        <v>22.59853448275862</v>
      </c>
      <c r="Z9" s="29">
        <f>FixedCost!Z9 * 31.536 * 0.875 / 1.16</f>
        <v>22.59853448275862</v>
      </c>
      <c r="AA9" s="29">
        <f>FixedCost!AA9 * 31.536 * 0.875 / 1.16</f>
        <v>22.59853448275862</v>
      </c>
      <c r="AB9" s="29">
        <f>FixedCost!AB9 * 31.536 * 0.875 / 1.16</f>
        <v>22.59853448275862</v>
      </c>
      <c r="AC9" s="29">
        <f>FixedCost!AC9 * 31.536 * 0.875 / 1.16</f>
        <v>22.360655172413793</v>
      </c>
      <c r="AD9" s="29">
        <f>FixedCost!AD9 * 31.536 * 0.875 / 1.16</f>
        <v>22.360655172413793</v>
      </c>
      <c r="AE9" s="29">
        <f>FixedCost!AE9 * 31.536 * 0.875 / 1.16</f>
        <v>22.360655172413793</v>
      </c>
      <c r="AF9" s="29">
        <f>FixedCost!AF9 * 31.536 * 0.875 / 1.16</f>
        <v>22.360655172413793</v>
      </c>
      <c r="AG9" s="29">
        <f>FixedCost!AG9 * 31.536 * 0.875 / 1.16</f>
        <v>22.360655172413793</v>
      </c>
      <c r="AH9" s="29">
        <f>FixedCost!AH9 * 31.536 * 0.875 / 1.16</f>
        <v>22.122775862068966</v>
      </c>
      <c r="AI9" s="29">
        <f>FixedCost!AI9 * 31.536 * 0.875 / 1.16</f>
        <v>22.122775862068966</v>
      </c>
      <c r="AJ9" s="29">
        <f>FixedCost!AJ9 * 31.536 * 0.875 / 1.16</f>
        <v>22.122775862068966</v>
      </c>
      <c r="AK9" s="29">
        <f>FixedCost!AK9 * 31.536 * 0.875 / 1.16</f>
        <v>22.122775862068966</v>
      </c>
      <c r="AL9" s="294">
        <f>FixedCost!AL9 * 31.536 * 0.875 / 1.16</f>
        <v>22.027624137931042</v>
      </c>
      <c r="AM9" s="294">
        <f>FixedCost!AM9 * 31.536 * 0.875 / 1.16</f>
        <v>21.980048275862078</v>
      </c>
      <c r="AN9" s="294">
        <f>FixedCost!AN9 * 31.536 * 0.875 / 1.16</f>
        <v>21.932472413793121</v>
      </c>
      <c r="AO9" s="294">
        <f>FixedCost!AO9 * 31.536 * 0.875 / 1.16</f>
        <v>21.884896551724161</v>
      </c>
      <c r="AP9" s="294">
        <f>FixedCost!AP9 * 31.536 * 0.875 / 1.16</f>
        <v>21.837320689655179</v>
      </c>
      <c r="AQ9" s="294">
        <f>FixedCost!AQ9 * 31.536 * 0.875 / 1.16</f>
        <v>21.789744827586219</v>
      </c>
      <c r="AR9" s="294">
        <f>FixedCost!AR9 * 31.536 * 0.875 / 1.16</f>
        <v>21.742168965517259</v>
      </c>
      <c r="AS9" s="294">
        <f>FixedCost!AS9 * 31.536 * 0.875 / 1.16</f>
        <v>21.694593103448298</v>
      </c>
      <c r="AT9" s="294">
        <f>FixedCost!AT9 * 31.536 * 0.875 / 1.16</f>
        <v>21.647017241379316</v>
      </c>
      <c r="AU9" s="299">
        <f>FixedCost!AU9 * 31.536 * 0.875 / 1.16</f>
        <v>21.599441379310356</v>
      </c>
      <c r="AV9" s="112" t="s">
        <v>107</v>
      </c>
    </row>
    <row r="10" spans="1:48" ht="19.95" customHeight="1" x14ac:dyDescent="0.3">
      <c r="A10" s="88" t="s">
        <v>175</v>
      </c>
      <c r="B10" s="297">
        <f>FixedCost!B10 * 31.536 * 0.875 / 1.16</f>
        <v>28.368144125656841</v>
      </c>
      <c r="C10" s="298">
        <f>FixedCost!C10 * 31.536 * 0.875 / 1.16</f>
        <v>28.247219937862003</v>
      </c>
      <c r="D10" s="298">
        <f>FixedCost!D10 * 31.536 * 0.875 / 1.16</f>
        <v>28.126295750067122</v>
      </c>
      <c r="E10" s="298">
        <f>FixedCost!E10 * 31.536 * 0.875 / 1.16</f>
        <v>28.005371562272249</v>
      </c>
      <c r="F10" s="298">
        <f>FixedCost!F10 * 31.536 * 0.875 / 1.16</f>
        <v>27.884447374477368</v>
      </c>
      <c r="G10" s="298">
        <f>FixedCost!G10 * 31.536 * 0.875 / 1.16</f>
        <v>27.763523186682537</v>
      </c>
      <c r="H10" s="20">
        <f>FixedCost!H10 * 31.536 * 0.875 / 1.16</f>
        <v>27.594000000000001</v>
      </c>
      <c r="I10" s="20">
        <f>FixedCost!I10 * 31.536 * 0.875 / 1.16</f>
        <v>27.594000000000001</v>
      </c>
      <c r="J10" s="20">
        <f>FixedCost!J10 * 31.536 * 0.875 / 1.16</f>
        <v>27.356120689655171</v>
      </c>
      <c r="K10" s="20">
        <f>FixedCost!K10 * 31.536 * 0.875 / 1.16</f>
        <v>27.356120689655171</v>
      </c>
      <c r="L10" s="20">
        <f>FixedCost!L10 * 31.536 * 0.875 / 1.16</f>
        <v>27.118241379310344</v>
      </c>
      <c r="M10" s="20">
        <f>FixedCost!M10 * 31.536 * 0.875 / 1.16</f>
        <v>27.118241379310344</v>
      </c>
      <c r="N10" s="20">
        <f>FixedCost!N10 * 31.536 * 0.875 / 1.16</f>
        <v>26.880362068965518</v>
      </c>
      <c r="O10" s="20">
        <f>FixedCost!O10 * 31.536 * 0.875 / 1.16</f>
        <v>26.880362068965518</v>
      </c>
      <c r="P10" s="20">
        <f>FixedCost!P10 * 31.536 * 0.875 / 1.16</f>
        <v>26.642482758620691</v>
      </c>
      <c r="Q10" s="20">
        <f>FixedCost!Q10 * 31.536 * 0.875 / 1.16</f>
        <v>26.642482758620691</v>
      </c>
      <c r="R10" s="20">
        <f>FixedCost!R10 * 31.536 * 0.875 / 1.16</f>
        <v>26.404603448275868</v>
      </c>
      <c r="S10" s="20">
        <f>FixedCost!S10 * 31.536 * 0.875 / 1.16</f>
        <v>26.404603448275868</v>
      </c>
      <c r="T10" s="20">
        <f>FixedCost!T10 * 31.536 * 0.875 / 1.16</f>
        <v>26.166724137931041</v>
      </c>
      <c r="U10" s="20">
        <f>FixedCost!U10 * 31.536 * 0.875 / 1.16</f>
        <v>26.166724137931041</v>
      </c>
      <c r="V10" s="20">
        <f>FixedCost!V10 * 31.536 * 0.875 / 1.16</f>
        <v>25.928844827586214</v>
      </c>
      <c r="W10" s="20">
        <f>FixedCost!W10 * 31.536 * 0.875 / 1.16</f>
        <v>25.690965517241384</v>
      </c>
      <c r="X10" s="20">
        <f>FixedCost!X10 * 31.536 * 0.875 / 1.16</f>
        <v>25.690965517241384</v>
      </c>
      <c r="Y10" s="20">
        <f>FixedCost!Y10 * 31.536 * 0.875 / 1.16</f>
        <v>25.453086206896558</v>
      </c>
      <c r="Z10" s="20">
        <f>FixedCost!Z10 * 31.536 * 0.875 / 1.16</f>
        <v>25.453086206896558</v>
      </c>
      <c r="AA10" s="20">
        <f>FixedCost!AA10 * 31.536 * 0.875 / 1.16</f>
        <v>25.215206896551731</v>
      </c>
      <c r="AB10" s="20">
        <f>FixedCost!AB10 * 31.536 * 0.875 / 1.16</f>
        <v>25.215206896551731</v>
      </c>
      <c r="AC10" s="20">
        <f>FixedCost!AC10 * 31.536 * 0.875 / 1.16</f>
        <v>24.977327586206901</v>
      </c>
      <c r="AD10" s="20">
        <f>FixedCost!AD10 * 31.536 * 0.875 / 1.16</f>
        <v>24.977327586206901</v>
      </c>
      <c r="AE10" s="20">
        <f>FixedCost!AE10 * 31.536 * 0.875 / 1.16</f>
        <v>24.739448275862074</v>
      </c>
      <c r="AF10" s="20">
        <f>FixedCost!AF10 * 31.536 * 0.875 / 1.16</f>
        <v>24.739448275862074</v>
      </c>
      <c r="AG10" s="20">
        <f>FixedCost!AG10 * 31.536 * 0.875 / 1.16</f>
        <v>24.739448275862074</v>
      </c>
      <c r="AH10" s="20">
        <f>FixedCost!AH10 * 31.536 * 0.875 / 1.16</f>
        <v>24.501568965517247</v>
      </c>
      <c r="AI10" s="20">
        <f>FixedCost!AI10 * 31.536 * 0.875 / 1.16</f>
        <v>24.501568965517247</v>
      </c>
      <c r="AJ10" s="20">
        <f>FixedCost!AJ10 * 31.536 * 0.875 / 1.16</f>
        <v>24.263689655172421</v>
      </c>
      <c r="AK10" s="20">
        <f>FixedCost!AK10 * 31.536 * 0.875 / 1.16</f>
        <v>24.263689655172421</v>
      </c>
      <c r="AL10" s="298">
        <f>FixedCost!AL10 * 31.536 * 0.875 / 1.16</f>
        <v>24.01487336504163</v>
      </c>
      <c r="AM10" s="298">
        <f>FixedCost!AM10 * 31.536 * 0.875 / 1.16</f>
        <v>23.893949177246753</v>
      </c>
      <c r="AN10" s="298">
        <f>FixedCost!AN10 * 31.536 * 0.875 / 1.16</f>
        <v>23.77302498945188</v>
      </c>
      <c r="AO10" s="298">
        <f>FixedCost!AO10 * 31.536 * 0.875 / 1.16</f>
        <v>23.652100801657003</v>
      </c>
      <c r="AP10" s="298">
        <f>FixedCost!AP10 * 31.536 * 0.875 / 1.16</f>
        <v>23.531176613862165</v>
      </c>
      <c r="AQ10" s="298">
        <f>FixedCost!AQ10 * 31.536 * 0.875 / 1.16</f>
        <v>23.410252426067288</v>
      </c>
      <c r="AR10" s="298">
        <f>FixedCost!AR10 * 31.536 * 0.875 / 1.16</f>
        <v>23.289328238272411</v>
      </c>
      <c r="AS10" s="298">
        <f>FixedCost!AS10 * 31.536 * 0.875 / 1.16</f>
        <v>23.16840405047753</v>
      </c>
      <c r="AT10" s="298">
        <f>FixedCost!AT10 * 31.536 * 0.875 / 1.16</f>
        <v>23.047479862682696</v>
      </c>
      <c r="AU10" s="298">
        <f>FixedCost!AU10 * 31.536 * 0.875 / 1.16</f>
        <v>22.926555674887819</v>
      </c>
      <c r="AV10" s="114" t="s">
        <v>107</v>
      </c>
    </row>
    <row r="11" spans="1:48" ht="19.95" customHeight="1" x14ac:dyDescent="0.3">
      <c r="A11" s="88" t="s">
        <v>176</v>
      </c>
      <c r="B11" s="297">
        <f>FixedCost!B11 * 31.536 * 0.875 / 1.16</f>
        <v>42.151367059184572</v>
      </c>
      <c r="C11" s="298">
        <f>FixedCost!C11 * 31.536 * 0.875 / 1.16</f>
        <v>42.00519961643208</v>
      </c>
      <c r="D11" s="298">
        <f>FixedCost!D11 * 31.536 * 0.875 / 1.16</f>
        <v>41.859032173679594</v>
      </c>
      <c r="E11" s="298">
        <f>FixedCost!E11 * 31.536 * 0.875 / 1.16</f>
        <v>41.712864730927109</v>
      </c>
      <c r="F11" s="298">
        <f>FixedCost!F11 * 31.536 * 0.875 / 1.16</f>
        <v>41.566697288174616</v>
      </c>
      <c r="G11" s="298">
        <f>FixedCost!G11 * 31.536 * 0.875 / 1.16</f>
        <v>41.420529845422131</v>
      </c>
      <c r="H11" s="20">
        <f>FixedCost!H11 * 31.536 * 0.875 / 1.16</f>
        <v>41.391000000000005</v>
      </c>
      <c r="I11" s="20">
        <f>FixedCost!I11 * 31.536 * 0.875 / 1.16</f>
        <v>41.153120689655175</v>
      </c>
      <c r="J11" s="20">
        <f>FixedCost!J11 * 31.536 * 0.875 / 1.16</f>
        <v>40.915241379310352</v>
      </c>
      <c r="K11" s="20">
        <f>FixedCost!K11 * 31.536 * 0.875 / 1.16</f>
        <v>40.915241379310352</v>
      </c>
      <c r="L11" s="20">
        <f>FixedCost!L11 * 31.536 * 0.875 / 1.16</f>
        <v>40.677362068965522</v>
      </c>
      <c r="M11" s="20">
        <f>FixedCost!M11 * 31.536 * 0.875 / 1.16</f>
        <v>40.439482758620699</v>
      </c>
      <c r="N11" s="20">
        <f>FixedCost!N11 * 31.536 * 0.875 / 1.16</f>
        <v>40.439482758620699</v>
      </c>
      <c r="O11" s="20">
        <f>FixedCost!O11 * 31.536 * 0.875 / 1.16</f>
        <v>40.201603448275861</v>
      </c>
      <c r="P11" s="20">
        <f>FixedCost!P11 * 31.536 * 0.875 / 1.16</f>
        <v>40.201603448275861</v>
      </c>
      <c r="Q11" s="20">
        <f>FixedCost!Q11 * 31.536 * 0.875 / 1.16</f>
        <v>39.963724137931038</v>
      </c>
      <c r="R11" s="20">
        <f>FixedCost!R11 * 31.536 * 0.875 / 1.16</f>
        <v>39.725844827586208</v>
      </c>
      <c r="S11" s="20">
        <f>FixedCost!S11 * 31.536 * 0.875 / 1.16</f>
        <v>39.725844827586208</v>
      </c>
      <c r="T11" s="20">
        <f>FixedCost!T11 * 31.536 * 0.875 / 1.16</f>
        <v>39.487965517241378</v>
      </c>
      <c r="U11" s="20">
        <f>FixedCost!U11 * 31.536 * 0.875 / 1.16</f>
        <v>39.250086206896555</v>
      </c>
      <c r="V11" s="20">
        <f>FixedCost!V11 * 31.536 * 0.875 / 1.16</f>
        <v>39.250086206896555</v>
      </c>
      <c r="W11" s="20">
        <f>FixedCost!W11 * 31.536 * 0.875 / 1.16</f>
        <v>39.012206896551724</v>
      </c>
      <c r="X11" s="20">
        <f>FixedCost!X11 * 31.536 * 0.875 / 1.16</f>
        <v>39.012206896551724</v>
      </c>
      <c r="Y11" s="20">
        <f>FixedCost!Y11 * 31.536 * 0.875 / 1.16</f>
        <v>38.774327586206901</v>
      </c>
      <c r="Z11" s="20">
        <f>FixedCost!Z11 * 31.536 * 0.875 / 1.16</f>
        <v>38.536448275862071</v>
      </c>
      <c r="AA11" s="20">
        <f>FixedCost!AA11 * 31.536 * 0.875 / 1.16</f>
        <v>38.536448275862071</v>
      </c>
      <c r="AB11" s="20">
        <f>FixedCost!AB11 * 31.536 * 0.875 / 1.16</f>
        <v>38.298568965517248</v>
      </c>
      <c r="AC11" s="20">
        <f>FixedCost!AC11 * 31.536 * 0.875 / 1.16</f>
        <v>38.298568965517248</v>
      </c>
      <c r="AD11" s="20">
        <f>FixedCost!AD11 * 31.536 * 0.875 / 1.16</f>
        <v>38.060689655172418</v>
      </c>
      <c r="AE11" s="20">
        <f>FixedCost!AE11 * 31.536 * 0.875 / 1.16</f>
        <v>37.822810344827595</v>
      </c>
      <c r="AF11" s="20">
        <f>FixedCost!AF11 * 31.536 * 0.875 / 1.16</f>
        <v>37.822810344827595</v>
      </c>
      <c r="AG11" s="20">
        <f>FixedCost!AG11 * 31.536 * 0.875 / 1.16</f>
        <v>37.584931034482764</v>
      </c>
      <c r="AH11" s="20">
        <f>FixedCost!AH11 * 31.536 * 0.875 / 1.16</f>
        <v>37.584931034482764</v>
      </c>
      <c r="AI11" s="20">
        <f>FixedCost!AI11 * 31.536 * 0.875 / 1.16</f>
        <v>37.347051724137934</v>
      </c>
      <c r="AJ11" s="20">
        <f>FixedCost!AJ11 * 31.536 * 0.875 / 1.16</f>
        <v>37.109172413793111</v>
      </c>
      <c r="AK11" s="20">
        <f>FixedCost!AK11 * 31.536 * 0.875 / 1.16</f>
        <v>37.109172413793111</v>
      </c>
      <c r="AL11" s="298">
        <f>FixedCost!AL11 * 31.536 * 0.875 / 1.16</f>
        <v>36.889339120095151</v>
      </c>
      <c r="AM11" s="298">
        <f>FixedCost!AR10 * 31.536 * 0.875 / 1.16</f>
        <v>23.289328238272411</v>
      </c>
      <c r="AN11" s="298">
        <f>FixedCost!AS10 * 31.536 * 0.875 / 1.16</f>
        <v>23.16840405047753</v>
      </c>
      <c r="AO11" s="298">
        <f>FixedCost!AT10 * 31.536 * 0.875 / 1.16</f>
        <v>23.047479862682696</v>
      </c>
      <c r="AP11" s="298">
        <f>FixedCost!AU10 * 31.536 * 0.875 / 1.16</f>
        <v>22.926555674887819</v>
      </c>
      <c r="AQ11" s="298">
        <f>FixedCost!AQ11 * 31.536 * 0.875 / 1.16</f>
        <v>36.158501906332759</v>
      </c>
      <c r="AR11" s="298">
        <f>FixedCost!AR11 * 31.536 * 0.875 / 1.16</f>
        <v>36.012334463580274</v>
      </c>
      <c r="AS11" s="298">
        <f>FixedCost!AS11 * 31.536 * 0.875 / 1.16</f>
        <v>35.866167020827781</v>
      </c>
      <c r="AT11" s="298">
        <f>FixedCost!AT11 * 31.536 * 0.875 / 1.16</f>
        <v>35.719999578075296</v>
      </c>
      <c r="AU11" s="301">
        <f>FixedCost!AU11 * 31.536 * 0.875 / 1.16</f>
        <v>35.57383213532281</v>
      </c>
      <c r="AV11" s="114" t="s">
        <v>107</v>
      </c>
    </row>
    <row r="12" spans="1:48" ht="19.95" customHeight="1" thickBot="1" x14ac:dyDescent="0.35">
      <c r="A12" s="89" t="s">
        <v>177</v>
      </c>
      <c r="B12" s="261">
        <f>FixedCost!B12 * 31.536 * 0.875 / 1.16</f>
        <v>31.419955452418399</v>
      </c>
      <c r="C12" s="262">
        <f>FixedCost!C12 * 31.536 * 0.875 / 1.16</f>
        <v>31.315066288212972</v>
      </c>
      <c r="D12" s="262">
        <f>FixedCost!D12 * 31.536 * 0.875 / 1.16</f>
        <v>31.210177124007537</v>
      </c>
      <c r="E12" s="262">
        <f>FixedCost!E12 * 31.536 * 0.875 / 1.16</f>
        <v>31.105287959802091</v>
      </c>
      <c r="F12" s="262">
        <f>FixedCost!F12 * 31.536 * 0.875 / 1.16</f>
        <v>31.000398795596645</v>
      </c>
      <c r="G12" s="262">
        <f>FixedCost!G12 * 31.536 * 0.875 / 1.16</f>
        <v>30.895509631391214</v>
      </c>
      <c r="H12" s="262">
        <f>FixedCost!H12 * 31.536 * 0.875 / 1.16</f>
        <v>30.845017241379313</v>
      </c>
      <c r="I12" s="262">
        <f>FixedCost!I12 * 31.536 * 0.875 / 1.16</f>
        <v>30.686431034482755</v>
      </c>
      <c r="J12" s="262">
        <f>FixedCost!J12 * 31.536 * 0.875 / 1.16</f>
        <v>30.527844827586204</v>
      </c>
      <c r="K12" s="262">
        <f>FixedCost!K12 * 31.536 * 0.875 / 1.16</f>
        <v>30.527844827586204</v>
      </c>
      <c r="L12" s="262">
        <f>FixedCost!L12 * 31.536 * 0.875 / 1.16</f>
        <v>30.369258620689653</v>
      </c>
      <c r="M12" s="262">
        <f>FixedCost!M12 * 31.536 * 0.875 / 1.16</f>
        <v>30.289965517241384</v>
      </c>
      <c r="N12" s="262">
        <f>FixedCost!N12 * 31.536 * 0.875 / 1.16</f>
        <v>30.131379310344826</v>
      </c>
      <c r="O12" s="262">
        <f>FixedCost!O12 * 31.536 * 0.875 / 1.16</f>
        <v>30.052086206896551</v>
      </c>
      <c r="P12" s="262">
        <f>FixedCost!P12 * 31.536 * 0.875 / 1.16</f>
        <v>29.972793103448275</v>
      </c>
      <c r="Q12" s="262">
        <f>FixedCost!Q12 * 31.536 * 0.875 / 1.16</f>
        <v>29.8935</v>
      </c>
      <c r="R12" s="262">
        <f>FixedCost!R12 * 31.536 * 0.875 / 1.16</f>
        <v>29.734913793103448</v>
      </c>
      <c r="S12" s="262">
        <f>FixedCost!S12 * 31.536 * 0.875 / 1.16</f>
        <v>29.65562068965518</v>
      </c>
      <c r="T12" s="262">
        <f>FixedCost!T12 * 31.536 * 0.875 / 1.16</f>
        <v>29.497034482758625</v>
      </c>
      <c r="U12" s="262">
        <f>FixedCost!U12 * 31.536 * 0.875 / 1.16</f>
        <v>29.417741379310343</v>
      </c>
      <c r="V12" s="262">
        <f>FixedCost!V12 * 31.536 * 0.875 / 1.16</f>
        <v>29.338448275862067</v>
      </c>
      <c r="W12" s="262">
        <f>FixedCost!W12 * 31.536 * 0.875 / 1.16</f>
        <v>29.179862068965516</v>
      </c>
      <c r="X12" s="262">
        <f>FixedCost!X12 * 31.536 * 0.875 / 1.16</f>
        <v>29.100568965517247</v>
      </c>
      <c r="Y12" s="262">
        <f>FixedCost!Y12 * 31.536 * 0.875 / 1.16</f>
        <v>28.941982758620689</v>
      </c>
      <c r="Z12" s="262">
        <f>FixedCost!Z12 * 31.536 * 0.875 / 1.16</f>
        <v>28.862689655172414</v>
      </c>
      <c r="AA12" s="262">
        <f>FixedCost!AA12 * 31.536 * 0.875 / 1.16</f>
        <v>28.783396551724138</v>
      </c>
      <c r="AB12" s="262">
        <f>FixedCost!AB12 * 31.536 * 0.875 / 1.16</f>
        <v>28.704103448275863</v>
      </c>
      <c r="AC12" s="262">
        <f>FixedCost!AC12 * 31.536 * 0.875 / 1.16</f>
        <v>28.545517241379311</v>
      </c>
      <c r="AD12" s="262">
        <f>FixedCost!AD12 * 31.536 * 0.875 / 1.16</f>
        <v>28.466224137931036</v>
      </c>
      <c r="AE12" s="262">
        <f>FixedCost!AE12 * 31.536 * 0.875 / 1.16</f>
        <v>28.307637931034485</v>
      </c>
      <c r="AF12" s="262">
        <f>FixedCost!AF12 * 31.536 * 0.875 / 1.16</f>
        <v>28.307637931034485</v>
      </c>
      <c r="AG12" s="262">
        <f>FixedCost!AG12 * 31.536 * 0.875 / 1.16</f>
        <v>28.228344827586209</v>
      </c>
      <c r="AH12" s="262">
        <f>FixedCost!AH12 * 31.536 * 0.875 / 1.16</f>
        <v>28.069758620689655</v>
      </c>
      <c r="AI12" s="262">
        <f>FixedCost!AI12 * 31.536 * 0.875 / 1.16</f>
        <v>27.990465517241383</v>
      </c>
      <c r="AJ12" s="262">
        <f>FixedCost!AJ12 * 31.536 * 0.875 / 1.16</f>
        <v>27.831879310344835</v>
      </c>
      <c r="AK12" s="262">
        <f>FixedCost!AK12 * 31.536 * 0.875 / 1.16</f>
        <v>27.831879310344835</v>
      </c>
      <c r="AL12" s="262">
        <f>FixedCost!AL12 * 31.536 * 0.875 / 1.16</f>
        <v>27.64394554102261</v>
      </c>
      <c r="AM12" s="262">
        <f>FixedCost!AM12 * 31.536 * 0.875 / 1.16</f>
        <v>27.539056376817165</v>
      </c>
      <c r="AN12" s="262">
        <f>FixedCost!AN12 * 31.536 * 0.875 / 1.16</f>
        <v>27.434167212611722</v>
      </c>
      <c r="AO12" s="262">
        <f>FixedCost!AO12 * 31.536 * 0.875 / 1.16</f>
        <v>27.329278048406298</v>
      </c>
      <c r="AP12" s="262">
        <f>FixedCost!AP12 * 31.536 * 0.875 / 1.16</f>
        <v>27.224388884200863</v>
      </c>
      <c r="AQ12" s="262">
        <f>FixedCost!AQ12 * 31.536 * 0.875 / 1.16</f>
        <v>27.119499719995417</v>
      </c>
      <c r="AR12" s="262">
        <f>FixedCost!AR12 * 31.536 * 0.875 / 1.16</f>
        <v>27.014610555789979</v>
      </c>
      <c r="AS12" s="262">
        <f>FixedCost!AS12 * 31.536 * 0.875 / 1.16</f>
        <v>26.909721391584537</v>
      </c>
      <c r="AT12" s="262">
        <f>FixedCost!AT12 * 31.536 * 0.875 / 1.16</f>
        <v>26.804832227379105</v>
      </c>
      <c r="AU12" s="263">
        <f>FixedCost!AU12 * 31.536 * 0.875 / 1.16</f>
        <v>26.699943063173663</v>
      </c>
      <c r="AV12" s="70" t="s">
        <v>182</v>
      </c>
    </row>
    <row r="13" spans="1:48" ht="19.95" customHeight="1" x14ac:dyDescent="0.3">
      <c r="A13" s="98" t="s">
        <v>178</v>
      </c>
      <c r="B13" s="35">
        <f>FixedCost!B13 * 31.536 * 0.875 / 1.16</f>
        <v>21.875</v>
      </c>
      <c r="C13" s="36">
        <f>FixedCost!C13 * 31.536 * 0.875 / 1.16</f>
        <v>21.875</v>
      </c>
      <c r="D13" s="36">
        <f>FixedCost!D13 * 31.536 * 0.875 / 1.16</f>
        <v>21.875</v>
      </c>
      <c r="E13" s="36">
        <f>FixedCost!E13 * 31.536 * 0.875 / 1.16</f>
        <v>21.875</v>
      </c>
      <c r="F13" s="36">
        <f>FixedCost!F13 * 31.536 * 0.875 / 1.16</f>
        <v>21.875</v>
      </c>
      <c r="G13" s="36">
        <f>FixedCost!G13 * 31.536 * 0.875 / 1.16</f>
        <v>21.875</v>
      </c>
      <c r="H13" s="29">
        <f>FixedCost!H13 * 31.536 * 0.875 / 1.16</f>
        <v>21.875</v>
      </c>
      <c r="I13" s="29">
        <f>FixedCost!I13 * 31.536 * 0.875 / 1.16</f>
        <v>21.875</v>
      </c>
      <c r="J13" s="29">
        <f>FixedCost!J13 * 31.536 * 0.875 / 1.16</f>
        <v>21.875</v>
      </c>
      <c r="K13" s="29">
        <f>FixedCost!K13 * 31.536 * 0.875 / 1.16</f>
        <v>21.875</v>
      </c>
      <c r="L13" s="29">
        <f>FixedCost!L13 * 31.536 * 0.875 / 1.16</f>
        <v>21.875</v>
      </c>
      <c r="M13" s="29">
        <f>FixedCost!M13 * 31.536 * 0.875 / 1.16</f>
        <v>21.875</v>
      </c>
      <c r="N13" s="29">
        <f>FixedCost!N13 * 31.536 * 0.875 / 1.16</f>
        <v>21.875</v>
      </c>
      <c r="O13" s="29">
        <f>FixedCost!O13 * 31.536 * 0.875 / 1.16</f>
        <v>21.875</v>
      </c>
      <c r="P13" s="29">
        <f>FixedCost!P13 * 31.536 * 0.875 / 1.16</f>
        <v>21.875</v>
      </c>
      <c r="Q13" s="29">
        <f>FixedCost!Q13 * 31.536 * 0.875 / 1.16</f>
        <v>21.875</v>
      </c>
      <c r="R13" s="29">
        <f>FixedCost!R13 * 31.536 * 0.875 / 1.16</f>
        <v>21.875</v>
      </c>
      <c r="S13" s="29">
        <f>FixedCost!S13 * 31.536 * 0.875 / 1.16</f>
        <v>21.875</v>
      </c>
      <c r="T13" s="29">
        <f>FixedCost!T13 * 31.536 * 0.875 / 1.16</f>
        <v>21.875</v>
      </c>
      <c r="U13" s="29">
        <f>FixedCost!U13 * 31.536 * 0.875 / 1.16</f>
        <v>21.875</v>
      </c>
      <c r="V13" s="29">
        <f>FixedCost!V13 * 31.536 * 0.875 / 1.16</f>
        <v>21.875</v>
      </c>
      <c r="W13" s="29">
        <f>FixedCost!W13 * 31.536 * 0.875 / 1.16</f>
        <v>21.875</v>
      </c>
      <c r="X13" s="29">
        <f>FixedCost!X13 * 31.536 * 0.875 / 1.16</f>
        <v>21.875</v>
      </c>
      <c r="Y13" s="29">
        <f>FixedCost!Y13 * 31.536 * 0.875 / 1.16</f>
        <v>21.875</v>
      </c>
      <c r="Z13" s="29">
        <f>FixedCost!Z13 * 31.536 * 0.875 / 1.16</f>
        <v>21.875</v>
      </c>
      <c r="AA13" s="29">
        <f>FixedCost!AA13 * 31.536 * 0.875 / 1.16</f>
        <v>21.875</v>
      </c>
      <c r="AB13" s="29">
        <f>FixedCost!AB13 * 31.536 * 0.875 / 1.16</f>
        <v>21.875</v>
      </c>
      <c r="AC13" s="29">
        <f>FixedCost!AC13 * 31.536 * 0.875 / 1.16</f>
        <v>21.875</v>
      </c>
      <c r="AD13" s="29">
        <f>FixedCost!AD13 * 31.536 * 0.875 / 1.16</f>
        <v>21.875</v>
      </c>
      <c r="AE13" s="29">
        <f>FixedCost!AE13 * 31.536 * 0.875 / 1.16</f>
        <v>21.875</v>
      </c>
      <c r="AF13" s="29">
        <f>FixedCost!AF13 * 31.536 * 0.875 / 1.16</f>
        <v>21.875</v>
      </c>
      <c r="AG13" s="29">
        <f>FixedCost!AG13 * 31.536 * 0.875 / 1.16</f>
        <v>21.875</v>
      </c>
      <c r="AH13" s="29">
        <f>FixedCost!AH13 * 31.536 * 0.875 / 1.16</f>
        <v>21.875</v>
      </c>
      <c r="AI13" s="29">
        <f>FixedCost!AI13 * 31.536 * 0.875 / 1.16</f>
        <v>21.875</v>
      </c>
      <c r="AJ13" s="29">
        <f>FixedCost!AJ13 * 31.536 * 0.875 / 1.16</f>
        <v>21.875</v>
      </c>
      <c r="AK13" s="29">
        <f>FixedCost!AK13 * 31.536 * 0.875 / 1.16</f>
        <v>21.875</v>
      </c>
      <c r="AL13" s="36">
        <f>FixedCost!AL13 * 31.536 * 0.875 / 1.16</f>
        <v>21.875</v>
      </c>
      <c r="AM13" s="36">
        <f>FixedCost!AM13 * 31.536 * 0.875 / 1.16</f>
        <v>21.875</v>
      </c>
      <c r="AN13" s="36">
        <f>FixedCost!AN13 * 31.536 * 0.875 / 1.16</f>
        <v>21.875</v>
      </c>
      <c r="AO13" s="36">
        <f>FixedCost!AO13 * 31.536 * 0.875 / 1.16</f>
        <v>21.875</v>
      </c>
      <c r="AP13" s="36">
        <f>FixedCost!AP13 * 31.536 * 0.875 / 1.16</f>
        <v>21.875</v>
      </c>
      <c r="AQ13" s="36">
        <f>FixedCost!AQ13 * 31.536 * 0.875 / 1.16</f>
        <v>21.875</v>
      </c>
      <c r="AR13" s="36">
        <f>FixedCost!AR13 * 31.536 * 0.875 / 1.16</f>
        <v>21.875</v>
      </c>
      <c r="AS13" s="36">
        <f>FixedCost!AS13 * 31.536 * 0.875 / 1.16</f>
        <v>21.875</v>
      </c>
      <c r="AT13" s="36">
        <f>FixedCost!AT13 * 31.536 * 0.875 / 1.16</f>
        <v>21.875</v>
      </c>
      <c r="AU13" s="59">
        <f>FixedCost!AU13 * 31.536 * 0.875 / 1.16</f>
        <v>21.875</v>
      </c>
      <c r="AV13" s="75" t="s">
        <v>168</v>
      </c>
    </row>
    <row r="14" spans="1:48" ht="19.95" customHeight="1" thickBot="1" x14ac:dyDescent="0.35">
      <c r="A14" s="89" t="s">
        <v>179</v>
      </c>
      <c r="B14" s="37">
        <f>FixedCost!B14 * 31.536 * 0.875 / 1.16</f>
        <v>9.7530517241379311</v>
      </c>
      <c r="C14" s="38">
        <f>FixedCost!C14 * 31.536 * 0.875 / 1.16</f>
        <v>9.7530517241379311</v>
      </c>
      <c r="D14" s="38">
        <f>FixedCost!D14 * 31.536 * 0.875 / 1.16</f>
        <v>9.7530517241379311</v>
      </c>
      <c r="E14" s="38">
        <f>FixedCost!E14 * 31.536 * 0.875 / 1.16</f>
        <v>9.7530517241379311</v>
      </c>
      <c r="F14" s="38">
        <f>FixedCost!F14 * 31.536 * 0.875 / 1.16</f>
        <v>9.7530517241379311</v>
      </c>
      <c r="G14" s="38">
        <f>FixedCost!G14 * 31.536 * 0.875 / 1.16</f>
        <v>9.7530517241379311</v>
      </c>
      <c r="H14" s="33">
        <f>FixedCost!H14 * 31.536 * 0.875 / 1.16</f>
        <v>9.7530517241379311</v>
      </c>
      <c r="I14" s="33">
        <f>FixedCost!I14 * 31.536 * 0.875 / 1.16</f>
        <v>9.7530517241379311</v>
      </c>
      <c r="J14" s="33">
        <f>FixedCost!J14 * 31.536 * 0.875 / 1.16</f>
        <v>9.7530517241379311</v>
      </c>
      <c r="K14" s="33">
        <f>FixedCost!K14 * 31.536 * 0.875 / 1.16</f>
        <v>9.7530517241379311</v>
      </c>
      <c r="L14" s="33">
        <f>FixedCost!L14 * 31.536 * 0.875 / 1.16</f>
        <v>9.7530517241379311</v>
      </c>
      <c r="M14" s="33">
        <f>FixedCost!M14 * 31.536 * 0.875 / 1.16</f>
        <v>9.7530517241379311</v>
      </c>
      <c r="N14" s="33">
        <f>FixedCost!N14 * 31.536 * 0.875 / 1.16</f>
        <v>9.7530517241379311</v>
      </c>
      <c r="O14" s="33">
        <f>FixedCost!O14 * 31.536 * 0.875 / 1.16</f>
        <v>9.7530517241379311</v>
      </c>
      <c r="P14" s="33">
        <f>FixedCost!P14 * 31.536 * 0.875 / 1.16</f>
        <v>9.7530517241379311</v>
      </c>
      <c r="Q14" s="33">
        <f>FixedCost!Q14 * 31.536 * 0.875 / 1.16</f>
        <v>9.7530517241379311</v>
      </c>
      <c r="R14" s="33">
        <f>FixedCost!R14 * 31.536 * 0.875 / 1.16</f>
        <v>9.7530517241379311</v>
      </c>
      <c r="S14" s="33">
        <f>FixedCost!S14 * 31.536 * 0.875 / 1.16</f>
        <v>9.7530517241379311</v>
      </c>
      <c r="T14" s="33">
        <f>FixedCost!T14 * 31.536 * 0.875 / 1.16</f>
        <v>9.7530517241379311</v>
      </c>
      <c r="U14" s="33">
        <f>FixedCost!U14 * 31.536 * 0.875 / 1.16</f>
        <v>9.7530517241379311</v>
      </c>
      <c r="V14" s="33">
        <f>FixedCost!V14 * 31.536 * 0.875 / 1.16</f>
        <v>9.7530517241379311</v>
      </c>
      <c r="W14" s="33">
        <f>FixedCost!W14 * 31.536 * 0.875 / 1.16</f>
        <v>9.7530517241379311</v>
      </c>
      <c r="X14" s="33">
        <f>FixedCost!X14 * 31.536 * 0.875 / 1.16</f>
        <v>9.7530517241379311</v>
      </c>
      <c r="Y14" s="33">
        <f>FixedCost!Y14 * 31.536 * 0.875 / 1.16</f>
        <v>9.7530517241379311</v>
      </c>
      <c r="Z14" s="33">
        <f>FixedCost!Z14 * 31.536 * 0.875 / 1.16</f>
        <v>9.7530517241379311</v>
      </c>
      <c r="AA14" s="33">
        <f>FixedCost!AA14 * 31.536 * 0.875 / 1.16</f>
        <v>9.7530517241379311</v>
      </c>
      <c r="AB14" s="33">
        <f>FixedCost!AB14 * 31.536 * 0.875 / 1.16</f>
        <v>9.7530517241379311</v>
      </c>
      <c r="AC14" s="33">
        <f>FixedCost!AC14 * 31.536 * 0.875 / 1.16</f>
        <v>9.7530517241379311</v>
      </c>
      <c r="AD14" s="33">
        <f>FixedCost!AD14 * 31.536 * 0.875 / 1.16</f>
        <v>9.7530517241379311</v>
      </c>
      <c r="AE14" s="33">
        <f>FixedCost!AE14 * 31.536 * 0.875 / 1.16</f>
        <v>9.7530517241379311</v>
      </c>
      <c r="AF14" s="33">
        <f>FixedCost!AF14 * 31.536 * 0.875 / 1.16</f>
        <v>9.7530517241379311</v>
      </c>
      <c r="AG14" s="33">
        <f>FixedCost!AG14 * 31.536 * 0.875 / 1.16</f>
        <v>9.7530517241379311</v>
      </c>
      <c r="AH14" s="33">
        <f>FixedCost!AH14 * 31.536 * 0.875 / 1.16</f>
        <v>9.7530517241379311</v>
      </c>
      <c r="AI14" s="33">
        <f>FixedCost!AI14 * 31.536 * 0.875 / 1.16</f>
        <v>9.7530517241379311</v>
      </c>
      <c r="AJ14" s="33">
        <f>FixedCost!AJ14 * 31.536 * 0.875 / 1.16</f>
        <v>9.7530517241379311</v>
      </c>
      <c r="AK14" s="33">
        <f>FixedCost!AK14 * 31.536 * 0.875 / 1.16</f>
        <v>9.7530517241379311</v>
      </c>
      <c r="AL14" s="38">
        <f>FixedCost!AL14 * 31.536 * 0.875 / 1.16</f>
        <v>9.7530517241379311</v>
      </c>
      <c r="AM14" s="38">
        <f>FixedCost!AM14 * 31.536 * 0.875 / 1.16</f>
        <v>9.7530517241379311</v>
      </c>
      <c r="AN14" s="38">
        <f>FixedCost!AN14 * 31.536 * 0.875 / 1.16</f>
        <v>9.7530517241379311</v>
      </c>
      <c r="AO14" s="38">
        <f>FixedCost!AO14 * 31.536 * 0.875 / 1.16</f>
        <v>9.7530517241379311</v>
      </c>
      <c r="AP14" s="38">
        <f>FixedCost!AP14 * 31.536 * 0.875 / 1.16</f>
        <v>9.7530517241379311</v>
      </c>
      <c r="AQ14" s="38">
        <f>FixedCost!AQ14 * 31.536 * 0.875 / 1.16</f>
        <v>9.7530517241379311</v>
      </c>
      <c r="AR14" s="38">
        <f>FixedCost!AR14 * 31.536 * 0.875 / 1.16</f>
        <v>9.7530517241379311</v>
      </c>
      <c r="AS14" s="38">
        <f>FixedCost!AS14 * 31.536 * 0.875 / 1.16</f>
        <v>9.7530517241379311</v>
      </c>
      <c r="AT14" s="38">
        <f>FixedCost!AT14 * 31.536 * 0.875 / 1.16</f>
        <v>9.7530517241379311</v>
      </c>
      <c r="AU14" s="60">
        <f>FixedCost!AU14 * 31.536 * 0.875 / 1.16</f>
        <v>9.7530517241379311</v>
      </c>
      <c r="AV14" s="113" t="s">
        <v>124</v>
      </c>
    </row>
    <row r="15" spans="1:48" ht="19.95" customHeight="1" x14ac:dyDescent="0.3">
      <c r="A15" s="90" t="s">
        <v>112</v>
      </c>
      <c r="B15" s="35">
        <f>FixedCost!B15 * 31.536 * 0.875 / 1.16</f>
        <v>21.875</v>
      </c>
      <c r="C15" s="36">
        <f>FixedCost!C15 * 31.536 * 0.875 / 1.16</f>
        <v>21.875</v>
      </c>
      <c r="D15" s="36">
        <f>FixedCost!D15 * 31.536 * 0.875 / 1.16</f>
        <v>21.875</v>
      </c>
      <c r="E15" s="36">
        <f>FixedCost!E15 * 31.536 * 0.875 / 1.16</f>
        <v>21.875</v>
      </c>
      <c r="F15" s="36">
        <f>FixedCost!F15 * 31.536 * 0.875 / 1.16</f>
        <v>21.875</v>
      </c>
      <c r="G15" s="36">
        <f>FixedCost!G15 * 31.536 * 0.875 / 1.16</f>
        <v>21.875</v>
      </c>
      <c r="H15" s="36">
        <f>FixedCost!H15 * 31.536 * 0.875 / 1.16</f>
        <v>21.875</v>
      </c>
      <c r="I15" s="36">
        <f>FixedCost!I15 * 31.536 * 0.875 / 1.16</f>
        <v>21.875</v>
      </c>
      <c r="J15" s="36">
        <f>FixedCost!J15 * 31.536 * 0.875 / 1.16</f>
        <v>21.875</v>
      </c>
      <c r="K15" s="36">
        <f>FixedCost!K15 * 31.536 * 0.875 / 1.16</f>
        <v>21.875</v>
      </c>
      <c r="L15" s="36">
        <f>FixedCost!L15 * 31.536 * 0.875 / 1.16</f>
        <v>21.875</v>
      </c>
      <c r="M15" s="36">
        <f>FixedCost!M15 * 31.536 * 0.875 / 1.16</f>
        <v>21.875</v>
      </c>
      <c r="N15" s="36">
        <f>FixedCost!N15 * 31.536 * 0.875 / 1.16</f>
        <v>21.875</v>
      </c>
      <c r="O15" s="36">
        <f>FixedCost!O15 * 31.536 * 0.875 / 1.16</f>
        <v>21.875</v>
      </c>
      <c r="P15" s="36">
        <f>FixedCost!P15 * 31.536 * 0.875 / 1.16</f>
        <v>21.875</v>
      </c>
      <c r="Q15" s="36">
        <f>FixedCost!Q15 * 31.536 * 0.875 / 1.16</f>
        <v>21.875</v>
      </c>
      <c r="R15" s="36">
        <f>FixedCost!R15 * 31.536 * 0.875 / 1.16</f>
        <v>21.875</v>
      </c>
      <c r="S15" s="36">
        <f>FixedCost!S15 * 31.536 * 0.875 / 1.16</f>
        <v>21.875</v>
      </c>
      <c r="T15" s="36">
        <f>FixedCost!T15 * 31.536 * 0.875 / 1.16</f>
        <v>21.875</v>
      </c>
      <c r="U15" s="36">
        <f>FixedCost!U15 * 31.536 * 0.875 / 1.16</f>
        <v>21.875</v>
      </c>
      <c r="V15" s="36">
        <f>FixedCost!V15 * 31.536 * 0.875 / 1.16</f>
        <v>21.875</v>
      </c>
      <c r="W15" s="36">
        <f>FixedCost!W15 * 31.536 * 0.875 / 1.16</f>
        <v>21.875</v>
      </c>
      <c r="X15" s="36">
        <f>FixedCost!X15 * 31.536 * 0.875 / 1.16</f>
        <v>21.875</v>
      </c>
      <c r="Y15" s="36">
        <f>FixedCost!Y15 * 31.536 * 0.875 / 1.16</f>
        <v>21.875</v>
      </c>
      <c r="Z15" s="36">
        <f>FixedCost!Z15 * 31.536 * 0.875 / 1.16</f>
        <v>21.875</v>
      </c>
      <c r="AA15" s="36">
        <f>FixedCost!AA15 * 31.536 * 0.875 / 1.16</f>
        <v>21.875</v>
      </c>
      <c r="AB15" s="36">
        <f>FixedCost!AB15 * 31.536 * 0.875 / 1.16</f>
        <v>21.875</v>
      </c>
      <c r="AC15" s="36">
        <f>FixedCost!AC15 * 31.536 * 0.875 / 1.16</f>
        <v>21.875</v>
      </c>
      <c r="AD15" s="36">
        <f>FixedCost!AD15 * 31.536 * 0.875 / 1.16</f>
        <v>21.875</v>
      </c>
      <c r="AE15" s="36">
        <f>FixedCost!AE15 * 31.536 * 0.875 / 1.16</f>
        <v>21.875</v>
      </c>
      <c r="AF15" s="36">
        <f>FixedCost!AF15 * 31.536 * 0.875 / 1.16</f>
        <v>21.875</v>
      </c>
      <c r="AG15" s="36">
        <f>FixedCost!AG15 * 31.536 * 0.875 / 1.16</f>
        <v>21.875</v>
      </c>
      <c r="AH15" s="36">
        <f>FixedCost!AH15 * 31.536 * 0.875 / 1.16</f>
        <v>21.875</v>
      </c>
      <c r="AI15" s="36">
        <f>FixedCost!AI15 * 31.536 * 0.875 / 1.16</f>
        <v>21.875</v>
      </c>
      <c r="AJ15" s="36">
        <f>FixedCost!AJ15 * 31.536 * 0.875 / 1.16</f>
        <v>21.875</v>
      </c>
      <c r="AK15" s="36">
        <f>FixedCost!AK15 * 31.536 * 0.875 / 1.16</f>
        <v>21.875</v>
      </c>
      <c r="AL15" s="36">
        <f>FixedCost!AL15 * 31.536 * 0.875 / 1.16</f>
        <v>21.875</v>
      </c>
      <c r="AM15" s="36">
        <f>FixedCost!AM15 * 31.536 * 0.875 / 1.16</f>
        <v>21.875</v>
      </c>
      <c r="AN15" s="36">
        <f>FixedCost!AN15 * 31.536 * 0.875 / 1.16</f>
        <v>21.875</v>
      </c>
      <c r="AO15" s="36">
        <f>FixedCost!AO15 * 31.536 * 0.875 / 1.16</f>
        <v>21.875</v>
      </c>
      <c r="AP15" s="36">
        <f>FixedCost!AP15 * 31.536 * 0.875 / 1.16</f>
        <v>21.875</v>
      </c>
      <c r="AQ15" s="36">
        <f>FixedCost!AQ15 * 31.536 * 0.875 / 1.16</f>
        <v>21.875</v>
      </c>
      <c r="AR15" s="36">
        <f>FixedCost!AR15 * 31.536 * 0.875 / 1.16</f>
        <v>21.875</v>
      </c>
      <c r="AS15" s="36">
        <f>FixedCost!AS15 * 31.536 * 0.875 / 1.16</f>
        <v>21.875</v>
      </c>
      <c r="AT15" s="36">
        <f>FixedCost!AT15 * 31.536 * 0.875 / 1.16</f>
        <v>21.875</v>
      </c>
      <c r="AU15" s="59">
        <f>FixedCost!AU15 * 31.536 * 0.875 / 1.16</f>
        <v>21.875</v>
      </c>
      <c r="AV15" s="112" t="s">
        <v>181</v>
      </c>
    </row>
    <row r="16" spans="1:48" ht="19.95" customHeight="1" x14ac:dyDescent="0.3">
      <c r="A16" s="80" t="s">
        <v>113</v>
      </c>
      <c r="B16" s="257">
        <f>FixedCost!B16 * 31.536 * 0.875 / 1.16</f>
        <v>21.875</v>
      </c>
      <c r="C16" s="258">
        <f>FixedCost!C16 * 31.536 * 0.875 / 1.16</f>
        <v>21.875</v>
      </c>
      <c r="D16" s="258">
        <f>FixedCost!D16 * 31.536 * 0.875 / 1.16</f>
        <v>21.875</v>
      </c>
      <c r="E16" s="258">
        <f>FixedCost!E16 * 31.536 * 0.875 / 1.16</f>
        <v>21.875</v>
      </c>
      <c r="F16" s="258">
        <f>FixedCost!F16 * 31.536 * 0.875 / 1.16</f>
        <v>21.875</v>
      </c>
      <c r="G16" s="258">
        <f>FixedCost!G16 * 31.536 * 0.875 / 1.16</f>
        <v>21.875</v>
      </c>
      <c r="H16" s="258">
        <f>FixedCost!H16 * 31.536 * 0.875 / 1.16</f>
        <v>21.875</v>
      </c>
      <c r="I16" s="258">
        <f>FixedCost!I16 * 31.536 * 0.875 / 1.16</f>
        <v>21.875</v>
      </c>
      <c r="J16" s="258">
        <f>FixedCost!J16 * 31.536 * 0.875 / 1.16</f>
        <v>21.875</v>
      </c>
      <c r="K16" s="258">
        <f>FixedCost!K16 * 31.536 * 0.875 / 1.16</f>
        <v>21.875</v>
      </c>
      <c r="L16" s="258">
        <f>FixedCost!L16 * 31.536 * 0.875 / 1.16</f>
        <v>21.875</v>
      </c>
      <c r="M16" s="258">
        <f>FixedCost!M16 * 31.536 * 0.875 / 1.16</f>
        <v>21.875</v>
      </c>
      <c r="N16" s="258">
        <f>FixedCost!N16 * 31.536 * 0.875 / 1.16</f>
        <v>21.875</v>
      </c>
      <c r="O16" s="258">
        <f>FixedCost!O16 * 31.536 * 0.875 / 1.16</f>
        <v>21.875</v>
      </c>
      <c r="P16" s="258">
        <f>FixedCost!P16 * 31.536 * 0.875 / 1.16</f>
        <v>21.875</v>
      </c>
      <c r="Q16" s="258">
        <f>FixedCost!Q16 * 31.536 * 0.875 / 1.16</f>
        <v>21.875</v>
      </c>
      <c r="R16" s="258">
        <f>FixedCost!R16 * 31.536 * 0.875 / 1.16</f>
        <v>21.875</v>
      </c>
      <c r="S16" s="258">
        <f>FixedCost!S16 * 31.536 * 0.875 / 1.16</f>
        <v>21.875</v>
      </c>
      <c r="T16" s="258">
        <f>FixedCost!T16 * 31.536 * 0.875 / 1.16</f>
        <v>21.875</v>
      </c>
      <c r="U16" s="258">
        <f>FixedCost!U16 * 31.536 * 0.875 / 1.16</f>
        <v>21.875</v>
      </c>
      <c r="V16" s="258">
        <f>FixedCost!V16 * 31.536 * 0.875 / 1.16</f>
        <v>21.875</v>
      </c>
      <c r="W16" s="258">
        <f>FixedCost!W16 * 31.536 * 0.875 / 1.16</f>
        <v>21.875</v>
      </c>
      <c r="X16" s="258">
        <f>FixedCost!X16 * 31.536 * 0.875 / 1.16</f>
        <v>21.875</v>
      </c>
      <c r="Y16" s="258">
        <f>FixedCost!Y16 * 31.536 * 0.875 / 1.16</f>
        <v>21.875</v>
      </c>
      <c r="Z16" s="258">
        <f>FixedCost!Z16 * 31.536 * 0.875 / 1.16</f>
        <v>21.875</v>
      </c>
      <c r="AA16" s="258">
        <f>FixedCost!AA16 * 31.536 * 0.875 / 1.16</f>
        <v>21.875</v>
      </c>
      <c r="AB16" s="258">
        <f>FixedCost!AB16 * 31.536 * 0.875 / 1.16</f>
        <v>21.875</v>
      </c>
      <c r="AC16" s="258">
        <f>FixedCost!AC16 * 31.536 * 0.875 / 1.16</f>
        <v>21.875</v>
      </c>
      <c r="AD16" s="258">
        <f>FixedCost!AD16 * 31.536 * 0.875 / 1.16</f>
        <v>21.875</v>
      </c>
      <c r="AE16" s="258">
        <f>FixedCost!AE16 * 31.536 * 0.875 / 1.16</f>
        <v>21.875</v>
      </c>
      <c r="AF16" s="258">
        <f>FixedCost!AF16 * 31.536 * 0.875 / 1.16</f>
        <v>21.875</v>
      </c>
      <c r="AG16" s="258">
        <f>FixedCost!AG16 * 31.536 * 0.875 / 1.16</f>
        <v>21.875</v>
      </c>
      <c r="AH16" s="258">
        <f>FixedCost!AH16 * 31.536 * 0.875 / 1.16</f>
        <v>21.875</v>
      </c>
      <c r="AI16" s="258">
        <f>FixedCost!AI16 * 31.536 * 0.875 / 1.16</f>
        <v>21.875</v>
      </c>
      <c r="AJ16" s="258">
        <f>FixedCost!AJ16 * 31.536 * 0.875 / 1.16</f>
        <v>21.875</v>
      </c>
      <c r="AK16" s="258">
        <f>FixedCost!AK16 * 31.536 * 0.875 / 1.16</f>
        <v>21.875</v>
      </c>
      <c r="AL16" s="258">
        <f>FixedCost!AL16 * 31.536 * 0.875 / 1.16</f>
        <v>21.875</v>
      </c>
      <c r="AM16" s="258">
        <f>FixedCost!AM16 * 31.536 * 0.875 / 1.16</f>
        <v>21.875</v>
      </c>
      <c r="AN16" s="258">
        <f>FixedCost!AN16 * 31.536 * 0.875 / 1.16</f>
        <v>21.875</v>
      </c>
      <c r="AO16" s="258">
        <f>FixedCost!AO16 * 31.536 * 0.875 / 1.16</f>
        <v>21.875</v>
      </c>
      <c r="AP16" s="258">
        <f>FixedCost!AP16 * 31.536 * 0.875 / 1.16</f>
        <v>21.875</v>
      </c>
      <c r="AQ16" s="258">
        <f>FixedCost!AQ16 * 31.536 * 0.875 / 1.16</f>
        <v>21.875</v>
      </c>
      <c r="AR16" s="258">
        <f>FixedCost!AR16 * 31.536 * 0.875 / 1.16</f>
        <v>21.875</v>
      </c>
      <c r="AS16" s="258">
        <f>FixedCost!AS16 * 31.536 * 0.875 / 1.16</f>
        <v>21.875</v>
      </c>
      <c r="AT16" s="258">
        <f>FixedCost!AT16 * 31.536 * 0.875 / 1.16</f>
        <v>21.875</v>
      </c>
      <c r="AU16" s="259">
        <f>FixedCost!AU16 * 31.536 * 0.875 / 1.16</f>
        <v>21.875</v>
      </c>
      <c r="AV16" s="114" t="s">
        <v>181</v>
      </c>
    </row>
    <row r="17" spans="1:48" ht="19.95" customHeight="1" x14ac:dyDescent="0.3">
      <c r="A17" s="80" t="s">
        <v>114</v>
      </c>
      <c r="B17" s="257">
        <f>FixedCost!B17 * 31.536 * 0.875 / 1.16</f>
        <v>21.875</v>
      </c>
      <c r="C17" s="258">
        <f>FixedCost!C17 * 31.536 * 0.875 / 1.16</f>
        <v>21.875</v>
      </c>
      <c r="D17" s="258">
        <f>FixedCost!D17 * 31.536 * 0.875 / 1.16</f>
        <v>21.875</v>
      </c>
      <c r="E17" s="258">
        <f>FixedCost!E17 * 31.536 * 0.875 / 1.16</f>
        <v>21.875</v>
      </c>
      <c r="F17" s="258">
        <f>FixedCost!F17 * 31.536 * 0.875 / 1.16</f>
        <v>21.875</v>
      </c>
      <c r="G17" s="258">
        <f>FixedCost!G17 * 31.536 * 0.875 / 1.16</f>
        <v>21.875</v>
      </c>
      <c r="H17" s="258">
        <f>FixedCost!H17 * 31.536 * 0.875 / 1.16</f>
        <v>21.875</v>
      </c>
      <c r="I17" s="258">
        <f>FixedCost!I17 * 31.536 * 0.875 / 1.16</f>
        <v>21.875</v>
      </c>
      <c r="J17" s="258">
        <f>FixedCost!J17 * 31.536 * 0.875 / 1.16</f>
        <v>21.875</v>
      </c>
      <c r="K17" s="258">
        <f>FixedCost!K17 * 31.536 * 0.875 / 1.16</f>
        <v>21.875</v>
      </c>
      <c r="L17" s="258">
        <f>FixedCost!L17 * 31.536 * 0.875 / 1.16</f>
        <v>21.875</v>
      </c>
      <c r="M17" s="258">
        <f>FixedCost!M17 * 31.536 * 0.875 / 1.16</f>
        <v>21.875</v>
      </c>
      <c r="N17" s="258">
        <f>FixedCost!N17 * 31.536 * 0.875 / 1.16</f>
        <v>21.875</v>
      </c>
      <c r="O17" s="258">
        <f>FixedCost!O17 * 31.536 * 0.875 / 1.16</f>
        <v>21.875</v>
      </c>
      <c r="P17" s="258">
        <f>FixedCost!P17 * 31.536 * 0.875 / 1.16</f>
        <v>21.875</v>
      </c>
      <c r="Q17" s="258">
        <f>FixedCost!Q17 * 31.536 * 0.875 / 1.16</f>
        <v>21.875</v>
      </c>
      <c r="R17" s="258">
        <f>FixedCost!R17 * 31.536 * 0.875 / 1.16</f>
        <v>21.875</v>
      </c>
      <c r="S17" s="258">
        <f>FixedCost!S17 * 31.536 * 0.875 / 1.16</f>
        <v>21.875</v>
      </c>
      <c r="T17" s="258">
        <f>FixedCost!T17 * 31.536 * 0.875 / 1.16</f>
        <v>21.875</v>
      </c>
      <c r="U17" s="258">
        <f>FixedCost!U17 * 31.536 * 0.875 / 1.16</f>
        <v>21.875</v>
      </c>
      <c r="V17" s="258">
        <f>FixedCost!V17 * 31.536 * 0.875 / 1.16</f>
        <v>21.875</v>
      </c>
      <c r="W17" s="258">
        <f>FixedCost!W17 * 31.536 * 0.875 / 1.16</f>
        <v>21.875</v>
      </c>
      <c r="X17" s="258">
        <f>FixedCost!X17 * 31.536 * 0.875 / 1.16</f>
        <v>21.875</v>
      </c>
      <c r="Y17" s="258">
        <f>FixedCost!Y17 * 31.536 * 0.875 / 1.16</f>
        <v>21.875</v>
      </c>
      <c r="Z17" s="258">
        <f>FixedCost!Z17 * 31.536 * 0.875 / 1.16</f>
        <v>21.875</v>
      </c>
      <c r="AA17" s="258">
        <f>FixedCost!AA17 * 31.536 * 0.875 / 1.16</f>
        <v>21.875</v>
      </c>
      <c r="AB17" s="258">
        <f>FixedCost!AB17 * 31.536 * 0.875 / 1.16</f>
        <v>21.875</v>
      </c>
      <c r="AC17" s="258">
        <f>FixedCost!AC17 * 31.536 * 0.875 / 1.16</f>
        <v>21.875</v>
      </c>
      <c r="AD17" s="258">
        <f>FixedCost!AD17 * 31.536 * 0.875 / 1.16</f>
        <v>21.875</v>
      </c>
      <c r="AE17" s="258">
        <f>FixedCost!AE17 * 31.536 * 0.875 / 1.16</f>
        <v>21.875</v>
      </c>
      <c r="AF17" s="258">
        <f>FixedCost!AF17 * 31.536 * 0.875 / 1.16</f>
        <v>21.875</v>
      </c>
      <c r="AG17" s="258">
        <f>FixedCost!AG17 * 31.536 * 0.875 / 1.16</f>
        <v>21.875</v>
      </c>
      <c r="AH17" s="258">
        <f>FixedCost!AH17 * 31.536 * 0.875 / 1.16</f>
        <v>21.875</v>
      </c>
      <c r="AI17" s="258">
        <f>FixedCost!AI17 * 31.536 * 0.875 / 1.16</f>
        <v>21.875</v>
      </c>
      <c r="AJ17" s="258">
        <f>FixedCost!AJ17 * 31.536 * 0.875 / 1.16</f>
        <v>21.875</v>
      </c>
      <c r="AK17" s="258">
        <f>FixedCost!AK17 * 31.536 * 0.875 / 1.16</f>
        <v>21.875</v>
      </c>
      <c r="AL17" s="258">
        <f>FixedCost!AL17 * 31.536 * 0.875 / 1.16</f>
        <v>21.875</v>
      </c>
      <c r="AM17" s="258">
        <f>FixedCost!AM17 * 31.536 * 0.875 / 1.16</f>
        <v>21.875</v>
      </c>
      <c r="AN17" s="258">
        <f>FixedCost!AN17 * 31.536 * 0.875 / 1.16</f>
        <v>21.875</v>
      </c>
      <c r="AO17" s="258">
        <f>FixedCost!AO17 * 31.536 * 0.875 / 1.16</f>
        <v>21.875</v>
      </c>
      <c r="AP17" s="258">
        <f>FixedCost!AP17 * 31.536 * 0.875 / 1.16</f>
        <v>21.875</v>
      </c>
      <c r="AQ17" s="258">
        <f>FixedCost!AQ17 * 31.536 * 0.875 / 1.16</f>
        <v>21.875</v>
      </c>
      <c r="AR17" s="258">
        <f>FixedCost!AR17 * 31.536 * 0.875 / 1.16</f>
        <v>21.875</v>
      </c>
      <c r="AS17" s="258">
        <f>FixedCost!AS17 * 31.536 * 0.875 / 1.16</f>
        <v>21.875</v>
      </c>
      <c r="AT17" s="258">
        <f>FixedCost!AT17 * 31.536 * 0.875 / 1.16</f>
        <v>21.875</v>
      </c>
      <c r="AU17" s="259">
        <f>FixedCost!AU17 * 31.536 * 0.875 / 1.16</f>
        <v>21.875</v>
      </c>
      <c r="AV17" s="114" t="s">
        <v>181</v>
      </c>
    </row>
    <row r="18" spans="1:48" ht="19.95" customHeight="1" x14ac:dyDescent="0.3">
      <c r="A18" s="80" t="s">
        <v>115</v>
      </c>
      <c r="B18" s="257">
        <f>FixedCost!B18 * 31.536 * 0.875 / 1.16</f>
        <v>21.875</v>
      </c>
      <c r="C18" s="258">
        <f>FixedCost!C18 * 31.536 * 0.875 / 1.16</f>
        <v>21.875</v>
      </c>
      <c r="D18" s="258">
        <f>FixedCost!D18 * 31.536 * 0.875 / 1.16</f>
        <v>21.875</v>
      </c>
      <c r="E18" s="258">
        <f>FixedCost!E18 * 31.536 * 0.875 / 1.16</f>
        <v>21.875</v>
      </c>
      <c r="F18" s="258">
        <f>FixedCost!F18 * 31.536 * 0.875 / 1.16</f>
        <v>21.875</v>
      </c>
      <c r="G18" s="258">
        <f>FixedCost!G18 * 31.536 * 0.875 / 1.16</f>
        <v>21.875</v>
      </c>
      <c r="H18" s="258">
        <f>FixedCost!H18 * 31.536 * 0.875 / 1.16</f>
        <v>21.875</v>
      </c>
      <c r="I18" s="258">
        <f>FixedCost!I18 * 31.536 * 0.875 / 1.16</f>
        <v>21.875</v>
      </c>
      <c r="J18" s="258">
        <f>FixedCost!J18 * 31.536 * 0.875 / 1.16</f>
        <v>21.875</v>
      </c>
      <c r="K18" s="258">
        <f>FixedCost!K18 * 31.536 * 0.875 / 1.16</f>
        <v>21.875</v>
      </c>
      <c r="L18" s="258">
        <f>FixedCost!L18 * 31.536 * 0.875 / 1.16</f>
        <v>21.875</v>
      </c>
      <c r="M18" s="258">
        <f>FixedCost!M18 * 31.536 * 0.875 / 1.16</f>
        <v>21.875</v>
      </c>
      <c r="N18" s="258">
        <f>FixedCost!N18 * 31.536 * 0.875 / 1.16</f>
        <v>21.875</v>
      </c>
      <c r="O18" s="258">
        <f>FixedCost!O18 * 31.536 * 0.875 / 1.16</f>
        <v>21.875</v>
      </c>
      <c r="P18" s="258">
        <f>FixedCost!P18 * 31.536 * 0.875 / 1.16</f>
        <v>21.875</v>
      </c>
      <c r="Q18" s="258">
        <f>FixedCost!Q18 * 31.536 * 0.875 / 1.16</f>
        <v>21.875</v>
      </c>
      <c r="R18" s="258">
        <f>FixedCost!R18 * 31.536 * 0.875 / 1.16</f>
        <v>21.875</v>
      </c>
      <c r="S18" s="258">
        <f>FixedCost!S18 * 31.536 * 0.875 / 1.16</f>
        <v>21.875</v>
      </c>
      <c r="T18" s="258">
        <f>FixedCost!T18 * 31.536 * 0.875 / 1.16</f>
        <v>21.875</v>
      </c>
      <c r="U18" s="258">
        <f>FixedCost!U18 * 31.536 * 0.875 / 1.16</f>
        <v>21.875</v>
      </c>
      <c r="V18" s="258">
        <f>FixedCost!V18 * 31.536 * 0.875 / 1.16</f>
        <v>21.875</v>
      </c>
      <c r="W18" s="258">
        <f>FixedCost!W18 * 31.536 * 0.875 / 1.16</f>
        <v>21.875</v>
      </c>
      <c r="X18" s="258">
        <f>FixedCost!X18 * 31.536 * 0.875 / 1.16</f>
        <v>21.875</v>
      </c>
      <c r="Y18" s="258">
        <f>FixedCost!Y18 * 31.536 * 0.875 / 1.16</f>
        <v>21.875</v>
      </c>
      <c r="Z18" s="258">
        <f>FixedCost!Z18 * 31.536 * 0.875 / 1.16</f>
        <v>21.875</v>
      </c>
      <c r="AA18" s="258">
        <f>FixedCost!AA18 * 31.536 * 0.875 / 1.16</f>
        <v>21.875</v>
      </c>
      <c r="AB18" s="258">
        <f>FixedCost!AB18 * 31.536 * 0.875 / 1.16</f>
        <v>21.875</v>
      </c>
      <c r="AC18" s="258">
        <f>FixedCost!AC18 * 31.536 * 0.875 / 1.16</f>
        <v>21.875</v>
      </c>
      <c r="AD18" s="258">
        <f>FixedCost!AD18 * 31.536 * 0.875 / 1.16</f>
        <v>21.875</v>
      </c>
      <c r="AE18" s="258">
        <f>FixedCost!AE18 * 31.536 * 0.875 / 1.16</f>
        <v>21.875</v>
      </c>
      <c r="AF18" s="258">
        <f>FixedCost!AF18 * 31.536 * 0.875 / 1.16</f>
        <v>21.875</v>
      </c>
      <c r="AG18" s="258">
        <f>FixedCost!AG18 * 31.536 * 0.875 / 1.16</f>
        <v>21.875</v>
      </c>
      <c r="AH18" s="258">
        <f>FixedCost!AH18 * 31.536 * 0.875 / 1.16</f>
        <v>21.875</v>
      </c>
      <c r="AI18" s="258">
        <f>FixedCost!AI18 * 31.536 * 0.875 / 1.16</f>
        <v>21.875</v>
      </c>
      <c r="AJ18" s="258">
        <f>FixedCost!AJ18 * 31.536 * 0.875 / 1.16</f>
        <v>21.875</v>
      </c>
      <c r="AK18" s="258">
        <f>FixedCost!AK18 * 31.536 * 0.875 / 1.16</f>
        <v>21.875</v>
      </c>
      <c r="AL18" s="258">
        <f>FixedCost!AL18 * 31.536 * 0.875 / 1.16</f>
        <v>21.875</v>
      </c>
      <c r="AM18" s="258">
        <f>FixedCost!AM18 * 31.536 * 0.875 / 1.16</f>
        <v>21.875</v>
      </c>
      <c r="AN18" s="258">
        <f>FixedCost!AN18 * 31.536 * 0.875 / 1.16</f>
        <v>21.875</v>
      </c>
      <c r="AO18" s="258">
        <f>FixedCost!AO18 * 31.536 * 0.875 / 1.16</f>
        <v>21.875</v>
      </c>
      <c r="AP18" s="258">
        <f>FixedCost!AP18 * 31.536 * 0.875 / 1.16</f>
        <v>21.875</v>
      </c>
      <c r="AQ18" s="258">
        <f>FixedCost!AQ18 * 31.536 * 0.875 / 1.16</f>
        <v>21.875</v>
      </c>
      <c r="AR18" s="258">
        <f>FixedCost!AR18 * 31.536 * 0.875 / 1.16</f>
        <v>21.875</v>
      </c>
      <c r="AS18" s="258">
        <f>FixedCost!AS18 * 31.536 * 0.875 / 1.16</f>
        <v>21.875</v>
      </c>
      <c r="AT18" s="258">
        <f>FixedCost!AT18 * 31.536 * 0.875 / 1.16</f>
        <v>21.875</v>
      </c>
      <c r="AU18" s="259">
        <f>FixedCost!AU18 * 31.536 * 0.875 / 1.16</f>
        <v>21.875</v>
      </c>
      <c r="AV18" s="114" t="s">
        <v>181</v>
      </c>
    </row>
    <row r="19" spans="1:48" ht="19.95" customHeight="1" thickBot="1" x14ac:dyDescent="0.35">
      <c r="A19" s="81" t="s">
        <v>116</v>
      </c>
      <c r="B19" s="37">
        <f>FixedCost!B19 * 31.536 * 0.875 / 1.16</f>
        <v>21.875</v>
      </c>
      <c r="C19" s="38">
        <f>FixedCost!C19 * 31.536 * 0.875 / 1.16</f>
        <v>21.875</v>
      </c>
      <c r="D19" s="38">
        <f>FixedCost!D19 * 31.536 * 0.875 / 1.16</f>
        <v>21.875</v>
      </c>
      <c r="E19" s="38">
        <f>FixedCost!E19 * 31.536 * 0.875 / 1.16</f>
        <v>21.875</v>
      </c>
      <c r="F19" s="38">
        <f>FixedCost!F19 * 31.536 * 0.875 / 1.16</f>
        <v>21.875</v>
      </c>
      <c r="G19" s="38">
        <f>FixedCost!G19 * 31.536 * 0.875 / 1.16</f>
        <v>21.875</v>
      </c>
      <c r="H19" s="38">
        <f>FixedCost!H19 * 31.536 * 0.875 / 1.16</f>
        <v>21.875</v>
      </c>
      <c r="I19" s="38">
        <f>FixedCost!I19 * 31.536 * 0.875 / 1.16</f>
        <v>21.875</v>
      </c>
      <c r="J19" s="38">
        <f>FixedCost!J19 * 31.536 * 0.875 / 1.16</f>
        <v>21.875</v>
      </c>
      <c r="K19" s="38">
        <f>FixedCost!K19 * 31.536 * 0.875 / 1.16</f>
        <v>21.875</v>
      </c>
      <c r="L19" s="38">
        <f>FixedCost!L19 * 31.536 * 0.875 / 1.16</f>
        <v>21.875</v>
      </c>
      <c r="M19" s="38">
        <f>FixedCost!M19 * 31.536 * 0.875 / 1.16</f>
        <v>21.875</v>
      </c>
      <c r="N19" s="38">
        <f>FixedCost!N19 * 31.536 * 0.875 / 1.16</f>
        <v>21.875</v>
      </c>
      <c r="O19" s="38">
        <f>FixedCost!O19 * 31.536 * 0.875 / 1.16</f>
        <v>21.875</v>
      </c>
      <c r="P19" s="38">
        <f>FixedCost!P19 * 31.536 * 0.875 / 1.16</f>
        <v>21.875</v>
      </c>
      <c r="Q19" s="38">
        <f>FixedCost!Q19 * 31.536 * 0.875 / 1.16</f>
        <v>21.875</v>
      </c>
      <c r="R19" s="38">
        <f>FixedCost!R19 * 31.536 * 0.875 / 1.16</f>
        <v>21.875</v>
      </c>
      <c r="S19" s="38">
        <f>FixedCost!S19 * 31.536 * 0.875 / 1.16</f>
        <v>21.875</v>
      </c>
      <c r="T19" s="38">
        <f>FixedCost!T19 * 31.536 * 0.875 / 1.16</f>
        <v>21.875</v>
      </c>
      <c r="U19" s="38">
        <f>FixedCost!U19 * 31.536 * 0.875 / 1.16</f>
        <v>21.875</v>
      </c>
      <c r="V19" s="38">
        <f>FixedCost!V19 * 31.536 * 0.875 / 1.16</f>
        <v>21.875</v>
      </c>
      <c r="W19" s="38">
        <f>FixedCost!W19 * 31.536 * 0.875 / 1.16</f>
        <v>21.875</v>
      </c>
      <c r="X19" s="38">
        <f>FixedCost!X19 * 31.536 * 0.875 / 1.16</f>
        <v>21.875</v>
      </c>
      <c r="Y19" s="38">
        <f>FixedCost!Y19 * 31.536 * 0.875 / 1.16</f>
        <v>21.875</v>
      </c>
      <c r="Z19" s="38">
        <f>FixedCost!Z19 * 31.536 * 0.875 / 1.16</f>
        <v>21.875</v>
      </c>
      <c r="AA19" s="38">
        <f>FixedCost!AA19 * 31.536 * 0.875 / 1.16</f>
        <v>21.875</v>
      </c>
      <c r="AB19" s="38">
        <f>FixedCost!AB19 * 31.536 * 0.875 / 1.16</f>
        <v>21.875</v>
      </c>
      <c r="AC19" s="38">
        <f>FixedCost!AC19 * 31.536 * 0.875 / 1.16</f>
        <v>21.875</v>
      </c>
      <c r="AD19" s="38">
        <f>FixedCost!AD19 * 31.536 * 0.875 / 1.16</f>
        <v>21.875</v>
      </c>
      <c r="AE19" s="38">
        <f>FixedCost!AE19 * 31.536 * 0.875 / 1.16</f>
        <v>21.875</v>
      </c>
      <c r="AF19" s="38">
        <f>FixedCost!AF19 * 31.536 * 0.875 / 1.16</f>
        <v>21.875</v>
      </c>
      <c r="AG19" s="38">
        <f>FixedCost!AG19 * 31.536 * 0.875 / 1.16</f>
        <v>21.875</v>
      </c>
      <c r="AH19" s="38">
        <f>FixedCost!AH19 * 31.536 * 0.875 / 1.16</f>
        <v>21.875</v>
      </c>
      <c r="AI19" s="38">
        <f>FixedCost!AI19 * 31.536 * 0.875 / 1.16</f>
        <v>21.875</v>
      </c>
      <c r="AJ19" s="38">
        <f>FixedCost!AJ19 * 31.536 * 0.875 / 1.16</f>
        <v>21.875</v>
      </c>
      <c r="AK19" s="38">
        <f>FixedCost!AK19 * 31.536 * 0.875 / 1.16</f>
        <v>21.875</v>
      </c>
      <c r="AL19" s="38">
        <f>FixedCost!AL19 * 31.536 * 0.875 / 1.16</f>
        <v>21.875</v>
      </c>
      <c r="AM19" s="38">
        <f>FixedCost!AM19 * 31.536 * 0.875 / 1.16</f>
        <v>21.875</v>
      </c>
      <c r="AN19" s="38">
        <f>FixedCost!AN19 * 31.536 * 0.875 / 1.16</f>
        <v>21.875</v>
      </c>
      <c r="AO19" s="38">
        <f>FixedCost!AO19 * 31.536 * 0.875 / 1.16</f>
        <v>21.875</v>
      </c>
      <c r="AP19" s="38">
        <f>FixedCost!AP19 * 31.536 * 0.875 / 1.16</f>
        <v>21.875</v>
      </c>
      <c r="AQ19" s="38">
        <f>FixedCost!AQ19 * 31.536 * 0.875 / 1.16</f>
        <v>21.875</v>
      </c>
      <c r="AR19" s="38">
        <f>FixedCost!AR19 * 31.536 * 0.875 / 1.16</f>
        <v>21.875</v>
      </c>
      <c r="AS19" s="38">
        <f>FixedCost!AS19 * 31.536 * 0.875 / 1.16</f>
        <v>21.875</v>
      </c>
      <c r="AT19" s="38">
        <f>FixedCost!AT19 * 31.536 * 0.875 / 1.16</f>
        <v>21.875</v>
      </c>
      <c r="AU19" s="60">
        <f>FixedCost!AU19 * 31.536 * 0.875 / 1.16</f>
        <v>21.875</v>
      </c>
      <c r="AV19" s="113" t="s">
        <v>181</v>
      </c>
    </row>
    <row r="20" spans="1:48" ht="19.95" customHeight="1" thickBot="1" x14ac:dyDescent="0.35">
      <c r="A20" s="106" t="s">
        <v>180</v>
      </c>
      <c r="B20" s="41">
        <f>FixedCost!B20 * 31.536 * 0.875 / 1.16</f>
        <v>0</v>
      </c>
      <c r="C20" s="42">
        <f>FixedCost!C20 * 31.536 * 0.875 / 1.16</f>
        <v>0</v>
      </c>
      <c r="D20" s="42">
        <f>FixedCost!D20 * 31.536 * 0.875 / 1.16</f>
        <v>0</v>
      </c>
      <c r="E20" s="42">
        <f>FixedCost!E20 * 31.536 * 0.875 / 1.16</f>
        <v>0</v>
      </c>
      <c r="F20" s="42">
        <f>FixedCost!F20 * 31.536 * 0.875 / 1.16</f>
        <v>0</v>
      </c>
      <c r="G20" s="42">
        <f>FixedCost!G20 * 31.536 * 0.875 / 1.16</f>
        <v>0</v>
      </c>
      <c r="H20" s="42">
        <f>FixedCost!H20 * 31.536 * 0.875 / 1.16</f>
        <v>0</v>
      </c>
      <c r="I20" s="42">
        <f>FixedCost!I20 * 31.536 * 0.875 / 1.16</f>
        <v>0</v>
      </c>
      <c r="J20" s="42">
        <f>FixedCost!J20 * 31.536 * 0.875 / 1.16</f>
        <v>0</v>
      </c>
      <c r="K20" s="42">
        <f>FixedCost!K20 * 31.536 * 0.875 / 1.16</f>
        <v>0</v>
      </c>
      <c r="L20" s="42">
        <f>FixedCost!L20 * 31.536 * 0.875 / 1.16</f>
        <v>0</v>
      </c>
      <c r="M20" s="42">
        <f>FixedCost!M20 * 31.536 * 0.875 / 1.16</f>
        <v>0</v>
      </c>
      <c r="N20" s="42">
        <f>FixedCost!N20 * 31.536 * 0.875 / 1.16</f>
        <v>0</v>
      </c>
      <c r="O20" s="42">
        <f>FixedCost!O20 * 31.536 * 0.875 / 1.16</f>
        <v>0</v>
      </c>
      <c r="P20" s="42">
        <f>FixedCost!P20 * 31.536 * 0.875 / 1.16</f>
        <v>0</v>
      </c>
      <c r="Q20" s="42">
        <f>FixedCost!Q20 * 31.536 * 0.875 / 1.16</f>
        <v>0</v>
      </c>
      <c r="R20" s="42">
        <f>FixedCost!R20 * 31.536 * 0.875 / 1.16</f>
        <v>0</v>
      </c>
      <c r="S20" s="42">
        <f>FixedCost!S20 * 31.536 * 0.875 / 1.16</f>
        <v>0</v>
      </c>
      <c r="T20" s="42">
        <f>FixedCost!T20 * 31.536 * 0.875 / 1.16</f>
        <v>0</v>
      </c>
      <c r="U20" s="42">
        <f>FixedCost!U20 * 31.536 * 0.875 / 1.16</f>
        <v>0</v>
      </c>
      <c r="V20" s="42">
        <f>FixedCost!V20 * 31.536 * 0.875 / 1.16</f>
        <v>0</v>
      </c>
      <c r="W20" s="42">
        <f>FixedCost!W20 * 31.536 * 0.875 / 1.16</f>
        <v>0</v>
      </c>
      <c r="X20" s="42">
        <f>FixedCost!X20 * 31.536 * 0.875 / 1.16</f>
        <v>0</v>
      </c>
      <c r="Y20" s="42">
        <f>FixedCost!Y20 * 31.536 * 0.875 / 1.16</f>
        <v>0</v>
      </c>
      <c r="Z20" s="42">
        <f>FixedCost!Z20 * 31.536 * 0.875 / 1.16</f>
        <v>0</v>
      </c>
      <c r="AA20" s="42">
        <f>FixedCost!AA20 * 31.536 * 0.875 / 1.16</f>
        <v>0</v>
      </c>
      <c r="AB20" s="42">
        <f>FixedCost!AB20 * 31.536 * 0.875 / 1.16</f>
        <v>0</v>
      </c>
      <c r="AC20" s="42">
        <f>FixedCost!AC20 * 31.536 * 0.875 / 1.16</f>
        <v>0</v>
      </c>
      <c r="AD20" s="42">
        <f>FixedCost!AD20 * 31.536 * 0.875 / 1.16</f>
        <v>0</v>
      </c>
      <c r="AE20" s="42">
        <f>FixedCost!AE20 * 31.536 * 0.875 / 1.16</f>
        <v>0</v>
      </c>
      <c r="AF20" s="42">
        <f>FixedCost!AF20 * 31.536 * 0.875 / 1.16</f>
        <v>0</v>
      </c>
      <c r="AG20" s="42">
        <f>FixedCost!AG20 * 31.536 * 0.875 / 1.16</f>
        <v>0</v>
      </c>
      <c r="AH20" s="42">
        <f>FixedCost!AH20 * 31.536 * 0.875 / 1.16</f>
        <v>0</v>
      </c>
      <c r="AI20" s="42">
        <f>FixedCost!AI20 * 31.536 * 0.875 / 1.16</f>
        <v>0</v>
      </c>
      <c r="AJ20" s="42">
        <f>FixedCost!AJ20 * 31.536 * 0.875 / 1.16</f>
        <v>0</v>
      </c>
      <c r="AK20" s="42">
        <f>FixedCost!AK20 * 31.536 * 0.875 / 1.16</f>
        <v>0</v>
      </c>
      <c r="AL20" s="42">
        <f>FixedCost!AL20 * 31.536 * 0.875 / 1.16</f>
        <v>0</v>
      </c>
      <c r="AM20" s="42">
        <f>FixedCost!AM20 * 31.536 * 0.875 / 1.16</f>
        <v>0</v>
      </c>
      <c r="AN20" s="42">
        <f>FixedCost!AN20 * 31.536 * 0.875 / 1.16</f>
        <v>0</v>
      </c>
      <c r="AO20" s="42">
        <f>FixedCost!AO20 * 31.536 * 0.875 / 1.16</f>
        <v>0</v>
      </c>
      <c r="AP20" s="42">
        <f>FixedCost!AP20 * 31.536 * 0.875 / 1.16</f>
        <v>0</v>
      </c>
      <c r="AQ20" s="42">
        <f>FixedCost!AQ20 * 31.536 * 0.875 / 1.16</f>
        <v>0</v>
      </c>
      <c r="AR20" s="42">
        <f>FixedCost!AR20 * 31.536 * 0.875 / 1.16</f>
        <v>0</v>
      </c>
      <c r="AS20" s="42">
        <f>FixedCost!AS20 * 31.536 * 0.875 / 1.16</f>
        <v>0</v>
      </c>
      <c r="AT20" s="42">
        <f>FixedCost!AT20 * 31.536 * 0.875 / 1.16</f>
        <v>0</v>
      </c>
      <c r="AU20" s="64">
        <f>FixedCost!AU20 * 31.536 * 0.875 / 1.16</f>
        <v>0</v>
      </c>
      <c r="AV20" s="110" t="s">
        <v>142</v>
      </c>
    </row>
  </sheetData>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V20"/>
  <sheetViews>
    <sheetView workbookViewId="0">
      <selection activeCell="A21" sqref="A21"/>
    </sheetView>
  </sheetViews>
  <sheetFormatPr defaultRowHeight="14.4" x14ac:dyDescent="0.3"/>
  <cols>
    <col min="1" max="1" width="13.5546875" bestFit="1" customWidth="1"/>
    <col min="2" max="47" width="5.44140625" style="6" customWidth="1"/>
    <col min="48" max="48" width="52.44140625" customWidth="1"/>
  </cols>
  <sheetData>
    <row r="1" spans="1:48" ht="18.75" customHeight="1" thickBot="1" x14ac:dyDescent="0.35">
      <c r="A1" s="119"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8" t="s">
        <v>42</v>
      </c>
    </row>
    <row r="2" spans="1:48" ht="18.75" customHeight="1" x14ac:dyDescent="0.3">
      <c r="A2" s="130" t="s">
        <v>57</v>
      </c>
      <c r="B2" s="95">
        <v>0</v>
      </c>
      <c r="C2" s="96">
        <v>0</v>
      </c>
      <c r="D2" s="96">
        <v>0</v>
      </c>
      <c r="E2" s="96">
        <v>0</v>
      </c>
      <c r="F2" s="96">
        <v>0</v>
      </c>
      <c r="G2" s="96">
        <v>0</v>
      </c>
      <c r="H2" s="76">
        <v>0</v>
      </c>
      <c r="I2" s="76">
        <v>0</v>
      </c>
      <c r="J2" s="76">
        <v>0</v>
      </c>
      <c r="K2" s="76">
        <v>0</v>
      </c>
      <c r="L2" s="76">
        <v>0</v>
      </c>
      <c r="M2" s="76">
        <v>0</v>
      </c>
      <c r="N2" s="76">
        <v>0</v>
      </c>
      <c r="O2" s="76">
        <v>0</v>
      </c>
      <c r="P2" s="76">
        <v>0</v>
      </c>
      <c r="Q2" s="76">
        <v>0</v>
      </c>
      <c r="R2" s="76">
        <v>0</v>
      </c>
      <c r="S2" s="76">
        <v>0</v>
      </c>
      <c r="T2" s="76">
        <v>0</v>
      </c>
      <c r="U2" s="76">
        <v>0</v>
      </c>
      <c r="V2" s="76">
        <v>0</v>
      </c>
      <c r="W2" s="76">
        <v>0</v>
      </c>
      <c r="X2" s="76">
        <v>0</v>
      </c>
      <c r="Y2" s="76">
        <v>0</v>
      </c>
      <c r="Z2" s="76">
        <v>0</v>
      </c>
      <c r="AA2" s="76">
        <v>0</v>
      </c>
      <c r="AB2" s="76">
        <v>0</v>
      </c>
      <c r="AC2" s="76">
        <v>0</v>
      </c>
      <c r="AD2" s="76">
        <v>0</v>
      </c>
      <c r="AE2" s="76">
        <v>0</v>
      </c>
      <c r="AF2" s="76">
        <v>0</v>
      </c>
      <c r="AG2" s="76">
        <v>0</v>
      </c>
      <c r="AH2" s="76">
        <v>0</v>
      </c>
      <c r="AI2" s="76">
        <v>0</v>
      </c>
      <c r="AJ2" s="76">
        <v>0</v>
      </c>
      <c r="AK2" s="76">
        <v>0</v>
      </c>
      <c r="AL2" s="96">
        <v>0</v>
      </c>
      <c r="AM2" s="96">
        <v>0</v>
      </c>
      <c r="AN2" s="96">
        <v>0</v>
      </c>
      <c r="AO2" s="96">
        <v>0</v>
      </c>
      <c r="AP2" s="96">
        <v>0</v>
      </c>
      <c r="AQ2" s="96">
        <v>0</v>
      </c>
      <c r="AR2" s="96">
        <v>0</v>
      </c>
      <c r="AS2" s="96">
        <v>0</v>
      </c>
      <c r="AT2" s="96">
        <v>0</v>
      </c>
      <c r="AU2" s="97">
        <v>0</v>
      </c>
      <c r="AV2" s="117" t="s">
        <v>107</v>
      </c>
    </row>
    <row r="3" spans="1:48" ht="18.75" customHeight="1" thickBot="1" x14ac:dyDescent="0.35">
      <c r="A3" s="131" t="s">
        <v>59</v>
      </c>
      <c r="B3" s="121">
        <v>0</v>
      </c>
      <c r="C3" s="122">
        <v>0</v>
      </c>
      <c r="D3" s="122">
        <v>0</v>
      </c>
      <c r="E3" s="122">
        <v>0</v>
      </c>
      <c r="F3" s="122">
        <v>0</v>
      </c>
      <c r="G3" s="122">
        <v>0</v>
      </c>
      <c r="H3" s="123">
        <v>0</v>
      </c>
      <c r="I3" s="123">
        <v>0</v>
      </c>
      <c r="J3" s="123">
        <v>0</v>
      </c>
      <c r="K3" s="123">
        <v>0</v>
      </c>
      <c r="L3" s="123">
        <v>0</v>
      </c>
      <c r="M3" s="123">
        <v>0</v>
      </c>
      <c r="N3" s="123">
        <v>0</v>
      </c>
      <c r="O3" s="123">
        <v>0</v>
      </c>
      <c r="P3" s="123">
        <v>0</v>
      </c>
      <c r="Q3" s="123">
        <v>0</v>
      </c>
      <c r="R3" s="123">
        <v>0</v>
      </c>
      <c r="S3" s="123">
        <v>0</v>
      </c>
      <c r="T3" s="123">
        <v>0</v>
      </c>
      <c r="U3" s="123">
        <v>0</v>
      </c>
      <c r="V3" s="123">
        <v>0</v>
      </c>
      <c r="W3" s="123">
        <v>0</v>
      </c>
      <c r="X3" s="123">
        <v>0</v>
      </c>
      <c r="Y3" s="123">
        <v>0</v>
      </c>
      <c r="Z3" s="123">
        <v>0</v>
      </c>
      <c r="AA3" s="123">
        <v>0</v>
      </c>
      <c r="AB3" s="123">
        <v>0</v>
      </c>
      <c r="AC3" s="123">
        <v>0</v>
      </c>
      <c r="AD3" s="123">
        <v>0</v>
      </c>
      <c r="AE3" s="123">
        <v>0</v>
      </c>
      <c r="AF3" s="123">
        <v>0</v>
      </c>
      <c r="AG3" s="123">
        <v>0</v>
      </c>
      <c r="AH3" s="123">
        <v>0</v>
      </c>
      <c r="AI3" s="123">
        <v>0</v>
      </c>
      <c r="AJ3" s="123">
        <v>0</v>
      </c>
      <c r="AK3" s="123">
        <v>0</v>
      </c>
      <c r="AL3" s="122">
        <v>0</v>
      </c>
      <c r="AM3" s="122">
        <v>0</v>
      </c>
      <c r="AN3" s="122">
        <v>0</v>
      </c>
      <c r="AO3" s="122">
        <v>0</v>
      </c>
      <c r="AP3" s="122">
        <v>0</v>
      </c>
      <c r="AQ3" s="122">
        <v>0</v>
      </c>
      <c r="AR3" s="122">
        <v>0</v>
      </c>
      <c r="AS3" s="122">
        <v>0</v>
      </c>
      <c r="AT3" s="122">
        <v>0</v>
      </c>
      <c r="AU3" s="124">
        <v>0</v>
      </c>
      <c r="AV3" s="120" t="s">
        <v>107</v>
      </c>
    </row>
    <row r="4" spans="1:48" ht="18.75" customHeight="1" x14ac:dyDescent="0.3">
      <c r="A4" s="132" t="s">
        <v>60</v>
      </c>
      <c r="B4" s="100">
        <v>0</v>
      </c>
      <c r="C4" s="101">
        <v>0</v>
      </c>
      <c r="D4" s="101">
        <v>0</v>
      </c>
      <c r="E4" s="101">
        <v>0</v>
      </c>
      <c r="F4" s="101">
        <v>0</v>
      </c>
      <c r="G4" s="101">
        <v>0</v>
      </c>
      <c r="H4" s="91">
        <v>0</v>
      </c>
      <c r="I4" s="91">
        <v>0</v>
      </c>
      <c r="J4" s="91">
        <v>0</v>
      </c>
      <c r="K4" s="91">
        <v>0</v>
      </c>
      <c r="L4" s="91">
        <v>0</v>
      </c>
      <c r="M4" s="91">
        <v>0</v>
      </c>
      <c r="N4" s="91">
        <v>0</v>
      </c>
      <c r="O4" s="91">
        <v>0</v>
      </c>
      <c r="P4" s="91">
        <v>0</v>
      </c>
      <c r="Q4" s="91">
        <v>0</v>
      </c>
      <c r="R4" s="91">
        <v>0</v>
      </c>
      <c r="S4" s="91">
        <v>0</v>
      </c>
      <c r="T4" s="91">
        <v>0</v>
      </c>
      <c r="U4" s="91">
        <v>0</v>
      </c>
      <c r="V4" s="91">
        <v>0</v>
      </c>
      <c r="W4" s="91">
        <v>0</v>
      </c>
      <c r="X4" s="91">
        <v>0</v>
      </c>
      <c r="Y4" s="91">
        <v>0</v>
      </c>
      <c r="Z4" s="91">
        <v>0</v>
      </c>
      <c r="AA4" s="91">
        <v>0</v>
      </c>
      <c r="AB4" s="91">
        <v>0</v>
      </c>
      <c r="AC4" s="91">
        <v>0</v>
      </c>
      <c r="AD4" s="91">
        <v>0</v>
      </c>
      <c r="AE4" s="91">
        <v>0</v>
      </c>
      <c r="AF4" s="91">
        <v>0</v>
      </c>
      <c r="AG4" s="91">
        <v>0</v>
      </c>
      <c r="AH4" s="91">
        <v>0</v>
      </c>
      <c r="AI4" s="91">
        <v>0</v>
      </c>
      <c r="AJ4" s="91">
        <v>0</v>
      </c>
      <c r="AK4" s="91">
        <v>0</v>
      </c>
      <c r="AL4" s="101">
        <v>0</v>
      </c>
      <c r="AM4" s="101">
        <v>0</v>
      </c>
      <c r="AN4" s="101">
        <v>0</v>
      </c>
      <c r="AO4" s="101">
        <v>0</v>
      </c>
      <c r="AP4" s="101">
        <v>0</v>
      </c>
      <c r="AQ4" s="101">
        <v>0</v>
      </c>
      <c r="AR4" s="101">
        <v>0</v>
      </c>
      <c r="AS4" s="101">
        <v>0</v>
      </c>
      <c r="AT4" s="101">
        <v>0</v>
      </c>
      <c r="AU4" s="102">
        <v>0</v>
      </c>
      <c r="AV4" s="112" t="s">
        <v>121</v>
      </c>
    </row>
    <row r="5" spans="1:48" ht="18.75" customHeight="1" x14ac:dyDescent="0.3">
      <c r="A5" s="133" t="s">
        <v>99</v>
      </c>
      <c r="B5" s="79">
        <v>0</v>
      </c>
      <c r="C5" s="17">
        <v>0</v>
      </c>
      <c r="D5" s="17">
        <v>0</v>
      </c>
      <c r="E5" s="17">
        <v>0</v>
      </c>
      <c r="F5" s="17">
        <v>0</v>
      </c>
      <c r="G5" s="17">
        <v>0</v>
      </c>
      <c r="H5" s="18">
        <v>0</v>
      </c>
      <c r="I5" s="18">
        <v>0</v>
      </c>
      <c r="J5" s="18">
        <v>0</v>
      </c>
      <c r="K5" s="18">
        <v>0</v>
      </c>
      <c r="L5" s="18">
        <v>0</v>
      </c>
      <c r="M5" s="18">
        <v>0</v>
      </c>
      <c r="N5" s="18">
        <v>0</v>
      </c>
      <c r="O5" s="18">
        <v>0</v>
      </c>
      <c r="P5" s="18">
        <v>0</v>
      </c>
      <c r="Q5" s="18">
        <v>0</v>
      </c>
      <c r="R5" s="18">
        <v>0</v>
      </c>
      <c r="S5" s="18">
        <v>0</v>
      </c>
      <c r="T5" s="18">
        <v>0</v>
      </c>
      <c r="U5" s="18">
        <v>0</v>
      </c>
      <c r="V5" s="18">
        <v>0</v>
      </c>
      <c r="W5" s="18">
        <v>0</v>
      </c>
      <c r="X5" s="18">
        <v>0</v>
      </c>
      <c r="Y5" s="18">
        <v>0</v>
      </c>
      <c r="Z5" s="18">
        <v>0</v>
      </c>
      <c r="AA5" s="18">
        <v>0</v>
      </c>
      <c r="AB5" s="18">
        <v>0</v>
      </c>
      <c r="AC5" s="18">
        <v>0</v>
      </c>
      <c r="AD5" s="18">
        <v>0</v>
      </c>
      <c r="AE5" s="18">
        <v>0</v>
      </c>
      <c r="AF5" s="18">
        <v>0</v>
      </c>
      <c r="AG5" s="18">
        <v>0</v>
      </c>
      <c r="AH5" s="18">
        <v>0</v>
      </c>
      <c r="AI5" s="18">
        <v>0</v>
      </c>
      <c r="AJ5" s="18">
        <v>0</v>
      </c>
      <c r="AK5" s="18">
        <v>0</v>
      </c>
      <c r="AL5" s="17">
        <v>0</v>
      </c>
      <c r="AM5" s="17">
        <v>0</v>
      </c>
      <c r="AN5" s="17">
        <v>0</v>
      </c>
      <c r="AO5" s="17">
        <v>0</v>
      </c>
      <c r="AP5" s="17">
        <v>0</v>
      </c>
      <c r="AQ5" s="17">
        <v>0</v>
      </c>
      <c r="AR5" s="17">
        <v>0</v>
      </c>
      <c r="AS5" s="17">
        <v>0</v>
      </c>
      <c r="AT5" s="17">
        <v>0</v>
      </c>
      <c r="AU5" s="77">
        <v>0</v>
      </c>
      <c r="AV5" s="114" t="s">
        <v>121</v>
      </c>
    </row>
    <row r="6" spans="1:48" ht="18.75" customHeight="1" thickBot="1" x14ac:dyDescent="0.35">
      <c r="A6" s="134" t="s">
        <v>78</v>
      </c>
      <c r="B6" s="103">
        <v>2.7340389150000002</v>
      </c>
      <c r="C6" s="104">
        <v>2.7340389150000002</v>
      </c>
      <c r="D6" s="104">
        <v>2.7340389150000002</v>
      </c>
      <c r="E6" s="104">
        <v>2.7340389150000002</v>
      </c>
      <c r="F6" s="104">
        <v>2.7340389150000002</v>
      </c>
      <c r="G6" s="104">
        <v>2.7340389150000002</v>
      </c>
      <c r="H6" s="93">
        <v>2.7340389150000002</v>
      </c>
      <c r="I6" s="93">
        <v>2.7340389150000002</v>
      </c>
      <c r="J6" s="93">
        <v>2.7340389150000002</v>
      </c>
      <c r="K6" s="93">
        <v>2.7340389150000002</v>
      </c>
      <c r="L6" s="93">
        <v>2.7340389150000002</v>
      </c>
      <c r="M6" s="93">
        <v>2.7340389150000002</v>
      </c>
      <c r="N6" s="93">
        <v>2.7340389150000002</v>
      </c>
      <c r="O6" s="93">
        <v>2.7340389150000002</v>
      </c>
      <c r="P6" s="93">
        <v>2.7340389150000002</v>
      </c>
      <c r="Q6" s="93">
        <v>2.7340389150000002</v>
      </c>
      <c r="R6" s="93">
        <v>2.7340389150000002</v>
      </c>
      <c r="S6" s="93">
        <v>2.7340389150000002</v>
      </c>
      <c r="T6" s="93">
        <v>2.7340389150000002</v>
      </c>
      <c r="U6" s="93">
        <v>2.7340389150000002</v>
      </c>
      <c r="V6" s="93">
        <v>2.7340389150000002</v>
      </c>
      <c r="W6" s="93">
        <v>2.7340389150000002</v>
      </c>
      <c r="X6" s="93">
        <v>2.7340389150000002</v>
      </c>
      <c r="Y6" s="93">
        <v>2.7340389150000002</v>
      </c>
      <c r="Z6" s="93">
        <v>2.7340389150000002</v>
      </c>
      <c r="AA6" s="93">
        <v>2.7340389150000002</v>
      </c>
      <c r="AB6" s="93">
        <v>2.7340389150000002</v>
      </c>
      <c r="AC6" s="93">
        <v>2.7340389150000002</v>
      </c>
      <c r="AD6" s="93">
        <v>2.7340389150000002</v>
      </c>
      <c r="AE6" s="93">
        <v>2.7340389150000002</v>
      </c>
      <c r="AF6" s="93">
        <v>2.7340389150000002</v>
      </c>
      <c r="AG6" s="93">
        <v>2.7340389150000002</v>
      </c>
      <c r="AH6" s="93">
        <v>2.7340389150000002</v>
      </c>
      <c r="AI6" s="93">
        <v>2.7340389150000002</v>
      </c>
      <c r="AJ6" s="93">
        <v>2.7340389150000002</v>
      </c>
      <c r="AK6" s="93">
        <v>2.7340389150000002</v>
      </c>
      <c r="AL6" s="104">
        <v>2.7340389150000002</v>
      </c>
      <c r="AM6" s="104">
        <v>2.7340389150000002</v>
      </c>
      <c r="AN6" s="104">
        <v>2.7340389150000002</v>
      </c>
      <c r="AO6" s="104">
        <v>2.7340389150000002</v>
      </c>
      <c r="AP6" s="104">
        <v>2.7340389150000002</v>
      </c>
      <c r="AQ6" s="104">
        <v>2.7340389150000002</v>
      </c>
      <c r="AR6" s="104">
        <v>2.7340389150000002</v>
      </c>
      <c r="AS6" s="104">
        <v>2.7340389150000002</v>
      </c>
      <c r="AT6" s="104">
        <v>2.7340389150000002</v>
      </c>
      <c r="AU6" s="105">
        <v>2.7340389150000002</v>
      </c>
      <c r="AV6" s="113" t="s">
        <v>121</v>
      </c>
    </row>
    <row r="7" spans="1:48" ht="18.75" customHeight="1" x14ac:dyDescent="0.3">
      <c r="A7" s="132" t="s">
        <v>85</v>
      </c>
      <c r="B7" s="100">
        <v>0.73380913260765379</v>
      </c>
      <c r="C7" s="101">
        <v>0.73380913260765379</v>
      </c>
      <c r="D7" s="101">
        <v>0.73380913260765379</v>
      </c>
      <c r="E7" s="101">
        <v>0.73380913260765379</v>
      </c>
      <c r="F7" s="101">
        <v>0.73380913260765379</v>
      </c>
      <c r="G7" s="101">
        <v>0.73380913260765379</v>
      </c>
      <c r="H7" s="91">
        <v>0.73380913260765379</v>
      </c>
      <c r="I7" s="91">
        <v>0.73380913260765379</v>
      </c>
      <c r="J7" s="91">
        <v>0.73380913260765379</v>
      </c>
      <c r="K7" s="91">
        <v>0.73380913260765379</v>
      </c>
      <c r="L7" s="91">
        <v>0.73380913260765379</v>
      </c>
      <c r="M7" s="91">
        <v>0.73380913260765379</v>
      </c>
      <c r="N7" s="91">
        <v>0.73380913260765379</v>
      </c>
      <c r="O7" s="91">
        <v>0.73380913260765379</v>
      </c>
      <c r="P7" s="91">
        <v>0.73380913260765379</v>
      </c>
      <c r="Q7" s="91">
        <v>0.73380913260765379</v>
      </c>
      <c r="R7" s="91">
        <v>0.73380913260765379</v>
      </c>
      <c r="S7" s="91">
        <v>0.73380913260765379</v>
      </c>
      <c r="T7" s="91">
        <v>0.73380913260765379</v>
      </c>
      <c r="U7" s="91">
        <v>0.73380913260765379</v>
      </c>
      <c r="V7" s="91">
        <v>0.73380913260765379</v>
      </c>
      <c r="W7" s="91">
        <v>0.73380913260765379</v>
      </c>
      <c r="X7" s="91">
        <v>0.73380913260765379</v>
      </c>
      <c r="Y7" s="91">
        <v>0.73380913260765379</v>
      </c>
      <c r="Z7" s="91">
        <v>0.73380913260765379</v>
      </c>
      <c r="AA7" s="91">
        <v>0.73380913260765379</v>
      </c>
      <c r="AB7" s="91">
        <v>0.73380913260765379</v>
      </c>
      <c r="AC7" s="91">
        <v>0.73380913260765379</v>
      </c>
      <c r="AD7" s="91">
        <v>0.73380913260765379</v>
      </c>
      <c r="AE7" s="91">
        <v>0.73380913260765379</v>
      </c>
      <c r="AF7" s="91">
        <v>0.73380913260765379</v>
      </c>
      <c r="AG7" s="91">
        <v>0.73380913260765379</v>
      </c>
      <c r="AH7" s="91">
        <v>0.73380913260765379</v>
      </c>
      <c r="AI7" s="91">
        <v>0.73380913260765379</v>
      </c>
      <c r="AJ7" s="91">
        <v>0.73380913260765379</v>
      </c>
      <c r="AK7" s="91">
        <v>0.73380913260765379</v>
      </c>
      <c r="AL7" s="101">
        <v>0.73380913260765379</v>
      </c>
      <c r="AM7" s="101">
        <v>0.73380913260765379</v>
      </c>
      <c r="AN7" s="101">
        <v>0.73380913260765379</v>
      </c>
      <c r="AO7" s="101">
        <v>0.73380913260765379</v>
      </c>
      <c r="AP7" s="101">
        <v>0.73380913260765379</v>
      </c>
      <c r="AQ7" s="101">
        <v>0.73380913260765379</v>
      </c>
      <c r="AR7" s="101">
        <v>0.73380913260765379</v>
      </c>
      <c r="AS7" s="101">
        <v>0.73380913260765379</v>
      </c>
      <c r="AT7" s="101">
        <v>0.73380913260765379</v>
      </c>
      <c r="AU7" s="102">
        <v>0.73380913260765379</v>
      </c>
      <c r="AV7" s="125" t="s">
        <v>122</v>
      </c>
    </row>
    <row r="8" spans="1:48" ht="18.75" customHeight="1" thickBot="1" x14ac:dyDescent="0.35">
      <c r="A8" s="134" t="s">
        <v>81</v>
      </c>
      <c r="B8" s="103">
        <v>7.6462412276767671</v>
      </c>
      <c r="C8" s="104">
        <v>7.6462412276767671</v>
      </c>
      <c r="D8" s="104">
        <v>7.6462412276767671</v>
      </c>
      <c r="E8" s="104">
        <v>7.6462412276767671</v>
      </c>
      <c r="F8" s="104">
        <v>7.6462412276767671</v>
      </c>
      <c r="G8" s="104">
        <v>7.6462412276767671</v>
      </c>
      <c r="H8" s="93">
        <v>7.6462412276767671</v>
      </c>
      <c r="I8" s="93">
        <v>7.6462412276767671</v>
      </c>
      <c r="J8" s="93">
        <v>7.6462412276767671</v>
      </c>
      <c r="K8" s="93">
        <v>7.6462412276767671</v>
      </c>
      <c r="L8" s="93">
        <v>7.6462412276767671</v>
      </c>
      <c r="M8" s="93">
        <v>7.6462412276767671</v>
      </c>
      <c r="N8" s="93">
        <v>7.6462412276767671</v>
      </c>
      <c r="O8" s="93">
        <v>7.6462412276767671</v>
      </c>
      <c r="P8" s="93">
        <v>7.6462412276767671</v>
      </c>
      <c r="Q8" s="93">
        <v>7.6462412276767671</v>
      </c>
      <c r="R8" s="93">
        <v>7.6462412276767671</v>
      </c>
      <c r="S8" s="93">
        <v>7.6462412276767671</v>
      </c>
      <c r="T8" s="93">
        <v>7.6462412276767671</v>
      </c>
      <c r="U8" s="93">
        <v>7.6462412276767671</v>
      </c>
      <c r="V8" s="93">
        <v>7.6462412276767671</v>
      </c>
      <c r="W8" s="93">
        <v>7.6462412276767671</v>
      </c>
      <c r="X8" s="93">
        <v>7.6462412276767671</v>
      </c>
      <c r="Y8" s="93">
        <v>7.6462412276767671</v>
      </c>
      <c r="Z8" s="93">
        <v>7.6462412276767671</v>
      </c>
      <c r="AA8" s="93">
        <v>7.6462412276767671</v>
      </c>
      <c r="AB8" s="93">
        <v>7.6462412276767671</v>
      </c>
      <c r="AC8" s="93">
        <v>7.6462412276767671</v>
      </c>
      <c r="AD8" s="93">
        <v>7.6462412276767671</v>
      </c>
      <c r="AE8" s="93">
        <v>7.6462412276767671</v>
      </c>
      <c r="AF8" s="93">
        <v>7.6462412276767671</v>
      </c>
      <c r="AG8" s="93">
        <v>7.6462412276767671</v>
      </c>
      <c r="AH8" s="93">
        <v>7.6462412276767671</v>
      </c>
      <c r="AI8" s="93">
        <v>7.6462412276767671</v>
      </c>
      <c r="AJ8" s="93">
        <v>7.6462412276767671</v>
      </c>
      <c r="AK8" s="93">
        <v>7.6462412276767671</v>
      </c>
      <c r="AL8" s="104">
        <v>7.6462412276767671</v>
      </c>
      <c r="AM8" s="104">
        <v>7.6462412276767671</v>
      </c>
      <c r="AN8" s="104">
        <v>7.6462412276767671</v>
      </c>
      <c r="AO8" s="104">
        <v>7.6462412276767671</v>
      </c>
      <c r="AP8" s="104">
        <v>7.6462412276767671</v>
      </c>
      <c r="AQ8" s="104">
        <v>7.6462412276767671</v>
      </c>
      <c r="AR8" s="104">
        <v>7.6462412276767671</v>
      </c>
      <c r="AS8" s="104">
        <v>7.6462412276767671</v>
      </c>
      <c r="AT8" s="104">
        <v>7.6462412276767671</v>
      </c>
      <c r="AU8" s="105">
        <v>7.6462412276767671</v>
      </c>
      <c r="AV8" s="70" t="s">
        <v>123</v>
      </c>
    </row>
    <row r="9" spans="1:48" ht="18.75" customHeight="1" x14ac:dyDescent="0.3">
      <c r="A9" s="132" t="s">
        <v>100</v>
      </c>
      <c r="B9" s="100">
        <v>0</v>
      </c>
      <c r="C9" s="101">
        <v>0</v>
      </c>
      <c r="D9" s="101">
        <v>0</v>
      </c>
      <c r="E9" s="101">
        <v>0</v>
      </c>
      <c r="F9" s="101">
        <v>0</v>
      </c>
      <c r="G9" s="101">
        <v>0</v>
      </c>
      <c r="H9" s="91">
        <v>0</v>
      </c>
      <c r="I9" s="91">
        <v>0</v>
      </c>
      <c r="J9" s="91">
        <v>0</v>
      </c>
      <c r="K9" s="91">
        <v>0</v>
      </c>
      <c r="L9" s="91">
        <v>0</v>
      </c>
      <c r="M9" s="91">
        <v>0</v>
      </c>
      <c r="N9" s="91">
        <v>0</v>
      </c>
      <c r="O9" s="91">
        <v>0</v>
      </c>
      <c r="P9" s="91">
        <v>0</v>
      </c>
      <c r="Q9" s="91">
        <v>0</v>
      </c>
      <c r="R9" s="91">
        <v>0</v>
      </c>
      <c r="S9" s="91">
        <v>0</v>
      </c>
      <c r="T9" s="91">
        <v>0</v>
      </c>
      <c r="U9" s="91">
        <v>0</v>
      </c>
      <c r="V9" s="91">
        <v>0</v>
      </c>
      <c r="W9" s="91">
        <v>0</v>
      </c>
      <c r="X9" s="91">
        <v>0</v>
      </c>
      <c r="Y9" s="91">
        <v>0</v>
      </c>
      <c r="Z9" s="91">
        <v>0</v>
      </c>
      <c r="AA9" s="91">
        <v>0</v>
      </c>
      <c r="AB9" s="91">
        <v>0</v>
      </c>
      <c r="AC9" s="91">
        <v>0</v>
      </c>
      <c r="AD9" s="91">
        <v>0</v>
      </c>
      <c r="AE9" s="91">
        <v>0</v>
      </c>
      <c r="AF9" s="91">
        <v>0</v>
      </c>
      <c r="AG9" s="91">
        <v>0</v>
      </c>
      <c r="AH9" s="91">
        <v>0</v>
      </c>
      <c r="AI9" s="91">
        <v>0</v>
      </c>
      <c r="AJ9" s="91">
        <v>0</v>
      </c>
      <c r="AK9" s="91">
        <v>0</v>
      </c>
      <c r="AL9" s="101">
        <v>0</v>
      </c>
      <c r="AM9" s="101">
        <v>0</v>
      </c>
      <c r="AN9" s="101">
        <v>0</v>
      </c>
      <c r="AO9" s="101">
        <v>0</v>
      </c>
      <c r="AP9" s="101">
        <v>0</v>
      </c>
      <c r="AQ9" s="101">
        <v>0</v>
      </c>
      <c r="AR9" s="101">
        <v>0</v>
      </c>
      <c r="AS9" s="101">
        <v>0</v>
      </c>
      <c r="AT9" s="101">
        <v>0</v>
      </c>
      <c r="AU9" s="102">
        <v>0</v>
      </c>
      <c r="AV9" s="112" t="s">
        <v>107</v>
      </c>
    </row>
    <row r="10" spans="1:48" ht="18.75" customHeight="1" x14ac:dyDescent="0.3">
      <c r="A10" s="133" t="s">
        <v>101</v>
      </c>
      <c r="B10" s="79">
        <v>0</v>
      </c>
      <c r="C10" s="17">
        <v>0</v>
      </c>
      <c r="D10" s="17">
        <v>0</v>
      </c>
      <c r="E10" s="17">
        <v>0</v>
      </c>
      <c r="F10" s="17">
        <v>0</v>
      </c>
      <c r="G10" s="17">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7">
        <v>0</v>
      </c>
      <c r="AM10" s="17">
        <v>0</v>
      </c>
      <c r="AN10" s="17">
        <v>0</v>
      </c>
      <c r="AO10" s="17">
        <v>0</v>
      </c>
      <c r="AP10" s="17">
        <v>0</v>
      </c>
      <c r="AQ10" s="17">
        <v>0</v>
      </c>
      <c r="AR10" s="17">
        <v>0</v>
      </c>
      <c r="AS10" s="17">
        <v>0</v>
      </c>
      <c r="AT10" s="17">
        <v>0</v>
      </c>
      <c r="AU10" s="77">
        <v>0</v>
      </c>
      <c r="AV10" s="114" t="s">
        <v>107</v>
      </c>
    </row>
    <row r="11" spans="1:48" ht="18.75" customHeight="1" x14ac:dyDescent="0.3">
      <c r="A11" s="133" t="s">
        <v>102</v>
      </c>
      <c r="B11" s="79">
        <v>0</v>
      </c>
      <c r="C11" s="17">
        <v>0</v>
      </c>
      <c r="D11" s="17">
        <v>0</v>
      </c>
      <c r="E11" s="17">
        <v>0</v>
      </c>
      <c r="F11" s="17">
        <v>0</v>
      </c>
      <c r="G11" s="17">
        <v>0</v>
      </c>
      <c r="H11" s="18">
        <v>0</v>
      </c>
      <c r="I11" s="18">
        <v>0</v>
      </c>
      <c r="J11" s="18">
        <v>0</v>
      </c>
      <c r="K11" s="18">
        <v>0</v>
      </c>
      <c r="L11" s="18">
        <v>0</v>
      </c>
      <c r="M11" s="18">
        <v>0</v>
      </c>
      <c r="N11" s="18">
        <v>0</v>
      </c>
      <c r="O11" s="18">
        <v>0</v>
      </c>
      <c r="P11" s="18">
        <v>0</v>
      </c>
      <c r="Q11" s="18">
        <v>0</v>
      </c>
      <c r="R11" s="18">
        <v>0</v>
      </c>
      <c r="S11" s="18">
        <v>0</v>
      </c>
      <c r="T11" s="18">
        <v>0</v>
      </c>
      <c r="U11" s="18">
        <v>0</v>
      </c>
      <c r="V11" s="18">
        <v>0</v>
      </c>
      <c r="W11" s="18">
        <v>0</v>
      </c>
      <c r="X11" s="18">
        <v>0</v>
      </c>
      <c r="Y11" s="18">
        <v>0</v>
      </c>
      <c r="Z11" s="18">
        <v>0</v>
      </c>
      <c r="AA11" s="18">
        <v>0</v>
      </c>
      <c r="AB11" s="18">
        <v>0</v>
      </c>
      <c r="AC11" s="18">
        <v>0</v>
      </c>
      <c r="AD11" s="18">
        <v>0</v>
      </c>
      <c r="AE11" s="18">
        <v>0</v>
      </c>
      <c r="AF11" s="18">
        <v>0</v>
      </c>
      <c r="AG11" s="18">
        <v>0</v>
      </c>
      <c r="AH11" s="18">
        <v>0</v>
      </c>
      <c r="AI11" s="18">
        <v>0</v>
      </c>
      <c r="AJ11" s="18">
        <v>0</v>
      </c>
      <c r="AK11" s="18">
        <v>0</v>
      </c>
      <c r="AL11" s="17">
        <v>0</v>
      </c>
      <c r="AM11" s="17">
        <v>0</v>
      </c>
      <c r="AN11" s="17">
        <v>0</v>
      </c>
      <c r="AO11" s="17">
        <v>0</v>
      </c>
      <c r="AP11" s="17">
        <v>0</v>
      </c>
      <c r="AQ11" s="17">
        <v>0</v>
      </c>
      <c r="AR11" s="17">
        <v>0</v>
      </c>
      <c r="AS11" s="17">
        <v>0</v>
      </c>
      <c r="AT11" s="17">
        <v>0</v>
      </c>
      <c r="AU11" s="77">
        <v>0</v>
      </c>
      <c r="AV11" s="114" t="s">
        <v>107</v>
      </c>
    </row>
    <row r="12" spans="1:48" ht="18.75" customHeight="1" thickBot="1" x14ac:dyDescent="0.35">
      <c r="A12" s="81" t="s">
        <v>103</v>
      </c>
      <c r="B12" s="291">
        <v>0</v>
      </c>
      <c r="C12" s="288">
        <v>0</v>
      </c>
      <c r="D12" s="288">
        <v>0</v>
      </c>
      <c r="E12" s="288">
        <v>0</v>
      </c>
      <c r="F12" s="288">
        <v>0</v>
      </c>
      <c r="G12" s="288">
        <v>0</v>
      </c>
      <c r="H12" s="288">
        <v>0</v>
      </c>
      <c r="I12" s="288">
        <v>0</v>
      </c>
      <c r="J12" s="288">
        <v>0</v>
      </c>
      <c r="K12" s="288">
        <v>0</v>
      </c>
      <c r="L12" s="288">
        <v>0</v>
      </c>
      <c r="M12" s="288">
        <v>0</v>
      </c>
      <c r="N12" s="288">
        <v>0</v>
      </c>
      <c r="O12" s="288">
        <v>0</v>
      </c>
      <c r="P12" s="288">
        <v>0</v>
      </c>
      <c r="Q12" s="288">
        <v>0</v>
      </c>
      <c r="R12" s="288">
        <v>0</v>
      </c>
      <c r="S12" s="288">
        <v>0</v>
      </c>
      <c r="T12" s="288">
        <v>0</v>
      </c>
      <c r="U12" s="288">
        <v>0</v>
      </c>
      <c r="V12" s="288">
        <v>0</v>
      </c>
      <c r="W12" s="288">
        <v>0</v>
      </c>
      <c r="X12" s="288">
        <v>0</v>
      </c>
      <c r="Y12" s="288">
        <v>0</v>
      </c>
      <c r="Z12" s="288">
        <v>0</v>
      </c>
      <c r="AA12" s="288">
        <v>0</v>
      </c>
      <c r="AB12" s="288">
        <v>0</v>
      </c>
      <c r="AC12" s="288">
        <v>0</v>
      </c>
      <c r="AD12" s="288">
        <v>0</v>
      </c>
      <c r="AE12" s="288">
        <v>0</v>
      </c>
      <c r="AF12" s="288">
        <v>0</v>
      </c>
      <c r="AG12" s="288">
        <v>0</v>
      </c>
      <c r="AH12" s="288">
        <v>0</v>
      </c>
      <c r="AI12" s="288">
        <v>0</v>
      </c>
      <c r="AJ12" s="288">
        <v>0</v>
      </c>
      <c r="AK12" s="288">
        <v>0</v>
      </c>
      <c r="AL12" s="288">
        <v>0</v>
      </c>
      <c r="AM12" s="288">
        <v>0</v>
      </c>
      <c r="AN12" s="288">
        <v>0</v>
      </c>
      <c r="AO12" s="288">
        <v>0</v>
      </c>
      <c r="AP12" s="288">
        <v>0</v>
      </c>
      <c r="AQ12" s="288">
        <v>0</v>
      </c>
      <c r="AR12" s="288">
        <v>0</v>
      </c>
      <c r="AS12" s="288">
        <v>0</v>
      </c>
      <c r="AT12" s="288">
        <v>0</v>
      </c>
      <c r="AU12" s="292">
        <v>0</v>
      </c>
      <c r="AV12" s="70" t="s">
        <v>182</v>
      </c>
    </row>
    <row r="13" spans="1:48" ht="18.75" customHeight="1" x14ac:dyDescent="0.3">
      <c r="A13" s="132" t="s">
        <v>104</v>
      </c>
      <c r="B13" s="100">
        <v>0</v>
      </c>
      <c r="C13" s="101">
        <v>0</v>
      </c>
      <c r="D13" s="101">
        <v>0</v>
      </c>
      <c r="E13" s="101">
        <v>0</v>
      </c>
      <c r="F13" s="101">
        <v>0</v>
      </c>
      <c r="G13" s="101">
        <v>0</v>
      </c>
      <c r="H13" s="91">
        <v>0</v>
      </c>
      <c r="I13" s="91">
        <v>0</v>
      </c>
      <c r="J13" s="91">
        <v>0</v>
      </c>
      <c r="K13" s="91">
        <v>0</v>
      </c>
      <c r="L13" s="91">
        <v>0</v>
      </c>
      <c r="M13" s="91">
        <v>0</v>
      </c>
      <c r="N13" s="91">
        <v>0</v>
      </c>
      <c r="O13" s="91">
        <v>0</v>
      </c>
      <c r="P13" s="91">
        <v>0</v>
      </c>
      <c r="Q13" s="91">
        <v>0</v>
      </c>
      <c r="R13" s="91">
        <v>0</v>
      </c>
      <c r="S13" s="91">
        <v>0</v>
      </c>
      <c r="T13" s="91">
        <v>0</v>
      </c>
      <c r="U13" s="91">
        <v>0</v>
      </c>
      <c r="V13" s="91">
        <v>0</v>
      </c>
      <c r="W13" s="91">
        <v>0</v>
      </c>
      <c r="X13" s="91">
        <v>0</v>
      </c>
      <c r="Y13" s="91">
        <v>0</v>
      </c>
      <c r="Z13" s="91">
        <v>0</v>
      </c>
      <c r="AA13" s="91">
        <v>0</v>
      </c>
      <c r="AB13" s="91">
        <v>0</v>
      </c>
      <c r="AC13" s="91">
        <v>0</v>
      </c>
      <c r="AD13" s="91">
        <v>0</v>
      </c>
      <c r="AE13" s="91">
        <v>0</v>
      </c>
      <c r="AF13" s="91">
        <v>0</v>
      </c>
      <c r="AG13" s="91">
        <v>0</v>
      </c>
      <c r="AH13" s="91">
        <v>0</v>
      </c>
      <c r="AI13" s="91">
        <v>0</v>
      </c>
      <c r="AJ13" s="91">
        <v>0</v>
      </c>
      <c r="AK13" s="91">
        <v>0</v>
      </c>
      <c r="AL13" s="101">
        <v>0</v>
      </c>
      <c r="AM13" s="101">
        <v>0</v>
      </c>
      <c r="AN13" s="101">
        <v>0</v>
      </c>
      <c r="AO13" s="101">
        <v>0</v>
      </c>
      <c r="AP13" s="101">
        <v>0</v>
      </c>
      <c r="AQ13" s="101">
        <v>0</v>
      </c>
      <c r="AR13" s="101">
        <v>0</v>
      </c>
      <c r="AS13" s="101">
        <v>0</v>
      </c>
      <c r="AT13" s="101">
        <v>0</v>
      </c>
      <c r="AU13" s="102">
        <v>0</v>
      </c>
      <c r="AV13" s="112" t="s">
        <v>168</v>
      </c>
    </row>
    <row r="14" spans="1:48" ht="18.75" customHeight="1" thickBot="1" x14ac:dyDescent="0.35">
      <c r="A14" s="134" t="s">
        <v>105</v>
      </c>
      <c r="B14" s="103">
        <v>0.110984271943176</v>
      </c>
      <c r="C14" s="104">
        <v>0.110984271943176</v>
      </c>
      <c r="D14" s="104">
        <v>0.110984271943176</v>
      </c>
      <c r="E14" s="104">
        <v>0.110984271943176</v>
      </c>
      <c r="F14" s="104">
        <v>0.110984271943176</v>
      </c>
      <c r="G14" s="104">
        <v>0.110984271943176</v>
      </c>
      <c r="H14" s="93">
        <v>0.110984271943176</v>
      </c>
      <c r="I14" s="93">
        <v>0.110984271943176</v>
      </c>
      <c r="J14" s="93">
        <v>0.110984271943176</v>
      </c>
      <c r="K14" s="93">
        <v>0.110984271943176</v>
      </c>
      <c r="L14" s="93">
        <v>0.110984271943176</v>
      </c>
      <c r="M14" s="93">
        <v>0.110984271943176</v>
      </c>
      <c r="N14" s="93">
        <v>0.110984271943176</v>
      </c>
      <c r="O14" s="93">
        <v>0.110984271943176</v>
      </c>
      <c r="P14" s="93">
        <v>0.110984271943176</v>
      </c>
      <c r="Q14" s="93">
        <v>0.110984271943176</v>
      </c>
      <c r="R14" s="93">
        <v>0.110984271943176</v>
      </c>
      <c r="S14" s="93">
        <v>0.110984271943176</v>
      </c>
      <c r="T14" s="93">
        <v>0.110984271943176</v>
      </c>
      <c r="U14" s="93">
        <v>0.110984271943176</v>
      </c>
      <c r="V14" s="93">
        <v>0.110984271943176</v>
      </c>
      <c r="W14" s="93">
        <v>0.110984271943176</v>
      </c>
      <c r="X14" s="93">
        <v>0.110984271943176</v>
      </c>
      <c r="Y14" s="93">
        <v>0.110984271943176</v>
      </c>
      <c r="Z14" s="93">
        <v>0.110984271943176</v>
      </c>
      <c r="AA14" s="93">
        <v>0.110984271943176</v>
      </c>
      <c r="AB14" s="93">
        <v>0.110984271943176</v>
      </c>
      <c r="AC14" s="93">
        <v>0.110984271943176</v>
      </c>
      <c r="AD14" s="93">
        <v>0.110984271943176</v>
      </c>
      <c r="AE14" s="93">
        <v>0.110984271943176</v>
      </c>
      <c r="AF14" s="93">
        <v>0.110984271943176</v>
      </c>
      <c r="AG14" s="93">
        <v>0.110984271943176</v>
      </c>
      <c r="AH14" s="93">
        <v>0.110984271943176</v>
      </c>
      <c r="AI14" s="93">
        <v>0.110984271943176</v>
      </c>
      <c r="AJ14" s="93">
        <v>0.110984271943176</v>
      </c>
      <c r="AK14" s="93">
        <v>0.110984271943176</v>
      </c>
      <c r="AL14" s="104">
        <v>0.110984271943176</v>
      </c>
      <c r="AM14" s="104">
        <v>0.110984271943176</v>
      </c>
      <c r="AN14" s="104">
        <v>0.110984271943176</v>
      </c>
      <c r="AO14" s="104">
        <v>0.110984271943176</v>
      </c>
      <c r="AP14" s="104">
        <v>0.110984271943176</v>
      </c>
      <c r="AQ14" s="104">
        <v>0.110984271943176</v>
      </c>
      <c r="AR14" s="104">
        <v>0.110984271943176</v>
      </c>
      <c r="AS14" s="104">
        <v>0.110984271943176</v>
      </c>
      <c r="AT14" s="104">
        <v>0.110984271943176</v>
      </c>
      <c r="AU14" s="105">
        <v>0.110984271943176</v>
      </c>
      <c r="AV14" s="70" t="s">
        <v>121</v>
      </c>
    </row>
    <row r="15" spans="1:48" ht="18.75" customHeight="1" x14ac:dyDescent="0.3">
      <c r="A15" s="132" t="s">
        <v>112</v>
      </c>
      <c r="B15" s="100">
        <f t="shared" ref="B15:K19" si="0">B$13</f>
        <v>0</v>
      </c>
      <c r="C15" s="101">
        <f t="shared" si="0"/>
        <v>0</v>
      </c>
      <c r="D15" s="101">
        <f t="shared" si="0"/>
        <v>0</v>
      </c>
      <c r="E15" s="101">
        <f t="shared" si="0"/>
        <v>0</v>
      </c>
      <c r="F15" s="101">
        <f t="shared" si="0"/>
        <v>0</v>
      </c>
      <c r="G15" s="101">
        <f t="shared" si="0"/>
        <v>0</v>
      </c>
      <c r="H15" s="101">
        <f t="shared" si="0"/>
        <v>0</v>
      </c>
      <c r="I15" s="101">
        <f t="shared" si="0"/>
        <v>0</v>
      </c>
      <c r="J15" s="101">
        <f t="shared" si="0"/>
        <v>0</v>
      </c>
      <c r="K15" s="101">
        <f t="shared" si="0"/>
        <v>0</v>
      </c>
      <c r="L15" s="101">
        <f t="shared" ref="L15:U19" si="1">L$13</f>
        <v>0</v>
      </c>
      <c r="M15" s="101">
        <f t="shared" si="1"/>
        <v>0</v>
      </c>
      <c r="N15" s="101">
        <f t="shared" si="1"/>
        <v>0</v>
      </c>
      <c r="O15" s="101">
        <f t="shared" si="1"/>
        <v>0</v>
      </c>
      <c r="P15" s="101">
        <f t="shared" si="1"/>
        <v>0</v>
      </c>
      <c r="Q15" s="101">
        <f t="shared" si="1"/>
        <v>0</v>
      </c>
      <c r="R15" s="101">
        <f t="shared" si="1"/>
        <v>0</v>
      </c>
      <c r="S15" s="101">
        <f t="shared" si="1"/>
        <v>0</v>
      </c>
      <c r="T15" s="101">
        <f t="shared" si="1"/>
        <v>0</v>
      </c>
      <c r="U15" s="101">
        <f t="shared" si="1"/>
        <v>0</v>
      </c>
      <c r="V15" s="101">
        <f t="shared" ref="V15:AE19" si="2">V$13</f>
        <v>0</v>
      </c>
      <c r="W15" s="101">
        <f t="shared" si="2"/>
        <v>0</v>
      </c>
      <c r="X15" s="101">
        <f t="shared" si="2"/>
        <v>0</v>
      </c>
      <c r="Y15" s="101">
        <f t="shared" si="2"/>
        <v>0</v>
      </c>
      <c r="Z15" s="101">
        <f t="shared" si="2"/>
        <v>0</v>
      </c>
      <c r="AA15" s="101">
        <f t="shared" si="2"/>
        <v>0</v>
      </c>
      <c r="AB15" s="101">
        <f t="shared" si="2"/>
        <v>0</v>
      </c>
      <c r="AC15" s="101">
        <f t="shared" si="2"/>
        <v>0</v>
      </c>
      <c r="AD15" s="101">
        <f t="shared" si="2"/>
        <v>0</v>
      </c>
      <c r="AE15" s="101">
        <f t="shared" si="2"/>
        <v>0</v>
      </c>
      <c r="AF15" s="101">
        <f t="shared" ref="AF15:AO19" si="3">AF$13</f>
        <v>0</v>
      </c>
      <c r="AG15" s="101">
        <f t="shared" si="3"/>
        <v>0</v>
      </c>
      <c r="AH15" s="101">
        <f t="shared" si="3"/>
        <v>0</v>
      </c>
      <c r="AI15" s="101">
        <f t="shared" si="3"/>
        <v>0</v>
      </c>
      <c r="AJ15" s="101">
        <f t="shared" si="3"/>
        <v>0</v>
      </c>
      <c r="AK15" s="101">
        <f t="shared" si="3"/>
        <v>0</v>
      </c>
      <c r="AL15" s="101">
        <f t="shared" si="3"/>
        <v>0</v>
      </c>
      <c r="AM15" s="101">
        <f t="shared" si="3"/>
        <v>0</v>
      </c>
      <c r="AN15" s="101">
        <f t="shared" si="3"/>
        <v>0</v>
      </c>
      <c r="AO15" s="101">
        <f t="shared" si="3"/>
        <v>0</v>
      </c>
      <c r="AP15" s="101">
        <f t="shared" ref="AP15:AU19" si="4">AP$13</f>
        <v>0</v>
      </c>
      <c r="AQ15" s="101">
        <f t="shared" si="4"/>
        <v>0</v>
      </c>
      <c r="AR15" s="101">
        <f t="shared" si="4"/>
        <v>0</v>
      </c>
      <c r="AS15" s="101">
        <f t="shared" si="4"/>
        <v>0</v>
      </c>
      <c r="AT15" s="101">
        <f t="shared" si="4"/>
        <v>0</v>
      </c>
      <c r="AU15" s="102">
        <f t="shared" si="4"/>
        <v>0</v>
      </c>
      <c r="AV15" s="112" t="s">
        <v>181</v>
      </c>
    </row>
    <row r="16" spans="1:48" ht="18.75" customHeight="1" x14ac:dyDescent="0.3">
      <c r="A16" s="133" t="s">
        <v>113</v>
      </c>
      <c r="B16" s="79">
        <f t="shared" si="0"/>
        <v>0</v>
      </c>
      <c r="C16" s="17">
        <f t="shared" si="0"/>
        <v>0</v>
      </c>
      <c r="D16" s="17">
        <f t="shared" si="0"/>
        <v>0</v>
      </c>
      <c r="E16" s="17">
        <f t="shared" si="0"/>
        <v>0</v>
      </c>
      <c r="F16" s="17">
        <f t="shared" si="0"/>
        <v>0</v>
      </c>
      <c r="G16" s="17">
        <f t="shared" si="0"/>
        <v>0</v>
      </c>
      <c r="H16" s="17">
        <f t="shared" si="0"/>
        <v>0</v>
      </c>
      <c r="I16" s="17">
        <f t="shared" si="0"/>
        <v>0</v>
      </c>
      <c r="J16" s="17">
        <f t="shared" si="0"/>
        <v>0</v>
      </c>
      <c r="K16" s="17">
        <f t="shared" si="0"/>
        <v>0</v>
      </c>
      <c r="L16" s="17">
        <f t="shared" si="1"/>
        <v>0</v>
      </c>
      <c r="M16" s="17">
        <f t="shared" si="1"/>
        <v>0</v>
      </c>
      <c r="N16" s="17">
        <f t="shared" si="1"/>
        <v>0</v>
      </c>
      <c r="O16" s="17">
        <f t="shared" si="1"/>
        <v>0</v>
      </c>
      <c r="P16" s="17">
        <f t="shared" si="1"/>
        <v>0</v>
      </c>
      <c r="Q16" s="17">
        <f t="shared" si="1"/>
        <v>0</v>
      </c>
      <c r="R16" s="17">
        <f t="shared" si="1"/>
        <v>0</v>
      </c>
      <c r="S16" s="17">
        <f t="shared" si="1"/>
        <v>0</v>
      </c>
      <c r="T16" s="17">
        <f t="shared" si="1"/>
        <v>0</v>
      </c>
      <c r="U16" s="17">
        <f t="shared" si="1"/>
        <v>0</v>
      </c>
      <c r="V16" s="17">
        <f t="shared" si="2"/>
        <v>0</v>
      </c>
      <c r="W16" s="17">
        <f t="shared" si="2"/>
        <v>0</v>
      </c>
      <c r="X16" s="17">
        <f t="shared" si="2"/>
        <v>0</v>
      </c>
      <c r="Y16" s="17">
        <f t="shared" si="2"/>
        <v>0</v>
      </c>
      <c r="Z16" s="17">
        <f t="shared" si="2"/>
        <v>0</v>
      </c>
      <c r="AA16" s="17">
        <f t="shared" si="2"/>
        <v>0</v>
      </c>
      <c r="AB16" s="17">
        <f t="shared" si="2"/>
        <v>0</v>
      </c>
      <c r="AC16" s="17">
        <f t="shared" si="2"/>
        <v>0</v>
      </c>
      <c r="AD16" s="17">
        <f t="shared" si="2"/>
        <v>0</v>
      </c>
      <c r="AE16" s="17">
        <f t="shared" si="2"/>
        <v>0</v>
      </c>
      <c r="AF16" s="17">
        <f t="shared" si="3"/>
        <v>0</v>
      </c>
      <c r="AG16" s="17">
        <f t="shared" si="3"/>
        <v>0</v>
      </c>
      <c r="AH16" s="17">
        <f t="shared" si="3"/>
        <v>0</v>
      </c>
      <c r="AI16" s="17">
        <f t="shared" si="3"/>
        <v>0</v>
      </c>
      <c r="AJ16" s="17">
        <f t="shared" si="3"/>
        <v>0</v>
      </c>
      <c r="AK16" s="17">
        <f t="shared" si="3"/>
        <v>0</v>
      </c>
      <c r="AL16" s="17">
        <f t="shared" si="3"/>
        <v>0</v>
      </c>
      <c r="AM16" s="17">
        <f t="shared" si="3"/>
        <v>0</v>
      </c>
      <c r="AN16" s="17">
        <f t="shared" si="3"/>
        <v>0</v>
      </c>
      <c r="AO16" s="17">
        <f t="shared" si="3"/>
        <v>0</v>
      </c>
      <c r="AP16" s="17">
        <f t="shared" si="4"/>
        <v>0</v>
      </c>
      <c r="AQ16" s="17">
        <f t="shared" si="4"/>
        <v>0</v>
      </c>
      <c r="AR16" s="17">
        <f t="shared" si="4"/>
        <v>0</v>
      </c>
      <c r="AS16" s="17">
        <f t="shared" si="4"/>
        <v>0</v>
      </c>
      <c r="AT16" s="17">
        <f t="shared" si="4"/>
        <v>0</v>
      </c>
      <c r="AU16" s="77">
        <f t="shared" si="4"/>
        <v>0</v>
      </c>
      <c r="AV16" s="114" t="s">
        <v>181</v>
      </c>
    </row>
    <row r="17" spans="1:48" ht="18.75" customHeight="1" x14ac:dyDescent="0.3">
      <c r="A17" s="133" t="s">
        <v>114</v>
      </c>
      <c r="B17" s="79">
        <f t="shared" si="0"/>
        <v>0</v>
      </c>
      <c r="C17" s="17">
        <f t="shared" si="0"/>
        <v>0</v>
      </c>
      <c r="D17" s="17">
        <f t="shared" si="0"/>
        <v>0</v>
      </c>
      <c r="E17" s="17">
        <f t="shared" si="0"/>
        <v>0</v>
      </c>
      <c r="F17" s="17">
        <f t="shared" si="0"/>
        <v>0</v>
      </c>
      <c r="G17" s="17">
        <f t="shared" si="0"/>
        <v>0</v>
      </c>
      <c r="H17" s="17">
        <f t="shared" si="0"/>
        <v>0</v>
      </c>
      <c r="I17" s="17">
        <f t="shared" si="0"/>
        <v>0</v>
      </c>
      <c r="J17" s="17">
        <f t="shared" si="0"/>
        <v>0</v>
      </c>
      <c r="K17" s="17">
        <f t="shared" si="0"/>
        <v>0</v>
      </c>
      <c r="L17" s="17">
        <f t="shared" si="1"/>
        <v>0</v>
      </c>
      <c r="M17" s="17">
        <f t="shared" si="1"/>
        <v>0</v>
      </c>
      <c r="N17" s="17">
        <f t="shared" si="1"/>
        <v>0</v>
      </c>
      <c r="O17" s="17">
        <f t="shared" si="1"/>
        <v>0</v>
      </c>
      <c r="P17" s="17">
        <f t="shared" si="1"/>
        <v>0</v>
      </c>
      <c r="Q17" s="17">
        <f t="shared" si="1"/>
        <v>0</v>
      </c>
      <c r="R17" s="17">
        <f t="shared" si="1"/>
        <v>0</v>
      </c>
      <c r="S17" s="17">
        <f t="shared" si="1"/>
        <v>0</v>
      </c>
      <c r="T17" s="17">
        <f t="shared" si="1"/>
        <v>0</v>
      </c>
      <c r="U17" s="17">
        <f t="shared" si="1"/>
        <v>0</v>
      </c>
      <c r="V17" s="17">
        <f t="shared" si="2"/>
        <v>0</v>
      </c>
      <c r="W17" s="17">
        <f t="shared" si="2"/>
        <v>0</v>
      </c>
      <c r="X17" s="17">
        <f t="shared" si="2"/>
        <v>0</v>
      </c>
      <c r="Y17" s="17">
        <f t="shared" si="2"/>
        <v>0</v>
      </c>
      <c r="Z17" s="17">
        <f t="shared" si="2"/>
        <v>0</v>
      </c>
      <c r="AA17" s="17">
        <f t="shared" si="2"/>
        <v>0</v>
      </c>
      <c r="AB17" s="17">
        <f t="shared" si="2"/>
        <v>0</v>
      </c>
      <c r="AC17" s="17">
        <f t="shared" si="2"/>
        <v>0</v>
      </c>
      <c r="AD17" s="17">
        <f t="shared" si="2"/>
        <v>0</v>
      </c>
      <c r="AE17" s="17">
        <f t="shared" si="2"/>
        <v>0</v>
      </c>
      <c r="AF17" s="17">
        <f t="shared" si="3"/>
        <v>0</v>
      </c>
      <c r="AG17" s="17">
        <f t="shared" si="3"/>
        <v>0</v>
      </c>
      <c r="AH17" s="17">
        <f t="shared" si="3"/>
        <v>0</v>
      </c>
      <c r="AI17" s="17">
        <f t="shared" si="3"/>
        <v>0</v>
      </c>
      <c r="AJ17" s="17">
        <f t="shared" si="3"/>
        <v>0</v>
      </c>
      <c r="AK17" s="17">
        <f t="shared" si="3"/>
        <v>0</v>
      </c>
      <c r="AL17" s="17">
        <f t="shared" si="3"/>
        <v>0</v>
      </c>
      <c r="AM17" s="17">
        <f t="shared" si="3"/>
        <v>0</v>
      </c>
      <c r="AN17" s="17">
        <f t="shared" si="3"/>
        <v>0</v>
      </c>
      <c r="AO17" s="17">
        <f t="shared" si="3"/>
        <v>0</v>
      </c>
      <c r="AP17" s="17">
        <f t="shared" si="4"/>
        <v>0</v>
      </c>
      <c r="AQ17" s="17">
        <f t="shared" si="4"/>
        <v>0</v>
      </c>
      <c r="AR17" s="17">
        <f t="shared" si="4"/>
        <v>0</v>
      </c>
      <c r="AS17" s="17">
        <f t="shared" si="4"/>
        <v>0</v>
      </c>
      <c r="AT17" s="17">
        <f t="shared" si="4"/>
        <v>0</v>
      </c>
      <c r="AU17" s="77">
        <f t="shared" si="4"/>
        <v>0</v>
      </c>
      <c r="AV17" s="114" t="s">
        <v>181</v>
      </c>
    </row>
    <row r="18" spans="1:48" ht="18.75" customHeight="1" x14ac:dyDescent="0.3">
      <c r="A18" s="133" t="s">
        <v>115</v>
      </c>
      <c r="B18" s="79">
        <f t="shared" si="0"/>
        <v>0</v>
      </c>
      <c r="C18" s="17">
        <f t="shared" si="0"/>
        <v>0</v>
      </c>
      <c r="D18" s="17">
        <f t="shared" si="0"/>
        <v>0</v>
      </c>
      <c r="E18" s="17">
        <f t="shared" si="0"/>
        <v>0</v>
      </c>
      <c r="F18" s="17">
        <f t="shared" si="0"/>
        <v>0</v>
      </c>
      <c r="G18" s="17">
        <f t="shared" si="0"/>
        <v>0</v>
      </c>
      <c r="H18" s="17">
        <f t="shared" si="0"/>
        <v>0</v>
      </c>
      <c r="I18" s="17">
        <f t="shared" si="0"/>
        <v>0</v>
      </c>
      <c r="J18" s="17">
        <f t="shared" si="0"/>
        <v>0</v>
      </c>
      <c r="K18" s="17">
        <f t="shared" si="0"/>
        <v>0</v>
      </c>
      <c r="L18" s="17">
        <f t="shared" si="1"/>
        <v>0</v>
      </c>
      <c r="M18" s="17">
        <f t="shared" si="1"/>
        <v>0</v>
      </c>
      <c r="N18" s="17">
        <f t="shared" si="1"/>
        <v>0</v>
      </c>
      <c r="O18" s="17">
        <f t="shared" si="1"/>
        <v>0</v>
      </c>
      <c r="P18" s="17">
        <f t="shared" si="1"/>
        <v>0</v>
      </c>
      <c r="Q18" s="17">
        <f t="shared" si="1"/>
        <v>0</v>
      </c>
      <c r="R18" s="17">
        <f t="shared" si="1"/>
        <v>0</v>
      </c>
      <c r="S18" s="17">
        <f t="shared" si="1"/>
        <v>0</v>
      </c>
      <c r="T18" s="17">
        <f t="shared" si="1"/>
        <v>0</v>
      </c>
      <c r="U18" s="17">
        <f t="shared" si="1"/>
        <v>0</v>
      </c>
      <c r="V18" s="17">
        <f t="shared" si="2"/>
        <v>0</v>
      </c>
      <c r="W18" s="17">
        <f t="shared" si="2"/>
        <v>0</v>
      </c>
      <c r="X18" s="17">
        <f t="shared" si="2"/>
        <v>0</v>
      </c>
      <c r="Y18" s="17">
        <f t="shared" si="2"/>
        <v>0</v>
      </c>
      <c r="Z18" s="17">
        <f t="shared" si="2"/>
        <v>0</v>
      </c>
      <c r="AA18" s="17">
        <f t="shared" si="2"/>
        <v>0</v>
      </c>
      <c r="AB18" s="17">
        <f t="shared" si="2"/>
        <v>0</v>
      </c>
      <c r="AC18" s="17">
        <f t="shared" si="2"/>
        <v>0</v>
      </c>
      <c r="AD18" s="17">
        <f t="shared" si="2"/>
        <v>0</v>
      </c>
      <c r="AE18" s="17">
        <f t="shared" si="2"/>
        <v>0</v>
      </c>
      <c r="AF18" s="17">
        <f t="shared" si="3"/>
        <v>0</v>
      </c>
      <c r="AG18" s="17">
        <f t="shared" si="3"/>
        <v>0</v>
      </c>
      <c r="AH18" s="17">
        <f t="shared" si="3"/>
        <v>0</v>
      </c>
      <c r="AI18" s="17">
        <f t="shared" si="3"/>
        <v>0</v>
      </c>
      <c r="AJ18" s="17">
        <f t="shared" si="3"/>
        <v>0</v>
      </c>
      <c r="AK18" s="17">
        <f t="shared" si="3"/>
        <v>0</v>
      </c>
      <c r="AL18" s="17">
        <f t="shared" si="3"/>
        <v>0</v>
      </c>
      <c r="AM18" s="17">
        <f t="shared" si="3"/>
        <v>0</v>
      </c>
      <c r="AN18" s="17">
        <f t="shared" si="3"/>
        <v>0</v>
      </c>
      <c r="AO18" s="17">
        <f t="shared" si="3"/>
        <v>0</v>
      </c>
      <c r="AP18" s="17">
        <f t="shared" si="4"/>
        <v>0</v>
      </c>
      <c r="AQ18" s="17">
        <f t="shared" si="4"/>
        <v>0</v>
      </c>
      <c r="AR18" s="17">
        <f t="shared" si="4"/>
        <v>0</v>
      </c>
      <c r="AS18" s="17">
        <f t="shared" si="4"/>
        <v>0</v>
      </c>
      <c r="AT18" s="17">
        <f t="shared" si="4"/>
        <v>0</v>
      </c>
      <c r="AU18" s="77">
        <f t="shared" si="4"/>
        <v>0</v>
      </c>
      <c r="AV18" s="114" t="s">
        <v>181</v>
      </c>
    </row>
    <row r="19" spans="1:48" ht="18.75" customHeight="1" thickBot="1" x14ac:dyDescent="0.35">
      <c r="A19" s="134" t="s">
        <v>116</v>
      </c>
      <c r="B19" s="103">
        <f t="shared" si="0"/>
        <v>0</v>
      </c>
      <c r="C19" s="104">
        <f t="shared" si="0"/>
        <v>0</v>
      </c>
      <c r="D19" s="104">
        <f t="shared" si="0"/>
        <v>0</v>
      </c>
      <c r="E19" s="104">
        <f t="shared" si="0"/>
        <v>0</v>
      </c>
      <c r="F19" s="104">
        <f t="shared" si="0"/>
        <v>0</v>
      </c>
      <c r="G19" s="104">
        <f t="shared" si="0"/>
        <v>0</v>
      </c>
      <c r="H19" s="104">
        <f t="shared" si="0"/>
        <v>0</v>
      </c>
      <c r="I19" s="104">
        <f t="shared" si="0"/>
        <v>0</v>
      </c>
      <c r="J19" s="104">
        <f t="shared" si="0"/>
        <v>0</v>
      </c>
      <c r="K19" s="104">
        <f t="shared" si="0"/>
        <v>0</v>
      </c>
      <c r="L19" s="104">
        <f t="shared" si="1"/>
        <v>0</v>
      </c>
      <c r="M19" s="104">
        <f t="shared" si="1"/>
        <v>0</v>
      </c>
      <c r="N19" s="104">
        <f t="shared" si="1"/>
        <v>0</v>
      </c>
      <c r="O19" s="104">
        <f t="shared" si="1"/>
        <v>0</v>
      </c>
      <c r="P19" s="104">
        <f t="shared" si="1"/>
        <v>0</v>
      </c>
      <c r="Q19" s="104">
        <f t="shared" si="1"/>
        <v>0</v>
      </c>
      <c r="R19" s="104">
        <f t="shared" si="1"/>
        <v>0</v>
      </c>
      <c r="S19" s="104">
        <f t="shared" si="1"/>
        <v>0</v>
      </c>
      <c r="T19" s="104">
        <f t="shared" si="1"/>
        <v>0</v>
      </c>
      <c r="U19" s="104">
        <f t="shared" si="1"/>
        <v>0</v>
      </c>
      <c r="V19" s="104">
        <f t="shared" si="2"/>
        <v>0</v>
      </c>
      <c r="W19" s="104">
        <f t="shared" si="2"/>
        <v>0</v>
      </c>
      <c r="X19" s="104">
        <f t="shared" si="2"/>
        <v>0</v>
      </c>
      <c r="Y19" s="104">
        <f t="shared" si="2"/>
        <v>0</v>
      </c>
      <c r="Z19" s="104">
        <f t="shared" si="2"/>
        <v>0</v>
      </c>
      <c r="AA19" s="104">
        <f t="shared" si="2"/>
        <v>0</v>
      </c>
      <c r="AB19" s="104">
        <f t="shared" si="2"/>
        <v>0</v>
      </c>
      <c r="AC19" s="104">
        <f t="shared" si="2"/>
        <v>0</v>
      </c>
      <c r="AD19" s="104">
        <f t="shared" si="2"/>
        <v>0</v>
      </c>
      <c r="AE19" s="104">
        <f t="shared" si="2"/>
        <v>0</v>
      </c>
      <c r="AF19" s="104">
        <f t="shared" si="3"/>
        <v>0</v>
      </c>
      <c r="AG19" s="104">
        <f t="shared" si="3"/>
        <v>0</v>
      </c>
      <c r="AH19" s="104">
        <f t="shared" si="3"/>
        <v>0</v>
      </c>
      <c r="AI19" s="104">
        <f t="shared" si="3"/>
        <v>0</v>
      </c>
      <c r="AJ19" s="104">
        <f t="shared" si="3"/>
        <v>0</v>
      </c>
      <c r="AK19" s="104">
        <f t="shared" si="3"/>
        <v>0</v>
      </c>
      <c r="AL19" s="104">
        <f t="shared" si="3"/>
        <v>0</v>
      </c>
      <c r="AM19" s="104">
        <f t="shared" si="3"/>
        <v>0</v>
      </c>
      <c r="AN19" s="104">
        <f t="shared" si="3"/>
        <v>0</v>
      </c>
      <c r="AO19" s="104">
        <f t="shared" si="3"/>
        <v>0</v>
      </c>
      <c r="AP19" s="104">
        <f t="shared" si="4"/>
        <v>0</v>
      </c>
      <c r="AQ19" s="104">
        <f t="shared" si="4"/>
        <v>0</v>
      </c>
      <c r="AR19" s="104">
        <f t="shared" si="4"/>
        <v>0</v>
      </c>
      <c r="AS19" s="104">
        <f t="shared" si="4"/>
        <v>0</v>
      </c>
      <c r="AT19" s="104">
        <f t="shared" si="4"/>
        <v>0</v>
      </c>
      <c r="AU19" s="105">
        <f t="shared" si="4"/>
        <v>0</v>
      </c>
      <c r="AV19" s="113" t="s">
        <v>181</v>
      </c>
    </row>
    <row r="20" spans="1:48" ht="18.75" customHeight="1" thickBot="1" x14ac:dyDescent="0.35">
      <c r="A20" s="135" t="s">
        <v>106</v>
      </c>
      <c r="B20" s="127">
        <f t="shared" ref="B20:AU20" si="5">0.3755*0.88</f>
        <v>0.33044000000000001</v>
      </c>
      <c r="C20" s="128">
        <f t="shared" si="5"/>
        <v>0.33044000000000001</v>
      </c>
      <c r="D20" s="128">
        <f t="shared" si="5"/>
        <v>0.33044000000000001</v>
      </c>
      <c r="E20" s="128">
        <f t="shared" si="5"/>
        <v>0.33044000000000001</v>
      </c>
      <c r="F20" s="128">
        <f t="shared" si="5"/>
        <v>0.33044000000000001</v>
      </c>
      <c r="G20" s="128">
        <f t="shared" si="5"/>
        <v>0.33044000000000001</v>
      </c>
      <c r="H20" s="128">
        <f t="shared" si="5"/>
        <v>0.33044000000000001</v>
      </c>
      <c r="I20" s="128">
        <f t="shared" si="5"/>
        <v>0.33044000000000001</v>
      </c>
      <c r="J20" s="128">
        <f t="shared" si="5"/>
        <v>0.33044000000000001</v>
      </c>
      <c r="K20" s="128">
        <f t="shared" si="5"/>
        <v>0.33044000000000001</v>
      </c>
      <c r="L20" s="128">
        <f t="shared" si="5"/>
        <v>0.33044000000000001</v>
      </c>
      <c r="M20" s="128">
        <f t="shared" si="5"/>
        <v>0.33044000000000001</v>
      </c>
      <c r="N20" s="128">
        <f t="shared" si="5"/>
        <v>0.33044000000000001</v>
      </c>
      <c r="O20" s="128">
        <f t="shared" si="5"/>
        <v>0.33044000000000001</v>
      </c>
      <c r="P20" s="128">
        <f t="shared" si="5"/>
        <v>0.33044000000000001</v>
      </c>
      <c r="Q20" s="128">
        <f t="shared" si="5"/>
        <v>0.33044000000000001</v>
      </c>
      <c r="R20" s="128">
        <f t="shared" si="5"/>
        <v>0.33044000000000001</v>
      </c>
      <c r="S20" s="128">
        <f t="shared" si="5"/>
        <v>0.33044000000000001</v>
      </c>
      <c r="T20" s="128">
        <f t="shared" si="5"/>
        <v>0.33044000000000001</v>
      </c>
      <c r="U20" s="128">
        <f t="shared" si="5"/>
        <v>0.33044000000000001</v>
      </c>
      <c r="V20" s="128">
        <f t="shared" si="5"/>
        <v>0.33044000000000001</v>
      </c>
      <c r="W20" s="128">
        <f t="shared" si="5"/>
        <v>0.33044000000000001</v>
      </c>
      <c r="X20" s="128">
        <f t="shared" si="5"/>
        <v>0.33044000000000001</v>
      </c>
      <c r="Y20" s="128">
        <f t="shared" si="5"/>
        <v>0.33044000000000001</v>
      </c>
      <c r="Z20" s="128">
        <f t="shared" si="5"/>
        <v>0.33044000000000001</v>
      </c>
      <c r="AA20" s="128">
        <f t="shared" si="5"/>
        <v>0.33044000000000001</v>
      </c>
      <c r="AB20" s="128">
        <f t="shared" si="5"/>
        <v>0.33044000000000001</v>
      </c>
      <c r="AC20" s="128">
        <f t="shared" si="5"/>
        <v>0.33044000000000001</v>
      </c>
      <c r="AD20" s="128">
        <f t="shared" si="5"/>
        <v>0.33044000000000001</v>
      </c>
      <c r="AE20" s="128">
        <f t="shared" si="5"/>
        <v>0.33044000000000001</v>
      </c>
      <c r="AF20" s="128">
        <f t="shared" si="5"/>
        <v>0.33044000000000001</v>
      </c>
      <c r="AG20" s="128">
        <f t="shared" si="5"/>
        <v>0.33044000000000001</v>
      </c>
      <c r="AH20" s="128">
        <f t="shared" si="5"/>
        <v>0.33044000000000001</v>
      </c>
      <c r="AI20" s="128">
        <f t="shared" si="5"/>
        <v>0.33044000000000001</v>
      </c>
      <c r="AJ20" s="128">
        <f t="shared" si="5"/>
        <v>0.33044000000000001</v>
      </c>
      <c r="AK20" s="128">
        <f t="shared" si="5"/>
        <v>0.33044000000000001</v>
      </c>
      <c r="AL20" s="128">
        <f t="shared" si="5"/>
        <v>0.33044000000000001</v>
      </c>
      <c r="AM20" s="128">
        <f t="shared" si="5"/>
        <v>0.33044000000000001</v>
      </c>
      <c r="AN20" s="128">
        <f t="shared" si="5"/>
        <v>0.33044000000000001</v>
      </c>
      <c r="AO20" s="128">
        <f t="shared" si="5"/>
        <v>0.33044000000000001</v>
      </c>
      <c r="AP20" s="128">
        <f t="shared" si="5"/>
        <v>0.33044000000000001</v>
      </c>
      <c r="AQ20" s="128">
        <f t="shared" si="5"/>
        <v>0.33044000000000001</v>
      </c>
      <c r="AR20" s="128">
        <f t="shared" si="5"/>
        <v>0.33044000000000001</v>
      </c>
      <c r="AS20" s="128">
        <f t="shared" si="5"/>
        <v>0.33044000000000001</v>
      </c>
      <c r="AT20" s="128">
        <f t="shared" si="5"/>
        <v>0.33044000000000001</v>
      </c>
      <c r="AU20" s="129">
        <f t="shared" si="5"/>
        <v>0.33044000000000001</v>
      </c>
      <c r="AV20" s="126" t="s">
        <v>45</v>
      </c>
    </row>
  </sheetData>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34461-52AE-44CF-8B40-87397D016ED4}">
  <sheetPr>
    <outlinePr summaryBelow="0"/>
  </sheetPr>
  <dimension ref="A1:AV20"/>
  <sheetViews>
    <sheetView workbookViewId="0">
      <selection activeCell="B12" sqref="B12:AU12"/>
    </sheetView>
  </sheetViews>
  <sheetFormatPr defaultRowHeight="14.4" x14ac:dyDescent="0.3"/>
  <cols>
    <col min="1" max="1" width="13.5546875" bestFit="1" customWidth="1"/>
    <col min="2" max="47" width="5.44140625" style="6" customWidth="1"/>
    <col min="48" max="48" width="52.44140625" customWidth="1"/>
  </cols>
  <sheetData>
    <row r="1" spans="1:48" ht="18.75" customHeight="1" thickBot="1" x14ac:dyDescent="0.35">
      <c r="A1" s="119" t="s">
        <v>50</v>
      </c>
      <c r="B1" s="44">
        <v>2015</v>
      </c>
      <c r="C1" s="45">
        <v>2016</v>
      </c>
      <c r="D1" s="45">
        <v>2017</v>
      </c>
      <c r="E1" s="45">
        <v>2018</v>
      </c>
      <c r="F1" s="45">
        <v>2019</v>
      </c>
      <c r="G1" s="45">
        <v>2020</v>
      </c>
      <c r="H1" s="45">
        <v>2021</v>
      </c>
      <c r="I1" s="45">
        <v>2022</v>
      </c>
      <c r="J1" s="45">
        <v>2023</v>
      </c>
      <c r="K1" s="45">
        <v>2024</v>
      </c>
      <c r="L1" s="45">
        <v>2025</v>
      </c>
      <c r="M1" s="45">
        <v>2026</v>
      </c>
      <c r="N1" s="45">
        <v>2027</v>
      </c>
      <c r="O1" s="45">
        <v>2028</v>
      </c>
      <c r="P1" s="45">
        <v>2029</v>
      </c>
      <c r="Q1" s="45">
        <v>2030</v>
      </c>
      <c r="R1" s="45">
        <v>2031</v>
      </c>
      <c r="S1" s="45">
        <v>2032</v>
      </c>
      <c r="T1" s="45">
        <v>2033</v>
      </c>
      <c r="U1" s="45">
        <v>2034</v>
      </c>
      <c r="V1" s="45">
        <v>2035</v>
      </c>
      <c r="W1" s="45">
        <v>2036</v>
      </c>
      <c r="X1" s="45">
        <v>2037</v>
      </c>
      <c r="Y1" s="45">
        <v>2038</v>
      </c>
      <c r="Z1" s="45">
        <v>2039</v>
      </c>
      <c r="AA1" s="45">
        <v>2040</v>
      </c>
      <c r="AB1" s="45">
        <v>2041</v>
      </c>
      <c r="AC1" s="45">
        <v>2042</v>
      </c>
      <c r="AD1" s="45">
        <v>2043</v>
      </c>
      <c r="AE1" s="45">
        <v>2044</v>
      </c>
      <c r="AF1" s="45">
        <v>2045</v>
      </c>
      <c r="AG1" s="45">
        <v>2046</v>
      </c>
      <c r="AH1" s="45">
        <v>2047</v>
      </c>
      <c r="AI1" s="45">
        <v>2048</v>
      </c>
      <c r="AJ1" s="45">
        <v>2049</v>
      </c>
      <c r="AK1" s="45">
        <v>2050</v>
      </c>
      <c r="AL1" s="45">
        <v>2051</v>
      </c>
      <c r="AM1" s="45">
        <v>2052</v>
      </c>
      <c r="AN1" s="45">
        <v>2053</v>
      </c>
      <c r="AO1" s="45">
        <v>2054</v>
      </c>
      <c r="AP1" s="45">
        <v>2055</v>
      </c>
      <c r="AQ1" s="45">
        <v>2056</v>
      </c>
      <c r="AR1" s="45">
        <v>2057</v>
      </c>
      <c r="AS1" s="45">
        <v>2058</v>
      </c>
      <c r="AT1" s="45">
        <v>2059</v>
      </c>
      <c r="AU1" s="55">
        <v>2060</v>
      </c>
      <c r="AV1" s="118" t="s">
        <v>42</v>
      </c>
    </row>
    <row r="2" spans="1:48" ht="18.75" customHeight="1" x14ac:dyDescent="0.3">
      <c r="A2" s="130" t="s">
        <v>57</v>
      </c>
      <c r="B2" s="95">
        <f>VariableCost!B2 * 1.16</f>
        <v>0</v>
      </c>
      <c r="C2" s="96">
        <f>VariableCost!C2 * 1.16</f>
        <v>0</v>
      </c>
      <c r="D2" s="96">
        <f>VariableCost!D2 * 1.16</f>
        <v>0</v>
      </c>
      <c r="E2" s="96">
        <f>VariableCost!E2 * 1.16</f>
        <v>0</v>
      </c>
      <c r="F2" s="96">
        <f>VariableCost!F2 * 1.16</f>
        <v>0</v>
      </c>
      <c r="G2" s="96">
        <f>VariableCost!G2 * 1.16</f>
        <v>0</v>
      </c>
      <c r="H2" s="76">
        <f>VariableCost!H2 * 1.16</f>
        <v>0</v>
      </c>
      <c r="I2" s="76">
        <f>VariableCost!I2 * 1.16</f>
        <v>0</v>
      </c>
      <c r="J2" s="76">
        <f>VariableCost!J2 * 1.16</f>
        <v>0</v>
      </c>
      <c r="K2" s="76">
        <f>VariableCost!K2 * 1.16</f>
        <v>0</v>
      </c>
      <c r="L2" s="76">
        <f>VariableCost!L2 * 1.16</f>
        <v>0</v>
      </c>
      <c r="M2" s="76">
        <f>VariableCost!M2 * 1.16</f>
        <v>0</v>
      </c>
      <c r="N2" s="76">
        <f>VariableCost!N2 * 1.16</f>
        <v>0</v>
      </c>
      <c r="O2" s="76">
        <f>VariableCost!O2 * 1.16</f>
        <v>0</v>
      </c>
      <c r="P2" s="76">
        <f>VariableCost!P2 * 1.16</f>
        <v>0</v>
      </c>
      <c r="Q2" s="76">
        <f>VariableCost!Q2 * 1.16</f>
        <v>0</v>
      </c>
      <c r="R2" s="76">
        <f>VariableCost!R2 * 1.16</f>
        <v>0</v>
      </c>
      <c r="S2" s="76">
        <f>VariableCost!S2 * 1.16</f>
        <v>0</v>
      </c>
      <c r="T2" s="76">
        <f>VariableCost!T2 * 1.16</f>
        <v>0</v>
      </c>
      <c r="U2" s="76">
        <f>VariableCost!U2 * 1.16</f>
        <v>0</v>
      </c>
      <c r="V2" s="76">
        <f>VariableCost!V2 * 1.16</f>
        <v>0</v>
      </c>
      <c r="W2" s="76">
        <f>VariableCost!W2 * 1.16</f>
        <v>0</v>
      </c>
      <c r="X2" s="76">
        <f>VariableCost!X2 * 1.16</f>
        <v>0</v>
      </c>
      <c r="Y2" s="76">
        <f>VariableCost!Y2 * 1.16</f>
        <v>0</v>
      </c>
      <c r="Z2" s="76">
        <f>VariableCost!Z2 * 1.16</f>
        <v>0</v>
      </c>
      <c r="AA2" s="76">
        <f>VariableCost!AA2 * 1.16</f>
        <v>0</v>
      </c>
      <c r="AB2" s="76">
        <f>VariableCost!AB2 * 1.16</f>
        <v>0</v>
      </c>
      <c r="AC2" s="76">
        <f>VariableCost!AC2 * 1.16</f>
        <v>0</v>
      </c>
      <c r="AD2" s="76">
        <f>VariableCost!AD2 * 1.16</f>
        <v>0</v>
      </c>
      <c r="AE2" s="76">
        <f>VariableCost!AE2 * 1.16</f>
        <v>0</v>
      </c>
      <c r="AF2" s="76">
        <f>VariableCost!AF2 * 1.16</f>
        <v>0</v>
      </c>
      <c r="AG2" s="76">
        <f>VariableCost!AG2 * 1.16</f>
        <v>0</v>
      </c>
      <c r="AH2" s="76">
        <f>VariableCost!AH2 * 1.16</f>
        <v>0</v>
      </c>
      <c r="AI2" s="76">
        <f>VariableCost!AI2 * 1.16</f>
        <v>0</v>
      </c>
      <c r="AJ2" s="76">
        <f>VariableCost!AJ2 * 1.16</f>
        <v>0</v>
      </c>
      <c r="AK2" s="76">
        <f>VariableCost!AK2 * 1.16</f>
        <v>0</v>
      </c>
      <c r="AL2" s="96">
        <f>VariableCost!AL2 * 1.16</f>
        <v>0</v>
      </c>
      <c r="AM2" s="96">
        <f>VariableCost!AM2 * 1.16</f>
        <v>0</v>
      </c>
      <c r="AN2" s="96">
        <f>VariableCost!AN2 * 1.16</f>
        <v>0</v>
      </c>
      <c r="AO2" s="96">
        <f>VariableCost!AO2 * 1.16</f>
        <v>0</v>
      </c>
      <c r="AP2" s="96">
        <f>VariableCost!AP2 * 1.16</f>
        <v>0</v>
      </c>
      <c r="AQ2" s="96">
        <f>VariableCost!AQ2 * 1.16</f>
        <v>0</v>
      </c>
      <c r="AR2" s="96">
        <f>VariableCost!AR2 * 1.16</f>
        <v>0</v>
      </c>
      <c r="AS2" s="96">
        <f>VariableCost!AS2 * 1.16</f>
        <v>0</v>
      </c>
      <c r="AT2" s="96">
        <f>VariableCost!AT2 * 1.16</f>
        <v>0</v>
      </c>
      <c r="AU2" s="97">
        <f>VariableCost!AU2 * 1.16</f>
        <v>0</v>
      </c>
      <c r="AV2" s="117" t="s">
        <v>107</v>
      </c>
    </row>
    <row r="3" spans="1:48" ht="18.75" customHeight="1" thickBot="1" x14ac:dyDescent="0.35">
      <c r="A3" s="131" t="s">
        <v>59</v>
      </c>
      <c r="B3" s="121">
        <f>VariableCost!B3 * 1.16</f>
        <v>0</v>
      </c>
      <c r="C3" s="122">
        <f>VariableCost!C3 * 1.16</f>
        <v>0</v>
      </c>
      <c r="D3" s="122">
        <f>VariableCost!D3 * 1.16</f>
        <v>0</v>
      </c>
      <c r="E3" s="122">
        <f>VariableCost!E3 * 1.16</f>
        <v>0</v>
      </c>
      <c r="F3" s="122">
        <f>VariableCost!F3 * 1.16</f>
        <v>0</v>
      </c>
      <c r="G3" s="122">
        <f>VariableCost!G3 * 1.16</f>
        <v>0</v>
      </c>
      <c r="H3" s="123">
        <f>VariableCost!H3 * 1.16</f>
        <v>0</v>
      </c>
      <c r="I3" s="123">
        <f>VariableCost!I3 * 1.16</f>
        <v>0</v>
      </c>
      <c r="J3" s="123">
        <f>VariableCost!J3 * 1.16</f>
        <v>0</v>
      </c>
      <c r="K3" s="123">
        <f>VariableCost!K3 * 1.16</f>
        <v>0</v>
      </c>
      <c r="L3" s="123">
        <f>VariableCost!L3 * 1.16</f>
        <v>0</v>
      </c>
      <c r="M3" s="123">
        <f>VariableCost!M3 * 1.16</f>
        <v>0</v>
      </c>
      <c r="N3" s="123">
        <f>VariableCost!N3 * 1.16</f>
        <v>0</v>
      </c>
      <c r="O3" s="123">
        <f>VariableCost!O3 * 1.16</f>
        <v>0</v>
      </c>
      <c r="P3" s="123">
        <f>VariableCost!P3 * 1.16</f>
        <v>0</v>
      </c>
      <c r="Q3" s="123">
        <f>VariableCost!Q3 * 1.16</f>
        <v>0</v>
      </c>
      <c r="R3" s="123">
        <f>VariableCost!R3 * 1.16</f>
        <v>0</v>
      </c>
      <c r="S3" s="123">
        <f>VariableCost!S3 * 1.16</f>
        <v>0</v>
      </c>
      <c r="T3" s="123">
        <f>VariableCost!T3 * 1.16</f>
        <v>0</v>
      </c>
      <c r="U3" s="123">
        <f>VariableCost!U3 * 1.16</f>
        <v>0</v>
      </c>
      <c r="V3" s="123">
        <f>VariableCost!V3 * 1.16</f>
        <v>0</v>
      </c>
      <c r="W3" s="123">
        <f>VariableCost!W3 * 1.16</f>
        <v>0</v>
      </c>
      <c r="X3" s="123">
        <f>VariableCost!X3 * 1.16</f>
        <v>0</v>
      </c>
      <c r="Y3" s="123">
        <f>VariableCost!Y3 * 1.16</f>
        <v>0</v>
      </c>
      <c r="Z3" s="123">
        <f>VariableCost!Z3 * 1.16</f>
        <v>0</v>
      </c>
      <c r="AA3" s="123">
        <f>VariableCost!AA3 * 1.16</f>
        <v>0</v>
      </c>
      <c r="AB3" s="123">
        <f>VariableCost!AB3 * 1.16</f>
        <v>0</v>
      </c>
      <c r="AC3" s="123">
        <f>VariableCost!AC3 * 1.16</f>
        <v>0</v>
      </c>
      <c r="AD3" s="123">
        <f>VariableCost!AD3 * 1.16</f>
        <v>0</v>
      </c>
      <c r="AE3" s="123">
        <f>VariableCost!AE3 * 1.16</f>
        <v>0</v>
      </c>
      <c r="AF3" s="123">
        <f>VariableCost!AF3 * 1.16</f>
        <v>0</v>
      </c>
      <c r="AG3" s="123">
        <f>VariableCost!AG3 * 1.16</f>
        <v>0</v>
      </c>
      <c r="AH3" s="123">
        <f>VariableCost!AH3 * 1.16</f>
        <v>0</v>
      </c>
      <c r="AI3" s="123">
        <f>VariableCost!AI3 * 1.16</f>
        <v>0</v>
      </c>
      <c r="AJ3" s="123">
        <f>VariableCost!AJ3 * 1.16</f>
        <v>0</v>
      </c>
      <c r="AK3" s="123">
        <f>VariableCost!AK3 * 1.16</f>
        <v>0</v>
      </c>
      <c r="AL3" s="122">
        <f>VariableCost!AL3 * 1.16</f>
        <v>0</v>
      </c>
      <c r="AM3" s="122">
        <f>VariableCost!AM3 * 1.16</f>
        <v>0</v>
      </c>
      <c r="AN3" s="122">
        <f>VariableCost!AN3 * 1.16</f>
        <v>0</v>
      </c>
      <c r="AO3" s="122">
        <f>VariableCost!AO3 * 1.16</f>
        <v>0</v>
      </c>
      <c r="AP3" s="122">
        <f>VariableCost!AP3 * 1.16</f>
        <v>0</v>
      </c>
      <c r="AQ3" s="122">
        <f>VariableCost!AQ3 * 1.16</f>
        <v>0</v>
      </c>
      <c r="AR3" s="122">
        <f>VariableCost!AR3 * 1.16</f>
        <v>0</v>
      </c>
      <c r="AS3" s="122">
        <f>VariableCost!AS3 * 1.16</f>
        <v>0</v>
      </c>
      <c r="AT3" s="122">
        <f>VariableCost!AT3 * 1.16</f>
        <v>0</v>
      </c>
      <c r="AU3" s="124">
        <f>VariableCost!AU3 * 1.16</f>
        <v>0</v>
      </c>
      <c r="AV3" s="120" t="s">
        <v>107</v>
      </c>
    </row>
    <row r="4" spans="1:48" ht="18.75" customHeight="1" x14ac:dyDescent="0.3">
      <c r="A4" s="132" t="s">
        <v>169</v>
      </c>
      <c r="B4" s="100">
        <f>VariableCost!B4 * 1.16</f>
        <v>0</v>
      </c>
      <c r="C4" s="101">
        <f>VariableCost!C4 * 1.16</f>
        <v>0</v>
      </c>
      <c r="D4" s="101">
        <f>VariableCost!D4 * 1.16</f>
        <v>0</v>
      </c>
      <c r="E4" s="101">
        <f>VariableCost!E4 * 1.16</f>
        <v>0</v>
      </c>
      <c r="F4" s="101">
        <f>VariableCost!F4 * 1.16</f>
        <v>0</v>
      </c>
      <c r="G4" s="101">
        <f>VariableCost!G4 * 1.16</f>
        <v>0</v>
      </c>
      <c r="H4" s="91">
        <f>VariableCost!H4 * 1.16</f>
        <v>0</v>
      </c>
      <c r="I4" s="91">
        <f>VariableCost!I4 * 1.16</f>
        <v>0</v>
      </c>
      <c r="J4" s="91">
        <f>VariableCost!J4 * 1.16</f>
        <v>0</v>
      </c>
      <c r="K4" s="91">
        <f>VariableCost!K4 * 1.16</f>
        <v>0</v>
      </c>
      <c r="L4" s="91">
        <f>VariableCost!L4 * 1.16</f>
        <v>0</v>
      </c>
      <c r="M4" s="91">
        <f>VariableCost!M4 * 1.16</f>
        <v>0</v>
      </c>
      <c r="N4" s="91">
        <f>VariableCost!N4 * 1.16</f>
        <v>0</v>
      </c>
      <c r="O4" s="91">
        <f>VariableCost!O4 * 1.16</f>
        <v>0</v>
      </c>
      <c r="P4" s="91">
        <f>VariableCost!P4 * 1.16</f>
        <v>0</v>
      </c>
      <c r="Q4" s="91">
        <f>VariableCost!Q4 * 1.16</f>
        <v>0</v>
      </c>
      <c r="R4" s="91">
        <f>VariableCost!R4 * 1.16</f>
        <v>0</v>
      </c>
      <c r="S4" s="91">
        <f>VariableCost!S4 * 1.16</f>
        <v>0</v>
      </c>
      <c r="T4" s="91">
        <f>VariableCost!T4 * 1.16</f>
        <v>0</v>
      </c>
      <c r="U4" s="91">
        <f>VariableCost!U4 * 1.16</f>
        <v>0</v>
      </c>
      <c r="V4" s="91">
        <f>VariableCost!V4 * 1.16</f>
        <v>0</v>
      </c>
      <c r="W4" s="91">
        <f>VariableCost!W4 * 1.16</f>
        <v>0</v>
      </c>
      <c r="X4" s="91">
        <f>VariableCost!X4 * 1.16</f>
        <v>0</v>
      </c>
      <c r="Y4" s="91">
        <f>VariableCost!Y4 * 1.16</f>
        <v>0</v>
      </c>
      <c r="Z4" s="91">
        <f>VariableCost!Z4 * 1.16</f>
        <v>0</v>
      </c>
      <c r="AA4" s="91">
        <f>VariableCost!AA4 * 1.16</f>
        <v>0</v>
      </c>
      <c r="AB4" s="91">
        <f>VariableCost!AB4 * 1.16</f>
        <v>0</v>
      </c>
      <c r="AC4" s="91">
        <f>VariableCost!AC4 * 1.16</f>
        <v>0</v>
      </c>
      <c r="AD4" s="91">
        <f>VariableCost!AD4 * 1.16</f>
        <v>0</v>
      </c>
      <c r="AE4" s="91">
        <f>VariableCost!AE4 * 1.16</f>
        <v>0</v>
      </c>
      <c r="AF4" s="91">
        <f>VariableCost!AF4 * 1.16</f>
        <v>0</v>
      </c>
      <c r="AG4" s="91">
        <f>VariableCost!AG4 * 1.16</f>
        <v>0</v>
      </c>
      <c r="AH4" s="91">
        <f>VariableCost!AH4 * 1.16</f>
        <v>0</v>
      </c>
      <c r="AI4" s="91">
        <f>VariableCost!AI4 * 1.16</f>
        <v>0</v>
      </c>
      <c r="AJ4" s="91">
        <f>VariableCost!AJ4 * 1.16</f>
        <v>0</v>
      </c>
      <c r="AK4" s="91">
        <f>VariableCost!AK4 * 1.16</f>
        <v>0</v>
      </c>
      <c r="AL4" s="101">
        <f>VariableCost!AL4 * 1.16</f>
        <v>0</v>
      </c>
      <c r="AM4" s="101">
        <f>VariableCost!AM4 * 1.16</f>
        <v>0</v>
      </c>
      <c r="AN4" s="101">
        <f>VariableCost!AN4 * 1.16</f>
        <v>0</v>
      </c>
      <c r="AO4" s="101">
        <f>VariableCost!AO4 * 1.16</f>
        <v>0</v>
      </c>
      <c r="AP4" s="101">
        <f>VariableCost!AP4 * 1.16</f>
        <v>0</v>
      </c>
      <c r="AQ4" s="101">
        <f>VariableCost!AQ4 * 1.16</f>
        <v>0</v>
      </c>
      <c r="AR4" s="101">
        <f>VariableCost!AR4 * 1.16</f>
        <v>0</v>
      </c>
      <c r="AS4" s="101">
        <f>VariableCost!AS4 * 1.16</f>
        <v>0</v>
      </c>
      <c r="AT4" s="101">
        <f>VariableCost!AT4 * 1.16</f>
        <v>0</v>
      </c>
      <c r="AU4" s="102">
        <f>VariableCost!AU4 * 1.16</f>
        <v>0</v>
      </c>
      <c r="AV4" s="112" t="s">
        <v>121</v>
      </c>
    </row>
    <row r="5" spans="1:48" ht="18.75" customHeight="1" x14ac:dyDescent="0.3">
      <c r="A5" s="133" t="s">
        <v>170</v>
      </c>
      <c r="B5" s="79">
        <f>VariableCost!B5 * 1.16</f>
        <v>0</v>
      </c>
      <c r="C5" s="17">
        <f>VariableCost!C5 * 1.16</f>
        <v>0</v>
      </c>
      <c r="D5" s="17">
        <f>VariableCost!D5 * 1.16</f>
        <v>0</v>
      </c>
      <c r="E5" s="17">
        <f>VariableCost!E5 * 1.16</f>
        <v>0</v>
      </c>
      <c r="F5" s="17">
        <f>VariableCost!F5 * 1.16</f>
        <v>0</v>
      </c>
      <c r="G5" s="17">
        <f>VariableCost!G5 * 1.16</f>
        <v>0</v>
      </c>
      <c r="H5" s="18">
        <f>VariableCost!H5 * 1.16</f>
        <v>0</v>
      </c>
      <c r="I5" s="18">
        <f>VariableCost!I5 * 1.16</f>
        <v>0</v>
      </c>
      <c r="J5" s="18">
        <f>VariableCost!J5 * 1.16</f>
        <v>0</v>
      </c>
      <c r="K5" s="18">
        <f>VariableCost!K5 * 1.16</f>
        <v>0</v>
      </c>
      <c r="L5" s="18">
        <f>VariableCost!L5 * 1.16</f>
        <v>0</v>
      </c>
      <c r="M5" s="18">
        <f>VariableCost!M5 * 1.16</f>
        <v>0</v>
      </c>
      <c r="N5" s="18">
        <f>VariableCost!N5 * 1.16</f>
        <v>0</v>
      </c>
      <c r="O5" s="18">
        <f>VariableCost!O5 * 1.16</f>
        <v>0</v>
      </c>
      <c r="P5" s="18">
        <f>VariableCost!P5 * 1.16</f>
        <v>0</v>
      </c>
      <c r="Q5" s="18">
        <f>VariableCost!Q5 * 1.16</f>
        <v>0</v>
      </c>
      <c r="R5" s="18">
        <f>VariableCost!R5 * 1.16</f>
        <v>0</v>
      </c>
      <c r="S5" s="18">
        <f>VariableCost!S5 * 1.16</f>
        <v>0</v>
      </c>
      <c r="T5" s="18">
        <f>VariableCost!T5 * 1.16</f>
        <v>0</v>
      </c>
      <c r="U5" s="18">
        <f>VariableCost!U5 * 1.16</f>
        <v>0</v>
      </c>
      <c r="V5" s="18">
        <f>VariableCost!V5 * 1.16</f>
        <v>0</v>
      </c>
      <c r="W5" s="18">
        <f>VariableCost!W5 * 1.16</f>
        <v>0</v>
      </c>
      <c r="X5" s="18">
        <f>VariableCost!X5 * 1.16</f>
        <v>0</v>
      </c>
      <c r="Y5" s="18">
        <f>VariableCost!Y5 * 1.16</f>
        <v>0</v>
      </c>
      <c r="Z5" s="18">
        <f>VariableCost!Z5 * 1.16</f>
        <v>0</v>
      </c>
      <c r="AA5" s="18">
        <f>VariableCost!AA5 * 1.16</f>
        <v>0</v>
      </c>
      <c r="AB5" s="18">
        <f>VariableCost!AB5 * 1.16</f>
        <v>0</v>
      </c>
      <c r="AC5" s="18">
        <f>VariableCost!AC5 * 1.16</f>
        <v>0</v>
      </c>
      <c r="AD5" s="18">
        <f>VariableCost!AD5 * 1.16</f>
        <v>0</v>
      </c>
      <c r="AE5" s="18">
        <f>VariableCost!AE5 * 1.16</f>
        <v>0</v>
      </c>
      <c r="AF5" s="18">
        <f>VariableCost!AF5 * 1.16</f>
        <v>0</v>
      </c>
      <c r="AG5" s="18">
        <f>VariableCost!AG5 * 1.16</f>
        <v>0</v>
      </c>
      <c r="AH5" s="18">
        <f>VariableCost!AH5 * 1.16</f>
        <v>0</v>
      </c>
      <c r="AI5" s="18">
        <f>VariableCost!AI5 * 1.16</f>
        <v>0</v>
      </c>
      <c r="AJ5" s="18">
        <f>VariableCost!AJ5 * 1.16</f>
        <v>0</v>
      </c>
      <c r="AK5" s="18">
        <f>VariableCost!AK5 * 1.16</f>
        <v>0</v>
      </c>
      <c r="AL5" s="17">
        <f>VariableCost!AL5 * 1.16</f>
        <v>0</v>
      </c>
      <c r="AM5" s="17">
        <f>VariableCost!AM5 * 1.16</f>
        <v>0</v>
      </c>
      <c r="AN5" s="17">
        <f>VariableCost!AN5 * 1.16</f>
        <v>0</v>
      </c>
      <c r="AO5" s="17">
        <f>VariableCost!AO5 * 1.16</f>
        <v>0</v>
      </c>
      <c r="AP5" s="17">
        <f>VariableCost!AP5 * 1.16</f>
        <v>0</v>
      </c>
      <c r="AQ5" s="17">
        <f>VariableCost!AQ5 * 1.16</f>
        <v>0</v>
      </c>
      <c r="AR5" s="17">
        <f>VariableCost!AR5 * 1.16</f>
        <v>0</v>
      </c>
      <c r="AS5" s="17">
        <f>VariableCost!AS5 * 1.16</f>
        <v>0</v>
      </c>
      <c r="AT5" s="17">
        <f>VariableCost!AT5 * 1.16</f>
        <v>0</v>
      </c>
      <c r="AU5" s="77">
        <f>VariableCost!AU5 * 1.16</f>
        <v>0</v>
      </c>
      <c r="AV5" s="114" t="s">
        <v>121</v>
      </c>
    </row>
    <row r="6" spans="1:48" ht="18.75" customHeight="1" thickBot="1" x14ac:dyDescent="0.35">
      <c r="A6" s="134" t="s">
        <v>171</v>
      </c>
      <c r="B6" s="103">
        <f>VariableCost!B6 * 1.16</f>
        <v>3.1714851413999998</v>
      </c>
      <c r="C6" s="104">
        <f>VariableCost!C6 * 1.16</f>
        <v>3.1714851413999998</v>
      </c>
      <c r="D6" s="104">
        <f>VariableCost!D6 * 1.16</f>
        <v>3.1714851413999998</v>
      </c>
      <c r="E6" s="104">
        <f>VariableCost!E6 * 1.16</f>
        <v>3.1714851413999998</v>
      </c>
      <c r="F6" s="104">
        <f>VariableCost!F6 * 1.16</f>
        <v>3.1714851413999998</v>
      </c>
      <c r="G6" s="104">
        <f>VariableCost!G6 * 1.16</f>
        <v>3.1714851413999998</v>
      </c>
      <c r="H6" s="93">
        <f>VariableCost!H6 * 1.16</f>
        <v>3.1714851413999998</v>
      </c>
      <c r="I6" s="93">
        <f>VariableCost!I6 * 1.16</f>
        <v>3.1714851413999998</v>
      </c>
      <c r="J6" s="93">
        <f>VariableCost!J6 * 1.16</f>
        <v>3.1714851413999998</v>
      </c>
      <c r="K6" s="93">
        <f>VariableCost!K6 * 1.16</f>
        <v>3.1714851413999998</v>
      </c>
      <c r="L6" s="93">
        <f>VariableCost!L6 * 1.16</f>
        <v>3.1714851413999998</v>
      </c>
      <c r="M6" s="93">
        <f>VariableCost!M6 * 1.16</f>
        <v>3.1714851413999998</v>
      </c>
      <c r="N6" s="93">
        <f>VariableCost!N6 * 1.16</f>
        <v>3.1714851413999998</v>
      </c>
      <c r="O6" s="93">
        <f>VariableCost!O6 * 1.16</f>
        <v>3.1714851413999998</v>
      </c>
      <c r="P6" s="93">
        <f>VariableCost!P6 * 1.16</f>
        <v>3.1714851413999998</v>
      </c>
      <c r="Q6" s="93">
        <f>VariableCost!Q6 * 1.16</f>
        <v>3.1714851413999998</v>
      </c>
      <c r="R6" s="93">
        <f>VariableCost!R6 * 1.16</f>
        <v>3.1714851413999998</v>
      </c>
      <c r="S6" s="93">
        <f>VariableCost!S6 * 1.16</f>
        <v>3.1714851413999998</v>
      </c>
      <c r="T6" s="93">
        <f>VariableCost!T6 * 1.16</f>
        <v>3.1714851413999998</v>
      </c>
      <c r="U6" s="93">
        <f>VariableCost!U6 * 1.16</f>
        <v>3.1714851413999998</v>
      </c>
      <c r="V6" s="93">
        <f>VariableCost!V6 * 1.16</f>
        <v>3.1714851413999998</v>
      </c>
      <c r="W6" s="93">
        <f>VariableCost!W6 * 1.16</f>
        <v>3.1714851413999998</v>
      </c>
      <c r="X6" s="93">
        <f>VariableCost!X6 * 1.16</f>
        <v>3.1714851413999998</v>
      </c>
      <c r="Y6" s="93">
        <f>VariableCost!Y6 * 1.16</f>
        <v>3.1714851413999998</v>
      </c>
      <c r="Z6" s="93">
        <f>VariableCost!Z6 * 1.16</f>
        <v>3.1714851413999998</v>
      </c>
      <c r="AA6" s="93">
        <f>VariableCost!AA6 * 1.16</f>
        <v>3.1714851413999998</v>
      </c>
      <c r="AB6" s="93">
        <f>VariableCost!AB6 * 1.16</f>
        <v>3.1714851413999998</v>
      </c>
      <c r="AC6" s="93">
        <f>VariableCost!AC6 * 1.16</f>
        <v>3.1714851413999998</v>
      </c>
      <c r="AD6" s="93">
        <f>VariableCost!AD6 * 1.16</f>
        <v>3.1714851413999998</v>
      </c>
      <c r="AE6" s="93">
        <f>VariableCost!AE6 * 1.16</f>
        <v>3.1714851413999998</v>
      </c>
      <c r="AF6" s="93">
        <f>VariableCost!AF6 * 1.16</f>
        <v>3.1714851413999998</v>
      </c>
      <c r="AG6" s="93">
        <f>VariableCost!AG6 * 1.16</f>
        <v>3.1714851413999998</v>
      </c>
      <c r="AH6" s="93">
        <f>VariableCost!AH6 * 1.16</f>
        <v>3.1714851413999998</v>
      </c>
      <c r="AI6" s="93">
        <f>VariableCost!AI6 * 1.16</f>
        <v>3.1714851413999998</v>
      </c>
      <c r="AJ6" s="93">
        <f>VariableCost!AJ6 * 1.16</f>
        <v>3.1714851413999998</v>
      </c>
      <c r="AK6" s="93">
        <f>VariableCost!AK6 * 1.16</f>
        <v>3.1714851413999998</v>
      </c>
      <c r="AL6" s="104">
        <f>VariableCost!AL6 * 1.16</f>
        <v>3.1714851413999998</v>
      </c>
      <c r="AM6" s="104">
        <f>VariableCost!AM6 * 1.16</f>
        <v>3.1714851413999998</v>
      </c>
      <c r="AN6" s="104">
        <f>VariableCost!AN6 * 1.16</f>
        <v>3.1714851413999998</v>
      </c>
      <c r="AO6" s="104">
        <f>VariableCost!AO6 * 1.16</f>
        <v>3.1714851413999998</v>
      </c>
      <c r="AP6" s="104">
        <f>VariableCost!AP6 * 1.16</f>
        <v>3.1714851413999998</v>
      </c>
      <c r="AQ6" s="104">
        <f>VariableCost!AQ6 * 1.16</f>
        <v>3.1714851413999998</v>
      </c>
      <c r="AR6" s="104">
        <f>VariableCost!AR6 * 1.16</f>
        <v>3.1714851413999998</v>
      </c>
      <c r="AS6" s="104">
        <f>VariableCost!AS6 * 1.16</f>
        <v>3.1714851413999998</v>
      </c>
      <c r="AT6" s="104">
        <f>VariableCost!AT6 * 1.16</f>
        <v>3.1714851413999998</v>
      </c>
      <c r="AU6" s="105">
        <f>VariableCost!AU6 * 1.16</f>
        <v>3.1714851413999998</v>
      </c>
      <c r="AV6" s="113" t="s">
        <v>121</v>
      </c>
    </row>
    <row r="7" spans="1:48" ht="18.75" customHeight="1" x14ac:dyDescent="0.3">
      <c r="A7" s="132" t="s">
        <v>172</v>
      </c>
      <c r="B7" s="100">
        <f>VariableCost!B7 * 1.16</f>
        <v>0.8512185938248783</v>
      </c>
      <c r="C7" s="101">
        <f>VariableCost!C7 * 1.16</f>
        <v>0.8512185938248783</v>
      </c>
      <c r="D7" s="101">
        <f>VariableCost!D7 * 1.16</f>
        <v>0.8512185938248783</v>
      </c>
      <c r="E7" s="101">
        <f>VariableCost!E7 * 1.16</f>
        <v>0.8512185938248783</v>
      </c>
      <c r="F7" s="101">
        <f>VariableCost!F7 * 1.16</f>
        <v>0.8512185938248783</v>
      </c>
      <c r="G7" s="101">
        <f>VariableCost!G7 * 1.16</f>
        <v>0.8512185938248783</v>
      </c>
      <c r="H7" s="91">
        <f>VariableCost!H7 * 1.16</f>
        <v>0.8512185938248783</v>
      </c>
      <c r="I7" s="91">
        <f>VariableCost!I7 * 1.16</f>
        <v>0.8512185938248783</v>
      </c>
      <c r="J7" s="91">
        <f>VariableCost!J7 * 1.16</f>
        <v>0.8512185938248783</v>
      </c>
      <c r="K7" s="91">
        <f>VariableCost!K7 * 1.16</f>
        <v>0.8512185938248783</v>
      </c>
      <c r="L7" s="91">
        <f>VariableCost!L7 * 1.16</f>
        <v>0.8512185938248783</v>
      </c>
      <c r="M7" s="91">
        <f>VariableCost!M7 * 1.16</f>
        <v>0.8512185938248783</v>
      </c>
      <c r="N7" s="91">
        <f>VariableCost!N7 * 1.16</f>
        <v>0.8512185938248783</v>
      </c>
      <c r="O7" s="91">
        <f>VariableCost!O7 * 1.16</f>
        <v>0.8512185938248783</v>
      </c>
      <c r="P7" s="91">
        <f>VariableCost!P7 * 1.16</f>
        <v>0.8512185938248783</v>
      </c>
      <c r="Q7" s="91">
        <f>VariableCost!Q7 * 1.16</f>
        <v>0.8512185938248783</v>
      </c>
      <c r="R7" s="91">
        <f>VariableCost!R7 * 1.16</f>
        <v>0.8512185938248783</v>
      </c>
      <c r="S7" s="91">
        <f>VariableCost!S7 * 1.16</f>
        <v>0.8512185938248783</v>
      </c>
      <c r="T7" s="91">
        <f>VariableCost!T7 * 1.16</f>
        <v>0.8512185938248783</v>
      </c>
      <c r="U7" s="91">
        <f>VariableCost!U7 * 1.16</f>
        <v>0.8512185938248783</v>
      </c>
      <c r="V7" s="91">
        <f>VariableCost!V7 * 1.16</f>
        <v>0.8512185938248783</v>
      </c>
      <c r="W7" s="91">
        <f>VariableCost!W7 * 1.16</f>
        <v>0.8512185938248783</v>
      </c>
      <c r="X7" s="91">
        <f>VariableCost!X7 * 1.16</f>
        <v>0.8512185938248783</v>
      </c>
      <c r="Y7" s="91">
        <f>VariableCost!Y7 * 1.16</f>
        <v>0.8512185938248783</v>
      </c>
      <c r="Z7" s="91">
        <f>VariableCost!Z7 * 1.16</f>
        <v>0.8512185938248783</v>
      </c>
      <c r="AA7" s="91">
        <f>VariableCost!AA7 * 1.16</f>
        <v>0.8512185938248783</v>
      </c>
      <c r="AB7" s="91">
        <f>VariableCost!AB7 * 1.16</f>
        <v>0.8512185938248783</v>
      </c>
      <c r="AC7" s="91">
        <f>VariableCost!AC7 * 1.16</f>
        <v>0.8512185938248783</v>
      </c>
      <c r="AD7" s="91">
        <f>VariableCost!AD7 * 1.16</f>
        <v>0.8512185938248783</v>
      </c>
      <c r="AE7" s="91">
        <f>VariableCost!AE7 * 1.16</f>
        <v>0.8512185938248783</v>
      </c>
      <c r="AF7" s="91">
        <f>VariableCost!AF7 * 1.16</f>
        <v>0.8512185938248783</v>
      </c>
      <c r="AG7" s="91">
        <f>VariableCost!AG7 * 1.16</f>
        <v>0.8512185938248783</v>
      </c>
      <c r="AH7" s="91">
        <f>VariableCost!AH7 * 1.16</f>
        <v>0.8512185938248783</v>
      </c>
      <c r="AI7" s="91">
        <f>VariableCost!AI7 * 1.16</f>
        <v>0.8512185938248783</v>
      </c>
      <c r="AJ7" s="91">
        <f>VariableCost!AJ7 * 1.16</f>
        <v>0.8512185938248783</v>
      </c>
      <c r="AK7" s="91">
        <f>VariableCost!AK7 * 1.16</f>
        <v>0.8512185938248783</v>
      </c>
      <c r="AL7" s="101">
        <f>VariableCost!AL7 * 1.16</f>
        <v>0.8512185938248783</v>
      </c>
      <c r="AM7" s="101">
        <f>VariableCost!AM7 * 1.16</f>
        <v>0.8512185938248783</v>
      </c>
      <c r="AN7" s="101">
        <f>VariableCost!AN7 * 1.16</f>
        <v>0.8512185938248783</v>
      </c>
      <c r="AO7" s="101">
        <f>VariableCost!AO7 * 1.16</f>
        <v>0.8512185938248783</v>
      </c>
      <c r="AP7" s="101">
        <f>VariableCost!AP7 * 1.16</f>
        <v>0.8512185938248783</v>
      </c>
      <c r="AQ7" s="101">
        <f>VariableCost!AQ7 * 1.16</f>
        <v>0.8512185938248783</v>
      </c>
      <c r="AR7" s="101">
        <f>VariableCost!AR7 * 1.16</f>
        <v>0.8512185938248783</v>
      </c>
      <c r="AS7" s="101">
        <f>VariableCost!AS7 * 1.16</f>
        <v>0.8512185938248783</v>
      </c>
      <c r="AT7" s="101">
        <f>VariableCost!AT7 * 1.16</f>
        <v>0.8512185938248783</v>
      </c>
      <c r="AU7" s="102">
        <f>VariableCost!AU7 * 1.16</f>
        <v>0.8512185938248783</v>
      </c>
      <c r="AV7" s="125" t="s">
        <v>122</v>
      </c>
    </row>
    <row r="8" spans="1:48" ht="18.75" customHeight="1" thickBot="1" x14ac:dyDescent="0.35">
      <c r="A8" s="134" t="s">
        <v>173</v>
      </c>
      <c r="B8" s="103">
        <f>VariableCost!B8 * 1.16</f>
        <v>8.8696398241050485</v>
      </c>
      <c r="C8" s="104">
        <f>VariableCost!C8 * 1.16</f>
        <v>8.8696398241050485</v>
      </c>
      <c r="D8" s="104">
        <f>VariableCost!D8 * 1.16</f>
        <v>8.8696398241050485</v>
      </c>
      <c r="E8" s="104">
        <f>VariableCost!E8 * 1.16</f>
        <v>8.8696398241050485</v>
      </c>
      <c r="F8" s="104">
        <f>VariableCost!F8 * 1.16</f>
        <v>8.8696398241050485</v>
      </c>
      <c r="G8" s="104">
        <f>VariableCost!G8 * 1.16</f>
        <v>8.8696398241050485</v>
      </c>
      <c r="H8" s="93">
        <f>VariableCost!H8 * 1.16</f>
        <v>8.8696398241050485</v>
      </c>
      <c r="I8" s="93">
        <f>VariableCost!I8 * 1.16</f>
        <v>8.8696398241050485</v>
      </c>
      <c r="J8" s="93">
        <f>VariableCost!J8 * 1.16</f>
        <v>8.8696398241050485</v>
      </c>
      <c r="K8" s="93">
        <f>VariableCost!K8 * 1.16</f>
        <v>8.8696398241050485</v>
      </c>
      <c r="L8" s="93">
        <f>VariableCost!L8 * 1.16</f>
        <v>8.8696398241050485</v>
      </c>
      <c r="M8" s="93">
        <f>VariableCost!M8 * 1.16</f>
        <v>8.8696398241050485</v>
      </c>
      <c r="N8" s="93">
        <f>VariableCost!N8 * 1.16</f>
        <v>8.8696398241050485</v>
      </c>
      <c r="O8" s="93">
        <f>VariableCost!O8 * 1.16</f>
        <v>8.8696398241050485</v>
      </c>
      <c r="P8" s="93">
        <f>VariableCost!P8 * 1.16</f>
        <v>8.8696398241050485</v>
      </c>
      <c r="Q8" s="93">
        <f>VariableCost!Q8 * 1.16</f>
        <v>8.8696398241050485</v>
      </c>
      <c r="R8" s="93">
        <f>VariableCost!R8 * 1.16</f>
        <v>8.8696398241050485</v>
      </c>
      <c r="S8" s="93">
        <f>VariableCost!S8 * 1.16</f>
        <v>8.8696398241050485</v>
      </c>
      <c r="T8" s="93">
        <f>VariableCost!T8 * 1.16</f>
        <v>8.8696398241050485</v>
      </c>
      <c r="U8" s="93">
        <f>VariableCost!U8 * 1.16</f>
        <v>8.8696398241050485</v>
      </c>
      <c r="V8" s="93">
        <f>VariableCost!V8 * 1.16</f>
        <v>8.8696398241050485</v>
      </c>
      <c r="W8" s="93">
        <f>VariableCost!W8 * 1.16</f>
        <v>8.8696398241050485</v>
      </c>
      <c r="X8" s="93">
        <f>VariableCost!X8 * 1.16</f>
        <v>8.8696398241050485</v>
      </c>
      <c r="Y8" s="93">
        <f>VariableCost!Y8 * 1.16</f>
        <v>8.8696398241050485</v>
      </c>
      <c r="Z8" s="93">
        <f>VariableCost!Z8 * 1.16</f>
        <v>8.8696398241050485</v>
      </c>
      <c r="AA8" s="93">
        <f>VariableCost!AA8 * 1.16</f>
        <v>8.8696398241050485</v>
      </c>
      <c r="AB8" s="93">
        <f>VariableCost!AB8 * 1.16</f>
        <v>8.8696398241050485</v>
      </c>
      <c r="AC8" s="93">
        <f>VariableCost!AC8 * 1.16</f>
        <v>8.8696398241050485</v>
      </c>
      <c r="AD8" s="93">
        <f>VariableCost!AD8 * 1.16</f>
        <v>8.8696398241050485</v>
      </c>
      <c r="AE8" s="93">
        <f>VariableCost!AE8 * 1.16</f>
        <v>8.8696398241050485</v>
      </c>
      <c r="AF8" s="93">
        <f>VariableCost!AF8 * 1.16</f>
        <v>8.8696398241050485</v>
      </c>
      <c r="AG8" s="93">
        <f>VariableCost!AG8 * 1.16</f>
        <v>8.8696398241050485</v>
      </c>
      <c r="AH8" s="93">
        <f>VariableCost!AH8 * 1.16</f>
        <v>8.8696398241050485</v>
      </c>
      <c r="AI8" s="93">
        <f>VariableCost!AI8 * 1.16</f>
        <v>8.8696398241050485</v>
      </c>
      <c r="AJ8" s="93">
        <f>VariableCost!AJ8 * 1.16</f>
        <v>8.8696398241050485</v>
      </c>
      <c r="AK8" s="93">
        <f>VariableCost!AK8 * 1.16</f>
        <v>8.8696398241050485</v>
      </c>
      <c r="AL8" s="104">
        <f>VariableCost!AL8 * 1.16</f>
        <v>8.8696398241050485</v>
      </c>
      <c r="AM8" s="104">
        <f>VariableCost!AM8 * 1.16</f>
        <v>8.8696398241050485</v>
      </c>
      <c r="AN8" s="104">
        <f>VariableCost!AN8 * 1.16</f>
        <v>8.8696398241050485</v>
      </c>
      <c r="AO8" s="104">
        <f>VariableCost!AO8 * 1.16</f>
        <v>8.8696398241050485</v>
      </c>
      <c r="AP8" s="104">
        <f>VariableCost!AP8 * 1.16</f>
        <v>8.8696398241050485</v>
      </c>
      <c r="AQ8" s="104">
        <f>VariableCost!AQ8 * 1.16</f>
        <v>8.8696398241050485</v>
      </c>
      <c r="AR8" s="104">
        <f>VariableCost!AR8 * 1.16</f>
        <v>8.8696398241050485</v>
      </c>
      <c r="AS8" s="104">
        <f>VariableCost!AS8 * 1.16</f>
        <v>8.8696398241050485</v>
      </c>
      <c r="AT8" s="104">
        <f>VariableCost!AT8 * 1.16</f>
        <v>8.8696398241050485</v>
      </c>
      <c r="AU8" s="105">
        <f>VariableCost!AU8 * 1.16</f>
        <v>8.8696398241050485</v>
      </c>
      <c r="AV8" s="70" t="s">
        <v>123</v>
      </c>
    </row>
    <row r="9" spans="1:48" ht="18.75" customHeight="1" x14ac:dyDescent="0.3">
      <c r="A9" s="132" t="s">
        <v>174</v>
      </c>
      <c r="B9" s="100">
        <f>VariableCost!B9 * 1.16</f>
        <v>0</v>
      </c>
      <c r="C9" s="101">
        <f>VariableCost!C9 * 1.16</f>
        <v>0</v>
      </c>
      <c r="D9" s="101">
        <f>VariableCost!D9 * 1.16</f>
        <v>0</v>
      </c>
      <c r="E9" s="101">
        <f>VariableCost!E9 * 1.16</f>
        <v>0</v>
      </c>
      <c r="F9" s="101">
        <f>VariableCost!F9 * 1.16</f>
        <v>0</v>
      </c>
      <c r="G9" s="101">
        <f>VariableCost!G9 * 1.16</f>
        <v>0</v>
      </c>
      <c r="H9" s="91">
        <f>VariableCost!H9 * 1.16</f>
        <v>0</v>
      </c>
      <c r="I9" s="91">
        <f>VariableCost!I9 * 1.16</f>
        <v>0</v>
      </c>
      <c r="J9" s="91">
        <f>VariableCost!J9 * 1.16</f>
        <v>0</v>
      </c>
      <c r="K9" s="91">
        <f>VariableCost!K9 * 1.16</f>
        <v>0</v>
      </c>
      <c r="L9" s="91">
        <f>VariableCost!L9 * 1.16</f>
        <v>0</v>
      </c>
      <c r="M9" s="91">
        <f>VariableCost!M9 * 1.16</f>
        <v>0</v>
      </c>
      <c r="N9" s="91">
        <f>VariableCost!N9 * 1.16</f>
        <v>0</v>
      </c>
      <c r="O9" s="91">
        <f>VariableCost!O9 * 1.16</f>
        <v>0</v>
      </c>
      <c r="P9" s="91">
        <f>VariableCost!P9 * 1.16</f>
        <v>0</v>
      </c>
      <c r="Q9" s="91">
        <f>VariableCost!Q9 * 1.16</f>
        <v>0</v>
      </c>
      <c r="R9" s="91">
        <f>VariableCost!R9 * 1.16</f>
        <v>0</v>
      </c>
      <c r="S9" s="91">
        <f>VariableCost!S9 * 1.16</f>
        <v>0</v>
      </c>
      <c r="T9" s="91">
        <f>VariableCost!T9 * 1.16</f>
        <v>0</v>
      </c>
      <c r="U9" s="91">
        <f>VariableCost!U9 * 1.16</f>
        <v>0</v>
      </c>
      <c r="V9" s="91">
        <f>VariableCost!V9 * 1.16</f>
        <v>0</v>
      </c>
      <c r="W9" s="91">
        <f>VariableCost!W9 * 1.16</f>
        <v>0</v>
      </c>
      <c r="X9" s="91">
        <f>VariableCost!X9 * 1.16</f>
        <v>0</v>
      </c>
      <c r="Y9" s="91">
        <f>VariableCost!Y9 * 1.16</f>
        <v>0</v>
      </c>
      <c r="Z9" s="91">
        <f>VariableCost!Z9 * 1.16</f>
        <v>0</v>
      </c>
      <c r="AA9" s="91">
        <f>VariableCost!AA9 * 1.16</f>
        <v>0</v>
      </c>
      <c r="AB9" s="91">
        <f>VariableCost!AB9 * 1.16</f>
        <v>0</v>
      </c>
      <c r="AC9" s="91">
        <f>VariableCost!AC9 * 1.16</f>
        <v>0</v>
      </c>
      <c r="AD9" s="91">
        <f>VariableCost!AD9 * 1.16</f>
        <v>0</v>
      </c>
      <c r="AE9" s="91">
        <f>VariableCost!AE9 * 1.16</f>
        <v>0</v>
      </c>
      <c r="AF9" s="91">
        <f>VariableCost!AF9 * 1.16</f>
        <v>0</v>
      </c>
      <c r="AG9" s="91">
        <f>VariableCost!AG9 * 1.16</f>
        <v>0</v>
      </c>
      <c r="AH9" s="91">
        <f>VariableCost!AH9 * 1.16</f>
        <v>0</v>
      </c>
      <c r="AI9" s="91">
        <f>VariableCost!AI9 * 1.16</f>
        <v>0</v>
      </c>
      <c r="AJ9" s="91">
        <f>VariableCost!AJ9 * 1.16</f>
        <v>0</v>
      </c>
      <c r="AK9" s="91">
        <f>VariableCost!AK9 * 1.16</f>
        <v>0</v>
      </c>
      <c r="AL9" s="101">
        <f>VariableCost!AL9 * 1.16</f>
        <v>0</v>
      </c>
      <c r="AM9" s="101">
        <f>VariableCost!AM9 * 1.16</f>
        <v>0</v>
      </c>
      <c r="AN9" s="101">
        <f>VariableCost!AN9 * 1.16</f>
        <v>0</v>
      </c>
      <c r="AO9" s="101">
        <f>VariableCost!AO9 * 1.16</f>
        <v>0</v>
      </c>
      <c r="AP9" s="101">
        <f>VariableCost!AP9 * 1.16</f>
        <v>0</v>
      </c>
      <c r="AQ9" s="101">
        <f>VariableCost!AQ9 * 1.16</f>
        <v>0</v>
      </c>
      <c r="AR9" s="101">
        <f>VariableCost!AR9 * 1.16</f>
        <v>0</v>
      </c>
      <c r="AS9" s="101">
        <f>VariableCost!AS9 * 1.16</f>
        <v>0</v>
      </c>
      <c r="AT9" s="101">
        <f>VariableCost!AT9 * 1.16</f>
        <v>0</v>
      </c>
      <c r="AU9" s="102">
        <f>VariableCost!AU9 * 1.16</f>
        <v>0</v>
      </c>
      <c r="AV9" s="112" t="s">
        <v>107</v>
      </c>
    </row>
    <row r="10" spans="1:48" ht="18.75" customHeight="1" x14ac:dyDescent="0.3">
      <c r="A10" s="133" t="s">
        <v>175</v>
      </c>
      <c r="B10" s="79">
        <f>VariableCost!B10 * 1.16</f>
        <v>0</v>
      </c>
      <c r="C10" s="17">
        <f>VariableCost!C10 * 1.16</f>
        <v>0</v>
      </c>
      <c r="D10" s="17">
        <f>VariableCost!D10 * 1.16</f>
        <v>0</v>
      </c>
      <c r="E10" s="17">
        <f>VariableCost!E10 * 1.16</f>
        <v>0</v>
      </c>
      <c r="F10" s="17">
        <f>VariableCost!F10 * 1.16</f>
        <v>0</v>
      </c>
      <c r="G10" s="17">
        <f>VariableCost!G10 * 1.16</f>
        <v>0</v>
      </c>
      <c r="H10" s="18">
        <f>VariableCost!H10 * 1.16</f>
        <v>0</v>
      </c>
      <c r="I10" s="18">
        <f>VariableCost!I10 * 1.16</f>
        <v>0</v>
      </c>
      <c r="J10" s="18">
        <f>VariableCost!J10 * 1.16</f>
        <v>0</v>
      </c>
      <c r="K10" s="18">
        <f>VariableCost!K10 * 1.16</f>
        <v>0</v>
      </c>
      <c r="L10" s="18">
        <f>VariableCost!L10 * 1.16</f>
        <v>0</v>
      </c>
      <c r="M10" s="18">
        <f>VariableCost!M10 * 1.16</f>
        <v>0</v>
      </c>
      <c r="N10" s="18">
        <f>VariableCost!N10 * 1.16</f>
        <v>0</v>
      </c>
      <c r="O10" s="18">
        <f>VariableCost!O10 * 1.16</f>
        <v>0</v>
      </c>
      <c r="P10" s="18">
        <f>VariableCost!P10 * 1.16</f>
        <v>0</v>
      </c>
      <c r="Q10" s="18">
        <f>VariableCost!Q10 * 1.16</f>
        <v>0</v>
      </c>
      <c r="R10" s="18">
        <f>VariableCost!R10 * 1.16</f>
        <v>0</v>
      </c>
      <c r="S10" s="18">
        <f>VariableCost!S10 * 1.16</f>
        <v>0</v>
      </c>
      <c r="T10" s="18">
        <f>VariableCost!T10 * 1.16</f>
        <v>0</v>
      </c>
      <c r="U10" s="18">
        <f>VariableCost!U10 * 1.16</f>
        <v>0</v>
      </c>
      <c r="V10" s="18">
        <f>VariableCost!V10 * 1.16</f>
        <v>0</v>
      </c>
      <c r="W10" s="18">
        <f>VariableCost!W10 * 1.16</f>
        <v>0</v>
      </c>
      <c r="X10" s="18">
        <f>VariableCost!X10 * 1.16</f>
        <v>0</v>
      </c>
      <c r="Y10" s="18">
        <f>VariableCost!Y10 * 1.16</f>
        <v>0</v>
      </c>
      <c r="Z10" s="18">
        <f>VariableCost!Z10 * 1.16</f>
        <v>0</v>
      </c>
      <c r="AA10" s="18">
        <f>VariableCost!AA10 * 1.16</f>
        <v>0</v>
      </c>
      <c r="AB10" s="18">
        <f>VariableCost!AB10 * 1.16</f>
        <v>0</v>
      </c>
      <c r="AC10" s="18">
        <f>VariableCost!AC10 * 1.16</f>
        <v>0</v>
      </c>
      <c r="AD10" s="18">
        <f>VariableCost!AD10 * 1.16</f>
        <v>0</v>
      </c>
      <c r="AE10" s="18">
        <f>VariableCost!AE10 * 1.16</f>
        <v>0</v>
      </c>
      <c r="AF10" s="18">
        <f>VariableCost!AF10 * 1.16</f>
        <v>0</v>
      </c>
      <c r="AG10" s="18">
        <f>VariableCost!AG10 * 1.16</f>
        <v>0</v>
      </c>
      <c r="AH10" s="18">
        <f>VariableCost!AH10 * 1.16</f>
        <v>0</v>
      </c>
      <c r="AI10" s="18">
        <f>VariableCost!AI10 * 1.16</f>
        <v>0</v>
      </c>
      <c r="AJ10" s="18">
        <f>VariableCost!AJ10 * 1.16</f>
        <v>0</v>
      </c>
      <c r="AK10" s="18">
        <f>VariableCost!AK10 * 1.16</f>
        <v>0</v>
      </c>
      <c r="AL10" s="17">
        <f>VariableCost!AL10 * 1.16</f>
        <v>0</v>
      </c>
      <c r="AM10" s="17">
        <f>VariableCost!AM10 * 1.16</f>
        <v>0</v>
      </c>
      <c r="AN10" s="17">
        <f>VariableCost!AN10 * 1.16</f>
        <v>0</v>
      </c>
      <c r="AO10" s="17">
        <f>VariableCost!AO10 * 1.16</f>
        <v>0</v>
      </c>
      <c r="AP10" s="17">
        <f>VariableCost!AP10 * 1.16</f>
        <v>0</v>
      </c>
      <c r="AQ10" s="17">
        <f>VariableCost!AQ10 * 1.16</f>
        <v>0</v>
      </c>
      <c r="AR10" s="17">
        <f>VariableCost!AR10 * 1.16</f>
        <v>0</v>
      </c>
      <c r="AS10" s="17">
        <f>VariableCost!AS10 * 1.16</f>
        <v>0</v>
      </c>
      <c r="AT10" s="17">
        <f>VariableCost!AT10 * 1.16</f>
        <v>0</v>
      </c>
      <c r="AU10" s="77">
        <f>VariableCost!AU10 * 1.16</f>
        <v>0</v>
      </c>
      <c r="AV10" s="114" t="s">
        <v>107</v>
      </c>
    </row>
    <row r="11" spans="1:48" ht="18.75" customHeight="1" x14ac:dyDescent="0.3">
      <c r="A11" s="133" t="s">
        <v>176</v>
      </c>
      <c r="B11" s="79">
        <f>VariableCost!B11 * 1.16</f>
        <v>0</v>
      </c>
      <c r="C11" s="17">
        <f>VariableCost!C11 * 1.16</f>
        <v>0</v>
      </c>
      <c r="D11" s="17">
        <f>VariableCost!D11 * 1.16</f>
        <v>0</v>
      </c>
      <c r="E11" s="17">
        <f>VariableCost!E11 * 1.16</f>
        <v>0</v>
      </c>
      <c r="F11" s="17">
        <f>VariableCost!F11 * 1.16</f>
        <v>0</v>
      </c>
      <c r="G11" s="17">
        <f>VariableCost!G11 * 1.16</f>
        <v>0</v>
      </c>
      <c r="H11" s="18">
        <f>VariableCost!H11 * 1.16</f>
        <v>0</v>
      </c>
      <c r="I11" s="18">
        <f>VariableCost!I11 * 1.16</f>
        <v>0</v>
      </c>
      <c r="J11" s="18">
        <f>VariableCost!J11 * 1.16</f>
        <v>0</v>
      </c>
      <c r="K11" s="18">
        <f>VariableCost!K11 * 1.16</f>
        <v>0</v>
      </c>
      <c r="L11" s="18">
        <f>VariableCost!L11 * 1.16</f>
        <v>0</v>
      </c>
      <c r="M11" s="18">
        <f>VariableCost!M11 * 1.16</f>
        <v>0</v>
      </c>
      <c r="N11" s="18">
        <f>VariableCost!N11 * 1.16</f>
        <v>0</v>
      </c>
      <c r="O11" s="18">
        <f>VariableCost!O11 * 1.16</f>
        <v>0</v>
      </c>
      <c r="P11" s="18">
        <f>VariableCost!P11 * 1.16</f>
        <v>0</v>
      </c>
      <c r="Q11" s="18">
        <f>VariableCost!Q11 * 1.16</f>
        <v>0</v>
      </c>
      <c r="R11" s="18">
        <f>VariableCost!R11 * 1.16</f>
        <v>0</v>
      </c>
      <c r="S11" s="18">
        <f>VariableCost!S11 * 1.16</f>
        <v>0</v>
      </c>
      <c r="T11" s="18">
        <f>VariableCost!T11 * 1.16</f>
        <v>0</v>
      </c>
      <c r="U11" s="18">
        <f>VariableCost!U11 * 1.16</f>
        <v>0</v>
      </c>
      <c r="V11" s="18">
        <f>VariableCost!V11 * 1.16</f>
        <v>0</v>
      </c>
      <c r="W11" s="18">
        <f>VariableCost!W11 * 1.16</f>
        <v>0</v>
      </c>
      <c r="X11" s="18">
        <f>VariableCost!X11 * 1.16</f>
        <v>0</v>
      </c>
      <c r="Y11" s="18">
        <f>VariableCost!Y11 * 1.16</f>
        <v>0</v>
      </c>
      <c r="Z11" s="18">
        <f>VariableCost!Z11 * 1.16</f>
        <v>0</v>
      </c>
      <c r="AA11" s="18">
        <f>VariableCost!AA11 * 1.16</f>
        <v>0</v>
      </c>
      <c r="AB11" s="18">
        <f>VariableCost!AB11 * 1.16</f>
        <v>0</v>
      </c>
      <c r="AC11" s="18">
        <f>VariableCost!AC11 * 1.16</f>
        <v>0</v>
      </c>
      <c r="AD11" s="18">
        <f>VariableCost!AD11 * 1.16</f>
        <v>0</v>
      </c>
      <c r="AE11" s="18">
        <f>VariableCost!AE11 * 1.16</f>
        <v>0</v>
      </c>
      <c r="AF11" s="18">
        <f>VariableCost!AF11 * 1.16</f>
        <v>0</v>
      </c>
      <c r="AG11" s="18">
        <f>VariableCost!AG11 * 1.16</f>
        <v>0</v>
      </c>
      <c r="AH11" s="18">
        <f>VariableCost!AH11 * 1.16</f>
        <v>0</v>
      </c>
      <c r="AI11" s="18">
        <f>VariableCost!AI11 * 1.16</f>
        <v>0</v>
      </c>
      <c r="AJ11" s="18">
        <f>VariableCost!AJ11 * 1.16</f>
        <v>0</v>
      </c>
      <c r="AK11" s="18">
        <f>VariableCost!AK11 * 1.16</f>
        <v>0</v>
      </c>
      <c r="AL11" s="17">
        <f>VariableCost!AL11 * 1.16</f>
        <v>0</v>
      </c>
      <c r="AM11" s="17">
        <f>VariableCost!AM11 * 1.16</f>
        <v>0</v>
      </c>
      <c r="AN11" s="17">
        <f>VariableCost!AN11 * 1.16</f>
        <v>0</v>
      </c>
      <c r="AO11" s="17">
        <f>VariableCost!AO11 * 1.16</f>
        <v>0</v>
      </c>
      <c r="AP11" s="17">
        <f>VariableCost!AP11 * 1.16</f>
        <v>0</v>
      </c>
      <c r="AQ11" s="17">
        <f>VariableCost!AQ11 * 1.16</f>
        <v>0</v>
      </c>
      <c r="AR11" s="17">
        <f>VariableCost!AR11 * 1.16</f>
        <v>0</v>
      </c>
      <c r="AS11" s="17">
        <f>VariableCost!AS11 * 1.16</f>
        <v>0</v>
      </c>
      <c r="AT11" s="17">
        <f>VariableCost!AT11 * 1.16</f>
        <v>0</v>
      </c>
      <c r="AU11" s="77">
        <f>VariableCost!AU11 * 1.16</f>
        <v>0</v>
      </c>
      <c r="AV11" s="114" t="s">
        <v>107</v>
      </c>
    </row>
    <row r="12" spans="1:48" ht="18.75" customHeight="1" thickBot="1" x14ac:dyDescent="0.35">
      <c r="A12" s="81" t="s">
        <v>177</v>
      </c>
      <c r="B12" s="291">
        <f>VariableCost!B12 * 1.16</f>
        <v>0</v>
      </c>
      <c r="C12" s="288">
        <f>VariableCost!C12 * 1.16</f>
        <v>0</v>
      </c>
      <c r="D12" s="288">
        <f>VariableCost!D12 * 1.16</f>
        <v>0</v>
      </c>
      <c r="E12" s="288">
        <f>VariableCost!E12 * 1.16</f>
        <v>0</v>
      </c>
      <c r="F12" s="288">
        <f>VariableCost!F12 * 1.16</f>
        <v>0</v>
      </c>
      <c r="G12" s="288">
        <f>VariableCost!G12 * 1.16</f>
        <v>0</v>
      </c>
      <c r="H12" s="288">
        <f>VariableCost!H12 * 1.16</f>
        <v>0</v>
      </c>
      <c r="I12" s="288">
        <f>VariableCost!I12 * 1.16</f>
        <v>0</v>
      </c>
      <c r="J12" s="288">
        <f>VariableCost!J12 * 1.16</f>
        <v>0</v>
      </c>
      <c r="K12" s="288">
        <f>VariableCost!K12 * 1.16</f>
        <v>0</v>
      </c>
      <c r="L12" s="288">
        <f>VariableCost!L12 * 1.16</f>
        <v>0</v>
      </c>
      <c r="M12" s="288">
        <f>VariableCost!M12 * 1.16</f>
        <v>0</v>
      </c>
      <c r="N12" s="288">
        <f>VariableCost!N12 * 1.16</f>
        <v>0</v>
      </c>
      <c r="O12" s="288">
        <f>VariableCost!O12 * 1.16</f>
        <v>0</v>
      </c>
      <c r="P12" s="288">
        <f>VariableCost!P12 * 1.16</f>
        <v>0</v>
      </c>
      <c r="Q12" s="288">
        <f>VariableCost!Q12 * 1.16</f>
        <v>0</v>
      </c>
      <c r="R12" s="288">
        <f>VariableCost!R12 * 1.16</f>
        <v>0</v>
      </c>
      <c r="S12" s="288">
        <f>VariableCost!S12 * 1.16</f>
        <v>0</v>
      </c>
      <c r="T12" s="288">
        <f>VariableCost!T12 * 1.16</f>
        <v>0</v>
      </c>
      <c r="U12" s="288">
        <f>VariableCost!U12 * 1.16</f>
        <v>0</v>
      </c>
      <c r="V12" s="288">
        <f>VariableCost!V12 * 1.16</f>
        <v>0</v>
      </c>
      <c r="W12" s="288">
        <f>VariableCost!W12 * 1.16</f>
        <v>0</v>
      </c>
      <c r="X12" s="288">
        <f>VariableCost!X12 * 1.16</f>
        <v>0</v>
      </c>
      <c r="Y12" s="288">
        <f>VariableCost!Y12 * 1.16</f>
        <v>0</v>
      </c>
      <c r="Z12" s="288">
        <f>VariableCost!Z12 * 1.16</f>
        <v>0</v>
      </c>
      <c r="AA12" s="288">
        <f>VariableCost!AA12 * 1.16</f>
        <v>0</v>
      </c>
      <c r="AB12" s="288">
        <f>VariableCost!AB12 * 1.16</f>
        <v>0</v>
      </c>
      <c r="AC12" s="288">
        <f>VariableCost!AC12 * 1.16</f>
        <v>0</v>
      </c>
      <c r="AD12" s="288">
        <f>VariableCost!AD12 * 1.16</f>
        <v>0</v>
      </c>
      <c r="AE12" s="288">
        <f>VariableCost!AE12 * 1.16</f>
        <v>0</v>
      </c>
      <c r="AF12" s="288">
        <f>VariableCost!AF12 * 1.16</f>
        <v>0</v>
      </c>
      <c r="AG12" s="288">
        <f>VariableCost!AG12 * 1.16</f>
        <v>0</v>
      </c>
      <c r="AH12" s="288">
        <f>VariableCost!AH12 * 1.16</f>
        <v>0</v>
      </c>
      <c r="AI12" s="288">
        <f>VariableCost!AI12 * 1.16</f>
        <v>0</v>
      </c>
      <c r="AJ12" s="288">
        <f>VariableCost!AJ12 * 1.16</f>
        <v>0</v>
      </c>
      <c r="AK12" s="288">
        <f>VariableCost!AK12 * 1.16</f>
        <v>0</v>
      </c>
      <c r="AL12" s="288">
        <f>VariableCost!AL12 * 1.16</f>
        <v>0</v>
      </c>
      <c r="AM12" s="288">
        <f>VariableCost!AM12 * 1.16</f>
        <v>0</v>
      </c>
      <c r="AN12" s="288">
        <f>VariableCost!AN12 * 1.16</f>
        <v>0</v>
      </c>
      <c r="AO12" s="288">
        <f>VariableCost!AO12 * 1.16</f>
        <v>0</v>
      </c>
      <c r="AP12" s="288">
        <f>VariableCost!AP12 * 1.16</f>
        <v>0</v>
      </c>
      <c r="AQ12" s="288">
        <f>VariableCost!AQ12 * 1.16</f>
        <v>0</v>
      </c>
      <c r="AR12" s="288">
        <f>VariableCost!AR12 * 1.16</f>
        <v>0</v>
      </c>
      <c r="AS12" s="288">
        <f>VariableCost!AS12 * 1.16</f>
        <v>0</v>
      </c>
      <c r="AT12" s="288">
        <f>VariableCost!AT12 * 1.16</f>
        <v>0</v>
      </c>
      <c r="AU12" s="292">
        <f>VariableCost!AU12 * 1.16</f>
        <v>0</v>
      </c>
      <c r="AV12" s="70" t="s">
        <v>182</v>
      </c>
    </row>
    <row r="13" spans="1:48" ht="18.75" customHeight="1" x14ac:dyDescent="0.3">
      <c r="A13" s="132" t="s">
        <v>183</v>
      </c>
      <c r="B13" s="100">
        <f>VariableCost!B13 * 1.16</f>
        <v>0</v>
      </c>
      <c r="C13" s="101">
        <f>VariableCost!C13 * 1.16</f>
        <v>0</v>
      </c>
      <c r="D13" s="101">
        <f>VariableCost!D13 * 1.16</f>
        <v>0</v>
      </c>
      <c r="E13" s="101">
        <f>VariableCost!E13 * 1.16</f>
        <v>0</v>
      </c>
      <c r="F13" s="101">
        <f>VariableCost!F13 * 1.16</f>
        <v>0</v>
      </c>
      <c r="G13" s="101">
        <f>VariableCost!G13 * 1.16</f>
        <v>0</v>
      </c>
      <c r="H13" s="91">
        <f>VariableCost!H13 * 1.16</f>
        <v>0</v>
      </c>
      <c r="I13" s="91">
        <f>VariableCost!I13 * 1.16</f>
        <v>0</v>
      </c>
      <c r="J13" s="91">
        <f>VariableCost!J13 * 1.16</f>
        <v>0</v>
      </c>
      <c r="K13" s="91">
        <f>VariableCost!K13 * 1.16</f>
        <v>0</v>
      </c>
      <c r="L13" s="91">
        <f>VariableCost!L13 * 1.16</f>
        <v>0</v>
      </c>
      <c r="M13" s="91">
        <f>VariableCost!M13 * 1.16</f>
        <v>0</v>
      </c>
      <c r="N13" s="91">
        <f>VariableCost!N13 * 1.16</f>
        <v>0</v>
      </c>
      <c r="O13" s="91">
        <f>VariableCost!O13 * 1.16</f>
        <v>0</v>
      </c>
      <c r="P13" s="91">
        <f>VariableCost!P13 * 1.16</f>
        <v>0</v>
      </c>
      <c r="Q13" s="91">
        <f>VariableCost!Q13 * 1.16</f>
        <v>0</v>
      </c>
      <c r="R13" s="91">
        <f>VariableCost!R13 * 1.16</f>
        <v>0</v>
      </c>
      <c r="S13" s="91">
        <f>VariableCost!S13 * 1.16</f>
        <v>0</v>
      </c>
      <c r="T13" s="91">
        <f>VariableCost!T13 * 1.16</f>
        <v>0</v>
      </c>
      <c r="U13" s="91">
        <f>VariableCost!U13 * 1.16</f>
        <v>0</v>
      </c>
      <c r="V13" s="91">
        <f>VariableCost!V13 * 1.16</f>
        <v>0</v>
      </c>
      <c r="W13" s="91">
        <f>VariableCost!W13 * 1.16</f>
        <v>0</v>
      </c>
      <c r="X13" s="91">
        <f>VariableCost!X13 * 1.16</f>
        <v>0</v>
      </c>
      <c r="Y13" s="91">
        <f>VariableCost!Y13 * 1.16</f>
        <v>0</v>
      </c>
      <c r="Z13" s="91">
        <f>VariableCost!Z13 * 1.16</f>
        <v>0</v>
      </c>
      <c r="AA13" s="91">
        <f>VariableCost!AA13 * 1.16</f>
        <v>0</v>
      </c>
      <c r="AB13" s="91">
        <f>VariableCost!AB13 * 1.16</f>
        <v>0</v>
      </c>
      <c r="AC13" s="91">
        <f>VariableCost!AC13 * 1.16</f>
        <v>0</v>
      </c>
      <c r="AD13" s="91">
        <f>VariableCost!AD13 * 1.16</f>
        <v>0</v>
      </c>
      <c r="AE13" s="91">
        <f>VariableCost!AE13 * 1.16</f>
        <v>0</v>
      </c>
      <c r="AF13" s="91">
        <f>VariableCost!AF13 * 1.16</f>
        <v>0</v>
      </c>
      <c r="AG13" s="91">
        <f>VariableCost!AG13 * 1.16</f>
        <v>0</v>
      </c>
      <c r="AH13" s="91">
        <f>VariableCost!AH13 * 1.16</f>
        <v>0</v>
      </c>
      <c r="AI13" s="91">
        <f>VariableCost!AI13 * 1.16</f>
        <v>0</v>
      </c>
      <c r="AJ13" s="91">
        <f>VariableCost!AJ13 * 1.16</f>
        <v>0</v>
      </c>
      <c r="AK13" s="91">
        <f>VariableCost!AK13 * 1.16</f>
        <v>0</v>
      </c>
      <c r="AL13" s="101">
        <f>VariableCost!AL13 * 1.16</f>
        <v>0</v>
      </c>
      <c r="AM13" s="101">
        <f>VariableCost!AM13 * 1.16</f>
        <v>0</v>
      </c>
      <c r="AN13" s="101">
        <f>VariableCost!AN13 * 1.16</f>
        <v>0</v>
      </c>
      <c r="AO13" s="101">
        <f>VariableCost!AO13 * 1.16</f>
        <v>0</v>
      </c>
      <c r="AP13" s="101">
        <f>VariableCost!AP13 * 1.16</f>
        <v>0</v>
      </c>
      <c r="AQ13" s="101">
        <f>VariableCost!AQ13 * 1.16</f>
        <v>0</v>
      </c>
      <c r="AR13" s="101">
        <f>VariableCost!AR13 * 1.16</f>
        <v>0</v>
      </c>
      <c r="AS13" s="101">
        <f>VariableCost!AS13 * 1.16</f>
        <v>0</v>
      </c>
      <c r="AT13" s="101">
        <f>VariableCost!AT13 * 1.16</f>
        <v>0</v>
      </c>
      <c r="AU13" s="102">
        <f>VariableCost!AU13 * 1.16</f>
        <v>0</v>
      </c>
      <c r="AV13" s="112" t="s">
        <v>168</v>
      </c>
    </row>
    <row r="14" spans="1:48" ht="18.75" customHeight="1" thickBot="1" x14ac:dyDescent="0.35">
      <c r="A14" s="134" t="s">
        <v>179</v>
      </c>
      <c r="B14" s="103">
        <f>VariableCost!B14 * 1.16</f>
        <v>0.12874175545408414</v>
      </c>
      <c r="C14" s="104">
        <f>VariableCost!C14 * 1.16</f>
        <v>0.12874175545408414</v>
      </c>
      <c r="D14" s="104">
        <f>VariableCost!D14 * 1.16</f>
        <v>0.12874175545408414</v>
      </c>
      <c r="E14" s="104">
        <f>VariableCost!E14 * 1.16</f>
        <v>0.12874175545408414</v>
      </c>
      <c r="F14" s="104">
        <f>VariableCost!F14 * 1.16</f>
        <v>0.12874175545408414</v>
      </c>
      <c r="G14" s="104">
        <f>VariableCost!G14 * 1.16</f>
        <v>0.12874175545408414</v>
      </c>
      <c r="H14" s="93">
        <f>VariableCost!H14 * 1.16</f>
        <v>0.12874175545408414</v>
      </c>
      <c r="I14" s="93">
        <f>VariableCost!I14 * 1.16</f>
        <v>0.12874175545408414</v>
      </c>
      <c r="J14" s="93">
        <f>VariableCost!J14 * 1.16</f>
        <v>0.12874175545408414</v>
      </c>
      <c r="K14" s="93">
        <f>VariableCost!K14 * 1.16</f>
        <v>0.12874175545408414</v>
      </c>
      <c r="L14" s="93">
        <f>VariableCost!L14 * 1.16</f>
        <v>0.12874175545408414</v>
      </c>
      <c r="M14" s="93">
        <f>VariableCost!M14 * 1.16</f>
        <v>0.12874175545408414</v>
      </c>
      <c r="N14" s="93">
        <f>VariableCost!N14 * 1.16</f>
        <v>0.12874175545408414</v>
      </c>
      <c r="O14" s="93">
        <f>VariableCost!O14 * 1.16</f>
        <v>0.12874175545408414</v>
      </c>
      <c r="P14" s="93">
        <f>VariableCost!P14 * 1.16</f>
        <v>0.12874175545408414</v>
      </c>
      <c r="Q14" s="93">
        <f>VariableCost!Q14 * 1.16</f>
        <v>0.12874175545408414</v>
      </c>
      <c r="R14" s="93">
        <f>VariableCost!R14 * 1.16</f>
        <v>0.12874175545408414</v>
      </c>
      <c r="S14" s="93">
        <f>VariableCost!S14 * 1.16</f>
        <v>0.12874175545408414</v>
      </c>
      <c r="T14" s="93">
        <f>VariableCost!T14 * 1.16</f>
        <v>0.12874175545408414</v>
      </c>
      <c r="U14" s="93">
        <f>VariableCost!U14 * 1.16</f>
        <v>0.12874175545408414</v>
      </c>
      <c r="V14" s="93">
        <f>VariableCost!V14 * 1.16</f>
        <v>0.12874175545408414</v>
      </c>
      <c r="W14" s="93">
        <f>VariableCost!W14 * 1.16</f>
        <v>0.12874175545408414</v>
      </c>
      <c r="X14" s="93">
        <f>VariableCost!X14 * 1.16</f>
        <v>0.12874175545408414</v>
      </c>
      <c r="Y14" s="93">
        <f>VariableCost!Y14 * 1.16</f>
        <v>0.12874175545408414</v>
      </c>
      <c r="Z14" s="93">
        <f>VariableCost!Z14 * 1.16</f>
        <v>0.12874175545408414</v>
      </c>
      <c r="AA14" s="93">
        <f>VariableCost!AA14 * 1.16</f>
        <v>0.12874175545408414</v>
      </c>
      <c r="AB14" s="93">
        <f>VariableCost!AB14 * 1.16</f>
        <v>0.12874175545408414</v>
      </c>
      <c r="AC14" s="93">
        <f>VariableCost!AC14 * 1.16</f>
        <v>0.12874175545408414</v>
      </c>
      <c r="AD14" s="93">
        <f>VariableCost!AD14 * 1.16</f>
        <v>0.12874175545408414</v>
      </c>
      <c r="AE14" s="93">
        <f>VariableCost!AE14 * 1.16</f>
        <v>0.12874175545408414</v>
      </c>
      <c r="AF14" s="93">
        <f>VariableCost!AF14 * 1.16</f>
        <v>0.12874175545408414</v>
      </c>
      <c r="AG14" s="93">
        <f>VariableCost!AG14 * 1.16</f>
        <v>0.12874175545408414</v>
      </c>
      <c r="AH14" s="93">
        <f>VariableCost!AH14 * 1.16</f>
        <v>0.12874175545408414</v>
      </c>
      <c r="AI14" s="93">
        <f>VariableCost!AI14 * 1.16</f>
        <v>0.12874175545408414</v>
      </c>
      <c r="AJ14" s="93">
        <f>VariableCost!AJ14 * 1.16</f>
        <v>0.12874175545408414</v>
      </c>
      <c r="AK14" s="93">
        <f>VariableCost!AK14 * 1.16</f>
        <v>0.12874175545408414</v>
      </c>
      <c r="AL14" s="104">
        <f>VariableCost!AL14 * 1.16</f>
        <v>0.12874175545408414</v>
      </c>
      <c r="AM14" s="104">
        <f>VariableCost!AM14 * 1.16</f>
        <v>0.12874175545408414</v>
      </c>
      <c r="AN14" s="104">
        <f>VariableCost!AN14 * 1.16</f>
        <v>0.12874175545408414</v>
      </c>
      <c r="AO14" s="104">
        <f>VariableCost!AO14 * 1.16</f>
        <v>0.12874175545408414</v>
      </c>
      <c r="AP14" s="104">
        <f>VariableCost!AP14 * 1.16</f>
        <v>0.12874175545408414</v>
      </c>
      <c r="AQ14" s="104">
        <f>VariableCost!AQ14 * 1.16</f>
        <v>0.12874175545408414</v>
      </c>
      <c r="AR14" s="104">
        <f>VariableCost!AR14 * 1.16</f>
        <v>0.12874175545408414</v>
      </c>
      <c r="AS14" s="104">
        <f>VariableCost!AS14 * 1.16</f>
        <v>0.12874175545408414</v>
      </c>
      <c r="AT14" s="104">
        <f>VariableCost!AT14 * 1.16</f>
        <v>0.12874175545408414</v>
      </c>
      <c r="AU14" s="105">
        <f>VariableCost!AU14 * 1.16</f>
        <v>0.12874175545408414</v>
      </c>
      <c r="AV14" s="70" t="s">
        <v>121</v>
      </c>
    </row>
    <row r="15" spans="1:48" ht="18.75" customHeight="1" x14ac:dyDescent="0.3">
      <c r="A15" s="132" t="s">
        <v>112</v>
      </c>
      <c r="B15" s="100">
        <f>VariableCost!B15 * 1.16</f>
        <v>0</v>
      </c>
      <c r="C15" s="101">
        <f>VariableCost!C15 * 1.16</f>
        <v>0</v>
      </c>
      <c r="D15" s="101">
        <f>VariableCost!D15 * 1.16</f>
        <v>0</v>
      </c>
      <c r="E15" s="101">
        <f>VariableCost!E15 * 1.16</f>
        <v>0</v>
      </c>
      <c r="F15" s="101">
        <f>VariableCost!F15 * 1.16</f>
        <v>0</v>
      </c>
      <c r="G15" s="101">
        <f>VariableCost!G15 * 1.16</f>
        <v>0</v>
      </c>
      <c r="H15" s="101">
        <f>VariableCost!H15 * 1.16</f>
        <v>0</v>
      </c>
      <c r="I15" s="101">
        <f>VariableCost!I15 * 1.16</f>
        <v>0</v>
      </c>
      <c r="J15" s="101">
        <f>VariableCost!J15 * 1.16</f>
        <v>0</v>
      </c>
      <c r="K15" s="101">
        <f>VariableCost!K15 * 1.16</f>
        <v>0</v>
      </c>
      <c r="L15" s="101">
        <f>VariableCost!L15 * 1.16</f>
        <v>0</v>
      </c>
      <c r="M15" s="101">
        <f>VariableCost!M15 * 1.16</f>
        <v>0</v>
      </c>
      <c r="N15" s="101">
        <f>VariableCost!N15 * 1.16</f>
        <v>0</v>
      </c>
      <c r="O15" s="101">
        <f>VariableCost!O15 * 1.16</f>
        <v>0</v>
      </c>
      <c r="P15" s="101">
        <f>VariableCost!P15 * 1.16</f>
        <v>0</v>
      </c>
      <c r="Q15" s="101">
        <f>VariableCost!Q15 * 1.16</f>
        <v>0</v>
      </c>
      <c r="R15" s="101">
        <f>VariableCost!R15 * 1.16</f>
        <v>0</v>
      </c>
      <c r="S15" s="101">
        <f>VariableCost!S15 * 1.16</f>
        <v>0</v>
      </c>
      <c r="T15" s="101">
        <f>VariableCost!T15 * 1.16</f>
        <v>0</v>
      </c>
      <c r="U15" s="101">
        <f>VariableCost!U15 * 1.16</f>
        <v>0</v>
      </c>
      <c r="V15" s="101">
        <f>VariableCost!V15 * 1.16</f>
        <v>0</v>
      </c>
      <c r="W15" s="101">
        <f>VariableCost!W15 * 1.16</f>
        <v>0</v>
      </c>
      <c r="X15" s="101">
        <f>VariableCost!X15 * 1.16</f>
        <v>0</v>
      </c>
      <c r="Y15" s="101">
        <f>VariableCost!Y15 * 1.16</f>
        <v>0</v>
      </c>
      <c r="Z15" s="101">
        <f>VariableCost!Z15 * 1.16</f>
        <v>0</v>
      </c>
      <c r="AA15" s="101">
        <f>VariableCost!AA15 * 1.16</f>
        <v>0</v>
      </c>
      <c r="AB15" s="101">
        <f>VariableCost!AB15 * 1.16</f>
        <v>0</v>
      </c>
      <c r="AC15" s="101">
        <f>VariableCost!AC15 * 1.16</f>
        <v>0</v>
      </c>
      <c r="AD15" s="101">
        <f>VariableCost!AD15 * 1.16</f>
        <v>0</v>
      </c>
      <c r="AE15" s="101">
        <f>VariableCost!AE15 * 1.16</f>
        <v>0</v>
      </c>
      <c r="AF15" s="101">
        <f>VariableCost!AF15 * 1.16</f>
        <v>0</v>
      </c>
      <c r="AG15" s="101">
        <f>VariableCost!AG15 * 1.16</f>
        <v>0</v>
      </c>
      <c r="AH15" s="101">
        <f>VariableCost!AH15 * 1.16</f>
        <v>0</v>
      </c>
      <c r="AI15" s="101">
        <f>VariableCost!AI15 * 1.16</f>
        <v>0</v>
      </c>
      <c r="AJ15" s="101">
        <f>VariableCost!AJ15 * 1.16</f>
        <v>0</v>
      </c>
      <c r="AK15" s="101">
        <f>VariableCost!AK15 * 1.16</f>
        <v>0</v>
      </c>
      <c r="AL15" s="101">
        <f>VariableCost!AL15 * 1.16</f>
        <v>0</v>
      </c>
      <c r="AM15" s="101">
        <f>VariableCost!AM15 * 1.16</f>
        <v>0</v>
      </c>
      <c r="AN15" s="101">
        <f>VariableCost!AN15 * 1.16</f>
        <v>0</v>
      </c>
      <c r="AO15" s="101">
        <f>VariableCost!AO15 * 1.16</f>
        <v>0</v>
      </c>
      <c r="AP15" s="101">
        <f>VariableCost!AP15 * 1.16</f>
        <v>0</v>
      </c>
      <c r="AQ15" s="101">
        <f>VariableCost!AQ15 * 1.16</f>
        <v>0</v>
      </c>
      <c r="AR15" s="101">
        <f>VariableCost!AR15 * 1.16</f>
        <v>0</v>
      </c>
      <c r="AS15" s="101">
        <f>VariableCost!AS15 * 1.16</f>
        <v>0</v>
      </c>
      <c r="AT15" s="101">
        <f>VariableCost!AT15 * 1.16</f>
        <v>0</v>
      </c>
      <c r="AU15" s="102">
        <f>VariableCost!AU15 * 1.16</f>
        <v>0</v>
      </c>
      <c r="AV15" s="112" t="s">
        <v>181</v>
      </c>
    </row>
    <row r="16" spans="1:48" ht="18.75" customHeight="1" x14ac:dyDescent="0.3">
      <c r="A16" s="133" t="s">
        <v>113</v>
      </c>
      <c r="B16" s="79">
        <f>VariableCost!B16 * 1.16</f>
        <v>0</v>
      </c>
      <c r="C16" s="17">
        <f>VariableCost!C16 * 1.16</f>
        <v>0</v>
      </c>
      <c r="D16" s="17">
        <f>VariableCost!D16 * 1.16</f>
        <v>0</v>
      </c>
      <c r="E16" s="17">
        <f>VariableCost!E16 * 1.16</f>
        <v>0</v>
      </c>
      <c r="F16" s="17">
        <f>VariableCost!F16 * 1.16</f>
        <v>0</v>
      </c>
      <c r="G16" s="17">
        <f>VariableCost!G16 * 1.16</f>
        <v>0</v>
      </c>
      <c r="H16" s="17">
        <f>VariableCost!H16 * 1.16</f>
        <v>0</v>
      </c>
      <c r="I16" s="17">
        <f>VariableCost!I16 * 1.16</f>
        <v>0</v>
      </c>
      <c r="J16" s="17">
        <f>VariableCost!J16 * 1.16</f>
        <v>0</v>
      </c>
      <c r="K16" s="17">
        <f>VariableCost!K16 * 1.16</f>
        <v>0</v>
      </c>
      <c r="L16" s="17">
        <f>VariableCost!L16 * 1.16</f>
        <v>0</v>
      </c>
      <c r="M16" s="17">
        <f>VariableCost!M16 * 1.16</f>
        <v>0</v>
      </c>
      <c r="N16" s="17">
        <f>VariableCost!N16 * 1.16</f>
        <v>0</v>
      </c>
      <c r="O16" s="17">
        <f>VariableCost!O16 * 1.16</f>
        <v>0</v>
      </c>
      <c r="P16" s="17">
        <f>VariableCost!P16 * 1.16</f>
        <v>0</v>
      </c>
      <c r="Q16" s="17">
        <f>VariableCost!Q16 * 1.16</f>
        <v>0</v>
      </c>
      <c r="R16" s="17">
        <f>VariableCost!R16 * 1.16</f>
        <v>0</v>
      </c>
      <c r="S16" s="17">
        <f>VariableCost!S16 * 1.16</f>
        <v>0</v>
      </c>
      <c r="T16" s="17">
        <f>VariableCost!T16 * 1.16</f>
        <v>0</v>
      </c>
      <c r="U16" s="17">
        <f>VariableCost!U16 * 1.16</f>
        <v>0</v>
      </c>
      <c r="V16" s="17">
        <f>VariableCost!V16 * 1.16</f>
        <v>0</v>
      </c>
      <c r="W16" s="17">
        <f>VariableCost!W16 * 1.16</f>
        <v>0</v>
      </c>
      <c r="X16" s="17">
        <f>VariableCost!X16 * 1.16</f>
        <v>0</v>
      </c>
      <c r="Y16" s="17">
        <f>VariableCost!Y16 * 1.16</f>
        <v>0</v>
      </c>
      <c r="Z16" s="17">
        <f>VariableCost!Z16 * 1.16</f>
        <v>0</v>
      </c>
      <c r="AA16" s="17">
        <f>VariableCost!AA16 * 1.16</f>
        <v>0</v>
      </c>
      <c r="AB16" s="17">
        <f>VariableCost!AB16 * 1.16</f>
        <v>0</v>
      </c>
      <c r="AC16" s="17">
        <f>VariableCost!AC16 * 1.16</f>
        <v>0</v>
      </c>
      <c r="AD16" s="17">
        <f>VariableCost!AD16 * 1.16</f>
        <v>0</v>
      </c>
      <c r="AE16" s="17">
        <f>VariableCost!AE16 * 1.16</f>
        <v>0</v>
      </c>
      <c r="AF16" s="17">
        <f>VariableCost!AF16 * 1.16</f>
        <v>0</v>
      </c>
      <c r="AG16" s="17">
        <f>VariableCost!AG16 * 1.16</f>
        <v>0</v>
      </c>
      <c r="AH16" s="17">
        <f>VariableCost!AH16 * 1.16</f>
        <v>0</v>
      </c>
      <c r="AI16" s="17">
        <f>VariableCost!AI16 * 1.16</f>
        <v>0</v>
      </c>
      <c r="AJ16" s="17">
        <f>VariableCost!AJ16 * 1.16</f>
        <v>0</v>
      </c>
      <c r="AK16" s="17">
        <f>VariableCost!AK16 * 1.16</f>
        <v>0</v>
      </c>
      <c r="AL16" s="17">
        <f>VariableCost!AL16 * 1.16</f>
        <v>0</v>
      </c>
      <c r="AM16" s="17">
        <f>VariableCost!AM16 * 1.16</f>
        <v>0</v>
      </c>
      <c r="AN16" s="17">
        <f>VariableCost!AN16 * 1.16</f>
        <v>0</v>
      </c>
      <c r="AO16" s="17">
        <f>VariableCost!AO16 * 1.16</f>
        <v>0</v>
      </c>
      <c r="AP16" s="17">
        <f>VariableCost!AP16 * 1.16</f>
        <v>0</v>
      </c>
      <c r="AQ16" s="17">
        <f>VariableCost!AQ16 * 1.16</f>
        <v>0</v>
      </c>
      <c r="AR16" s="17">
        <f>VariableCost!AR16 * 1.16</f>
        <v>0</v>
      </c>
      <c r="AS16" s="17">
        <f>VariableCost!AS16 * 1.16</f>
        <v>0</v>
      </c>
      <c r="AT16" s="17">
        <f>VariableCost!AT16 * 1.16</f>
        <v>0</v>
      </c>
      <c r="AU16" s="77">
        <f>VariableCost!AU16 * 1.16</f>
        <v>0</v>
      </c>
      <c r="AV16" s="114" t="s">
        <v>181</v>
      </c>
    </row>
    <row r="17" spans="1:48" ht="18.75" customHeight="1" x14ac:dyDescent="0.3">
      <c r="A17" s="133" t="s">
        <v>114</v>
      </c>
      <c r="B17" s="79">
        <f>VariableCost!B17 * 1.16</f>
        <v>0</v>
      </c>
      <c r="C17" s="17">
        <f>VariableCost!C17 * 1.16</f>
        <v>0</v>
      </c>
      <c r="D17" s="17">
        <f>VariableCost!D17 * 1.16</f>
        <v>0</v>
      </c>
      <c r="E17" s="17">
        <f>VariableCost!E17 * 1.16</f>
        <v>0</v>
      </c>
      <c r="F17" s="17">
        <f>VariableCost!F17 * 1.16</f>
        <v>0</v>
      </c>
      <c r="G17" s="17">
        <f>VariableCost!G17 * 1.16</f>
        <v>0</v>
      </c>
      <c r="H17" s="17">
        <f>VariableCost!H17 * 1.16</f>
        <v>0</v>
      </c>
      <c r="I17" s="17">
        <f>VariableCost!I17 * 1.16</f>
        <v>0</v>
      </c>
      <c r="J17" s="17">
        <f>VariableCost!J17 * 1.16</f>
        <v>0</v>
      </c>
      <c r="K17" s="17">
        <f>VariableCost!K17 * 1.16</f>
        <v>0</v>
      </c>
      <c r="L17" s="17">
        <f>VariableCost!L17 * 1.16</f>
        <v>0</v>
      </c>
      <c r="M17" s="17">
        <f>VariableCost!M17 * 1.16</f>
        <v>0</v>
      </c>
      <c r="N17" s="17">
        <f>VariableCost!N17 * 1.16</f>
        <v>0</v>
      </c>
      <c r="O17" s="17">
        <f>VariableCost!O17 * 1.16</f>
        <v>0</v>
      </c>
      <c r="P17" s="17">
        <f>VariableCost!P17 * 1.16</f>
        <v>0</v>
      </c>
      <c r="Q17" s="17">
        <f>VariableCost!Q17 * 1.16</f>
        <v>0</v>
      </c>
      <c r="R17" s="17">
        <f>VariableCost!R17 * 1.16</f>
        <v>0</v>
      </c>
      <c r="S17" s="17">
        <f>VariableCost!S17 * 1.16</f>
        <v>0</v>
      </c>
      <c r="T17" s="17">
        <f>VariableCost!T17 * 1.16</f>
        <v>0</v>
      </c>
      <c r="U17" s="17">
        <f>VariableCost!U17 * 1.16</f>
        <v>0</v>
      </c>
      <c r="V17" s="17">
        <f>VariableCost!V17 * 1.16</f>
        <v>0</v>
      </c>
      <c r="W17" s="17">
        <f>VariableCost!W17 * 1.16</f>
        <v>0</v>
      </c>
      <c r="X17" s="17">
        <f>VariableCost!X17 * 1.16</f>
        <v>0</v>
      </c>
      <c r="Y17" s="17">
        <f>VariableCost!Y17 * 1.16</f>
        <v>0</v>
      </c>
      <c r="Z17" s="17">
        <f>VariableCost!Z17 * 1.16</f>
        <v>0</v>
      </c>
      <c r="AA17" s="17">
        <f>VariableCost!AA17 * 1.16</f>
        <v>0</v>
      </c>
      <c r="AB17" s="17">
        <f>VariableCost!AB17 * 1.16</f>
        <v>0</v>
      </c>
      <c r="AC17" s="17">
        <f>VariableCost!AC17 * 1.16</f>
        <v>0</v>
      </c>
      <c r="AD17" s="17">
        <f>VariableCost!AD17 * 1.16</f>
        <v>0</v>
      </c>
      <c r="AE17" s="17">
        <f>VariableCost!AE17 * 1.16</f>
        <v>0</v>
      </c>
      <c r="AF17" s="17">
        <f>VariableCost!AF17 * 1.16</f>
        <v>0</v>
      </c>
      <c r="AG17" s="17">
        <f>VariableCost!AG17 * 1.16</f>
        <v>0</v>
      </c>
      <c r="AH17" s="17">
        <f>VariableCost!AH17 * 1.16</f>
        <v>0</v>
      </c>
      <c r="AI17" s="17">
        <f>VariableCost!AI17 * 1.16</f>
        <v>0</v>
      </c>
      <c r="AJ17" s="17">
        <f>VariableCost!AJ17 * 1.16</f>
        <v>0</v>
      </c>
      <c r="AK17" s="17">
        <f>VariableCost!AK17 * 1.16</f>
        <v>0</v>
      </c>
      <c r="AL17" s="17">
        <f>VariableCost!AL17 * 1.16</f>
        <v>0</v>
      </c>
      <c r="AM17" s="17">
        <f>VariableCost!AM17 * 1.16</f>
        <v>0</v>
      </c>
      <c r="AN17" s="17">
        <f>VariableCost!AN17 * 1.16</f>
        <v>0</v>
      </c>
      <c r="AO17" s="17">
        <f>VariableCost!AO17 * 1.16</f>
        <v>0</v>
      </c>
      <c r="AP17" s="17">
        <f>VariableCost!AP17 * 1.16</f>
        <v>0</v>
      </c>
      <c r="AQ17" s="17">
        <f>VariableCost!AQ17 * 1.16</f>
        <v>0</v>
      </c>
      <c r="AR17" s="17">
        <f>VariableCost!AR17 * 1.16</f>
        <v>0</v>
      </c>
      <c r="AS17" s="17">
        <f>VariableCost!AS17 * 1.16</f>
        <v>0</v>
      </c>
      <c r="AT17" s="17">
        <f>VariableCost!AT17 * 1.16</f>
        <v>0</v>
      </c>
      <c r="AU17" s="77">
        <f>VariableCost!AU17 * 1.16</f>
        <v>0</v>
      </c>
      <c r="AV17" s="114" t="s">
        <v>181</v>
      </c>
    </row>
    <row r="18" spans="1:48" ht="18.75" customHeight="1" x14ac:dyDescent="0.3">
      <c r="A18" s="133" t="s">
        <v>115</v>
      </c>
      <c r="B18" s="79">
        <f>VariableCost!B18 * 1.16</f>
        <v>0</v>
      </c>
      <c r="C18" s="17">
        <f>VariableCost!C18 * 1.16</f>
        <v>0</v>
      </c>
      <c r="D18" s="17">
        <f>VariableCost!D18 * 1.16</f>
        <v>0</v>
      </c>
      <c r="E18" s="17">
        <f>VariableCost!E18 * 1.16</f>
        <v>0</v>
      </c>
      <c r="F18" s="17">
        <f>VariableCost!F18 * 1.16</f>
        <v>0</v>
      </c>
      <c r="G18" s="17">
        <f>VariableCost!G18 * 1.16</f>
        <v>0</v>
      </c>
      <c r="H18" s="17">
        <f>VariableCost!H18 * 1.16</f>
        <v>0</v>
      </c>
      <c r="I18" s="17">
        <f>VariableCost!I18 * 1.16</f>
        <v>0</v>
      </c>
      <c r="J18" s="17">
        <f>VariableCost!J18 * 1.16</f>
        <v>0</v>
      </c>
      <c r="K18" s="17">
        <f>VariableCost!K18 * 1.16</f>
        <v>0</v>
      </c>
      <c r="L18" s="17">
        <f>VariableCost!L18 * 1.16</f>
        <v>0</v>
      </c>
      <c r="M18" s="17">
        <f>VariableCost!M18 * 1.16</f>
        <v>0</v>
      </c>
      <c r="N18" s="17">
        <f>VariableCost!N18 * 1.16</f>
        <v>0</v>
      </c>
      <c r="O18" s="17">
        <f>VariableCost!O18 * 1.16</f>
        <v>0</v>
      </c>
      <c r="P18" s="17">
        <f>VariableCost!P18 * 1.16</f>
        <v>0</v>
      </c>
      <c r="Q18" s="17">
        <f>VariableCost!Q18 * 1.16</f>
        <v>0</v>
      </c>
      <c r="R18" s="17">
        <f>VariableCost!R18 * 1.16</f>
        <v>0</v>
      </c>
      <c r="S18" s="17">
        <f>VariableCost!S18 * 1.16</f>
        <v>0</v>
      </c>
      <c r="T18" s="17">
        <f>VariableCost!T18 * 1.16</f>
        <v>0</v>
      </c>
      <c r="U18" s="17">
        <f>VariableCost!U18 * 1.16</f>
        <v>0</v>
      </c>
      <c r="V18" s="17">
        <f>VariableCost!V18 * 1.16</f>
        <v>0</v>
      </c>
      <c r="W18" s="17">
        <f>VariableCost!W18 * 1.16</f>
        <v>0</v>
      </c>
      <c r="X18" s="17">
        <f>VariableCost!X18 * 1.16</f>
        <v>0</v>
      </c>
      <c r="Y18" s="17">
        <f>VariableCost!Y18 * 1.16</f>
        <v>0</v>
      </c>
      <c r="Z18" s="17">
        <f>VariableCost!Z18 * 1.16</f>
        <v>0</v>
      </c>
      <c r="AA18" s="17">
        <f>VariableCost!AA18 * 1.16</f>
        <v>0</v>
      </c>
      <c r="AB18" s="17">
        <f>VariableCost!AB18 * 1.16</f>
        <v>0</v>
      </c>
      <c r="AC18" s="17">
        <f>VariableCost!AC18 * 1.16</f>
        <v>0</v>
      </c>
      <c r="AD18" s="17">
        <f>VariableCost!AD18 * 1.16</f>
        <v>0</v>
      </c>
      <c r="AE18" s="17">
        <f>VariableCost!AE18 * 1.16</f>
        <v>0</v>
      </c>
      <c r="AF18" s="17">
        <f>VariableCost!AF18 * 1.16</f>
        <v>0</v>
      </c>
      <c r="AG18" s="17">
        <f>VariableCost!AG18 * 1.16</f>
        <v>0</v>
      </c>
      <c r="AH18" s="17">
        <f>VariableCost!AH18 * 1.16</f>
        <v>0</v>
      </c>
      <c r="AI18" s="17">
        <f>VariableCost!AI18 * 1.16</f>
        <v>0</v>
      </c>
      <c r="AJ18" s="17">
        <f>VariableCost!AJ18 * 1.16</f>
        <v>0</v>
      </c>
      <c r="AK18" s="17">
        <f>VariableCost!AK18 * 1.16</f>
        <v>0</v>
      </c>
      <c r="AL18" s="17">
        <f>VariableCost!AL18 * 1.16</f>
        <v>0</v>
      </c>
      <c r="AM18" s="17">
        <f>VariableCost!AM18 * 1.16</f>
        <v>0</v>
      </c>
      <c r="AN18" s="17">
        <f>VariableCost!AN18 * 1.16</f>
        <v>0</v>
      </c>
      <c r="AO18" s="17">
        <f>VariableCost!AO18 * 1.16</f>
        <v>0</v>
      </c>
      <c r="AP18" s="17">
        <f>VariableCost!AP18 * 1.16</f>
        <v>0</v>
      </c>
      <c r="AQ18" s="17">
        <f>VariableCost!AQ18 * 1.16</f>
        <v>0</v>
      </c>
      <c r="AR18" s="17">
        <f>VariableCost!AR18 * 1.16</f>
        <v>0</v>
      </c>
      <c r="AS18" s="17">
        <f>VariableCost!AS18 * 1.16</f>
        <v>0</v>
      </c>
      <c r="AT18" s="17">
        <f>VariableCost!AT18 * 1.16</f>
        <v>0</v>
      </c>
      <c r="AU18" s="77">
        <f>VariableCost!AU18 * 1.16</f>
        <v>0</v>
      </c>
      <c r="AV18" s="114" t="s">
        <v>181</v>
      </c>
    </row>
    <row r="19" spans="1:48" ht="18.75" customHeight="1" thickBot="1" x14ac:dyDescent="0.35">
      <c r="A19" s="134" t="s">
        <v>116</v>
      </c>
      <c r="B19" s="103">
        <f>VariableCost!B19 * 1.16</f>
        <v>0</v>
      </c>
      <c r="C19" s="104">
        <f>VariableCost!C19 * 1.16</f>
        <v>0</v>
      </c>
      <c r="D19" s="104">
        <f>VariableCost!D19 * 1.16</f>
        <v>0</v>
      </c>
      <c r="E19" s="104">
        <f>VariableCost!E19 * 1.16</f>
        <v>0</v>
      </c>
      <c r="F19" s="104">
        <f>VariableCost!F19 * 1.16</f>
        <v>0</v>
      </c>
      <c r="G19" s="104">
        <f>VariableCost!G19 * 1.16</f>
        <v>0</v>
      </c>
      <c r="H19" s="104">
        <f>VariableCost!H19 * 1.16</f>
        <v>0</v>
      </c>
      <c r="I19" s="104">
        <f>VariableCost!I19 * 1.16</f>
        <v>0</v>
      </c>
      <c r="J19" s="104">
        <f>VariableCost!J19 * 1.16</f>
        <v>0</v>
      </c>
      <c r="K19" s="104">
        <f>VariableCost!K19 * 1.16</f>
        <v>0</v>
      </c>
      <c r="L19" s="104">
        <f>VariableCost!L19 * 1.16</f>
        <v>0</v>
      </c>
      <c r="M19" s="104">
        <f>VariableCost!M19 * 1.16</f>
        <v>0</v>
      </c>
      <c r="N19" s="104">
        <f>VariableCost!N19 * 1.16</f>
        <v>0</v>
      </c>
      <c r="O19" s="104">
        <f>VariableCost!O19 * 1.16</f>
        <v>0</v>
      </c>
      <c r="P19" s="104">
        <f>VariableCost!P19 * 1.16</f>
        <v>0</v>
      </c>
      <c r="Q19" s="104">
        <f>VariableCost!Q19 * 1.16</f>
        <v>0</v>
      </c>
      <c r="R19" s="104">
        <f>VariableCost!R19 * 1.16</f>
        <v>0</v>
      </c>
      <c r="S19" s="104">
        <f>VariableCost!S19 * 1.16</f>
        <v>0</v>
      </c>
      <c r="T19" s="104">
        <f>VariableCost!T19 * 1.16</f>
        <v>0</v>
      </c>
      <c r="U19" s="104">
        <f>VariableCost!U19 * 1.16</f>
        <v>0</v>
      </c>
      <c r="V19" s="104">
        <f>VariableCost!V19 * 1.16</f>
        <v>0</v>
      </c>
      <c r="W19" s="104">
        <f>VariableCost!W19 * 1.16</f>
        <v>0</v>
      </c>
      <c r="X19" s="104">
        <f>VariableCost!X19 * 1.16</f>
        <v>0</v>
      </c>
      <c r="Y19" s="104">
        <f>VariableCost!Y19 * 1.16</f>
        <v>0</v>
      </c>
      <c r="Z19" s="104">
        <f>VariableCost!Z19 * 1.16</f>
        <v>0</v>
      </c>
      <c r="AA19" s="104">
        <f>VariableCost!AA19 * 1.16</f>
        <v>0</v>
      </c>
      <c r="AB19" s="104">
        <f>VariableCost!AB19 * 1.16</f>
        <v>0</v>
      </c>
      <c r="AC19" s="104">
        <f>VariableCost!AC19 * 1.16</f>
        <v>0</v>
      </c>
      <c r="AD19" s="104">
        <f>VariableCost!AD19 * 1.16</f>
        <v>0</v>
      </c>
      <c r="AE19" s="104">
        <f>VariableCost!AE19 * 1.16</f>
        <v>0</v>
      </c>
      <c r="AF19" s="104">
        <f>VariableCost!AF19 * 1.16</f>
        <v>0</v>
      </c>
      <c r="AG19" s="104">
        <f>VariableCost!AG19 * 1.16</f>
        <v>0</v>
      </c>
      <c r="AH19" s="104">
        <f>VariableCost!AH19 * 1.16</f>
        <v>0</v>
      </c>
      <c r="AI19" s="104">
        <f>VariableCost!AI19 * 1.16</f>
        <v>0</v>
      </c>
      <c r="AJ19" s="104">
        <f>VariableCost!AJ19 * 1.16</f>
        <v>0</v>
      </c>
      <c r="AK19" s="104">
        <f>VariableCost!AK19 * 1.16</f>
        <v>0</v>
      </c>
      <c r="AL19" s="104">
        <f>VariableCost!AL19 * 1.16</f>
        <v>0</v>
      </c>
      <c r="AM19" s="104">
        <f>VariableCost!AM19 * 1.16</f>
        <v>0</v>
      </c>
      <c r="AN19" s="104">
        <f>VariableCost!AN19 * 1.16</f>
        <v>0</v>
      </c>
      <c r="AO19" s="104">
        <f>VariableCost!AO19 * 1.16</f>
        <v>0</v>
      </c>
      <c r="AP19" s="104">
        <f>VariableCost!AP19 * 1.16</f>
        <v>0</v>
      </c>
      <c r="AQ19" s="104">
        <f>VariableCost!AQ19 * 1.16</f>
        <v>0</v>
      </c>
      <c r="AR19" s="104">
        <f>VariableCost!AR19 * 1.16</f>
        <v>0</v>
      </c>
      <c r="AS19" s="104">
        <f>VariableCost!AS19 * 1.16</f>
        <v>0</v>
      </c>
      <c r="AT19" s="104">
        <f>VariableCost!AT19 * 1.16</f>
        <v>0</v>
      </c>
      <c r="AU19" s="105">
        <f>VariableCost!AU19 * 1.16</f>
        <v>0</v>
      </c>
      <c r="AV19" s="113" t="s">
        <v>181</v>
      </c>
    </row>
    <row r="20" spans="1:48" ht="18.75" customHeight="1" thickBot="1" x14ac:dyDescent="0.35">
      <c r="A20" s="135" t="s">
        <v>180</v>
      </c>
      <c r="B20" s="127">
        <f>VariableCost!B20 * 1.16</f>
        <v>0.3833104</v>
      </c>
      <c r="C20" s="128">
        <f>VariableCost!C20 * 1.16</f>
        <v>0.3833104</v>
      </c>
      <c r="D20" s="128">
        <f>VariableCost!D20 * 1.16</f>
        <v>0.3833104</v>
      </c>
      <c r="E20" s="128">
        <f>VariableCost!E20 * 1.16</f>
        <v>0.3833104</v>
      </c>
      <c r="F20" s="128">
        <f>VariableCost!F20 * 1.16</f>
        <v>0.3833104</v>
      </c>
      <c r="G20" s="128">
        <f>VariableCost!G20 * 1.16</f>
        <v>0.3833104</v>
      </c>
      <c r="H20" s="128">
        <f>VariableCost!H20 * 1.16</f>
        <v>0.3833104</v>
      </c>
      <c r="I20" s="128">
        <f>VariableCost!I20 * 1.16</f>
        <v>0.3833104</v>
      </c>
      <c r="J20" s="128">
        <f>VariableCost!J20 * 1.16</f>
        <v>0.3833104</v>
      </c>
      <c r="K20" s="128">
        <f>VariableCost!K20 * 1.16</f>
        <v>0.3833104</v>
      </c>
      <c r="L20" s="128">
        <f>VariableCost!L20 * 1.16</f>
        <v>0.3833104</v>
      </c>
      <c r="M20" s="128">
        <f>VariableCost!M20 * 1.16</f>
        <v>0.3833104</v>
      </c>
      <c r="N20" s="128">
        <f>VariableCost!N20 * 1.16</f>
        <v>0.3833104</v>
      </c>
      <c r="O20" s="128">
        <f>VariableCost!O20 * 1.16</f>
        <v>0.3833104</v>
      </c>
      <c r="P20" s="128">
        <f>VariableCost!P20 * 1.16</f>
        <v>0.3833104</v>
      </c>
      <c r="Q20" s="128">
        <f>VariableCost!Q20 * 1.16</f>
        <v>0.3833104</v>
      </c>
      <c r="R20" s="128">
        <f>VariableCost!R20 * 1.16</f>
        <v>0.3833104</v>
      </c>
      <c r="S20" s="128">
        <f>VariableCost!S20 * 1.16</f>
        <v>0.3833104</v>
      </c>
      <c r="T20" s="128">
        <f>VariableCost!T20 * 1.16</f>
        <v>0.3833104</v>
      </c>
      <c r="U20" s="128">
        <f>VariableCost!U20 * 1.16</f>
        <v>0.3833104</v>
      </c>
      <c r="V20" s="128">
        <f>VariableCost!V20 * 1.16</f>
        <v>0.3833104</v>
      </c>
      <c r="W20" s="128">
        <f>VariableCost!W20 * 1.16</f>
        <v>0.3833104</v>
      </c>
      <c r="X20" s="128">
        <f>VariableCost!X20 * 1.16</f>
        <v>0.3833104</v>
      </c>
      <c r="Y20" s="128">
        <f>VariableCost!Y20 * 1.16</f>
        <v>0.3833104</v>
      </c>
      <c r="Z20" s="128">
        <f>VariableCost!Z20 * 1.16</f>
        <v>0.3833104</v>
      </c>
      <c r="AA20" s="128">
        <f>VariableCost!AA20 * 1.16</f>
        <v>0.3833104</v>
      </c>
      <c r="AB20" s="128">
        <f>VariableCost!AB20 * 1.16</f>
        <v>0.3833104</v>
      </c>
      <c r="AC20" s="128">
        <f>VariableCost!AC20 * 1.16</f>
        <v>0.3833104</v>
      </c>
      <c r="AD20" s="128">
        <f>VariableCost!AD20 * 1.16</f>
        <v>0.3833104</v>
      </c>
      <c r="AE20" s="128">
        <f>VariableCost!AE20 * 1.16</f>
        <v>0.3833104</v>
      </c>
      <c r="AF20" s="128">
        <f>VariableCost!AF20 * 1.16</f>
        <v>0.3833104</v>
      </c>
      <c r="AG20" s="128">
        <f>VariableCost!AG20 * 1.16</f>
        <v>0.3833104</v>
      </c>
      <c r="AH20" s="128">
        <f>VariableCost!AH20 * 1.16</f>
        <v>0.3833104</v>
      </c>
      <c r="AI20" s="128">
        <f>VariableCost!AI20 * 1.16</f>
        <v>0.3833104</v>
      </c>
      <c r="AJ20" s="128">
        <f>VariableCost!AJ20 * 1.16</f>
        <v>0.3833104</v>
      </c>
      <c r="AK20" s="128">
        <f>VariableCost!AK20 * 1.16</f>
        <v>0.3833104</v>
      </c>
      <c r="AL20" s="128">
        <f>VariableCost!AL20 * 1.16</f>
        <v>0.3833104</v>
      </c>
      <c r="AM20" s="128">
        <f>VariableCost!AM20 * 1.16</f>
        <v>0.3833104</v>
      </c>
      <c r="AN20" s="128">
        <f>VariableCost!AN20 * 1.16</f>
        <v>0.3833104</v>
      </c>
      <c r="AO20" s="128">
        <f>VariableCost!AO20 * 1.16</f>
        <v>0.3833104</v>
      </c>
      <c r="AP20" s="128">
        <f>VariableCost!AP20 * 1.16</f>
        <v>0.3833104</v>
      </c>
      <c r="AQ20" s="128">
        <f>VariableCost!AQ20 * 1.16</f>
        <v>0.3833104</v>
      </c>
      <c r="AR20" s="128">
        <f>VariableCost!AR20 * 1.16</f>
        <v>0.3833104</v>
      </c>
      <c r="AS20" s="128">
        <f>VariableCost!AS20 * 1.16</f>
        <v>0.3833104</v>
      </c>
      <c r="AT20" s="128">
        <f>VariableCost!AT20 * 1.16</f>
        <v>0.3833104</v>
      </c>
      <c r="AU20" s="129">
        <f>VariableCost!AU20 * 1.16</f>
        <v>0.3833104</v>
      </c>
      <c r="AV20" s="126" t="s">
        <v>45</v>
      </c>
    </row>
  </sheetData>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37</vt:i4>
      </vt:variant>
      <vt:variant>
        <vt:lpstr>Named Ranges</vt:lpstr>
      </vt:variant>
      <vt:variant>
        <vt:i4>11</vt:i4>
      </vt:variant>
    </vt:vector>
  </HeadingPairs>
  <TitlesOfParts>
    <vt:vector size="48" baseType="lpstr">
      <vt:lpstr>TECHNOLOGY</vt:lpstr>
      <vt:lpstr>FUEL</vt:lpstr>
      <vt:lpstr>STORAGE</vt:lpstr>
      <vt:lpstr>CapitalCost</vt:lpstr>
      <vt:lpstr>CapitalCost_GW_EURO</vt:lpstr>
      <vt:lpstr>FixedCost</vt:lpstr>
      <vt:lpstr>FixedCost_GW_EURO</vt:lpstr>
      <vt:lpstr>VariableCost</vt:lpstr>
      <vt:lpstr>VariableCost_GW_EURO</vt:lpstr>
      <vt:lpstr>OperationalLife</vt:lpstr>
      <vt:lpstr>Efficiancy</vt:lpstr>
      <vt:lpstr>InputActivityRatio</vt:lpstr>
      <vt:lpstr>OutputActivityRatio</vt:lpstr>
      <vt:lpstr>CapacityFactor</vt:lpstr>
      <vt:lpstr>CapacityToActivityUnit</vt:lpstr>
      <vt:lpstr>ResidualCapacity</vt:lpstr>
      <vt:lpstr>EmissionActivityRatio</vt:lpstr>
      <vt:lpstr>Helpsheet</vt:lpstr>
      <vt:lpstr>AccumulatedAnnualDemand</vt:lpstr>
      <vt:lpstr>TotalAnnualMaxCapacityInvest</vt:lpstr>
      <vt:lpstr>TechnologyToStorage</vt:lpstr>
      <vt:lpstr>TechnologyFromStorage</vt:lpstr>
      <vt:lpstr>StorageMaxChargeRate</vt:lpstr>
      <vt:lpstr>StorageMaxDischargeRate</vt:lpstr>
      <vt:lpstr>OperationalLifeStorage</vt:lpstr>
      <vt:lpstr>CapitalCostStorage</vt:lpstr>
      <vt:lpstr>DAYTYPE</vt:lpstr>
      <vt:lpstr>DAILYTIMEBRACKET</vt:lpstr>
      <vt:lpstr>SEASON</vt:lpstr>
      <vt:lpstr>Conversionls</vt:lpstr>
      <vt:lpstr>Conversionld</vt:lpstr>
      <vt:lpstr>Conversionlh</vt:lpstr>
      <vt:lpstr>DaysInDayType</vt:lpstr>
      <vt:lpstr>DaySplit</vt:lpstr>
      <vt:lpstr>SpecifiedDemandProfile</vt:lpstr>
      <vt:lpstr>SpecifiedAnnualDemand</vt:lpstr>
      <vt:lpstr>TotalAnnualMaxCapacity</vt:lpstr>
      <vt:lpstr>AccumulatedAnnualDemand!Print_Titles</vt:lpstr>
      <vt:lpstr>CapitalCost!Print_Titles</vt:lpstr>
      <vt:lpstr>CapitalCost_GW_EURO!Print_Titles</vt:lpstr>
      <vt:lpstr>CapitalCostStorage!Print_Titles</vt:lpstr>
      <vt:lpstr>Efficiancy!Print_Titles</vt:lpstr>
      <vt:lpstr>EmissionActivityRatio!Print_Titles</vt:lpstr>
      <vt:lpstr>FixedCost!Print_Titles</vt:lpstr>
      <vt:lpstr>FixedCost_GW_EURO!Print_Titles</vt:lpstr>
      <vt:lpstr>ResidualCapacity!Print_Titles</vt:lpstr>
      <vt:lpstr>VariableCost!Print_Titles</vt:lpstr>
      <vt:lpstr>VariableCost_GW_EURO!Print_Titles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Timon Renzelmann</dc:creator>
  <cp:lastModifiedBy>Timon Renzelmann</cp:lastModifiedBy>
  <cp:lastPrinted>2024-02-07T12:02:10Z</cp:lastPrinted>
  <dcterms:created xsi:type="dcterms:W3CDTF">2024-01-06T10:37:20Z</dcterms:created>
  <dcterms:modified xsi:type="dcterms:W3CDTF">2024-02-12T10:44:14Z</dcterms:modified>
</cp:coreProperties>
</file>