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Amazing.Repos\ScrumKins\ScrumKins\"/>
    </mc:Choice>
  </mc:AlternateContent>
  <bookViews>
    <workbookView xWindow="0" yWindow="0" windowWidth="21600" windowHeight="10050"/>
  </bookViews>
  <sheets>
    <sheet name="data" sheetId="4" r:id="rId1"/>
  </sheets>
  <calcPr calcId="171027" iterateDelta="1E-4"/>
</workbook>
</file>

<file path=xl/calcChain.xml><?xml version="1.0" encoding="utf-8"?>
<calcChain xmlns="http://schemas.openxmlformats.org/spreadsheetml/2006/main">
  <c r="Q2" i="4" l="1"/>
  <c r="R2" i="4"/>
  <c r="S2" i="4"/>
  <c r="T2" i="4"/>
  <c r="Q3" i="4"/>
  <c r="R3" i="4"/>
  <c r="S3" i="4"/>
  <c r="T3" i="4"/>
  <c r="Q4" i="4"/>
  <c r="R4" i="4"/>
  <c r="S4" i="4"/>
  <c r="T4" i="4"/>
  <c r="Q5" i="4"/>
  <c r="R5" i="4"/>
  <c r="S5" i="4"/>
  <c r="T5" i="4"/>
  <c r="Q6" i="4"/>
  <c r="R6" i="4"/>
  <c r="S6" i="4"/>
  <c r="T6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Q20" i="4"/>
  <c r="R20" i="4"/>
  <c r="S20" i="4"/>
  <c r="T20" i="4"/>
  <c r="Q21" i="4"/>
  <c r="R21" i="4"/>
  <c r="S21" i="4"/>
  <c r="T21" i="4"/>
  <c r="Q22" i="4"/>
  <c r="R22" i="4"/>
  <c r="S22" i="4"/>
  <c r="T22" i="4"/>
  <c r="Q23" i="4"/>
  <c r="R23" i="4"/>
  <c r="S23" i="4"/>
  <c r="T23" i="4"/>
  <c r="W23" i="4"/>
  <c r="V23" i="4"/>
  <c r="V22" i="4"/>
  <c r="V20" i="4"/>
  <c r="V21" i="4"/>
  <c r="W22" i="4" l="1"/>
  <c r="X20" i="4"/>
  <c r="Y20" i="4"/>
  <c r="X23" i="4"/>
  <c r="W20" i="4"/>
  <c r="Y22" i="4"/>
  <c r="Y21" i="4"/>
  <c r="Y23" i="4"/>
  <c r="X21" i="4"/>
  <c r="X22" i="4"/>
  <c r="W21" i="4"/>
</calcChain>
</file>

<file path=xl/sharedStrings.xml><?xml version="1.0" encoding="utf-8"?>
<sst xmlns="http://schemas.openxmlformats.org/spreadsheetml/2006/main" count="240" uniqueCount="92">
  <si>
    <t>Name</t>
  </si>
  <si>
    <t>Background</t>
  </si>
  <si>
    <t>Effect1</t>
  </si>
  <si>
    <t>Effect2</t>
  </si>
  <si>
    <t>Effect3</t>
  </si>
  <si>
    <t>Effect4</t>
  </si>
  <si>
    <t>Icon</t>
  </si>
  <si>
    <t>Description</t>
  </si>
  <si>
    <t>Free Pizza</t>
  </si>
  <si>
    <t>bg1</t>
  </si>
  <si>
    <t>x</t>
  </si>
  <si>
    <t>Icons/pizza-slice.svg</t>
  </si>
  <si>
    <t>Coffee + Pizza = Code, that's the coder's law, isn't it?</t>
  </si>
  <si>
    <t>Motivations Talk</t>
  </si>
  <si>
    <t>Icons/conversation.svg</t>
  </si>
  <si>
    <t>Leaders know how to speak. After that speech, your developers wanted to start working 24/7</t>
  </si>
  <si>
    <t>Team Event</t>
  </si>
  <si>
    <t>Icons/beer-bottle.svg</t>
  </si>
  <si>
    <t>Icons/panda.svg</t>
  </si>
  <si>
    <t>LAN Party</t>
  </si>
  <si>
    <t>Icons/circuitry.svg</t>
  </si>
  <si>
    <t>New coffee machine</t>
  </si>
  <si>
    <t>Icons/tesla.svg</t>
  </si>
  <si>
    <t>Better coffee, better code</t>
  </si>
  <si>
    <t>Coding Dojo</t>
  </si>
  <si>
    <t>Icons/shinto-shrine.svg</t>
  </si>
  <si>
    <t>Learning Zen in Haskell</t>
  </si>
  <si>
    <t>Energy drinks</t>
  </si>
  <si>
    <t>Icons/bottle-vapors.svg</t>
  </si>
  <si>
    <t>Your devs have wings… their jokes are reaching higher levels</t>
  </si>
  <si>
    <t>Icons/ghost.svg</t>
  </si>
  <si>
    <t>Bug-topus</t>
  </si>
  <si>
    <t>bug</t>
  </si>
  <si>
    <t>Icons/octopus.svg</t>
  </si>
  <si>
    <t>Who let intern Josh touch everything AND commit?</t>
  </si>
  <si>
    <t>Franken-bug</t>
  </si>
  <si>
    <t>Icons/frankenstein-creature.svg</t>
  </si>
  <si>
    <t>We copy pasted stuff from Stackoverflow… and it worked… kind of…</t>
  </si>
  <si>
    <t>Ghost stories</t>
  </si>
  <si>
    <t>The clients might run into concurrency issues and lose hours of work and you dare not call that a bug?</t>
  </si>
  <si>
    <t>Here be dragons</t>
  </si>
  <si>
    <t>Icons/dragon-head.svg</t>
  </si>
  <si>
    <t>Bugs can sting</t>
  </si>
  <si>
    <t>Icons/wasp-sting.svg</t>
  </si>
  <si>
    <t>Christmas in summer</t>
  </si>
  <si>
    <t>Icons/snowman.svg</t>
  </si>
  <si>
    <t>Who the f**k forgot to remove the Christmas Easter-Eggs before pushing to production?</t>
  </si>
  <si>
    <t>Bugs-labyrinth</t>
  </si>
  <si>
    <t>Icons/minotaur.svg</t>
  </si>
  <si>
    <t>Sweet little bug</t>
  </si>
  <si>
    <t>Icons/scarab-beetle.svg</t>
  </si>
  <si>
    <t>I don't get it</t>
  </si>
  <si>
    <t>Icons/centipede.svg</t>
  </si>
  <si>
    <t>Starship troop-bug</t>
  </si>
  <si>
    <t>Icons/alien-skull.svg</t>
  </si>
  <si>
    <t>Brainbug</t>
  </si>
  <si>
    <t>Icons/broken-skull.svg</t>
  </si>
  <si>
    <t>Brain Bugs?! Frankly, I find the idea of a Bug that thinks offensive!</t>
  </si>
  <si>
    <t>boost</t>
  </si>
  <si>
    <t>Deck</t>
  </si>
  <si>
    <t>Action</t>
  </si>
  <si>
    <t>Sprint1Nbr</t>
  </si>
  <si>
    <t>Sprint2Nbr</t>
  </si>
  <si>
    <t>Sprint3Nbr</t>
  </si>
  <si>
    <t>Sprint4Nbr</t>
  </si>
  <si>
    <t>The only good bug is a dead bug!</t>
  </si>
  <si>
    <t>Gummy-Bear</t>
  </si>
  <si>
    <t>You won your weight in gummy-bears, that's good for morale, isn't it?</t>
  </si>
  <si>
    <t>Nerf guns</t>
  </si>
  <si>
    <t>Office war has never been so much fun… kind of</t>
  </si>
  <si>
    <t>No meetings</t>
  </si>
  <si>
    <t>Finally, some uninterrupted time, even if for one day only!</t>
  </si>
  <si>
    <t>ID</t>
  </si>
  <si>
    <t>Icons/tesla-turret.svg</t>
  </si>
  <si>
    <t>Icons/public-speaker.svg</t>
  </si>
  <si>
    <t>BBQ and Booze! Your devs left early and will come late tomorrow.</t>
  </si>
  <si>
    <t>If you press „Up-Up-Down-Down-Left-Right-Left-Right-B-A“, your user account is deleted, is that a feature?</t>
  </si>
  <si>
    <t>No trace of a user stories for this feature. Is this a bug or a feature?</t>
  </si>
  <si>
    <t>LAN Party like in the old days, two days straight! The excitement is palpable.</t>
  </si>
  <si>
    <t>You should have listened to the warning before making changes…</t>
  </si>
  <si>
    <t>The client asked the button to be #FC0019 not #EC0019!</t>
  </si>
  <si>
    <t>The page takes a few seconds to render… so what?</t>
  </si>
  <si>
    <t>Contra Code</t>
  </si>
  <si>
    <t>Icons/robot-golem.svg</t>
  </si>
  <si>
    <t>There's nothing worse than when it works and you don't know why.</t>
  </si>
  <si>
    <t>Checksums1</t>
  </si>
  <si>
    <t>Checksums2</t>
  </si>
  <si>
    <t>Checksums3</t>
  </si>
  <si>
    <t>Checksums4</t>
  </si>
  <si>
    <t>Protect</t>
  </si>
  <si>
    <t>BugCount</t>
  </si>
  <si>
    <t>bg0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</si>
</sst>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;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theme="1"/>
      <name val="Arial"/>
      <family val="2"/>
    </font>
    <font>
      <b/>
      <sz val="10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1" fontId="3" fillId="0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charset val="1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\+0;\-0;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22" displayName="Tabelle22" ref="A1:T23" totalsRowShown="0" headerRowDxfId="23" dataDxfId="21" headerRowBorderDxfId="22" tableBorderDxfId="20">
  <autoFilter ref="A1:T23"/>
  <sortState ref="A2:P1">
    <sortCondition descending="1" ref="C1"/>
  </sortState>
  <tableColumns count="20">
    <tableColumn id="1" name="Name" dataDxfId="19"/>
    <tableColumn id="14" name="ID" dataDxfId="18"/>
    <tableColumn id="13" name="Deck" dataDxfId="17"/>
    <tableColumn id="2" name="Background" dataDxfId="16"/>
    <tableColumn id="15" name="Protect" dataDxfId="15"/>
    <tableColumn id="3" name="Sprint1Nbr" dataDxfId="14"/>
    <tableColumn id="4" name="Effect1" dataDxfId="13"/>
    <tableColumn id="19" name="BugCount" dataDxfId="12"/>
    <tableColumn id="5" name="Sprint2Nbr" dataDxfId="11"/>
    <tableColumn id="6" name="Effect2" dataDxfId="10"/>
    <tableColumn id="7" name="Sprint3Nbr" dataDxfId="9"/>
    <tableColumn id="8" name="Effect3" dataDxfId="8"/>
    <tableColumn id="9" name="Sprint4Nbr" dataDxfId="7"/>
    <tableColumn id="10" name="Effect4" dataDxfId="6"/>
    <tableColumn id="11" name="Icon" dataDxfId="5"/>
    <tableColumn id="12" name="Description" dataDxfId="4"/>
    <tableColumn id="16" name="Checksums1" dataDxfId="3">
      <calculatedColumnFormula>SUM(Tabelle22[[#This Row],[Sprint2Nbr]],Tabelle22[[#This Row],[Sprint3Nbr]],Tabelle22[[#This Row],[Sprint4Nbr]],Tabelle22[[#This Row],[Sprint1Nbr]])</calculatedColumnFormula>
    </tableColumn>
    <tableColumn id="18" name="Checksums2" dataDxfId="2">
      <calculatedColumnFormula>SUM(Tabelle22[[#This Row],[Sprint2Nbr]],Tabelle22[[#This Row],[Sprint3Nbr]],Tabelle22[[#This Row],[Sprint4Nbr]])+IF(Tabelle22[[#This Row],[Effect1]]="infinite",4*Tabelle22[[#This Row],[Sprint1Nbr]],Tabelle22[[#This Row],[Sprint1Nbr]])</calculatedColumnFormula>
    </tableColumn>
    <tableColumn id="17" name="Checksums3" dataDxfId="1">
      <calculatedColumnFormula>SUM(Tabelle22[[#This Row],[Sprint2Nbr]],Tabelle22[[#This Row],[Sprint3Nbr]],Tabelle22[[#This Row],[Sprint4Nbr]])+IF(Tabelle22[[#This Row],[Effect1]]="infinite",7*Tabelle22[[#This Row],[Sprint1Nbr]],Tabelle22[[#This Row],[Sprint1Nbr]])</calculatedColumnFormula>
    </tableColumn>
    <tableColumn id="31" name="Checksums4" dataDxfId="0">
      <calculatedColumnFormula>SUM(Tabelle22[[#This Row],[Sprint2Nbr]],Tabelle22[[#This Row],[Sprint3Nbr]],Tabelle22[[#This Row],[Sprint4Nbr]])+IF(Tabelle22[[#This Row],[Effect1]]="infinite",12*Tabelle22[[#This Row],[Sprint1Nbr]],Tabelle22[[#This Row],[Sprint1Nbr]])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Normal="100" workbookViewId="0">
      <selection activeCell="D27" sqref="D27"/>
    </sheetView>
  </sheetViews>
  <sheetFormatPr baseColWidth="10" defaultRowHeight="12.5" x14ac:dyDescent="0.25"/>
  <cols>
    <col min="1" max="1" width="23.1796875" bestFit="1" customWidth="1"/>
    <col min="2" max="2" width="4.81640625" bestFit="1" customWidth="1"/>
    <col min="3" max="3" width="8.08984375" bestFit="1" customWidth="1"/>
    <col min="4" max="4" width="13.54296875" style="8" bestFit="1" customWidth="1"/>
    <col min="5" max="5" width="12.36328125" style="8" bestFit="1" customWidth="1"/>
    <col min="6" max="6" width="9.1796875" style="8" bestFit="1" customWidth="1"/>
    <col min="7" max="7" width="12.36328125" style="8" bestFit="1" customWidth="1"/>
    <col min="8" max="8" width="12.36328125" style="8" customWidth="1"/>
    <col min="9" max="9" width="9.1796875" style="8" bestFit="1" customWidth="1"/>
    <col min="10" max="10" width="12.36328125" style="8" bestFit="1" customWidth="1"/>
    <col min="11" max="11" width="9.1796875" style="8" bestFit="1" customWidth="1"/>
    <col min="12" max="12" width="12.36328125" style="8" bestFit="1" customWidth="1"/>
    <col min="13" max="13" width="9.1796875" style="8" bestFit="1" customWidth="1"/>
    <col min="14" max="14" width="26.08984375" bestFit="1" customWidth="1"/>
    <col min="15" max="15" width="99.6328125" bestFit="1" customWidth="1"/>
    <col min="16" max="19" width="16" customWidth="1"/>
    <col min="20" max="20" width="1.453125" customWidth="1"/>
    <col min="21" max="24" width="4.453125" customWidth="1"/>
  </cols>
  <sheetData>
    <row r="1" spans="1:20" s="5" customFormat="1" ht="13" x14ac:dyDescent="0.3">
      <c r="A1" s="3" t="s">
        <v>0</v>
      </c>
      <c r="B1" s="3" t="s">
        <v>72</v>
      </c>
      <c r="C1" s="3" t="s">
        <v>59</v>
      </c>
      <c r="D1" s="7" t="s">
        <v>1</v>
      </c>
      <c r="E1" s="7" t="s">
        <v>89</v>
      </c>
      <c r="F1" s="7" t="s">
        <v>61</v>
      </c>
      <c r="G1" s="7" t="s">
        <v>2</v>
      </c>
      <c r="H1" s="7" t="s">
        <v>90</v>
      </c>
      <c r="I1" s="7" t="s">
        <v>62</v>
      </c>
      <c r="J1" s="7" t="s">
        <v>3</v>
      </c>
      <c r="K1" s="7" t="s">
        <v>63</v>
      </c>
      <c r="L1" s="7" t="s">
        <v>4</v>
      </c>
      <c r="M1" s="7" t="s">
        <v>64</v>
      </c>
      <c r="N1" s="7" t="s">
        <v>5</v>
      </c>
      <c r="O1" s="3" t="s">
        <v>6</v>
      </c>
      <c r="P1" s="3" t="s">
        <v>7</v>
      </c>
      <c r="Q1" s="3" t="s">
        <v>85</v>
      </c>
      <c r="R1" s="3" t="s">
        <v>86</v>
      </c>
      <c r="S1" s="4" t="s">
        <v>87</v>
      </c>
      <c r="T1" s="4" t="s">
        <v>88</v>
      </c>
    </row>
    <row r="2" spans="1:20" x14ac:dyDescent="0.25">
      <c r="A2" s="1" t="s">
        <v>8</v>
      </c>
      <c r="B2" s="1">
        <v>87</v>
      </c>
      <c r="C2" s="1" t="s">
        <v>60</v>
      </c>
      <c r="D2" s="7" t="s">
        <v>9</v>
      </c>
      <c r="E2" s="7" t="s">
        <v>10</v>
      </c>
      <c r="F2" s="6">
        <v>1</v>
      </c>
      <c r="G2" s="7" t="s">
        <v>58</v>
      </c>
      <c r="H2" s="7"/>
      <c r="I2" s="6"/>
      <c r="J2" s="7" t="s">
        <v>10</v>
      </c>
      <c r="K2" s="6"/>
      <c r="L2" s="7" t="s">
        <v>10</v>
      </c>
      <c r="M2" s="6"/>
      <c r="N2" s="7" t="s">
        <v>10</v>
      </c>
      <c r="O2" s="1" t="s">
        <v>11</v>
      </c>
      <c r="P2" s="1" t="s">
        <v>12</v>
      </c>
      <c r="Q2" s="2">
        <f>SUM(Tabelle22[[#This Row],[Sprint2Nbr]],Tabelle22[[#This Row],[Sprint3Nbr]],Tabelle22[[#This Row],[Sprint4Nbr]],Tabelle22[[#This Row],[Sprint1Nbr]])</f>
        <v>1</v>
      </c>
      <c r="R2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2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2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3" spans="1:20" x14ac:dyDescent="0.25">
      <c r="A3" s="1" t="s">
        <v>13</v>
      </c>
      <c r="B3" s="1">
        <v>88</v>
      </c>
      <c r="C3" s="1" t="s">
        <v>60</v>
      </c>
      <c r="D3" s="7" t="s">
        <v>9</v>
      </c>
      <c r="E3" s="7" t="s">
        <v>10</v>
      </c>
      <c r="F3" s="6">
        <v>1</v>
      </c>
      <c r="G3" s="7" t="s">
        <v>58</v>
      </c>
      <c r="H3" s="7"/>
      <c r="I3" s="6"/>
      <c r="J3" s="7" t="s">
        <v>10</v>
      </c>
      <c r="K3" s="6"/>
      <c r="L3" s="7" t="s">
        <v>10</v>
      </c>
      <c r="M3" s="6"/>
      <c r="N3" s="7" t="s">
        <v>10</v>
      </c>
      <c r="O3" s="1" t="s">
        <v>14</v>
      </c>
      <c r="P3" s="1" t="s">
        <v>15</v>
      </c>
      <c r="Q3" s="2">
        <f>SUM(Tabelle22[[#This Row],[Sprint2Nbr]],Tabelle22[[#This Row],[Sprint3Nbr]],Tabelle22[[#This Row],[Sprint4Nbr]],Tabelle22[[#This Row],[Sprint1Nbr]])</f>
        <v>1</v>
      </c>
      <c r="R3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3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3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4" spans="1:20" x14ac:dyDescent="0.25">
      <c r="A4" s="1" t="s">
        <v>16</v>
      </c>
      <c r="B4" s="1">
        <v>89</v>
      </c>
      <c r="C4" s="1" t="s">
        <v>60</v>
      </c>
      <c r="D4" s="7" t="s">
        <v>9</v>
      </c>
      <c r="E4" s="7" t="s">
        <v>10</v>
      </c>
      <c r="F4" s="6">
        <v>1</v>
      </c>
      <c r="G4" s="7" t="s">
        <v>58</v>
      </c>
      <c r="H4" s="7"/>
      <c r="I4" s="6"/>
      <c r="J4" s="7" t="s">
        <v>10</v>
      </c>
      <c r="K4" s="6"/>
      <c r="L4" s="7" t="s">
        <v>10</v>
      </c>
      <c r="M4" s="6"/>
      <c r="N4" s="7" t="s">
        <v>10</v>
      </c>
      <c r="O4" s="1" t="s">
        <v>17</v>
      </c>
      <c r="P4" s="1" t="s">
        <v>75</v>
      </c>
      <c r="Q4" s="2">
        <f>SUM(Tabelle22[[#This Row],[Sprint2Nbr]],Tabelle22[[#This Row],[Sprint3Nbr]],Tabelle22[[#This Row],[Sprint4Nbr]],Tabelle22[[#This Row],[Sprint1Nbr]])</f>
        <v>1</v>
      </c>
      <c r="R4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4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4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5" spans="1:20" x14ac:dyDescent="0.25">
      <c r="A5" s="1" t="s">
        <v>66</v>
      </c>
      <c r="B5" s="1">
        <v>90</v>
      </c>
      <c r="C5" s="1" t="s">
        <v>60</v>
      </c>
      <c r="D5" s="7" t="s">
        <v>9</v>
      </c>
      <c r="E5" s="7" t="s">
        <v>10</v>
      </c>
      <c r="F5" s="6">
        <v>1</v>
      </c>
      <c r="G5" s="7" t="s">
        <v>58</v>
      </c>
      <c r="H5" s="7"/>
      <c r="I5" s="6"/>
      <c r="J5" s="7" t="s">
        <v>10</v>
      </c>
      <c r="K5" s="6"/>
      <c r="L5" s="7" t="s">
        <v>10</v>
      </c>
      <c r="M5" s="6"/>
      <c r="N5" s="7" t="s">
        <v>10</v>
      </c>
      <c r="O5" s="1" t="s">
        <v>18</v>
      </c>
      <c r="P5" s="1" t="s">
        <v>67</v>
      </c>
      <c r="Q5" s="2">
        <f>SUM(Tabelle22[[#This Row],[Sprint2Nbr]],Tabelle22[[#This Row],[Sprint3Nbr]],Tabelle22[[#This Row],[Sprint4Nbr]],Tabelle22[[#This Row],[Sprint1Nbr]])</f>
        <v>1</v>
      </c>
      <c r="R5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5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5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6" spans="1:20" x14ac:dyDescent="0.25">
      <c r="A6" s="1" t="s">
        <v>19</v>
      </c>
      <c r="B6" s="1">
        <v>91</v>
      </c>
      <c r="C6" s="1" t="s">
        <v>60</v>
      </c>
      <c r="D6" s="7" t="s">
        <v>9</v>
      </c>
      <c r="E6" s="7" t="s">
        <v>10</v>
      </c>
      <c r="F6" s="6">
        <v>1</v>
      </c>
      <c r="G6" s="7" t="s">
        <v>58</v>
      </c>
      <c r="H6" s="7"/>
      <c r="I6" s="6"/>
      <c r="J6" s="7" t="s">
        <v>10</v>
      </c>
      <c r="K6" s="6"/>
      <c r="L6" s="7" t="s">
        <v>10</v>
      </c>
      <c r="M6" s="6"/>
      <c r="N6" s="7" t="s">
        <v>10</v>
      </c>
      <c r="O6" s="1" t="s">
        <v>20</v>
      </c>
      <c r="P6" s="1" t="s">
        <v>78</v>
      </c>
      <c r="Q6" s="2">
        <f>SUM(Tabelle22[[#This Row],[Sprint2Nbr]],Tabelle22[[#This Row],[Sprint3Nbr]],Tabelle22[[#This Row],[Sprint4Nbr]],Tabelle22[[#This Row],[Sprint1Nbr]])</f>
        <v>1</v>
      </c>
      <c r="R6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6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6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7" spans="1:20" x14ac:dyDescent="0.25">
      <c r="A7" s="1" t="s">
        <v>21</v>
      </c>
      <c r="B7" s="1">
        <v>92</v>
      </c>
      <c r="C7" s="1" t="s">
        <v>60</v>
      </c>
      <c r="D7" s="7" t="s">
        <v>9</v>
      </c>
      <c r="E7" s="7" t="s">
        <v>10</v>
      </c>
      <c r="F7" s="6">
        <v>1</v>
      </c>
      <c r="G7" s="7" t="s">
        <v>58</v>
      </c>
      <c r="H7" s="7"/>
      <c r="I7" s="6"/>
      <c r="J7" s="7" t="s">
        <v>10</v>
      </c>
      <c r="K7" s="6"/>
      <c r="L7" s="7" t="s">
        <v>10</v>
      </c>
      <c r="M7" s="6"/>
      <c r="N7" s="7" t="s">
        <v>10</v>
      </c>
      <c r="O7" s="1" t="s">
        <v>22</v>
      </c>
      <c r="P7" s="1" t="s">
        <v>23</v>
      </c>
      <c r="Q7" s="2">
        <f>SUM(Tabelle22[[#This Row],[Sprint2Nbr]],Tabelle22[[#This Row],[Sprint3Nbr]],Tabelle22[[#This Row],[Sprint4Nbr]],Tabelle22[[#This Row],[Sprint1Nbr]])</f>
        <v>1</v>
      </c>
      <c r="R7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7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7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8" spans="1:20" x14ac:dyDescent="0.25">
      <c r="A8" s="1" t="s">
        <v>24</v>
      </c>
      <c r="B8" s="1">
        <v>93</v>
      </c>
      <c r="C8" s="1" t="s">
        <v>60</v>
      </c>
      <c r="D8" s="7" t="s">
        <v>9</v>
      </c>
      <c r="E8" s="7" t="s">
        <v>10</v>
      </c>
      <c r="F8" s="6">
        <v>1</v>
      </c>
      <c r="G8" s="7" t="s">
        <v>58</v>
      </c>
      <c r="H8" s="7"/>
      <c r="I8" s="6"/>
      <c r="J8" s="7" t="s">
        <v>10</v>
      </c>
      <c r="K8" s="6"/>
      <c r="L8" s="7" t="s">
        <v>10</v>
      </c>
      <c r="M8" s="6"/>
      <c r="N8" s="7" t="s">
        <v>10</v>
      </c>
      <c r="O8" s="1" t="s">
        <v>25</v>
      </c>
      <c r="P8" s="1" t="s">
        <v>26</v>
      </c>
      <c r="Q8" s="2">
        <f>SUM(Tabelle22[[#This Row],[Sprint2Nbr]],Tabelle22[[#This Row],[Sprint3Nbr]],Tabelle22[[#This Row],[Sprint4Nbr]],Tabelle22[[#This Row],[Sprint1Nbr]])</f>
        <v>1</v>
      </c>
      <c r="R8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8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8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9" spans="1:20" x14ac:dyDescent="0.25">
      <c r="A9" s="1" t="s">
        <v>27</v>
      </c>
      <c r="B9" s="1">
        <v>94</v>
      </c>
      <c r="C9" s="1" t="s">
        <v>60</v>
      </c>
      <c r="D9" s="7" t="s">
        <v>9</v>
      </c>
      <c r="E9" s="7" t="s">
        <v>10</v>
      </c>
      <c r="F9" s="6">
        <v>1</v>
      </c>
      <c r="G9" s="7" t="s">
        <v>58</v>
      </c>
      <c r="H9" s="7"/>
      <c r="I9" s="6"/>
      <c r="J9" s="7" t="s">
        <v>10</v>
      </c>
      <c r="K9" s="6"/>
      <c r="L9" s="7" t="s">
        <v>10</v>
      </c>
      <c r="M9" s="6"/>
      <c r="N9" s="7" t="s">
        <v>10</v>
      </c>
      <c r="O9" s="1" t="s">
        <v>28</v>
      </c>
      <c r="P9" s="1" t="s">
        <v>29</v>
      </c>
      <c r="Q9" s="2">
        <f>SUM(Tabelle22[[#This Row],[Sprint2Nbr]],Tabelle22[[#This Row],[Sprint3Nbr]],Tabelle22[[#This Row],[Sprint4Nbr]],Tabelle22[[#This Row],[Sprint1Nbr]])</f>
        <v>1</v>
      </c>
      <c r="R9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9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9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10" spans="1:20" x14ac:dyDescent="0.25">
      <c r="A10" s="1" t="s">
        <v>68</v>
      </c>
      <c r="B10" s="1">
        <v>95</v>
      </c>
      <c r="C10" s="1" t="s">
        <v>60</v>
      </c>
      <c r="D10" s="7" t="s">
        <v>9</v>
      </c>
      <c r="E10" s="7" t="s">
        <v>10</v>
      </c>
      <c r="F10" s="6">
        <v>1</v>
      </c>
      <c r="G10" s="7" t="s">
        <v>58</v>
      </c>
      <c r="H10" s="7"/>
      <c r="I10" s="6"/>
      <c r="J10" s="7" t="s">
        <v>10</v>
      </c>
      <c r="K10" s="6"/>
      <c r="L10" s="7" t="s">
        <v>10</v>
      </c>
      <c r="M10" s="6"/>
      <c r="N10" s="7" t="s">
        <v>10</v>
      </c>
      <c r="O10" s="1" t="s">
        <v>73</v>
      </c>
      <c r="P10" s="1" t="s">
        <v>69</v>
      </c>
      <c r="Q10" s="2">
        <f>SUM(Tabelle22[[#This Row],[Sprint2Nbr]],Tabelle22[[#This Row],[Sprint3Nbr]],Tabelle22[[#This Row],[Sprint4Nbr]],Tabelle22[[#This Row],[Sprint1Nbr]])</f>
        <v>1</v>
      </c>
      <c r="R10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10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10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11" spans="1:20" x14ac:dyDescent="0.25">
      <c r="A11" s="1" t="s">
        <v>70</v>
      </c>
      <c r="B11" s="1">
        <v>96</v>
      </c>
      <c r="C11" s="1" t="s">
        <v>60</v>
      </c>
      <c r="D11" s="7" t="s">
        <v>9</v>
      </c>
      <c r="E11" s="7" t="s">
        <v>10</v>
      </c>
      <c r="F11" s="6">
        <v>1</v>
      </c>
      <c r="G11" s="7" t="s">
        <v>58</v>
      </c>
      <c r="H11" s="7"/>
      <c r="I11" s="6"/>
      <c r="J11" s="7" t="s">
        <v>10</v>
      </c>
      <c r="K11" s="6"/>
      <c r="L11" s="7" t="s">
        <v>10</v>
      </c>
      <c r="M11" s="6"/>
      <c r="N11" s="7" t="s">
        <v>10</v>
      </c>
      <c r="O11" s="1" t="s">
        <v>74</v>
      </c>
      <c r="P11" s="1" t="s">
        <v>71</v>
      </c>
      <c r="Q11" s="2">
        <f>SUM(Tabelle22[[#This Row],[Sprint2Nbr]],Tabelle22[[#This Row],[Sprint3Nbr]],Tabelle22[[#This Row],[Sprint4Nbr]],Tabelle22[[#This Row],[Sprint1Nbr]])</f>
        <v>1</v>
      </c>
      <c r="R11" s="2">
        <f>SUM(Tabelle22[[#This Row],[Sprint2Nbr]],Tabelle22[[#This Row],[Sprint3Nbr]],Tabelle22[[#This Row],[Sprint4Nbr]])+IF(Tabelle22[[#This Row],[Effect1]]="infinite",4*Tabelle22[[#This Row],[Sprint1Nbr]],Tabelle22[[#This Row],[Sprint1Nbr]])</f>
        <v>1</v>
      </c>
      <c r="S11" s="2">
        <f>SUM(Tabelle22[[#This Row],[Sprint2Nbr]],Tabelle22[[#This Row],[Sprint3Nbr]],Tabelle22[[#This Row],[Sprint4Nbr]])+IF(Tabelle22[[#This Row],[Effect1]]="infinite",7*Tabelle22[[#This Row],[Sprint1Nbr]],Tabelle22[[#This Row],[Sprint1Nbr]])</f>
        <v>1</v>
      </c>
      <c r="T11" s="2">
        <f>SUM(Tabelle22[[#This Row],[Sprint2Nbr]],Tabelle22[[#This Row],[Sprint3Nbr]],Tabelle22[[#This Row],[Sprint4Nbr]])+IF(Tabelle22[[#This Row],[Effect1]]="infinite",12*Tabelle22[[#This Row],[Sprint1Nbr]],Tabelle22[[#This Row],[Sprint1Nbr]])</f>
        <v>1</v>
      </c>
    </row>
    <row r="12" spans="1:20" x14ac:dyDescent="0.25">
      <c r="A12" s="1" t="s">
        <v>31</v>
      </c>
      <c r="B12" s="1">
        <v>97</v>
      </c>
      <c r="C12" s="1" t="s">
        <v>60</v>
      </c>
      <c r="D12" s="7" t="s">
        <v>91</v>
      </c>
      <c r="E12" s="7" t="s">
        <v>10</v>
      </c>
      <c r="F12" s="11"/>
      <c r="G12" s="7" t="s">
        <v>32</v>
      </c>
      <c r="H12" s="6">
        <v>1</v>
      </c>
      <c r="I12" s="6"/>
      <c r="J12" s="7" t="s">
        <v>10</v>
      </c>
      <c r="K12" s="6"/>
      <c r="L12" s="7" t="s">
        <v>10</v>
      </c>
      <c r="M12" s="6"/>
      <c r="N12" s="7" t="s">
        <v>10</v>
      </c>
      <c r="O12" s="1" t="s">
        <v>33</v>
      </c>
      <c r="P12" s="1" t="s">
        <v>34</v>
      </c>
      <c r="Q12" s="2">
        <f>SUM(Tabelle22[[#This Row],[Sprint2Nbr]],Tabelle22[[#This Row],[Sprint3Nbr]],Tabelle22[[#This Row],[Sprint4Nbr]],Tabelle22[[#This Row],[Sprint1Nbr]])</f>
        <v>0</v>
      </c>
      <c r="R12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12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12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13" spans="1:20" x14ac:dyDescent="0.25">
      <c r="A13" s="1" t="s">
        <v>35</v>
      </c>
      <c r="B13" s="1">
        <v>98</v>
      </c>
      <c r="C13" s="1" t="s">
        <v>60</v>
      </c>
      <c r="D13" s="7" t="s">
        <v>91</v>
      </c>
      <c r="E13" s="7" t="s">
        <v>10</v>
      </c>
      <c r="F13" s="7"/>
      <c r="G13" s="7" t="s">
        <v>32</v>
      </c>
      <c r="H13" s="6">
        <v>2</v>
      </c>
      <c r="I13" s="6"/>
      <c r="J13" s="7" t="s">
        <v>10</v>
      </c>
      <c r="K13" s="6"/>
      <c r="L13" s="7" t="s">
        <v>10</v>
      </c>
      <c r="M13" s="6"/>
      <c r="N13" s="7" t="s">
        <v>10</v>
      </c>
      <c r="O13" s="1" t="s">
        <v>36</v>
      </c>
      <c r="P13" s="1" t="s">
        <v>37</v>
      </c>
      <c r="Q13" s="2">
        <f>SUM(Tabelle22[[#This Row],[Sprint2Nbr]],Tabelle22[[#This Row],[Sprint3Nbr]],Tabelle22[[#This Row],[Sprint4Nbr]],Tabelle22[[#This Row],[Sprint1Nbr]])</f>
        <v>0</v>
      </c>
      <c r="R13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13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13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14" spans="1:20" x14ac:dyDescent="0.25">
      <c r="A14" s="1" t="s">
        <v>38</v>
      </c>
      <c r="B14" s="1">
        <v>99</v>
      </c>
      <c r="C14" s="1" t="s">
        <v>60</v>
      </c>
      <c r="D14" s="7" t="s">
        <v>91</v>
      </c>
      <c r="E14" s="7" t="s">
        <v>10</v>
      </c>
      <c r="F14" s="7"/>
      <c r="G14" s="7" t="s">
        <v>32</v>
      </c>
      <c r="H14" s="6">
        <v>3</v>
      </c>
      <c r="I14" s="6"/>
      <c r="J14" s="7" t="s">
        <v>10</v>
      </c>
      <c r="K14" s="6"/>
      <c r="L14" s="7" t="s">
        <v>10</v>
      </c>
      <c r="M14" s="6"/>
      <c r="N14" s="7" t="s">
        <v>10</v>
      </c>
      <c r="O14" s="1" t="s">
        <v>30</v>
      </c>
      <c r="P14" s="1" t="s">
        <v>77</v>
      </c>
      <c r="Q14" s="2">
        <f>SUM(Tabelle22[[#This Row],[Sprint2Nbr]],Tabelle22[[#This Row],[Sprint3Nbr]],Tabelle22[[#This Row],[Sprint4Nbr]],Tabelle22[[#This Row],[Sprint1Nbr]])</f>
        <v>0</v>
      </c>
      <c r="R14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14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14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15" spans="1:20" x14ac:dyDescent="0.25">
      <c r="A15" s="1" t="s">
        <v>40</v>
      </c>
      <c r="B15" s="1">
        <v>100</v>
      </c>
      <c r="C15" s="1" t="s">
        <v>60</v>
      </c>
      <c r="D15" s="7" t="s">
        <v>91</v>
      </c>
      <c r="E15" s="7" t="s">
        <v>10</v>
      </c>
      <c r="F15" s="7"/>
      <c r="G15" s="7" t="s">
        <v>32</v>
      </c>
      <c r="H15" s="6">
        <v>5</v>
      </c>
      <c r="I15" s="6"/>
      <c r="J15" s="7" t="s">
        <v>10</v>
      </c>
      <c r="K15" s="6"/>
      <c r="L15" s="7" t="s">
        <v>10</v>
      </c>
      <c r="M15" s="6"/>
      <c r="N15" s="7" t="s">
        <v>10</v>
      </c>
      <c r="O15" s="1" t="s">
        <v>41</v>
      </c>
      <c r="P15" s="1" t="s">
        <v>79</v>
      </c>
      <c r="Q15" s="2">
        <f>SUM(Tabelle22[[#This Row],[Sprint2Nbr]],Tabelle22[[#This Row],[Sprint3Nbr]],Tabelle22[[#This Row],[Sprint4Nbr]],Tabelle22[[#This Row],[Sprint1Nbr]])</f>
        <v>0</v>
      </c>
      <c r="R15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15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15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16" spans="1:20" x14ac:dyDescent="0.25">
      <c r="A16" s="1" t="s">
        <v>42</v>
      </c>
      <c r="B16" s="1">
        <v>101</v>
      </c>
      <c r="C16" s="1" t="s">
        <v>60</v>
      </c>
      <c r="D16" s="7" t="s">
        <v>91</v>
      </c>
      <c r="E16" s="7" t="s">
        <v>10</v>
      </c>
      <c r="F16" s="7"/>
      <c r="G16" s="7" t="s">
        <v>32</v>
      </c>
      <c r="H16" s="6">
        <v>1</v>
      </c>
      <c r="I16" s="6"/>
      <c r="J16" s="7" t="s">
        <v>10</v>
      </c>
      <c r="K16" s="6"/>
      <c r="L16" s="7" t="s">
        <v>10</v>
      </c>
      <c r="M16" s="6"/>
      <c r="N16" s="7" t="s">
        <v>10</v>
      </c>
      <c r="O16" s="1" t="s">
        <v>43</v>
      </c>
      <c r="P16" s="1" t="s">
        <v>80</v>
      </c>
      <c r="Q16" s="2">
        <f>SUM(Tabelle22[[#This Row],[Sprint2Nbr]],Tabelle22[[#This Row],[Sprint3Nbr]],Tabelle22[[#This Row],[Sprint4Nbr]],Tabelle22[[#This Row],[Sprint1Nbr]])</f>
        <v>0</v>
      </c>
      <c r="R16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16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16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17" spans="1:25" x14ac:dyDescent="0.25">
      <c r="A17" s="1" t="s">
        <v>44</v>
      </c>
      <c r="B17" s="1">
        <v>102</v>
      </c>
      <c r="C17" s="1" t="s">
        <v>60</v>
      </c>
      <c r="D17" s="7" t="s">
        <v>91</v>
      </c>
      <c r="E17" s="7" t="s">
        <v>10</v>
      </c>
      <c r="F17" s="7"/>
      <c r="G17" s="7" t="s">
        <v>32</v>
      </c>
      <c r="H17" s="6">
        <v>2</v>
      </c>
      <c r="I17" s="6"/>
      <c r="J17" s="7" t="s">
        <v>10</v>
      </c>
      <c r="K17" s="6"/>
      <c r="L17" s="7" t="s">
        <v>10</v>
      </c>
      <c r="M17" s="6"/>
      <c r="N17" s="7" t="s">
        <v>10</v>
      </c>
      <c r="O17" s="1" t="s">
        <v>45</v>
      </c>
      <c r="P17" s="1" t="s">
        <v>46</v>
      </c>
      <c r="Q17" s="2">
        <f>SUM(Tabelle22[[#This Row],[Sprint2Nbr]],Tabelle22[[#This Row],[Sprint3Nbr]],Tabelle22[[#This Row],[Sprint4Nbr]],Tabelle22[[#This Row],[Sprint1Nbr]])</f>
        <v>0</v>
      </c>
      <c r="R17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17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17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18" spans="1:25" x14ac:dyDescent="0.25">
      <c r="A18" s="1" t="s">
        <v>47</v>
      </c>
      <c r="B18" s="1">
        <v>103</v>
      </c>
      <c r="C18" s="1" t="s">
        <v>60</v>
      </c>
      <c r="D18" s="7" t="s">
        <v>91</v>
      </c>
      <c r="E18" s="7" t="s">
        <v>10</v>
      </c>
      <c r="F18" s="7"/>
      <c r="G18" s="7" t="s">
        <v>32</v>
      </c>
      <c r="H18" s="6">
        <v>3</v>
      </c>
      <c r="I18" s="6"/>
      <c r="J18" s="7" t="s">
        <v>10</v>
      </c>
      <c r="K18" s="6"/>
      <c r="L18" s="7" t="s">
        <v>10</v>
      </c>
      <c r="M18" s="6"/>
      <c r="N18" s="7" t="s">
        <v>10</v>
      </c>
      <c r="O18" s="1" t="s">
        <v>48</v>
      </c>
      <c r="P18" s="1" t="s">
        <v>39</v>
      </c>
      <c r="Q18" s="2">
        <f>SUM(Tabelle22[[#This Row],[Sprint2Nbr]],Tabelle22[[#This Row],[Sprint3Nbr]],Tabelle22[[#This Row],[Sprint4Nbr]],Tabelle22[[#This Row],[Sprint1Nbr]])</f>
        <v>0</v>
      </c>
      <c r="R18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18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18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19" spans="1:25" x14ac:dyDescent="0.25">
      <c r="A19" s="1" t="s">
        <v>49</v>
      </c>
      <c r="B19" s="1">
        <v>104</v>
      </c>
      <c r="C19" s="1" t="s">
        <v>60</v>
      </c>
      <c r="D19" s="7" t="s">
        <v>91</v>
      </c>
      <c r="E19" s="7" t="s">
        <v>10</v>
      </c>
      <c r="F19" s="7"/>
      <c r="G19" s="7" t="s">
        <v>32</v>
      </c>
      <c r="H19" s="6">
        <v>1</v>
      </c>
      <c r="I19" s="6"/>
      <c r="J19" s="7" t="s">
        <v>10</v>
      </c>
      <c r="K19" s="6"/>
      <c r="L19" s="7" t="s">
        <v>10</v>
      </c>
      <c r="M19" s="6"/>
      <c r="N19" s="7" t="s">
        <v>10</v>
      </c>
      <c r="O19" s="1" t="s">
        <v>50</v>
      </c>
      <c r="P19" s="1" t="s">
        <v>81</v>
      </c>
      <c r="Q19" s="2">
        <f>SUM(Tabelle22[[#This Row],[Sprint2Nbr]],Tabelle22[[#This Row],[Sprint3Nbr]],Tabelle22[[#This Row],[Sprint4Nbr]],Tabelle22[[#This Row],[Sprint1Nbr]])</f>
        <v>0</v>
      </c>
      <c r="R19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19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19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</row>
    <row r="20" spans="1:25" x14ac:dyDescent="0.25">
      <c r="A20" s="1" t="s">
        <v>51</v>
      </c>
      <c r="B20" s="1">
        <v>105</v>
      </c>
      <c r="C20" s="1" t="s">
        <v>60</v>
      </c>
      <c r="D20" s="7" t="s">
        <v>91</v>
      </c>
      <c r="E20" s="7" t="s">
        <v>10</v>
      </c>
      <c r="F20" s="7"/>
      <c r="G20" s="7" t="s">
        <v>32</v>
      </c>
      <c r="H20" s="6">
        <v>2</v>
      </c>
      <c r="I20" s="6"/>
      <c r="J20" s="7" t="s">
        <v>10</v>
      </c>
      <c r="K20" s="6"/>
      <c r="L20" s="7" t="s">
        <v>10</v>
      </c>
      <c r="M20" s="6"/>
      <c r="N20" s="7" t="s">
        <v>10</v>
      </c>
      <c r="O20" s="1" t="s">
        <v>52</v>
      </c>
      <c r="P20" s="1" t="s">
        <v>84</v>
      </c>
      <c r="Q20" s="2">
        <f>SUM(Tabelle22[[#This Row],[Sprint2Nbr]],Tabelle22[[#This Row],[Sprint3Nbr]],Tabelle22[[#This Row],[Sprint4Nbr]],Tabelle22[[#This Row],[Sprint1Nbr]])</f>
        <v>0</v>
      </c>
      <c r="R20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20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20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  <c r="V20" s="10">
        <f>MEDIAN(Tabelle22[Checksums1])</f>
        <v>0</v>
      </c>
      <c r="W20" s="10">
        <f>MEDIAN(Tabelle22[Checksums2])</f>
        <v>0</v>
      </c>
      <c r="X20" s="10">
        <f>MEDIAN(Tabelle22[Checksums3])</f>
        <v>0</v>
      </c>
      <c r="Y20" s="10">
        <f>MEDIAN(Tabelle22[Checksums4])</f>
        <v>0</v>
      </c>
    </row>
    <row r="21" spans="1:25" x14ac:dyDescent="0.25">
      <c r="A21" s="1" t="s">
        <v>82</v>
      </c>
      <c r="B21" s="1">
        <v>106</v>
      </c>
      <c r="C21" s="1" t="s">
        <v>60</v>
      </c>
      <c r="D21" s="7" t="s">
        <v>91</v>
      </c>
      <c r="E21" s="7" t="s">
        <v>10</v>
      </c>
      <c r="F21" s="7"/>
      <c r="G21" s="7" t="s">
        <v>32</v>
      </c>
      <c r="H21" s="6">
        <v>3</v>
      </c>
      <c r="I21" s="6"/>
      <c r="J21" s="7" t="s">
        <v>10</v>
      </c>
      <c r="K21" s="6"/>
      <c r="L21" s="7" t="s">
        <v>10</v>
      </c>
      <c r="M21" s="6"/>
      <c r="N21" s="7" t="s">
        <v>10</v>
      </c>
      <c r="O21" s="1" t="s">
        <v>83</v>
      </c>
      <c r="P21" s="1" t="s">
        <v>76</v>
      </c>
      <c r="Q21" s="2">
        <f>SUM(Tabelle22[[#This Row],[Sprint2Nbr]],Tabelle22[[#This Row],[Sprint3Nbr]],Tabelle22[[#This Row],[Sprint4Nbr]],Tabelle22[[#This Row],[Sprint1Nbr]])</f>
        <v>0</v>
      </c>
      <c r="R21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21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21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  <c r="V21" s="10">
        <f>AVERAGE(Tabelle22[Checksums1])</f>
        <v>0.45454545454545453</v>
      </c>
      <c r="W21" s="10">
        <f>AVERAGE(Tabelle22[Checksums2])</f>
        <v>0.45454545454545453</v>
      </c>
      <c r="X21" s="10">
        <f>AVERAGE(Tabelle22[Checksums3])</f>
        <v>0.45454545454545453</v>
      </c>
      <c r="Y21" s="10">
        <f>AVERAGE(Tabelle22[Checksums4])</f>
        <v>0.45454545454545453</v>
      </c>
    </row>
    <row r="22" spans="1:25" x14ac:dyDescent="0.25">
      <c r="A22" s="1" t="s">
        <v>53</v>
      </c>
      <c r="B22" s="1">
        <v>107</v>
      </c>
      <c r="C22" s="1" t="s">
        <v>60</v>
      </c>
      <c r="D22" s="7" t="s">
        <v>91</v>
      </c>
      <c r="E22" s="7" t="s">
        <v>10</v>
      </c>
      <c r="F22" s="7"/>
      <c r="G22" s="7" t="s">
        <v>32</v>
      </c>
      <c r="H22" s="6">
        <v>2</v>
      </c>
      <c r="I22" s="6"/>
      <c r="J22" s="7" t="s">
        <v>10</v>
      </c>
      <c r="K22" s="6"/>
      <c r="L22" s="7" t="s">
        <v>10</v>
      </c>
      <c r="M22" s="6"/>
      <c r="N22" s="7" t="s">
        <v>10</v>
      </c>
      <c r="O22" s="1" t="s">
        <v>54</v>
      </c>
      <c r="P22" s="1" t="s">
        <v>65</v>
      </c>
      <c r="Q22" s="2">
        <f>SUM(Tabelle22[[#This Row],[Sprint2Nbr]],Tabelle22[[#This Row],[Sprint3Nbr]],Tabelle22[[#This Row],[Sprint4Nbr]],Tabelle22[[#This Row],[Sprint1Nbr]])</f>
        <v>0</v>
      </c>
      <c r="R22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22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22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  <c r="V22" s="10">
        <f>MIN(Tabelle22[Checksums1])</f>
        <v>0</v>
      </c>
      <c r="W22" s="10">
        <f>MIN(Tabelle22[Checksums2])</f>
        <v>0</v>
      </c>
      <c r="X22" s="10">
        <f>MIN(Tabelle22[Checksums3])</f>
        <v>0</v>
      </c>
      <c r="Y22" s="10">
        <f>MIN(Tabelle22[Checksums4])</f>
        <v>0</v>
      </c>
    </row>
    <row r="23" spans="1:25" x14ac:dyDescent="0.25">
      <c r="A23" s="1" t="s">
        <v>55</v>
      </c>
      <c r="B23" s="1">
        <v>108</v>
      </c>
      <c r="C23" s="1" t="s">
        <v>60</v>
      </c>
      <c r="D23" s="7" t="s">
        <v>91</v>
      </c>
      <c r="E23" s="7" t="s">
        <v>10</v>
      </c>
      <c r="F23" s="7"/>
      <c r="G23" s="7" t="s">
        <v>32</v>
      </c>
      <c r="H23" s="6">
        <v>5</v>
      </c>
      <c r="I23" s="6"/>
      <c r="J23" s="7" t="s">
        <v>10</v>
      </c>
      <c r="K23" s="6"/>
      <c r="L23" s="7" t="s">
        <v>10</v>
      </c>
      <c r="M23" s="6"/>
      <c r="N23" s="7" t="s">
        <v>10</v>
      </c>
      <c r="O23" s="1" t="s">
        <v>56</v>
      </c>
      <c r="P23" s="1" t="s">
        <v>57</v>
      </c>
      <c r="Q23" s="2">
        <f>SUM(Tabelle22[[#This Row],[Sprint2Nbr]],Tabelle22[[#This Row],[Sprint3Nbr]],Tabelle22[[#This Row],[Sprint4Nbr]],Tabelle22[[#This Row],[Sprint1Nbr]])</f>
        <v>0</v>
      </c>
      <c r="R23" s="2">
        <f>SUM(Tabelle22[[#This Row],[Sprint2Nbr]],Tabelle22[[#This Row],[Sprint3Nbr]],Tabelle22[[#This Row],[Sprint4Nbr]])+IF(Tabelle22[[#This Row],[Effect1]]="infinite",4*Tabelle22[[#This Row],[Sprint1Nbr]],Tabelle22[[#This Row],[Sprint1Nbr]])</f>
        <v>0</v>
      </c>
      <c r="S23" s="2">
        <f>SUM(Tabelle22[[#This Row],[Sprint2Nbr]],Tabelle22[[#This Row],[Sprint3Nbr]],Tabelle22[[#This Row],[Sprint4Nbr]])+IF(Tabelle22[[#This Row],[Effect1]]="infinite",7*Tabelle22[[#This Row],[Sprint1Nbr]],Tabelle22[[#This Row],[Sprint1Nbr]])</f>
        <v>0</v>
      </c>
      <c r="T23" s="2">
        <f>SUM(Tabelle22[[#This Row],[Sprint2Nbr]],Tabelle22[[#This Row],[Sprint3Nbr]],Tabelle22[[#This Row],[Sprint4Nbr]])+IF(Tabelle22[[#This Row],[Effect1]]="infinite",12*Tabelle22[[#This Row],[Sprint1Nbr]],Tabelle22[[#This Row],[Sprint1Nbr]])</f>
        <v>0</v>
      </c>
      <c r="V23" s="10">
        <f>MAX(Tabelle22[Checksums1])</f>
        <v>1</v>
      </c>
      <c r="W23" s="10">
        <f>MAX(Tabelle22[Checksums2])</f>
        <v>1</v>
      </c>
      <c r="X23" s="10">
        <f>MAX(Tabelle22[Checksums3])</f>
        <v>1</v>
      </c>
      <c r="Y23" s="10">
        <f>MAX(Tabelle22[Checksums4])</f>
        <v>1</v>
      </c>
    </row>
    <row r="24" spans="1:25" ht="1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25" ht="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25" ht="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25" ht="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25" x14ac:dyDescent="0.25">
      <c r="A28" s="1"/>
      <c r="C28" s="1"/>
      <c r="D28" s="7"/>
      <c r="E28" s="6"/>
      <c r="F28" s="7"/>
      <c r="G28" s="6"/>
      <c r="H28" s="6"/>
      <c r="I28" s="7"/>
      <c r="J28" s="6"/>
      <c r="K28" s="7"/>
      <c r="L28" s="6"/>
      <c r="M28" s="7"/>
    </row>
    <row r="29" spans="1:25" x14ac:dyDescent="0.25">
      <c r="A29" s="1"/>
      <c r="C29" s="1"/>
      <c r="D29" s="7"/>
      <c r="E29" s="6"/>
      <c r="F29" s="7"/>
      <c r="G29" s="6"/>
      <c r="H29" s="6"/>
      <c r="I29" s="7"/>
      <c r="J29" s="6"/>
      <c r="K29" s="7"/>
      <c r="L29" s="6"/>
      <c r="M29" s="7"/>
    </row>
    <row r="30" spans="1:25" x14ac:dyDescent="0.25">
      <c r="A30" s="1"/>
      <c r="C30" s="1"/>
      <c r="D30" s="7"/>
      <c r="E30" s="6"/>
      <c r="F30" s="7"/>
      <c r="G30" s="6"/>
      <c r="H30" s="6"/>
      <c r="I30" s="7"/>
      <c r="J30" s="6"/>
      <c r="K30" s="7"/>
      <c r="L30" s="6"/>
      <c r="M30" s="7"/>
    </row>
    <row r="31" spans="1:25" x14ac:dyDescent="0.25">
      <c r="A31" s="1"/>
      <c r="C31" s="1"/>
      <c r="D31" s="7"/>
      <c r="E31" s="6"/>
      <c r="F31" s="7"/>
      <c r="G31" s="6"/>
      <c r="H31" s="6"/>
      <c r="I31" s="7"/>
      <c r="J31" s="6"/>
      <c r="K31" s="7"/>
      <c r="L31" s="6"/>
      <c r="M31" s="7"/>
    </row>
    <row r="32" spans="1:25" x14ac:dyDescent="0.25">
      <c r="A32" s="1"/>
      <c r="C32" s="1"/>
      <c r="D32" s="7"/>
      <c r="E32" s="6"/>
      <c r="F32" s="7"/>
      <c r="G32" s="6"/>
      <c r="H32" s="6"/>
      <c r="I32" s="7"/>
      <c r="J32" s="6"/>
      <c r="K32" s="7"/>
      <c r="L32" s="6"/>
      <c r="M32" s="7"/>
    </row>
    <row r="33" spans="1:13" x14ac:dyDescent="0.25">
      <c r="A33" s="1"/>
      <c r="C33" s="1"/>
      <c r="D33" s="7"/>
      <c r="E33" s="6"/>
      <c r="F33" s="7"/>
      <c r="G33" s="6"/>
      <c r="H33" s="6"/>
      <c r="I33" s="7"/>
      <c r="J33" s="6"/>
      <c r="K33" s="7"/>
      <c r="L33" s="6"/>
      <c r="M33" s="7"/>
    </row>
    <row r="34" spans="1:13" x14ac:dyDescent="0.25">
      <c r="A34" s="1"/>
      <c r="C34" s="1"/>
      <c r="D34" s="7"/>
      <c r="E34" s="6"/>
      <c r="F34" s="7"/>
      <c r="G34" s="6"/>
      <c r="H34" s="6"/>
      <c r="I34" s="7"/>
      <c r="J34" s="6"/>
      <c r="K34" s="7"/>
      <c r="L34" s="6"/>
      <c r="M34" s="7"/>
    </row>
    <row r="35" spans="1:13" x14ac:dyDescent="0.25">
      <c r="A35" s="1"/>
      <c r="C35" s="1"/>
      <c r="D35" s="7"/>
      <c r="E35" s="6"/>
      <c r="F35" s="7"/>
      <c r="G35" s="6"/>
      <c r="H35" s="6"/>
      <c r="I35" s="7"/>
      <c r="J35" s="6"/>
      <c r="K35" s="7"/>
      <c r="L35" s="6"/>
      <c r="M35" s="7"/>
    </row>
    <row r="36" spans="1:13" x14ac:dyDescent="0.25">
      <c r="A36" s="1"/>
      <c r="C36" s="1"/>
      <c r="D36" s="7"/>
      <c r="E36" s="6"/>
      <c r="F36" s="7"/>
      <c r="G36" s="6"/>
      <c r="H36" s="6"/>
      <c r="I36" s="7"/>
      <c r="J36" s="6"/>
      <c r="K36" s="7"/>
      <c r="L36" s="6"/>
      <c r="M36" s="7"/>
    </row>
    <row r="37" spans="1:13" x14ac:dyDescent="0.25">
      <c r="A37" s="1"/>
      <c r="C37" s="1"/>
      <c r="D37" s="7"/>
      <c r="E37" s="6"/>
      <c r="F37" s="7"/>
      <c r="G37" s="6"/>
      <c r="H37" s="6"/>
      <c r="I37" s="7"/>
      <c r="J37" s="6"/>
      <c r="K37" s="7"/>
      <c r="L37" s="6"/>
      <c r="M37" s="7"/>
    </row>
    <row r="38" spans="1:13" x14ac:dyDescent="0.25">
      <c r="A38" s="1"/>
      <c r="C38" s="1"/>
      <c r="D38" s="7"/>
      <c r="E38" s="6"/>
      <c r="F38" s="7"/>
      <c r="G38" s="6"/>
      <c r="H38" s="6"/>
      <c r="I38" s="7"/>
      <c r="J38" s="6"/>
      <c r="K38" s="7"/>
      <c r="L38" s="6"/>
      <c r="M38" s="7"/>
    </row>
  </sheetData>
  <conditionalFormatting sqref="Q1:Q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Bourguignon</cp:lastModifiedBy>
  <cp:revision>35</cp:revision>
  <dcterms:created xsi:type="dcterms:W3CDTF">2017-02-03T21:46:43Z</dcterms:created>
  <dcterms:modified xsi:type="dcterms:W3CDTF">2017-02-13T22:01:12Z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