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dardUser/Documents/MATH/MATH 560/Projects/Project 2/"/>
    </mc:Choice>
  </mc:AlternateContent>
  <xr:revisionPtr revIDLastSave="0" documentId="8_{62274986-DE45-644C-8E1E-1AD89EDA88EC}" xr6:coauthVersionLast="45" xr6:coauthVersionMax="45" xr10:uidLastSave="{00000000-0000-0000-0000-000000000000}"/>
  <bookViews>
    <workbookView xWindow="4280" yWindow="2380" windowWidth="35680" windowHeight="24140" activeTab="3" xr2:uid="{00000000-000D-0000-FFFF-FFFF00000000}"/>
  </bookViews>
  <sheets>
    <sheet name="Ignore Random Generator" sheetId="1" r:id="rId1"/>
    <sheet name="Ignore - Original No Frills" sheetId="7" r:id="rId2"/>
    <sheet name="Final Optimized  Version" sheetId="10" r:id="rId3"/>
    <sheet name="Final Interesting Results" sheetId="17" r:id="rId4"/>
    <sheet name="Debug Sheet Non Cluster" sheetId="18" r:id="rId5"/>
    <sheet name="Debug Sheet Clusters" sheetId="22" r:id="rId6"/>
    <sheet name="Debug Sheet Frozen Points" sheetId="23" r:id="rId7"/>
    <sheet name="Debug Results Table" sheetId="21" r:id="rId8"/>
    <sheet name="Exponent Option Frozen  Version" sheetId="24" r:id="rId9"/>
    <sheet name="Exponent Debug Sheet NonCluster" sheetId="25" r:id="rId10"/>
    <sheet name="Exponent Debug Sheet Clusters " sheetId="26" r:id="rId11"/>
    <sheet name="Main Sheet With Convex Tester" sheetId="27" r:id="rId12"/>
    <sheet name="New Term Exp Debug  Clusters " sheetId="28" r:id="rId13"/>
  </sheets>
  <definedNames>
    <definedName name="solver_adj" localSheetId="5" hidden="1">'Debug Sheet Clusters'!$F$2:$O$3</definedName>
    <definedName name="solver_adj" localSheetId="6" hidden="1">'Debug Sheet Frozen Points'!$F$2:$O$3</definedName>
    <definedName name="solver_adj" localSheetId="4" hidden="1">'Debug Sheet Non Cluster'!$F$2:$O$3</definedName>
    <definedName name="solver_adj" localSheetId="10" hidden="1">'Exponent Debug Sheet Clusters '!$F$1:$O$2</definedName>
    <definedName name="solver_adj" localSheetId="9" hidden="1">'Exponent Debug Sheet NonCluster'!$F$2:$O$3</definedName>
    <definedName name="solver_adj" localSheetId="8" hidden="1">'Exponent Option Frozen  Version'!$F$2:$O$3</definedName>
    <definedName name="solver_adj" localSheetId="2" hidden="1">'Final Optimized  Version'!$F$2:$O$3</definedName>
    <definedName name="solver_adj" localSheetId="1" hidden="1">'Ignore - Original No Frills'!$F$2:$O$3</definedName>
    <definedName name="solver_adj" localSheetId="0" hidden="1">'Ignore Random Generator'!$B$22:$C$24</definedName>
    <definedName name="solver_adj" localSheetId="11" hidden="1">'Main Sheet With Convex Tester'!$F$1:$O$2</definedName>
    <definedName name="solver_adj" localSheetId="12" hidden="1">'New Term Exp Debug  Clusters '!$F$2:$O$3</definedName>
    <definedName name="solver_cvg" localSheetId="5" hidden="1">0.000001</definedName>
    <definedName name="solver_cvg" localSheetId="6" hidden="1">0.0001</definedName>
    <definedName name="solver_cvg" localSheetId="4" hidden="1">0.0001</definedName>
    <definedName name="solver_cvg" localSheetId="10" hidden="1">0.000001</definedName>
    <definedName name="solver_cvg" localSheetId="9" hidden="1">0.0001</definedName>
    <definedName name="solver_cvg" localSheetId="8" hidden="1">0.0001</definedName>
    <definedName name="solver_cvg" localSheetId="2" hidden="1">0.0001</definedName>
    <definedName name="solver_cvg" localSheetId="1" hidden="1">0.0001</definedName>
    <definedName name="solver_cvg" localSheetId="0" hidden="1">0.0001</definedName>
    <definedName name="solver_cvg" localSheetId="11" hidden="1">0.000001</definedName>
    <definedName name="solver_cvg" localSheetId="12" hidden="1">0.000001</definedName>
    <definedName name="solver_drv" localSheetId="5" hidden="1">1</definedName>
    <definedName name="solver_drv" localSheetId="6" hidden="1">1</definedName>
    <definedName name="solver_drv" localSheetId="4" hidden="1">1</definedName>
    <definedName name="solver_drv" localSheetId="10" hidden="1">1</definedName>
    <definedName name="solver_drv" localSheetId="9" hidden="1">1</definedName>
    <definedName name="solver_drv" localSheetId="8" hidden="1">1</definedName>
    <definedName name="solver_drv" localSheetId="2" hidden="1">1</definedName>
    <definedName name="solver_drv" localSheetId="1" hidden="1">1</definedName>
    <definedName name="solver_drv" localSheetId="0" hidden="1">1</definedName>
    <definedName name="solver_drv" localSheetId="11" hidden="1">1</definedName>
    <definedName name="solver_drv" localSheetId="12" hidden="1">1</definedName>
    <definedName name="solver_eng" localSheetId="5" hidden="1">1</definedName>
    <definedName name="solver_eng" localSheetId="6" hidden="1">1</definedName>
    <definedName name="solver_eng" localSheetId="4" hidden="1">1</definedName>
    <definedName name="solver_eng" localSheetId="10" hidden="1">1</definedName>
    <definedName name="solver_eng" localSheetId="9" hidden="1">1</definedName>
    <definedName name="solver_eng" localSheetId="8" hidden="1">1</definedName>
    <definedName name="solver_eng" localSheetId="2" hidden="1">1</definedName>
    <definedName name="solver_eng" localSheetId="1" hidden="1">1</definedName>
    <definedName name="solver_eng" localSheetId="0" hidden="1">1</definedName>
    <definedName name="solver_eng" localSheetId="11" hidden="1">1</definedName>
    <definedName name="solver_eng" localSheetId="12" hidden="1">1</definedName>
    <definedName name="solver_est" localSheetId="5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itr" localSheetId="5" hidden="1">2147483647</definedName>
    <definedName name="solver_itr" localSheetId="6" hidden="1">2147483647</definedName>
    <definedName name="solver_itr" localSheetId="4" hidden="1">2147483647</definedName>
    <definedName name="solver_itr" localSheetId="10" hidden="1">2147483647</definedName>
    <definedName name="solver_itr" localSheetId="9" hidden="1">2147483647</definedName>
    <definedName name="solver_itr" localSheetId="8" hidden="1">2147483647</definedName>
    <definedName name="solver_itr" localSheetId="2" hidden="1">2147483647</definedName>
    <definedName name="solver_itr" localSheetId="1" hidden="1">2147483647</definedName>
    <definedName name="solver_itr" localSheetId="0" hidden="1">2147483647</definedName>
    <definedName name="solver_itr" localSheetId="11" hidden="1">2147483647</definedName>
    <definedName name="solver_itr" localSheetId="12" hidden="1">2147483647</definedName>
    <definedName name="solver_lhs1" localSheetId="5" hidden="1">'Debug Sheet Clusters'!$F$2:$O$3</definedName>
    <definedName name="solver_lhs1" localSheetId="6" hidden="1">'Debug Sheet Frozen Points'!$F$2:$O$3</definedName>
    <definedName name="solver_lhs1" localSheetId="4" hidden="1">'Debug Sheet Non Cluster'!$F$2:$O$3</definedName>
    <definedName name="solver_lhs1" localSheetId="10" hidden="1">'Exponent Debug Sheet Clusters '!$F$1:$O$2</definedName>
    <definedName name="solver_lhs1" localSheetId="9" hidden="1">'Exponent Debug Sheet NonCluster'!$F$2:$O$3</definedName>
    <definedName name="solver_lhs1" localSheetId="8" hidden="1">'Exponent Option Frozen  Version'!$F$2:$O$3</definedName>
    <definedName name="solver_lhs1" localSheetId="2" hidden="1">'Final Optimized  Version'!$F$2:$O$3</definedName>
    <definedName name="solver_lhs1" localSheetId="11" hidden="1">'Main Sheet With Convex Tester'!$F$1:$O$2</definedName>
    <definedName name="solver_lhs1" localSheetId="12" hidden="1">'New Term Exp Debug  Clusters '!$F$2:$O$3</definedName>
    <definedName name="solver_lin" localSheetId="5" hidden="1">2</definedName>
    <definedName name="solver_lin" localSheetId="6" hidden="1">2</definedName>
    <definedName name="solver_lin" localSheetId="4" hidden="1">2</definedName>
    <definedName name="solver_lin" localSheetId="10" hidden="1">2</definedName>
    <definedName name="solver_lin" localSheetId="9" hidden="1">2</definedName>
    <definedName name="solver_lin" localSheetId="8" hidden="1">2</definedName>
    <definedName name="solver_lin" localSheetId="2" hidden="1">2</definedName>
    <definedName name="solver_lin" localSheetId="1" hidden="1">2</definedName>
    <definedName name="solver_lin" localSheetId="0" hidden="1">2</definedName>
    <definedName name="solver_lin" localSheetId="11" hidden="1">2</definedName>
    <definedName name="solver_lin" localSheetId="12" hidden="1">2</definedName>
    <definedName name="solver_mip" localSheetId="5" hidden="1">2147483647</definedName>
    <definedName name="solver_mip" localSheetId="6" hidden="1">2147483647</definedName>
    <definedName name="solver_mip" localSheetId="4" hidden="1">2147483647</definedName>
    <definedName name="solver_mip" localSheetId="10" hidden="1">2147483647</definedName>
    <definedName name="solver_mip" localSheetId="9" hidden="1">2147483647</definedName>
    <definedName name="solver_mip" localSheetId="8" hidden="1">2147483647</definedName>
    <definedName name="solver_mip" localSheetId="2" hidden="1">2147483647</definedName>
    <definedName name="solver_mip" localSheetId="1" hidden="1">2147483647</definedName>
    <definedName name="solver_mip" localSheetId="0" hidden="1">2147483647</definedName>
    <definedName name="solver_mip" localSheetId="11" hidden="1">2147483647</definedName>
    <definedName name="solver_mip" localSheetId="12" hidden="1">2147483647</definedName>
    <definedName name="solver_mni" localSheetId="5" hidden="1">30</definedName>
    <definedName name="solver_mni" localSheetId="6" hidden="1">30</definedName>
    <definedName name="solver_mni" localSheetId="4" hidden="1">30</definedName>
    <definedName name="solver_mni" localSheetId="10" hidden="1">30</definedName>
    <definedName name="solver_mni" localSheetId="9" hidden="1">30</definedName>
    <definedName name="solver_mni" localSheetId="8" hidden="1">30</definedName>
    <definedName name="solver_mni" localSheetId="2" hidden="1">30</definedName>
    <definedName name="solver_mni" localSheetId="1" hidden="1">30</definedName>
    <definedName name="solver_mni" localSheetId="0" hidden="1">30</definedName>
    <definedName name="solver_mni" localSheetId="11" hidden="1">30</definedName>
    <definedName name="solver_mni" localSheetId="12" hidden="1">30</definedName>
    <definedName name="solver_mrt" localSheetId="5" hidden="1">0.075</definedName>
    <definedName name="solver_mrt" localSheetId="6" hidden="1">0.075</definedName>
    <definedName name="solver_mrt" localSheetId="4" hidden="1">0.075</definedName>
    <definedName name="solver_mrt" localSheetId="10" hidden="1">0.075</definedName>
    <definedName name="solver_mrt" localSheetId="9" hidden="1">0.075</definedName>
    <definedName name="solver_mrt" localSheetId="8" hidden="1">0.075</definedName>
    <definedName name="solver_mrt" localSheetId="2" hidden="1">0.075</definedName>
    <definedName name="solver_mrt" localSheetId="1" hidden="1">0.075</definedName>
    <definedName name="solver_mrt" localSheetId="0" hidden="1">0.075</definedName>
    <definedName name="solver_mrt" localSheetId="11" hidden="1">0.075</definedName>
    <definedName name="solver_mrt" localSheetId="12" hidden="1">0.075</definedName>
    <definedName name="solver_msl" localSheetId="5" hidden="1">2</definedName>
    <definedName name="solver_msl" localSheetId="6" hidden="1">2</definedName>
    <definedName name="solver_msl" localSheetId="4" hidden="1">2</definedName>
    <definedName name="solver_msl" localSheetId="10" hidden="1">2</definedName>
    <definedName name="solver_msl" localSheetId="9" hidden="1">2</definedName>
    <definedName name="solver_msl" localSheetId="8" hidden="1">2</definedName>
    <definedName name="solver_msl" localSheetId="2" hidden="1">2</definedName>
    <definedName name="solver_msl" localSheetId="1" hidden="1">2</definedName>
    <definedName name="solver_msl" localSheetId="0" hidden="1">2</definedName>
    <definedName name="solver_msl" localSheetId="11" hidden="1">2</definedName>
    <definedName name="solver_msl" localSheetId="12" hidden="1">2</definedName>
    <definedName name="solver_neg" localSheetId="5" hidden="1">1</definedName>
    <definedName name="solver_neg" localSheetId="6" hidden="1">1</definedName>
    <definedName name="solver_neg" localSheetId="4" hidden="1">1</definedName>
    <definedName name="solver_neg" localSheetId="10" hidden="1">1</definedName>
    <definedName name="solver_neg" localSheetId="9" hidden="1">1</definedName>
    <definedName name="solver_neg" localSheetId="8" hidden="1">1</definedName>
    <definedName name="solver_neg" localSheetId="2" hidden="1">1</definedName>
    <definedName name="solver_neg" localSheetId="1" hidden="1">1</definedName>
    <definedName name="solver_neg" localSheetId="0" hidden="1">1</definedName>
    <definedName name="solver_neg" localSheetId="11" hidden="1">1</definedName>
    <definedName name="solver_neg" localSheetId="12" hidden="1">1</definedName>
    <definedName name="solver_nod" localSheetId="5" hidden="1">2147483647</definedName>
    <definedName name="solver_nod" localSheetId="6" hidden="1">2147483647</definedName>
    <definedName name="solver_nod" localSheetId="4" hidden="1">2147483647</definedName>
    <definedName name="solver_nod" localSheetId="10" hidden="1">2147483647</definedName>
    <definedName name="solver_nod" localSheetId="9" hidden="1">2147483647</definedName>
    <definedName name="solver_nod" localSheetId="8" hidden="1">2147483647</definedName>
    <definedName name="solver_nod" localSheetId="2" hidden="1">2147483647</definedName>
    <definedName name="solver_nod" localSheetId="1" hidden="1">2147483647</definedName>
    <definedName name="solver_nod" localSheetId="0" hidden="1">2147483647</definedName>
    <definedName name="solver_nod" localSheetId="11" hidden="1">2147483647</definedName>
    <definedName name="solver_nod" localSheetId="12" hidden="1">2147483647</definedName>
    <definedName name="solver_num" localSheetId="5" hidden="1">0</definedName>
    <definedName name="solver_num" localSheetId="6" hidden="1">0</definedName>
    <definedName name="solver_num" localSheetId="4" hidden="1">0</definedName>
    <definedName name="solver_num" localSheetId="10" hidden="1">0</definedName>
    <definedName name="solver_num" localSheetId="9" hidden="1">0</definedName>
    <definedName name="solver_num" localSheetId="8" hidden="1">0</definedName>
    <definedName name="solver_num" localSheetId="2" hidden="1">0</definedName>
    <definedName name="solver_num" localSheetId="1" hidden="1">0</definedName>
    <definedName name="solver_num" localSheetId="0" hidden="1">0</definedName>
    <definedName name="solver_num" localSheetId="11" hidden="1">0</definedName>
    <definedName name="solver_num" localSheetId="12" hidden="1">0</definedName>
    <definedName name="solver_nwt" localSheetId="5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opt" localSheetId="5" hidden="1">'Debug Sheet Clusters'!$R$2</definedName>
    <definedName name="solver_opt" localSheetId="6" hidden="1">'Debug Sheet Frozen Points'!$R$2</definedName>
    <definedName name="solver_opt" localSheetId="4" hidden="1">'Debug Sheet Non Cluster'!$R$2</definedName>
    <definedName name="solver_opt" localSheetId="10" hidden="1">'Exponent Debug Sheet Clusters '!$R$2</definedName>
    <definedName name="solver_opt" localSheetId="9" hidden="1">'Exponent Debug Sheet NonCluster'!$R$2</definedName>
    <definedName name="solver_opt" localSheetId="8" hidden="1">'Exponent Option Frozen  Version'!$R$2</definedName>
    <definedName name="solver_opt" localSheetId="2" hidden="1">'Final Optimized  Version'!$R$2</definedName>
    <definedName name="solver_opt" localSheetId="1" hidden="1">'Ignore - Original No Frills'!$R$2</definedName>
    <definedName name="solver_opt" localSheetId="0" hidden="1">'Ignore Random Generator'!$B$32</definedName>
    <definedName name="solver_opt" localSheetId="11" hidden="1">'Main Sheet With Convex Tester'!$R$2</definedName>
    <definedName name="solver_opt" localSheetId="12" hidden="1">'New Term Exp Debug  Clusters '!$R$2</definedName>
    <definedName name="solver_pre" localSheetId="5" hidden="1">0.000001</definedName>
    <definedName name="solver_pre" localSheetId="6" hidden="1">0.000001</definedName>
    <definedName name="solver_pre" localSheetId="4" hidden="1">0.000001</definedName>
    <definedName name="solver_pre" localSheetId="10" hidden="1">0.000001</definedName>
    <definedName name="solver_pre" localSheetId="9" hidden="1">0.000001</definedName>
    <definedName name="solver_pre" localSheetId="8" hidden="1">0.000001</definedName>
    <definedName name="solver_pre" localSheetId="2" hidden="1">0.000001</definedName>
    <definedName name="solver_pre" localSheetId="1" hidden="1">0.000001</definedName>
    <definedName name="solver_pre" localSheetId="0" hidden="1">0.000001</definedName>
    <definedName name="solver_pre" localSheetId="11" hidden="1">0.000001</definedName>
    <definedName name="solver_pre" localSheetId="12" hidden="1">0.000001</definedName>
    <definedName name="solver_rbv" localSheetId="5" hidden="1">1</definedName>
    <definedName name="solver_rbv" localSheetId="6" hidden="1">1</definedName>
    <definedName name="solver_rbv" localSheetId="4" hidden="1">1</definedName>
    <definedName name="solver_rbv" localSheetId="10" hidden="1">1</definedName>
    <definedName name="solver_rbv" localSheetId="9" hidden="1">1</definedName>
    <definedName name="solver_rbv" localSheetId="8" hidden="1">1</definedName>
    <definedName name="solver_rbv" localSheetId="2" hidden="1">1</definedName>
    <definedName name="solver_rbv" localSheetId="1" hidden="1">1</definedName>
    <definedName name="solver_rbv" localSheetId="0" hidden="1">1</definedName>
    <definedName name="solver_rbv" localSheetId="11" hidden="1">1</definedName>
    <definedName name="solver_rbv" localSheetId="12" hidden="1">1</definedName>
    <definedName name="solver_rel1" localSheetId="5" hidden="1">1</definedName>
    <definedName name="solver_rel1" localSheetId="6" hidden="1">1</definedName>
    <definedName name="solver_rel1" localSheetId="4" hidden="1">1</definedName>
    <definedName name="solver_rel1" localSheetId="10" hidden="1">1</definedName>
    <definedName name="solver_rel1" localSheetId="9" hidden="1">1</definedName>
    <definedName name="solver_rel1" localSheetId="8" hidden="1">1</definedName>
    <definedName name="solver_rel1" localSheetId="2" hidden="1">1</definedName>
    <definedName name="solver_rel1" localSheetId="11" hidden="1">1</definedName>
    <definedName name="solver_rel1" localSheetId="12" hidden="1">1</definedName>
    <definedName name="solver_rhs1" localSheetId="5" hidden="1">80</definedName>
    <definedName name="solver_rhs1" localSheetId="6" hidden="1">80</definedName>
    <definedName name="solver_rhs1" localSheetId="4" hidden="1">80</definedName>
    <definedName name="solver_rhs1" localSheetId="10" hidden="1">80</definedName>
    <definedName name="solver_rhs1" localSheetId="9" hidden="1">80</definedName>
    <definedName name="solver_rhs1" localSheetId="8" hidden="1">80</definedName>
    <definedName name="solver_rhs1" localSheetId="2" hidden="1">80</definedName>
    <definedName name="solver_rhs1" localSheetId="11" hidden="1">80</definedName>
    <definedName name="solver_rhs1" localSheetId="12" hidden="1">80</definedName>
    <definedName name="solver_rlx" localSheetId="5" hidden="1">2</definedName>
    <definedName name="solver_rlx" localSheetId="6" hidden="1">2</definedName>
    <definedName name="solver_rlx" localSheetId="4" hidden="1">2</definedName>
    <definedName name="solver_rlx" localSheetId="10" hidden="1">2</definedName>
    <definedName name="solver_rlx" localSheetId="9" hidden="1">2</definedName>
    <definedName name="solver_rlx" localSheetId="8" hidden="1">2</definedName>
    <definedName name="solver_rlx" localSheetId="2" hidden="1">2</definedName>
    <definedName name="solver_rlx" localSheetId="1" hidden="1">2</definedName>
    <definedName name="solver_rlx" localSheetId="0" hidden="1">2</definedName>
    <definedName name="solver_rlx" localSheetId="11" hidden="1">2</definedName>
    <definedName name="solver_rlx" localSheetId="12" hidden="1">2</definedName>
    <definedName name="solver_rsd" localSheetId="5" hidden="1">9</definedName>
    <definedName name="solver_rsd" localSheetId="6" hidden="1">0</definedName>
    <definedName name="solver_rsd" localSheetId="4" hidden="1">9</definedName>
    <definedName name="solver_rsd" localSheetId="10" hidden="1">9</definedName>
    <definedName name="solver_rsd" localSheetId="9" hidden="1">9</definedName>
    <definedName name="solver_rsd" localSheetId="8" hidden="1">0</definedName>
    <definedName name="solver_rsd" localSheetId="2" hidden="1">0</definedName>
    <definedName name="solver_rsd" localSheetId="1" hidden="1">0</definedName>
    <definedName name="solver_rsd" localSheetId="0" hidden="1">0</definedName>
    <definedName name="solver_rsd" localSheetId="11" hidden="1">9</definedName>
    <definedName name="solver_rsd" localSheetId="12" hidden="1">9</definedName>
    <definedName name="solver_scl" localSheetId="5" hidden="1">1</definedName>
    <definedName name="solver_scl" localSheetId="6" hidden="1">1</definedName>
    <definedName name="solver_scl" localSheetId="4" hidden="1">1</definedName>
    <definedName name="solver_scl" localSheetId="10" hidden="1">1</definedName>
    <definedName name="solver_scl" localSheetId="9" hidden="1">1</definedName>
    <definedName name="solver_scl" localSheetId="8" hidden="1">1</definedName>
    <definedName name="solver_scl" localSheetId="2" hidden="1">1</definedName>
    <definedName name="solver_scl" localSheetId="1" hidden="1">1</definedName>
    <definedName name="solver_scl" localSheetId="0" hidden="1">1</definedName>
    <definedName name="solver_scl" localSheetId="11" hidden="1">1</definedName>
    <definedName name="solver_scl" localSheetId="12" hidden="1">1</definedName>
    <definedName name="solver_sho" localSheetId="5" hidden="1">2</definedName>
    <definedName name="solver_sho" localSheetId="6" hidden="1">2</definedName>
    <definedName name="solver_sho" localSheetId="4" hidden="1">2</definedName>
    <definedName name="solver_sho" localSheetId="10" hidden="1">2</definedName>
    <definedName name="solver_sho" localSheetId="9" hidden="1">2</definedName>
    <definedName name="solver_sho" localSheetId="8" hidden="1">2</definedName>
    <definedName name="solver_sho" localSheetId="2" hidden="1">2</definedName>
    <definedName name="solver_sho" localSheetId="1" hidden="1">2</definedName>
    <definedName name="solver_sho" localSheetId="0" hidden="1">2</definedName>
    <definedName name="solver_sho" localSheetId="11" hidden="1">2</definedName>
    <definedName name="solver_sho" localSheetId="12" hidden="1">2</definedName>
    <definedName name="solver_ssz" localSheetId="5" hidden="1">100</definedName>
    <definedName name="solver_ssz" localSheetId="6" hidden="1">100</definedName>
    <definedName name="solver_ssz" localSheetId="4" hidden="1">100</definedName>
    <definedName name="solver_ssz" localSheetId="10" hidden="1">100</definedName>
    <definedName name="solver_ssz" localSheetId="9" hidden="1">100</definedName>
    <definedName name="solver_ssz" localSheetId="8" hidden="1">100</definedName>
    <definedName name="solver_ssz" localSheetId="2" hidden="1">100</definedName>
    <definedName name="solver_ssz" localSheetId="1" hidden="1">100</definedName>
    <definedName name="solver_ssz" localSheetId="0" hidden="1">100</definedName>
    <definedName name="solver_ssz" localSheetId="11" hidden="1">100</definedName>
    <definedName name="solver_ssz" localSheetId="12" hidden="1">100</definedName>
    <definedName name="solver_tim" localSheetId="5" hidden="1">2147483647</definedName>
    <definedName name="solver_tim" localSheetId="6" hidden="1">2147483647</definedName>
    <definedName name="solver_tim" localSheetId="4" hidden="1">2147483647</definedName>
    <definedName name="solver_tim" localSheetId="10" hidden="1">2147483647</definedName>
    <definedName name="solver_tim" localSheetId="9" hidden="1">2147483647</definedName>
    <definedName name="solver_tim" localSheetId="8" hidden="1">2147483647</definedName>
    <definedName name="solver_tim" localSheetId="2" hidden="1">2147483647</definedName>
    <definedName name="solver_tim" localSheetId="1" hidden="1">2147483647</definedName>
    <definedName name="solver_tim" localSheetId="0" hidden="1">2147483647</definedName>
    <definedName name="solver_tim" localSheetId="11" hidden="1">2147483647</definedName>
    <definedName name="solver_tim" localSheetId="12" hidden="1">2147483647</definedName>
    <definedName name="solver_tol" localSheetId="5" hidden="1">0.01</definedName>
    <definedName name="solver_tol" localSheetId="6" hidden="1">0.01</definedName>
    <definedName name="solver_tol" localSheetId="4" hidden="1">0.01</definedName>
    <definedName name="solver_tol" localSheetId="10" hidden="1">0.01</definedName>
    <definedName name="solver_tol" localSheetId="9" hidden="1">0.01</definedName>
    <definedName name="solver_tol" localSheetId="8" hidden="1">0.01</definedName>
    <definedName name="solver_tol" localSheetId="2" hidden="1">0.01</definedName>
    <definedName name="solver_tol" localSheetId="1" hidden="1">0.01</definedName>
    <definedName name="solver_tol" localSheetId="0" hidden="1">0.01</definedName>
    <definedName name="solver_tol" localSheetId="11" hidden="1">0.01</definedName>
    <definedName name="solver_tol" localSheetId="12" hidden="1">0.01</definedName>
    <definedName name="solver_typ" localSheetId="5" hidden="1">2</definedName>
    <definedName name="solver_typ" localSheetId="6" hidden="1">2</definedName>
    <definedName name="solver_typ" localSheetId="4" hidden="1">2</definedName>
    <definedName name="solver_typ" localSheetId="10" hidden="1">2</definedName>
    <definedName name="solver_typ" localSheetId="9" hidden="1">2</definedName>
    <definedName name="solver_typ" localSheetId="8" hidden="1">2</definedName>
    <definedName name="solver_typ" localSheetId="2" hidden="1">2</definedName>
    <definedName name="solver_typ" localSheetId="1" hidden="1">2</definedName>
    <definedName name="solver_typ" localSheetId="0" hidden="1">2</definedName>
    <definedName name="solver_typ" localSheetId="11" hidden="1">2</definedName>
    <definedName name="solver_typ" localSheetId="12" hidden="1">2</definedName>
    <definedName name="solver_val" localSheetId="5" hidden="1">0</definedName>
    <definedName name="solver_val" localSheetId="6" hidden="1">0</definedName>
    <definedName name="solver_val" localSheetId="4" hidden="1">0</definedName>
    <definedName name="solver_val" localSheetId="10" hidden="1">0</definedName>
    <definedName name="solver_val" localSheetId="9" hidden="1">0</definedName>
    <definedName name="solver_val" localSheetId="8" hidden="1">0</definedName>
    <definedName name="solver_val" localSheetId="2" hidden="1">0</definedName>
    <definedName name="solver_val" localSheetId="1" hidden="1">0</definedName>
    <definedName name="solver_val" localSheetId="0" hidden="1">0</definedName>
    <definedName name="solver_val" localSheetId="11" hidden="1">0</definedName>
    <definedName name="solver_val" localSheetId="12" hidden="1">0</definedName>
    <definedName name="solver_ver" localSheetId="5" hidden="1">3</definedName>
    <definedName name="solver_ver" localSheetId="6" hidden="1">2</definedName>
    <definedName name="solver_ver" localSheetId="4" hidden="1">2</definedName>
    <definedName name="solver_ver" localSheetId="10" hidden="1">2</definedName>
    <definedName name="solver_ver" localSheetId="9" hidden="1">2</definedName>
    <definedName name="solver_ver" localSheetId="8" hidden="1">2</definedName>
    <definedName name="solver_ver" localSheetId="2" hidden="1">2</definedName>
    <definedName name="solver_ver" localSheetId="1" hidden="1">2</definedName>
    <definedName name="solver_ver" localSheetId="0" hidden="1">2</definedName>
    <definedName name="solver_ver" localSheetId="11" hidden="1">2</definedName>
    <definedName name="solver_ver" localSheetId="12" hidden="1">2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9" i="28" l="1"/>
  <c r="C59" i="28"/>
  <c r="O59" i="28" s="1"/>
  <c r="D58" i="28"/>
  <c r="C58" i="28"/>
  <c r="O58" i="28" s="1"/>
  <c r="N57" i="28"/>
  <c r="D57" i="28"/>
  <c r="C57" i="28"/>
  <c r="O57" i="28" s="1"/>
  <c r="N56" i="28"/>
  <c r="K56" i="28"/>
  <c r="D56" i="28"/>
  <c r="C56" i="28"/>
  <c r="O56" i="28" s="1"/>
  <c r="N55" i="28"/>
  <c r="M55" i="28"/>
  <c r="L55" i="28"/>
  <c r="F55" i="28"/>
  <c r="D55" i="28"/>
  <c r="C55" i="28"/>
  <c r="D49" i="28"/>
  <c r="C49" i="28"/>
  <c r="O49" i="28" s="1"/>
  <c r="H34" i="28"/>
  <c r="J33" i="28"/>
  <c r="F33" i="28"/>
  <c r="D31" i="28"/>
  <c r="D46" i="28" s="1"/>
  <c r="D29" i="28"/>
  <c r="D44" i="28" s="1"/>
  <c r="C29" i="28"/>
  <c r="D28" i="28"/>
  <c r="F28" i="28" s="1"/>
  <c r="C28" i="28"/>
  <c r="K28" i="28" s="1"/>
  <c r="D27" i="28"/>
  <c r="D42" i="28" s="1"/>
  <c r="C27" i="28"/>
  <c r="N27" i="28" s="1"/>
  <c r="D26" i="28"/>
  <c r="D41" i="28" s="1"/>
  <c r="C26" i="28"/>
  <c r="C41" i="28" s="1"/>
  <c r="D25" i="28"/>
  <c r="O25" i="28" s="1"/>
  <c r="C25" i="28"/>
  <c r="D23" i="28"/>
  <c r="D38" i="28" s="1"/>
  <c r="D53" i="28" s="1"/>
  <c r="AI20" i="28"/>
  <c r="AH20" i="28"/>
  <c r="D20" i="28"/>
  <c r="D35" i="28" s="1"/>
  <c r="D50" i="28" s="1"/>
  <c r="AI19" i="28"/>
  <c r="AH19" i="28"/>
  <c r="J19" i="28"/>
  <c r="I19" i="28"/>
  <c r="H19" i="28"/>
  <c r="G19" i="28"/>
  <c r="D19" i="28"/>
  <c r="D34" i="28" s="1"/>
  <c r="C19" i="28"/>
  <c r="C34" i="28" s="1"/>
  <c r="K34" i="28" s="1"/>
  <c r="AI18" i="28"/>
  <c r="AH18" i="28"/>
  <c r="O18" i="28"/>
  <c r="N18" i="28"/>
  <c r="I18" i="28"/>
  <c r="H18" i="28"/>
  <c r="F18" i="28"/>
  <c r="D18" i="28"/>
  <c r="D33" i="28" s="1"/>
  <c r="D48" i="28" s="1"/>
  <c r="C18" i="28"/>
  <c r="C33" i="28" s="1"/>
  <c r="G33" i="28" s="1"/>
  <c r="AI17" i="28"/>
  <c r="AH17" i="28"/>
  <c r="N17" i="28"/>
  <c r="D17" i="28"/>
  <c r="C17" i="28"/>
  <c r="AI16" i="28"/>
  <c r="AH16" i="28"/>
  <c r="D16" i="28"/>
  <c r="D21" i="28" s="1"/>
  <c r="D36" i="28" s="1"/>
  <c r="D51" i="28" s="1"/>
  <c r="C16" i="28"/>
  <c r="J16" i="28" s="1"/>
  <c r="AI15" i="28"/>
  <c r="AH15" i="28"/>
  <c r="D15" i="28"/>
  <c r="D30" i="28" s="1"/>
  <c r="D45" i="28" s="1"/>
  <c r="C15" i="28"/>
  <c r="C30" i="28" s="1"/>
  <c r="C45" i="28" s="1"/>
  <c r="AI14" i="28"/>
  <c r="AH14" i="28"/>
  <c r="O14" i="28"/>
  <c r="N14" i="28"/>
  <c r="M14" i="28"/>
  <c r="L14" i="28"/>
  <c r="K14" i="28"/>
  <c r="J14" i="28"/>
  <c r="I14" i="28"/>
  <c r="H14" i="28"/>
  <c r="G14" i="28"/>
  <c r="F14" i="28"/>
  <c r="AI13" i="28"/>
  <c r="AH13" i="28"/>
  <c r="O13" i="28"/>
  <c r="N13" i="28"/>
  <c r="M13" i="28"/>
  <c r="L13" i="28"/>
  <c r="K13" i="28"/>
  <c r="J13" i="28"/>
  <c r="I13" i="28"/>
  <c r="H13" i="28"/>
  <c r="G13" i="28"/>
  <c r="F13" i="28"/>
  <c r="AI12" i="28"/>
  <c r="AH12" i="28"/>
  <c r="O12" i="28"/>
  <c r="N12" i="28"/>
  <c r="M12" i="28"/>
  <c r="L12" i="28"/>
  <c r="K12" i="28"/>
  <c r="J12" i="28"/>
  <c r="I12" i="28"/>
  <c r="H12" i="28"/>
  <c r="G12" i="28"/>
  <c r="F12" i="28"/>
  <c r="AI11" i="28"/>
  <c r="AH11" i="28"/>
  <c r="O11" i="28"/>
  <c r="N11" i="28"/>
  <c r="M11" i="28"/>
  <c r="L11" i="28"/>
  <c r="K11" i="28"/>
  <c r="J11" i="28"/>
  <c r="I11" i="28"/>
  <c r="H11" i="28"/>
  <c r="G11" i="28"/>
  <c r="F11" i="28"/>
  <c r="O10" i="28"/>
  <c r="N10" i="28"/>
  <c r="M10" i="28"/>
  <c r="L10" i="28"/>
  <c r="K10" i="28"/>
  <c r="J10" i="28"/>
  <c r="I10" i="28"/>
  <c r="H10" i="28"/>
  <c r="G10" i="28"/>
  <c r="F10" i="28"/>
  <c r="B3" i="28"/>
  <c r="Q1" i="28"/>
  <c r="O28" i="28" l="1"/>
  <c r="D43" i="28"/>
  <c r="N58" i="28"/>
  <c r="K19" i="28"/>
  <c r="H28" i="28"/>
  <c r="F30" i="28"/>
  <c r="I34" i="28"/>
  <c r="O55" i="28"/>
  <c r="F58" i="28"/>
  <c r="F59" i="28"/>
  <c r="H15" i="28"/>
  <c r="I15" i="28"/>
  <c r="O19" i="28"/>
  <c r="C23" i="28"/>
  <c r="M23" i="28" s="1"/>
  <c r="L27" i="28"/>
  <c r="I28" i="28"/>
  <c r="G30" i="28"/>
  <c r="J34" i="28"/>
  <c r="F56" i="28"/>
  <c r="F57" i="28"/>
  <c r="H58" i="28"/>
  <c r="G59" i="28"/>
  <c r="G15" i="28"/>
  <c r="G28" i="28"/>
  <c r="J15" i="28"/>
  <c r="M27" i="28"/>
  <c r="J28" i="28"/>
  <c r="N30" i="28"/>
  <c r="H56" i="28"/>
  <c r="G57" i="28"/>
  <c r="I58" i="28"/>
  <c r="L59" i="28"/>
  <c r="K15" i="28"/>
  <c r="G18" i="28"/>
  <c r="L25" i="28"/>
  <c r="O30" i="28"/>
  <c r="G55" i="28"/>
  <c r="I56" i="28"/>
  <c r="L57" i="28"/>
  <c r="J58" i="28"/>
  <c r="M59" i="28"/>
  <c r="O15" i="28"/>
  <c r="C20" i="28"/>
  <c r="C35" i="28" s="1"/>
  <c r="L35" i="28" s="1"/>
  <c r="M28" i="28"/>
  <c r="N28" i="28"/>
  <c r="C43" i="28"/>
  <c r="J56" i="28"/>
  <c r="M57" i="28"/>
  <c r="K58" i="28"/>
  <c r="N59" i="28"/>
  <c r="Q11" i="28"/>
  <c r="U11" i="28" s="1"/>
  <c r="X13" i="28"/>
  <c r="Q14" i="28"/>
  <c r="S14" i="28" s="1"/>
  <c r="X12" i="28"/>
  <c r="X10" i="28"/>
  <c r="X14" i="28"/>
  <c r="V14" i="28"/>
  <c r="W14" i="28" s="1"/>
  <c r="X11" i="28"/>
  <c r="P12" i="28"/>
  <c r="T12" i="28" s="1"/>
  <c r="K41" i="28"/>
  <c r="J41" i="28"/>
  <c r="I41" i="28"/>
  <c r="H41" i="28"/>
  <c r="N41" i="28"/>
  <c r="M41" i="28"/>
  <c r="L41" i="28"/>
  <c r="G41" i="28"/>
  <c r="F41" i="28"/>
  <c r="O41" i="28"/>
  <c r="J35" i="28"/>
  <c r="I35" i="28"/>
  <c r="C50" i="28"/>
  <c r="H35" i="28"/>
  <c r="K35" i="28"/>
  <c r="G35" i="28"/>
  <c r="F35" i="28"/>
  <c r="M35" i="28"/>
  <c r="N35" i="28"/>
  <c r="O35" i="28"/>
  <c r="V12" i="28"/>
  <c r="W12" i="28" s="1"/>
  <c r="C21" i="28"/>
  <c r="I29" i="28"/>
  <c r="C44" i="28"/>
  <c r="H29" i="28"/>
  <c r="K29" i="28"/>
  <c r="J29" i="28"/>
  <c r="G29" i="28"/>
  <c r="O29" i="28"/>
  <c r="F29" i="28"/>
  <c r="Q10" i="28"/>
  <c r="P10" i="28"/>
  <c r="C32" i="28"/>
  <c r="K17" i="28"/>
  <c r="O17" i="28"/>
  <c r="G17" i="28"/>
  <c r="J17" i="28"/>
  <c r="I17" i="28"/>
  <c r="C22" i="28"/>
  <c r="H17" i="28"/>
  <c r="K20" i="28"/>
  <c r="F23" i="28"/>
  <c r="G25" i="28"/>
  <c r="L26" i="28"/>
  <c r="K26" i="28"/>
  <c r="D32" i="28"/>
  <c r="D47" i="28" s="1"/>
  <c r="D22" i="28"/>
  <c r="D37" i="28" s="1"/>
  <c r="D52" i="28" s="1"/>
  <c r="L20" i="28"/>
  <c r="L23" i="28"/>
  <c r="N25" i="28"/>
  <c r="N26" i="28"/>
  <c r="L29" i="28"/>
  <c r="K45" i="28"/>
  <c r="J45" i="28"/>
  <c r="I45" i="28"/>
  <c r="H45" i="28"/>
  <c r="N45" i="28"/>
  <c r="M45" i="28"/>
  <c r="L45" i="28"/>
  <c r="G45" i="28"/>
  <c r="F45" i="28"/>
  <c r="I16" i="28"/>
  <c r="M16" i="28"/>
  <c r="H16" i="28"/>
  <c r="O16" i="28"/>
  <c r="G16" i="28"/>
  <c r="N16" i="28"/>
  <c r="F16" i="28"/>
  <c r="F25" i="28"/>
  <c r="M29" i="28"/>
  <c r="C38" i="28"/>
  <c r="K23" i="28"/>
  <c r="J23" i="28"/>
  <c r="I23" i="28"/>
  <c r="H23" i="28"/>
  <c r="O23" i="28"/>
  <c r="G23" i="28"/>
  <c r="D40" i="28"/>
  <c r="H25" i="28"/>
  <c r="K16" i="28"/>
  <c r="L16" i="28"/>
  <c r="O45" i="28"/>
  <c r="I20" i="28"/>
  <c r="H20" i="28"/>
  <c r="O20" i="28"/>
  <c r="G20" i="28"/>
  <c r="N20" i="28"/>
  <c r="F20" i="28"/>
  <c r="M20" i="28"/>
  <c r="M26" i="28"/>
  <c r="J26" i="28"/>
  <c r="I26" i="28"/>
  <c r="H26" i="28"/>
  <c r="G26" i="28"/>
  <c r="O26" i="28"/>
  <c r="F26" i="28"/>
  <c r="J20" i="28"/>
  <c r="F17" i="28"/>
  <c r="Q13" i="28"/>
  <c r="L17" i="28"/>
  <c r="I33" i="28"/>
  <c r="C48" i="28"/>
  <c r="H33" i="28"/>
  <c r="O33" i="28"/>
  <c r="N33" i="28"/>
  <c r="M33" i="28"/>
  <c r="L33" i="28"/>
  <c r="K33" i="28"/>
  <c r="N23" i="28"/>
  <c r="N29" i="28"/>
  <c r="C31" i="28"/>
  <c r="V10" i="28"/>
  <c r="W10" i="28" s="1"/>
  <c r="Q12" i="28"/>
  <c r="P14" i="28"/>
  <c r="M17" i="28"/>
  <c r="I27" i="28"/>
  <c r="C42" i="28"/>
  <c r="H27" i="28"/>
  <c r="K27" i="28"/>
  <c r="J27" i="28"/>
  <c r="G27" i="28"/>
  <c r="F27" i="28"/>
  <c r="O27" i="28"/>
  <c r="K49" i="28"/>
  <c r="J49" i="28"/>
  <c r="I49" i="28"/>
  <c r="H49" i="28"/>
  <c r="N49" i="28"/>
  <c r="M49" i="28"/>
  <c r="L49" i="28"/>
  <c r="G49" i="28"/>
  <c r="F49" i="28"/>
  <c r="V11" i="28"/>
  <c r="W11" i="28" s="1"/>
  <c r="V13" i="28"/>
  <c r="W13" i="28" s="1"/>
  <c r="M30" i="28"/>
  <c r="L30" i="28"/>
  <c r="L15" i="28"/>
  <c r="J18" i="28"/>
  <c r="N34" i="28"/>
  <c r="M34" i="28"/>
  <c r="L34" i="28"/>
  <c r="L19" i="28"/>
  <c r="C24" i="28"/>
  <c r="J25" i="28"/>
  <c r="H30" i="28"/>
  <c r="O34" i="28"/>
  <c r="M15" i="28"/>
  <c r="K18" i="28"/>
  <c r="M19" i="28"/>
  <c r="D24" i="28"/>
  <c r="D39" i="28" s="1"/>
  <c r="D54" i="28" s="1"/>
  <c r="K25" i="28"/>
  <c r="I30" i="28"/>
  <c r="K43" i="28"/>
  <c r="J43" i="28"/>
  <c r="I43" i="28"/>
  <c r="H43" i="28"/>
  <c r="K55" i="28"/>
  <c r="J55" i="28"/>
  <c r="I55" i="28"/>
  <c r="H55" i="28"/>
  <c r="K57" i="28"/>
  <c r="J57" i="28"/>
  <c r="I57" i="28"/>
  <c r="H57" i="28"/>
  <c r="K59" i="28"/>
  <c r="J59" i="28"/>
  <c r="I59" i="28"/>
  <c r="H59" i="28"/>
  <c r="P11" i="28"/>
  <c r="P13" i="28"/>
  <c r="F15" i="28"/>
  <c r="N15" i="28"/>
  <c r="L18" i="28"/>
  <c r="F19" i="28"/>
  <c r="N19" i="28"/>
  <c r="J30" i="28"/>
  <c r="F34" i="28"/>
  <c r="M18" i="28"/>
  <c r="I25" i="28"/>
  <c r="C40" i="28"/>
  <c r="M25" i="28"/>
  <c r="K30" i="28"/>
  <c r="G34" i="28"/>
  <c r="L28" i="28"/>
  <c r="V28" i="28" s="1"/>
  <c r="W28" i="28" s="1"/>
  <c r="L56" i="28"/>
  <c r="L58" i="28"/>
  <c r="M56" i="28"/>
  <c r="M58" i="28"/>
  <c r="G56" i="28"/>
  <c r="G58" i="28"/>
  <c r="O43" i="28" l="1"/>
  <c r="N43" i="28"/>
  <c r="M43" i="28"/>
  <c r="G43" i="28"/>
  <c r="L43" i="28"/>
  <c r="F43" i="28"/>
  <c r="X43" i="28" s="1"/>
  <c r="V55" i="28"/>
  <c r="W55" i="28" s="1"/>
  <c r="S11" i="28"/>
  <c r="U14" i="28"/>
  <c r="X15" i="28"/>
  <c r="X19" i="28"/>
  <c r="X28" i="28"/>
  <c r="X58" i="28"/>
  <c r="X56" i="28"/>
  <c r="Q18" i="28"/>
  <c r="S18" i="28" s="1"/>
  <c r="X18" i="28"/>
  <c r="Q57" i="28"/>
  <c r="U57" i="28" s="1"/>
  <c r="V43" i="28"/>
  <c r="W43" i="28" s="1"/>
  <c r="V30" i="28"/>
  <c r="W30" i="28" s="1"/>
  <c r="X59" i="28"/>
  <c r="X55" i="28"/>
  <c r="Q33" i="28"/>
  <c r="S33" i="28" s="1"/>
  <c r="P30" i="28"/>
  <c r="R30" i="28" s="1"/>
  <c r="X35" i="28"/>
  <c r="X33" i="28"/>
  <c r="Q59" i="28"/>
  <c r="S59" i="28" s="1"/>
  <c r="Q55" i="28"/>
  <c r="U55" i="28" s="1"/>
  <c r="X49" i="28"/>
  <c r="X45" i="28"/>
  <c r="X29" i="28"/>
  <c r="X30" i="28"/>
  <c r="X25" i="28"/>
  <c r="X16" i="28"/>
  <c r="Q30" i="28"/>
  <c r="U30" i="28" s="1"/>
  <c r="X57" i="28"/>
  <c r="X41" i="28"/>
  <c r="X26" i="28"/>
  <c r="X20" i="28"/>
  <c r="X23" i="28"/>
  <c r="V58" i="28"/>
  <c r="W58" i="28" s="1"/>
  <c r="V56" i="28"/>
  <c r="W56" i="28" s="1"/>
  <c r="R12" i="28"/>
  <c r="X34" i="28"/>
  <c r="X27" i="28"/>
  <c r="X17" i="28"/>
  <c r="O40" i="28"/>
  <c r="G40" i="28"/>
  <c r="N40" i="28"/>
  <c r="F40" i="28"/>
  <c r="M40" i="28"/>
  <c r="L40" i="28"/>
  <c r="K40" i="28"/>
  <c r="J40" i="28"/>
  <c r="I40" i="28"/>
  <c r="H40" i="28"/>
  <c r="Q28" i="28"/>
  <c r="I31" i="28"/>
  <c r="C46" i="28"/>
  <c r="H31" i="28"/>
  <c r="M31" i="28"/>
  <c r="L31" i="28"/>
  <c r="K31" i="28"/>
  <c r="J31" i="28"/>
  <c r="G31" i="28"/>
  <c r="N31" i="28"/>
  <c r="F31" i="28"/>
  <c r="O31" i="28"/>
  <c r="U12" i="28"/>
  <c r="S12" i="28"/>
  <c r="Q23" i="28"/>
  <c r="P23" i="28"/>
  <c r="V23" i="28"/>
  <c r="W23" i="28" s="1"/>
  <c r="Q58" i="28"/>
  <c r="P58" i="28"/>
  <c r="R13" i="28"/>
  <c r="T13" i="28"/>
  <c r="V34" i="28"/>
  <c r="W34" i="28" s="1"/>
  <c r="Q34" i="28"/>
  <c r="P34" i="28"/>
  <c r="Q17" i="28"/>
  <c r="P17" i="28"/>
  <c r="V17" i="28"/>
  <c r="W17" i="28" s="1"/>
  <c r="N38" i="28"/>
  <c r="F38" i="28"/>
  <c r="M38" i="28"/>
  <c r="L38" i="28"/>
  <c r="O38" i="28"/>
  <c r="K38" i="28"/>
  <c r="J38" i="28"/>
  <c r="I38" i="28"/>
  <c r="H38" i="28"/>
  <c r="G38" i="28"/>
  <c r="C53" i="28"/>
  <c r="P55" i="28"/>
  <c r="P43" i="28"/>
  <c r="Q20" i="28"/>
  <c r="P20" i="28"/>
  <c r="V20" i="28"/>
  <c r="W20" i="28" s="1"/>
  <c r="O22" i="28"/>
  <c r="G22" i="28"/>
  <c r="N22" i="28"/>
  <c r="F22" i="28"/>
  <c r="M22" i="28"/>
  <c r="K22" i="28"/>
  <c r="L22" i="28"/>
  <c r="C37" i="28"/>
  <c r="J22" i="28"/>
  <c r="I22" i="28"/>
  <c r="H22" i="28"/>
  <c r="R10" i="28"/>
  <c r="T10" i="28"/>
  <c r="O44" i="28"/>
  <c r="G44" i="28"/>
  <c r="N44" i="28"/>
  <c r="F44" i="28"/>
  <c r="M44" i="28"/>
  <c r="L44" i="28"/>
  <c r="K44" i="28"/>
  <c r="J44" i="28"/>
  <c r="I44" i="28"/>
  <c r="H44" i="28"/>
  <c r="V57" i="28"/>
  <c r="W57" i="28" s="1"/>
  <c r="Q43" i="28"/>
  <c r="P28" i="28"/>
  <c r="V18" i="28"/>
  <c r="W18" i="28" s="1"/>
  <c r="P18" i="28"/>
  <c r="V33" i="28"/>
  <c r="W33" i="28" s="1"/>
  <c r="Q25" i="28"/>
  <c r="V25" i="28"/>
  <c r="W25" i="28" s="1"/>
  <c r="P25" i="28"/>
  <c r="S10" i="28"/>
  <c r="U10" i="28"/>
  <c r="V15" i="28"/>
  <c r="W15" i="28" s="1"/>
  <c r="Q15" i="28"/>
  <c r="P15" i="28"/>
  <c r="M32" i="28"/>
  <c r="L32" i="28"/>
  <c r="O32" i="28"/>
  <c r="N32" i="28"/>
  <c r="C47" i="28"/>
  <c r="K32" i="28"/>
  <c r="J32" i="28"/>
  <c r="I32" i="28"/>
  <c r="H32" i="28"/>
  <c r="G32" i="28"/>
  <c r="F32" i="28"/>
  <c r="P59" i="28"/>
  <c r="Q56" i="28"/>
  <c r="P56" i="28"/>
  <c r="T11" i="28"/>
  <c r="R11" i="28"/>
  <c r="O48" i="28"/>
  <c r="G48" i="28"/>
  <c r="N48" i="28"/>
  <c r="F48" i="28"/>
  <c r="M48" i="28"/>
  <c r="L48" i="28"/>
  <c r="K48" i="28"/>
  <c r="J48" i="28"/>
  <c r="I48" i="28"/>
  <c r="H48" i="28"/>
  <c r="P57" i="28"/>
  <c r="Q27" i="28"/>
  <c r="P27" i="28"/>
  <c r="V27" i="28"/>
  <c r="W27" i="28" s="1"/>
  <c r="P33" i="28"/>
  <c r="Q16" i="28"/>
  <c r="P16" i="28"/>
  <c r="V16" i="28"/>
  <c r="W16" i="28" s="1"/>
  <c r="Q45" i="28"/>
  <c r="P45" i="28"/>
  <c r="V45" i="28"/>
  <c r="W45" i="28" s="1"/>
  <c r="Q29" i="28"/>
  <c r="P29" i="28"/>
  <c r="V29" i="28"/>
  <c r="W29" i="28" s="1"/>
  <c r="C36" i="28"/>
  <c r="K21" i="28"/>
  <c r="J21" i="28"/>
  <c r="I21" i="28"/>
  <c r="H21" i="28"/>
  <c r="O21" i="28"/>
  <c r="G21" i="28"/>
  <c r="N21" i="28"/>
  <c r="M21" i="28"/>
  <c r="L21" i="28"/>
  <c r="F21" i="28"/>
  <c r="O50" i="28"/>
  <c r="G50" i="28"/>
  <c r="N50" i="28"/>
  <c r="F50" i="28"/>
  <c r="M50" i="28"/>
  <c r="L50" i="28"/>
  <c r="J50" i="28"/>
  <c r="I50" i="28"/>
  <c r="H50" i="28"/>
  <c r="K50" i="28"/>
  <c r="V59" i="28"/>
  <c r="W59" i="28" s="1"/>
  <c r="O42" i="28"/>
  <c r="G42" i="28"/>
  <c r="N42" i="28"/>
  <c r="F42" i="28"/>
  <c r="M42" i="28"/>
  <c r="L42" i="28"/>
  <c r="J42" i="28"/>
  <c r="I42" i="28"/>
  <c r="H42" i="28"/>
  <c r="K42" i="28"/>
  <c r="Q35" i="28"/>
  <c r="P35" i="28"/>
  <c r="V35" i="28"/>
  <c r="W35" i="28" s="1"/>
  <c r="Q49" i="28"/>
  <c r="P49" i="28"/>
  <c r="V49" i="28"/>
  <c r="W49" i="28" s="1"/>
  <c r="Q26" i="28"/>
  <c r="P26" i="28"/>
  <c r="V26" i="28"/>
  <c r="W26" i="28" s="1"/>
  <c r="V19" i="28"/>
  <c r="W19" i="28" s="1"/>
  <c r="Q19" i="28"/>
  <c r="P19" i="28"/>
  <c r="O24" i="28"/>
  <c r="G24" i="28"/>
  <c r="N24" i="28"/>
  <c r="F24" i="28"/>
  <c r="K24" i="28"/>
  <c r="M24" i="28"/>
  <c r="C39" i="28"/>
  <c r="L24" i="28"/>
  <c r="J24" i="28"/>
  <c r="I24" i="28"/>
  <c r="H24" i="28"/>
  <c r="T14" i="28"/>
  <c r="R14" i="28"/>
  <c r="U13" i="28"/>
  <c r="S13" i="28"/>
  <c r="Q41" i="28"/>
  <c r="P41" i="28"/>
  <c r="V41" i="28"/>
  <c r="W41" i="28" s="1"/>
  <c r="U18" i="28" l="1"/>
  <c r="S57" i="28"/>
  <c r="S55" i="28"/>
  <c r="T30" i="28"/>
  <c r="U33" i="28"/>
  <c r="S30" i="28"/>
  <c r="X40" i="28"/>
  <c r="U59" i="28"/>
  <c r="X42" i="28"/>
  <c r="X24" i="28"/>
  <c r="X50" i="28"/>
  <c r="X22" i="28"/>
  <c r="X31" i="28"/>
  <c r="X48" i="28"/>
  <c r="X44" i="28"/>
  <c r="X21" i="28"/>
  <c r="X32" i="28"/>
  <c r="X38" i="28"/>
  <c r="S41" i="28"/>
  <c r="U41" i="28"/>
  <c r="R45" i="28"/>
  <c r="T45" i="28"/>
  <c r="V48" i="28"/>
  <c r="W48" i="28" s="1"/>
  <c r="Q48" i="28"/>
  <c r="P48" i="28"/>
  <c r="S45" i="28"/>
  <c r="U45" i="28"/>
  <c r="T58" i="28"/>
  <c r="R58" i="28"/>
  <c r="V42" i="28"/>
  <c r="W42" i="28" s="1"/>
  <c r="Q42" i="28"/>
  <c r="P42" i="28"/>
  <c r="T34" i="28"/>
  <c r="R34" i="28"/>
  <c r="U35" i="28"/>
  <c r="S35" i="28"/>
  <c r="N36" i="28"/>
  <c r="F36" i="28"/>
  <c r="M36" i="28"/>
  <c r="L36" i="28"/>
  <c r="C51" i="28"/>
  <c r="O36" i="28"/>
  <c r="K36" i="28"/>
  <c r="J36" i="28"/>
  <c r="I36" i="28"/>
  <c r="H36" i="28"/>
  <c r="G36" i="28"/>
  <c r="R16" i="28"/>
  <c r="T16" i="28"/>
  <c r="U25" i="28"/>
  <c r="S25" i="28"/>
  <c r="R55" i="28"/>
  <c r="T55" i="28"/>
  <c r="U34" i="28"/>
  <c r="S34" i="28"/>
  <c r="U28" i="28"/>
  <c r="S28" i="28"/>
  <c r="T19" i="28"/>
  <c r="R19" i="28"/>
  <c r="U27" i="28"/>
  <c r="S27" i="28"/>
  <c r="R59" i="28"/>
  <c r="T59" i="28"/>
  <c r="V44" i="28"/>
  <c r="W44" i="28" s="1"/>
  <c r="Q44" i="28"/>
  <c r="P44" i="28"/>
  <c r="R17" i="28"/>
  <c r="T17" i="28"/>
  <c r="J39" i="28"/>
  <c r="I39" i="28"/>
  <c r="C54" i="28"/>
  <c r="H39" i="28"/>
  <c r="G39" i="28"/>
  <c r="F39" i="28"/>
  <c r="O39" i="28"/>
  <c r="N39" i="28"/>
  <c r="M39" i="28"/>
  <c r="K39" i="28"/>
  <c r="L39" i="28"/>
  <c r="S19" i="28"/>
  <c r="U19" i="28"/>
  <c r="T25" i="28"/>
  <c r="R25" i="28"/>
  <c r="V22" i="28"/>
  <c r="W22" i="28" s="1"/>
  <c r="Q22" i="28"/>
  <c r="P22" i="28"/>
  <c r="S17" i="28"/>
  <c r="U17" i="28"/>
  <c r="O46" i="28"/>
  <c r="G46" i="28"/>
  <c r="N46" i="28"/>
  <c r="F46" i="28"/>
  <c r="M46" i="28"/>
  <c r="L46" i="28"/>
  <c r="J46" i="28"/>
  <c r="I46" i="28"/>
  <c r="H46" i="28"/>
  <c r="K46" i="28"/>
  <c r="V24" i="28"/>
  <c r="W24" i="28" s="1"/>
  <c r="P24" i="28"/>
  <c r="Q24" i="28"/>
  <c r="T26" i="28"/>
  <c r="R26" i="28"/>
  <c r="U16" i="28"/>
  <c r="S16" i="28"/>
  <c r="T15" i="28"/>
  <c r="R15" i="28"/>
  <c r="K53" i="28"/>
  <c r="J53" i="28"/>
  <c r="I53" i="28"/>
  <c r="H53" i="28"/>
  <c r="N53" i="28"/>
  <c r="M53" i="28"/>
  <c r="L53" i="28"/>
  <c r="G53" i="28"/>
  <c r="F53" i="28"/>
  <c r="O53" i="28"/>
  <c r="R23" i="28"/>
  <c r="T23" i="28"/>
  <c r="Q21" i="28"/>
  <c r="P21" i="28"/>
  <c r="V21" i="28"/>
  <c r="W21" i="28" s="1"/>
  <c r="Q31" i="28"/>
  <c r="P31" i="28"/>
  <c r="V31" i="28"/>
  <c r="W31" i="28" s="1"/>
  <c r="U58" i="28"/>
  <c r="S58" i="28"/>
  <c r="U26" i="28"/>
  <c r="S26" i="28"/>
  <c r="V50" i="28"/>
  <c r="W50" i="28" s="1"/>
  <c r="Q50" i="28"/>
  <c r="P50" i="28"/>
  <c r="T29" i="28"/>
  <c r="R29" i="28"/>
  <c r="T33" i="28"/>
  <c r="R33" i="28"/>
  <c r="S15" i="28"/>
  <c r="U15" i="28"/>
  <c r="T18" i="28"/>
  <c r="R18" i="28"/>
  <c r="J37" i="28"/>
  <c r="I37" i="28"/>
  <c r="C52" i="28"/>
  <c r="H37" i="28"/>
  <c r="K37" i="28"/>
  <c r="G37" i="28"/>
  <c r="F37" i="28"/>
  <c r="O37" i="28"/>
  <c r="L37" i="28"/>
  <c r="N37" i="28"/>
  <c r="M37" i="28"/>
  <c r="V38" i="28"/>
  <c r="W38" i="28" s="1"/>
  <c r="P38" i="28"/>
  <c r="Q38" i="28"/>
  <c r="S23" i="28"/>
  <c r="U23" i="28"/>
  <c r="S49" i="28"/>
  <c r="U49" i="28"/>
  <c r="S43" i="28"/>
  <c r="U43" i="28"/>
  <c r="R57" i="28"/>
  <c r="T57" i="28"/>
  <c r="R35" i="28"/>
  <c r="T35" i="28"/>
  <c r="V40" i="28"/>
  <c r="W40" i="28" s="1"/>
  <c r="Q40" i="28"/>
  <c r="P40" i="28"/>
  <c r="U29" i="28"/>
  <c r="S29" i="28"/>
  <c r="T56" i="28"/>
  <c r="R56" i="28"/>
  <c r="T20" i="28"/>
  <c r="R20" i="28"/>
  <c r="R43" i="28"/>
  <c r="T43" i="28"/>
  <c r="V32" i="28"/>
  <c r="W32" i="28" s="1"/>
  <c r="P32" i="28"/>
  <c r="Q32" i="28"/>
  <c r="R41" i="28"/>
  <c r="T41" i="28"/>
  <c r="R49" i="28"/>
  <c r="T49" i="28"/>
  <c r="T27" i="28"/>
  <c r="R27" i="28"/>
  <c r="U56" i="28"/>
  <c r="S56" i="28"/>
  <c r="K47" i="28"/>
  <c r="J47" i="28"/>
  <c r="I47" i="28"/>
  <c r="H47" i="28"/>
  <c r="F47" i="28"/>
  <c r="M47" i="28"/>
  <c r="O47" i="28"/>
  <c r="N47" i="28"/>
  <c r="L47" i="28"/>
  <c r="G47" i="28"/>
  <c r="T28" i="28"/>
  <c r="R28" i="28"/>
  <c r="U20" i="28"/>
  <c r="S20" i="28"/>
  <c r="X36" i="28" l="1"/>
  <c r="X53" i="28"/>
  <c r="X46" i="28"/>
  <c r="X37" i="28"/>
  <c r="X39" i="28"/>
  <c r="X47" i="28"/>
  <c r="Q39" i="28"/>
  <c r="P39" i="28"/>
  <c r="V39" i="28"/>
  <c r="W39" i="28" s="1"/>
  <c r="R21" i="28"/>
  <c r="T21" i="28"/>
  <c r="T40" i="28"/>
  <c r="R40" i="28"/>
  <c r="O54" i="28"/>
  <c r="G54" i="28"/>
  <c r="N54" i="28"/>
  <c r="F54" i="28"/>
  <c r="M54" i="28"/>
  <c r="L54" i="28"/>
  <c r="J54" i="28"/>
  <c r="I54" i="28"/>
  <c r="H54" i="28"/>
  <c r="K54" i="28"/>
  <c r="U42" i="28"/>
  <c r="S42" i="28"/>
  <c r="T44" i="28"/>
  <c r="R44" i="28"/>
  <c r="U44" i="28"/>
  <c r="S44" i="28"/>
  <c r="T48" i="28"/>
  <c r="R48" i="28"/>
  <c r="S21" i="28"/>
  <c r="U21" i="28"/>
  <c r="U48" i="28"/>
  <c r="S48" i="28"/>
  <c r="V36" i="28"/>
  <c r="W36" i="28" s="1"/>
  <c r="Q36" i="28"/>
  <c r="P36" i="28"/>
  <c r="T22" i="28"/>
  <c r="R22" i="28"/>
  <c r="U32" i="28"/>
  <c r="S32" i="28"/>
  <c r="U24" i="28"/>
  <c r="S24" i="28"/>
  <c r="S22" i="28"/>
  <c r="U22" i="28"/>
  <c r="T38" i="28"/>
  <c r="R38" i="28"/>
  <c r="T42" i="28"/>
  <c r="R42" i="28"/>
  <c r="U40" i="28"/>
  <c r="S40" i="28"/>
  <c r="T32" i="28"/>
  <c r="R32" i="28"/>
  <c r="Q37" i="28"/>
  <c r="P37" i="28"/>
  <c r="V37" i="28"/>
  <c r="W37" i="28" s="1"/>
  <c r="T50" i="28"/>
  <c r="R50" i="28"/>
  <c r="T31" i="28"/>
  <c r="R31" i="28"/>
  <c r="Q53" i="28"/>
  <c r="P53" i="28"/>
  <c r="V53" i="28"/>
  <c r="W53" i="28" s="1"/>
  <c r="T24" i="28"/>
  <c r="R24" i="28"/>
  <c r="V46" i="28"/>
  <c r="W46" i="28" s="1"/>
  <c r="Q46" i="28"/>
  <c r="P46" i="28"/>
  <c r="K51" i="28"/>
  <c r="J51" i="28"/>
  <c r="I51" i="28"/>
  <c r="H51" i="28"/>
  <c r="F51" i="28"/>
  <c r="M51" i="28"/>
  <c r="O51" i="28"/>
  <c r="N51" i="28"/>
  <c r="L51" i="28"/>
  <c r="G51" i="28"/>
  <c r="O52" i="28"/>
  <c r="G52" i="28"/>
  <c r="N52" i="28"/>
  <c r="F52" i="28"/>
  <c r="M52" i="28"/>
  <c r="L52" i="28"/>
  <c r="K52" i="28"/>
  <c r="J52" i="28"/>
  <c r="I52" i="28"/>
  <c r="H52" i="28"/>
  <c r="Q47" i="28"/>
  <c r="P47" i="28"/>
  <c r="V47" i="28"/>
  <c r="W47" i="28" s="1"/>
  <c r="U38" i="28"/>
  <c r="S38" i="28"/>
  <c r="U50" i="28"/>
  <c r="S50" i="28"/>
  <c r="U31" i="28"/>
  <c r="S31" i="28"/>
  <c r="X52" i="28" l="1"/>
  <c r="X51" i="28"/>
  <c r="X54" i="28"/>
  <c r="S53" i="28"/>
  <c r="U53" i="28"/>
  <c r="V54" i="28"/>
  <c r="W54" i="28" s="1"/>
  <c r="Q54" i="28"/>
  <c r="P54" i="28"/>
  <c r="T46" i="28"/>
  <c r="R46" i="28"/>
  <c r="R39" i="28"/>
  <c r="T39" i="28"/>
  <c r="Q51" i="28"/>
  <c r="P51" i="28"/>
  <c r="V51" i="28"/>
  <c r="W51" i="28" s="1"/>
  <c r="U37" i="28"/>
  <c r="S37" i="28"/>
  <c r="R47" i="28"/>
  <c r="T47" i="28"/>
  <c r="U46" i="28"/>
  <c r="S46" i="28"/>
  <c r="T36" i="28"/>
  <c r="R36" i="28"/>
  <c r="S39" i="28"/>
  <c r="U39" i="28"/>
  <c r="R37" i="28"/>
  <c r="T37" i="28"/>
  <c r="R53" i="28"/>
  <c r="T53" i="28"/>
  <c r="S47" i="28"/>
  <c r="U47" i="28"/>
  <c r="V52" i="28"/>
  <c r="W52" i="28" s="1"/>
  <c r="Q52" i="28"/>
  <c r="P52" i="28"/>
  <c r="U36" i="28"/>
  <c r="S36" i="28"/>
  <c r="U54" i="28" l="1"/>
  <c r="S54" i="28"/>
  <c r="R51" i="28"/>
  <c r="T51" i="28"/>
  <c r="P66" i="28"/>
  <c r="P64" i="28"/>
  <c r="P65" i="28"/>
  <c r="P63" i="28"/>
  <c r="T52" i="28"/>
  <c r="R52" i="28"/>
  <c r="S51" i="28"/>
  <c r="U51" i="28"/>
  <c r="T54" i="28"/>
  <c r="R54" i="28"/>
  <c r="U52" i="28"/>
  <c r="S52" i="28"/>
  <c r="R2" i="28" l="1"/>
  <c r="M18" i="27"/>
  <c r="N19" i="27"/>
  <c r="N26" i="27"/>
  <c r="L29" i="27"/>
  <c r="F31" i="27"/>
  <c r="N57" i="27"/>
  <c r="F59" i="27"/>
  <c r="J56" i="27"/>
  <c r="N55" i="27"/>
  <c r="N43" i="27"/>
  <c r="J28" i="27"/>
  <c r="I28" i="27"/>
  <c r="O27" i="27"/>
  <c r="G27" i="27"/>
  <c r="AI20" i="27"/>
  <c r="AH20" i="27"/>
  <c r="AI19" i="27"/>
  <c r="AH19" i="27"/>
  <c r="F19" i="27"/>
  <c r="L18" i="27"/>
  <c r="AI16" i="27"/>
  <c r="N16" i="27"/>
  <c r="O16" i="27"/>
  <c r="AH15" i="27"/>
  <c r="N15" i="27"/>
  <c r="G15" i="27"/>
  <c r="F15" i="27"/>
  <c r="M15" i="27"/>
  <c r="AH14" i="27"/>
  <c r="O14" i="27"/>
  <c r="N14" i="27"/>
  <c r="M14" i="27"/>
  <c r="G14" i="27"/>
  <c r="F14" i="27"/>
  <c r="AH13" i="27"/>
  <c r="N13" i="27"/>
  <c r="F13" i="27"/>
  <c r="O12" i="27"/>
  <c r="N12" i="27"/>
  <c r="G12" i="27"/>
  <c r="F12" i="27"/>
  <c r="AI11" i="27"/>
  <c r="AH11" i="27"/>
  <c r="N11" i="27"/>
  <c r="F11" i="27"/>
  <c r="B3" i="27"/>
  <c r="O19" i="27"/>
  <c r="AI18" i="27"/>
  <c r="AI17" i="27"/>
  <c r="J11" i="27"/>
  <c r="H56" i="27"/>
  <c r="AI12" i="27"/>
  <c r="Q1" i="27"/>
  <c r="O13" i="27"/>
  <c r="N29" i="27"/>
  <c r="M10" i="27"/>
  <c r="K13" i="27"/>
  <c r="G13" i="27"/>
  <c r="F10" i="27"/>
  <c r="F49" i="27" l="1"/>
  <c r="N18" i="27"/>
  <c r="O18" i="27"/>
  <c r="K21" i="27"/>
  <c r="F57" i="27"/>
  <c r="F26" i="27"/>
  <c r="F29" i="27"/>
  <c r="G19" i="27"/>
  <c r="G26" i="27"/>
  <c r="L57" i="27"/>
  <c r="I26" i="27"/>
  <c r="F18" i="27"/>
  <c r="AI14" i="27"/>
  <c r="I14" i="27"/>
  <c r="I12" i="27"/>
  <c r="I56" i="27"/>
  <c r="I25" i="27"/>
  <c r="H25" i="27"/>
  <c r="O25" i="27"/>
  <c r="G25" i="27"/>
  <c r="N25" i="27"/>
  <c r="F25" i="27"/>
  <c r="H27" i="27"/>
  <c r="I17" i="27"/>
  <c r="H17" i="27"/>
  <c r="O17" i="27"/>
  <c r="G17" i="27"/>
  <c r="N17" i="27"/>
  <c r="F17" i="27"/>
  <c r="H34" i="27"/>
  <c r="I13" i="27"/>
  <c r="K26" i="27"/>
  <c r="O30" i="27"/>
  <c r="G30" i="27"/>
  <c r="N30" i="27"/>
  <c r="F30" i="27"/>
  <c r="M30" i="27"/>
  <c r="L30" i="27"/>
  <c r="K30" i="27"/>
  <c r="J30" i="27"/>
  <c r="I30" i="27"/>
  <c r="M55" i="27"/>
  <c r="I58" i="27"/>
  <c r="K10" i="27"/>
  <c r="H11" i="27"/>
  <c r="J13" i="27"/>
  <c r="AI13" i="27"/>
  <c r="H15" i="27"/>
  <c r="J17" i="27"/>
  <c r="K18" i="27"/>
  <c r="J18" i="27"/>
  <c r="I18" i="27"/>
  <c r="H18" i="27"/>
  <c r="H19" i="27"/>
  <c r="K25" i="27"/>
  <c r="H30" i="27"/>
  <c r="J34" i="27"/>
  <c r="H16" i="27"/>
  <c r="AH16" i="27"/>
  <c r="L12" i="27"/>
  <c r="I21" i="27"/>
  <c r="H21" i="27"/>
  <c r="O21" i="27"/>
  <c r="G21" i="27"/>
  <c r="N21" i="27"/>
  <c r="F21" i="27"/>
  <c r="L23" i="27"/>
  <c r="H13" i="27"/>
  <c r="M23" i="27"/>
  <c r="L28" i="27"/>
  <c r="L55" i="27"/>
  <c r="J10" i="27"/>
  <c r="K16" i="27"/>
  <c r="J25" i="27"/>
  <c r="H10" i="27"/>
  <c r="L10" i="27"/>
  <c r="I15" i="27"/>
  <c r="AI15" i="27"/>
  <c r="K17" i="27"/>
  <c r="I19" i="27"/>
  <c r="L21" i="27"/>
  <c r="O23" i="27"/>
  <c r="N23" i="27"/>
  <c r="F23" i="27"/>
  <c r="L25" i="27"/>
  <c r="I16" i="27"/>
  <c r="H58" i="27"/>
  <c r="J21" i="27"/>
  <c r="M25" i="27"/>
  <c r="K49" i="27"/>
  <c r="J49" i="27"/>
  <c r="I49" i="27"/>
  <c r="H49" i="27"/>
  <c r="O49" i="27"/>
  <c r="G49" i="27"/>
  <c r="N49" i="27"/>
  <c r="M49" i="27"/>
  <c r="L49" i="27"/>
  <c r="K58" i="27"/>
  <c r="K56" i="27"/>
  <c r="K14" i="27"/>
  <c r="K12" i="27"/>
  <c r="AH17" i="27"/>
  <c r="L27" i="27"/>
  <c r="L13" i="27"/>
  <c r="L11" i="27"/>
  <c r="M27" i="27"/>
  <c r="M16" i="27"/>
  <c r="M13" i="27"/>
  <c r="M11" i="27"/>
  <c r="M29" i="27"/>
  <c r="AH18" i="27"/>
  <c r="M59" i="27"/>
  <c r="M12" i="27"/>
  <c r="J16" i="27"/>
  <c r="I34" i="27"/>
  <c r="I11" i="27"/>
  <c r="I10" i="27"/>
  <c r="L17" i="27"/>
  <c r="M21" i="27"/>
  <c r="K31" i="27"/>
  <c r="J31" i="27"/>
  <c r="I31" i="27"/>
  <c r="H31" i="27"/>
  <c r="O31" i="27"/>
  <c r="G31" i="27"/>
  <c r="N31" i="27"/>
  <c r="M31" i="27"/>
  <c r="L31" i="27"/>
  <c r="M57" i="27"/>
  <c r="J14" i="27"/>
  <c r="J12" i="27"/>
  <c r="J58" i="27"/>
  <c r="K11" i="27"/>
  <c r="L14" i="27"/>
  <c r="O15" i="27"/>
  <c r="M17" i="27"/>
  <c r="G18" i="27"/>
  <c r="J23" i="27"/>
  <c r="H26" i="27"/>
  <c r="F27" i="27"/>
  <c r="H29" i="27"/>
  <c r="L59" i="27"/>
  <c r="K43" i="27"/>
  <c r="J43" i="27"/>
  <c r="I43" i="27"/>
  <c r="H43" i="27"/>
  <c r="O43" i="27"/>
  <c r="G43" i="27"/>
  <c r="N10" i="27"/>
  <c r="H12" i="27"/>
  <c r="AH12" i="27"/>
  <c r="H14" i="27"/>
  <c r="J15" i="27"/>
  <c r="L16" i="27"/>
  <c r="J19" i="27"/>
  <c r="J26" i="27"/>
  <c r="I27" i="27"/>
  <c r="N59" i="27"/>
  <c r="G10" i="27"/>
  <c r="O10" i="27"/>
  <c r="K15" i="27"/>
  <c r="K19" i="27"/>
  <c r="O28" i="27"/>
  <c r="G28" i="27"/>
  <c r="N28" i="27"/>
  <c r="F28" i="27"/>
  <c r="M28" i="27"/>
  <c r="K28" i="27"/>
  <c r="F43" i="27"/>
  <c r="K55" i="27"/>
  <c r="J55" i="27"/>
  <c r="I55" i="27"/>
  <c r="H55" i="27"/>
  <c r="O55" i="27"/>
  <c r="G55" i="27"/>
  <c r="O34" i="27"/>
  <c r="G34" i="27"/>
  <c r="N34" i="27"/>
  <c r="F34" i="27"/>
  <c r="M34" i="27"/>
  <c r="L34" i="27"/>
  <c r="K34" i="27"/>
  <c r="O26" i="27"/>
  <c r="L26" i="27"/>
  <c r="L43" i="27"/>
  <c r="O56" i="27"/>
  <c r="K57" i="27"/>
  <c r="J57" i="27"/>
  <c r="I57" i="27"/>
  <c r="H57" i="27"/>
  <c r="O57" i="27"/>
  <c r="G57" i="27"/>
  <c r="L15" i="27"/>
  <c r="F16" i="27"/>
  <c r="L19" i="27"/>
  <c r="G11" i="27"/>
  <c r="O11" i="27"/>
  <c r="G16" i="27"/>
  <c r="M19" i="27"/>
  <c r="M26" i="27"/>
  <c r="K27" i="27"/>
  <c r="J27" i="27"/>
  <c r="N27" i="27"/>
  <c r="H28" i="27"/>
  <c r="K29" i="27"/>
  <c r="J29" i="27"/>
  <c r="I29" i="27"/>
  <c r="O29" i="27"/>
  <c r="G29" i="27"/>
  <c r="M43" i="27"/>
  <c r="F55" i="27"/>
  <c r="O58" i="27"/>
  <c r="K59" i="27"/>
  <c r="J59" i="27"/>
  <c r="I59" i="27"/>
  <c r="H59" i="27"/>
  <c r="O59" i="27"/>
  <c r="G59" i="27"/>
  <c r="L56" i="27"/>
  <c r="L58" i="27"/>
  <c r="M56" i="27"/>
  <c r="M58" i="27"/>
  <c r="F56" i="27"/>
  <c r="N56" i="27"/>
  <c r="F58" i="27"/>
  <c r="N58" i="27"/>
  <c r="G56" i="27"/>
  <c r="G58" i="27"/>
  <c r="O2" i="26"/>
  <c r="N2" i="26"/>
  <c r="M2" i="26"/>
  <c r="L2" i="26"/>
  <c r="K2" i="26"/>
  <c r="J2" i="26"/>
  <c r="I2" i="26"/>
  <c r="H2" i="26"/>
  <c r="G2" i="26"/>
  <c r="F2" i="26"/>
  <c r="O1" i="26"/>
  <c r="N1" i="26"/>
  <c r="M1" i="26"/>
  <c r="L1" i="26"/>
  <c r="K1" i="26"/>
  <c r="J1" i="26"/>
  <c r="I1" i="26"/>
  <c r="H1" i="26"/>
  <c r="G1" i="26"/>
  <c r="F1" i="26"/>
  <c r="Q18" i="27" l="1"/>
  <c r="U18" i="27" s="1"/>
  <c r="Q14" i="27"/>
  <c r="S14" i="27" s="1"/>
  <c r="Q57" i="27"/>
  <c r="S57" i="27" s="1"/>
  <c r="Q12" i="27"/>
  <c r="S12" i="27" s="1"/>
  <c r="P12" i="27"/>
  <c r="T12" i="27" s="1"/>
  <c r="P29" i="27"/>
  <c r="T29" i="27" s="1"/>
  <c r="V31" i="27"/>
  <c r="W31" i="27" s="1"/>
  <c r="V11" i="27"/>
  <c r="W11" i="27" s="1"/>
  <c r="V49" i="27"/>
  <c r="W49" i="27" s="1"/>
  <c r="V15" i="27"/>
  <c r="W15" i="27" s="1"/>
  <c r="Q31" i="27"/>
  <c r="U31" i="27" s="1"/>
  <c r="Q49" i="27"/>
  <c r="S49" i="27" s="1"/>
  <c r="V19" i="27"/>
  <c r="W19" i="27" s="1"/>
  <c r="V13" i="27"/>
  <c r="W13" i="27" s="1"/>
  <c r="Q10" i="27"/>
  <c r="S10" i="27" s="1"/>
  <c r="Q59" i="27"/>
  <c r="S59" i="27" s="1"/>
  <c r="Q29" i="27"/>
  <c r="U29" i="27" s="1"/>
  <c r="P18" i="27"/>
  <c r="T18" i="27" s="1"/>
  <c r="V12" i="27"/>
  <c r="W12" i="27" s="1"/>
  <c r="V16" i="27"/>
  <c r="W16" i="27" s="1"/>
  <c r="Q16" i="27"/>
  <c r="P16" i="27"/>
  <c r="O20" i="27"/>
  <c r="G20" i="27"/>
  <c r="N20" i="27"/>
  <c r="F20" i="27"/>
  <c r="M20" i="27"/>
  <c r="L20" i="27"/>
  <c r="H20" i="27"/>
  <c r="J20" i="27"/>
  <c r="K20" i="27"/>
  <c r="I20" i="27"/>
  <c r="S18" i="27"/>
  <c r="Q26" i="27"/>
  <c r="P26" i="27"/>
  <c r="V59" i="27"/>
  <c r="W59" i="27" s="1"/>
  <c r="G23" i="27"/>
  <c r="Q13" i="27"/>
  <c r="O36" i="27"/>
  <c r="G36" i="27"/>
  <c r="N36" i="27"/>
  <c r="F36" i="27"/>
  <c r="M36" i="27"/>
  <c r="L36" i="27"/>
  <c r="K36" i="27"/>
  <c r="H36" i="27"/>
  <c r="I36" i="27"/>
  <c r="J36" i="27"/>
  <c r="V57" i="27"/>
  <c r="W57" i="27" s="1"/>
  <c r="M22" i="27"/>
  <c r="L22" i="27"/>
  <c r="K22" i="27"/>
  <c r="J22" i="27"/>
  <c r="N22" i="27"/>
  <c r="I22" i="27"/>
  <c r="H22" i="27"/>
  <c r="F22" i="27"/>
  <c r="G22" i="27"/>
  <c r="O22" i="27"/>
  <c r="P59" i="27"/>
  <c r="Q55" i="27"/>
  <c r="P55" i="27"/>
  <c r="V55" i="27"/>
  <c r="W55" i="27" s="1"/>
  <c r="P57" i="27"/>
  <c r="V30" i="27"/>
  <c r="W30" i="27" s="1"/>
  <c r="Q30" i="27"/>
  <c r="P30" i="27"/>
  <c r="Q27" i="27"/>
  <c r="V27" i="27"/>
  <c r="W27" i="27" s="1"/>
  <c r="P27" i="27"/>
  <c r="V28" i="27"/>
  <c r="W28" i="27" s="1"/>
  <c r="Q28" i="27"/>
  <c r="P28" i="27"/>
  <c r="H23" i="27"/>
  <c r="V14" i="27"/>
  <c r="W14" i="27" s="1"/>
  <c r="V10" i="27"/>
  <c r="W10" i="27" s="1"/>
  <c r="Q21" i="27"/>
  <c r="P21" i="27"/>
  <c r="V21" i="27"/>
  <c r="W21" i="27" s="1"/>
  <c r="P49" i="27"/>
  <c r="O32" i="27"/>
  <c r="G32" i="27"/>
  <c r="N32" i="27"/>
  <c r="F32" i="27"/>
  <c r="M32" i="27"/>
  <c r="L32" i="27"/>
  <c r="K32" i="27"/>
  <c r="J32" i="27"/>
  <c r="I32" i="27"/>
  <c r="H32" i="27"/>
  <c r="O40" i="27"/>
  <c r="G40" i="27"/>
  <c r="N40" i="27"/>
  <c r="F40" i="27"/>
  <c r="M40" i="27"/>
  <c r="L40" i="27"/>
  <c r="K40" i="27"/>
  <c r="I40" i="27"/>
  <c r="H40" i="27"/>
  <c r="J40" i="27"/>
  <c r="V29" i="27"/>
  <c r="W29" i="27" s="1"/>
  <c r="O42" i="27"/>
  <c r="G42" i="27"/>
  <c r="N42" i="27"/>
  <c r="F42" i="27"/>
  <c r="M42" i="27"/>
  <c r="L42" i="27"/>
  <c r="K42" i="27"/>
  <c r="J42" i="27"/>
  <c r="I42" i="27"/>
  <c r="H42" i="27"/>
  <c r="K33" i="27"/>
  <c r="J33" i="27"/>
  <c r="I33" i="27"/>
  <c r="H33" i="27"/>
  <c r="O33" i="27"/>
  <c r="G33" i="27"/>
  <c r="N33" i="27"/>
  <c r="M33" i="27"/>
  <c r="F33" i="27"/>
  <c r="L33" i="27"/>
  <c r="I23" i="27"/>
  <c r="P14" i="27"/>
  <c r="P10" i="27"/>
  <c r="K45" i="27"/>
  <c r="J45" i="27"/>
  <c r="I45" i="27"/>
  <c r="H45" i="27"/>
  <c r="O45" i="27"/>
  <c r="G45" i="27"/>
  <c r="N45" i="27"/>
  <c r="M45" i="27"/>
  <c r="L45" i="27"/>
  <c r="F45" i="27"/>
  <c r="Q17" i="27"/>
  <c r="P17" i="27"/>
  <c r="V17" i="27"/>
  <c r="W17" i="27" s="1"/>
  <c r="Q43" i="27"/>
  <c r="P43" i="27"/>
  <c r="V43" i="27"/>
  <c r="W43" i="27" s="1"/>
  <c r="V58" i="27"/>
  <c r="W58" i="27" s="1"/>
  <c r="Q58" i="27"/>
  <c r="P58" i="27"/>
  <c r="Q11" i="27"/>
  <c r="P11" i="27"/>
  <c r="K41" i="27"/>
  <c r="J41" i="27"/>
  <c r="I41" i="27"/>
  <c r="H41" i="27"/>
  <c r="O41" i="27"/>
  <c r="G41" i="27"/>
  <c r="L41" i="27"/>
  <c r="F41" i="27"/>
  <c r="N41" i="27"/>
  <c r="M41" i="27"/>
  <c r="O46" i="27"/>
  <c r="G46" i="27"/>
  <c r="N46" i="27"/>
  <c r="F46" i="27"/>
  <c r="M46" i="27"/>
  <c r="L46" i="27"/>
  <c r="K46" i="27"/>
  <c r="J46" i="27"/>
  <c r="I46" i="27"/>
  <c r="H46" i="27"/>
  <c r="M24" i="27"/>
  <c r="L24" i="27"/>
  <c r="K24" i="27"/>
  <c r="J24" i="27"/>
  <c r="F24" i="27"/>
  <c r="N24" i="27"/>
  <c r="I24" i="27"/>
  <c r="H24" i="27"/>
  <c r="G24" i="27"/>
  <c r="O24" i="27"/>
  <c r="K23" i="27"/>
  <c r="V18" i="27"/>
  <c r="W18" i="27" s="1"/>
  <c r="V26" i="27"/>
  <c r="W26" i="27" s="1"/>
  <c r="O38" i="27"/>
  <c r="G38" i="27"/>
  <c r="N38" i="27"/>
  <c r="F38" i="27"/>
  <c r="M38" i="27"/>
  <c r="L38" i="27"/>
  <c r="K38" i="27"/>
  <c r="H38" i="27"/>
  <c r="J38" i="27"/>
  <c r="I38" i="27"/>
  <c r="P31" i="27"/>
  <c r="P15" i="27"/>
  <c r="Q15" i="27"/>
  <c r="Q25" i="27"/>
  <c r="P25" i="27"/>
  <c r="V25" i="27"/>
  <c r="W25" i="27" s="1"/>
  <c r="P13" i="27"/>
  <c r="P19" i="27"/>
  <c r="Q19" i="27"/>
  <c r="V56" i="27"/>
  <c r="W56" i="27" s="1"/>
  <c r="Q56" i="27"/>
  <c r="P56" i="27"/>
  <c r="O44" i="27"/>
  <c r="G44" i="27"/>
  <c r="N44" i="27"/>
  <c r="F44" i="27"/>
  <c r="M44" i="27"/>
  <c r="L44" i="27"/>
  <c r="K44" i="27"/>
  <c r="J44" i="27"/>
  <c r="I44" i="27"/>
  <c r="H44" i="27"/>
  <c r="V34" i="27"/>
  <c r="W34" i="27" s="1"/>
  <c r="Q34" i="27"/>
  <c r="P34" i="27"/>
  <c r="F11" i="26"/>
  <c r="G11" i="26"/>
  <c r="H11" i="26"/>
  <c r="I11" i="26"/>
  <c r="J11" i="26"/>
  <c r="K11" i="26"/>
  <c r="L11" i="26"/>
  <c r="M11" i="26"/>
  <c r="N11" i="26"/>
  <c r="O11" i="26"/>
  <c r="F12" i="26"/>
  <c r="G12" i="26"/>
  <c r="H12" i="26"/>
  <c r="I12" i="26"/>
  <c r="J12" i="26"/>
  <c r="K12" i="26"/>
  <c r="L12" i="26"/>
  <c r="M12" i="26"/>
  <c r="N12" i="26"/>
  <c r="O12" i="26"/>
  <c r="F13" i="26"/>
  <c r="G13" i="26"/>
  <c r="H13" i="26"/>
  <c r="I13" i="26"/>
  <c r="J13" i="26"/>
  <c r="K13" i="26"/>
  <c r="L13" i="26"/>
  <c r="M13" i="26"/>
  <c r="N13" i="26"/>
  <c r="O13" i="26"/>
  <c r="F14" i="26"/>
  <c r="G14" i="26"/>
  <c r="H14" i="26"/>
  <c r="I14" i="26"/>
  <c r="J14" i="26"/>
  <c r="K14" i="26"/>
  <c r="L14" i="26"/>
  <c r="M14" i="26"/>
  <c r="N14" i="26"/>
  <c r="O14" i="26"/>
  <c r="G10" i="26"/>
  <c r="H10" i="26"/>
  <c r="I10" i="26"/>
  <c r="J10" i="26"/>
  <c r="K10" i="26"/>
  <c r="L10" i="26"/>
  <c r="M10" i="26"/>
  <c r="N10" i="26"/>
  <c r="O10" i="26"/>
  <c r="F11" i="25"/>
  <c r="G11" i="25"/>
  <c r="H11" i="25"/>
  <c r="I11" i="25"/>
  <c r="J11" i="25"/>
  <c r="K11" i="25"/>
  <c r="L11" i="25"/>
  <c r="M11" i="25"/>
  <c r="N11" i="25"/>
  <c r="O11" i="25"/>
  <c r="F12" i="25"/>
  <c r="G12" i="25"/>
  <c r="H12" i="25"/>
  <c r="I12" i="25"/>
  <c r="J12" i="25"/>
  <c r="K12" i="25"/>
  <c r="L12" i="25"/>
  <c r="M12" i="25"/>
  <c r="N12" i="25"/>
  <c r="O12" i="25"/>
  <c r="F13" i="25"/>
  <c r="G13" i="25"/>
  <c r="H13" i="25"/>
  <c r="I13" i="25"/>
  <c r="J13" i="25"/>
  <c r="K13" i="25"/>
  <c r="L13" i="25"/>
  <c r="M13" i="25"/>
  <c r="N13" i="25"/>
  <c r="O13" i="25"/>
  <c r="F14" i="25"/>
  <c r="G14" i="25"/>
  <c r="H14" i="25"/>
  <c r="I14" i="25"/>
  <c r="J14" i="25"/>
  <c r="K14" i="25"/>
  <c r="L14" i="25"/>
  <c r="M14" i="25"/>
  <c r="N14" i="25"/>
  <c r="O14" i="25"/>
  <c r="F15" i="25"/>
  <c r="G15" i="25"/>
  <c r="H15" i="25"/>
  <c r="I15" i="25"/>
  <c r="J15" i="25"/>
  <c r="K15" i="25"/>
  <c r="L15" i="25"/>
  <c r="M15" i="25"/>
  <c r="N15" i="25"/>
  <c r="O15" i="25"/>
  <c r="F16" i="25"/>
  <c r="G16" i="25"/>
  <c r="H16" i="25"/>
  <c r="I16" i="25"/>
  <c r="J16" i="25"/>
  <c r="K16" i="25"/>
  <c r="L16" i="25"/>
  <c r="M16" i="25"/>
  <c r="N16" i="25"/>
  <c r="O16" i="25"/>
  <c r="F17" i="25"/>
  <c r="G17" i="25"/>
  <c r="H17" i="25"/>
  <c r="I17" i="25"/>
  <c r="J17" i="25"/>
  <c r="K17" i="25"/>
  <c r="L17" i="25"/>
  <c r="M17" i="25"/>
  <c r="N17" i="25"/>
  <c r="O17" i="25"/>
  <c r="F18" i="25"/>
  <c r="G18" i="25"/>
  <c r="H18" i="25"/>
  <c r="I18" i="25"/>
  <c r="J18" i="25"/>
  <c r="K18" i="25"/>
  <c r="L18" i="25"/>
  <c r="M18" i="25"/>
  <c r="N18" i="25"/>
  <c r="O18" i="25"/>
  <c r="F19" i="25"/>
  <c r="G19" i="25"/>
  <c r="H19" i="25"/>
  <c r="I19" i="25"/>
  <c r="J19" i="25"/>
  <c r="K19" i="25"/>
  <c r="L19" i="25"/>
  <c r="M19" i="25"/>
  <c r="N19" i="25"/>
  <c r="O19" i="25"/>
  <c r="F20" i="25"/>
  <c r="G20" i="25"/>
  <c r="H20" i="25"/>
  <c r="I20" i="25"/>
  <c r="J20" i="25"/>
  <c r="K20" i="25"/>
  <c r="L20" i="25"/>
  <c r="M20" i="25"/>
  <c r="N20" i="25"/>
  <c r="O20" i="25"/>
  <c r="F21" i="25"/>
  <c r="G21" i="25"/>
  <c r="H21" i="25"/>
  <c r="I21" i="25"/>
  <c r="J21" i="25"/>
  <c r="K21" i="25"/>
  <c r="L21" i="25"/>
  <c r="M21" i="25"/>
  <c r="N21" i="25"/>
  <c r="O21" i="25"/>
  <c r="F22" i="25"/>
  <c r="G22" i="25"/>
  <c r="H22" i="25"/>
  <c r="I22" i="25"/>
  <c r="J22" i="25"/>
  <c r="K22" i="25"/>
  <c r="L22" i="25"/>
  <c r="M22" i="25"/>
  <c r="N22" i="25"/>
  <c r="O22" i="25"/>
  <c r="F23" i="25"/>
  <c r="G23" i="25"/>
  <c r="H23" i="25"/>
  <c r="I23" i="25"/>
  <c r="J23" i="25"/>
  <c r="K23" i="25"/>
  <c r="L23" i="25"/>
  <c r="M23" i="25"/>
  <c r="N23" i="25"/>
  <c r="O23" i="25"/>
  <c r="F24" i="25"/>
  <c r="G24" i="25"/>
  <c r="H24" i="25"/>
  <c r="I24" i="25"/>
  <c r="J24" i="25"/>
  <c r="K24" i="25"/>
  <c r="L24" i="25"/>
  <c r="M24" i="25"/>
  <c r="N24" i="25"/>
  <c r="O24" i="25"/>
  <c r="F25" i="25"/>
  <c r="G25" i="25"/>
  <c r="H25" i="25"/>
  <c r="I25" i="25"/>
  <c r="J25" i="25"/>
  <c r="K25" i="25"/>
  <c r="L25" i="25"/>
  <c r="M25" i="25"/>
  <c r="N25" i="25"/>
  <c r="O25" i="25"/>
  <c r="F26" i="25"/>
  <c r="G26" i="25"/>
  <c r="H26" i="25"/>
  <c r="I26" i="25"/>
  <c r="J26" i="25"/>
  <c r="K26" i="25"/>
  <c r="L26" i="25"/>
  <c r="M26" i="25"/>
  <c r="N26" i="25"/>
  <c r="O26" i="25"/>
  <c r="F27" i="25"/>
  <c r="G27" i="25"/>
  <c r="H27" i="25"/>
  <c r="I27" i="25"/>
  <c r="J27" i="25"/>
  <c r="K27" i="25"/>
  <c r="L27" i="25"/>
  <c r="M27" i="25"/>
  <c r="N27" i="25"/>
  <c r="O27" i="25"/>
  <c r="F28" i="25"/>
  <c r="G28" i="25"/>
  <c r="H28" i="25"/>
  <c r="I28" i="25"/>
  <c r="J28" i="25"/>
  <c r="K28" i="25"/>
  <c r="L28" i="25"/>
  <c r="M28" i="25"/>
  <c r="N28" i="25"/>
  <c r="O28" i="25"/>
  <c r="F29" i="25"/>
  <c r="G29" i="25"/>
  <c r="H29" i="25"/>
  <c r="I29" i="25"/>
  <c r="J29" i="25"/>
  <c r="K29" i="25"/>
  <c r="L29" i="25"/>
  <c r="M29" i="25"/>
  <c r="N29" i="25"/>
  <c r="O29" i="25"/>
  <c r="F30" i="25"/>
  <c r="G30" i="25"/>
  <c r="H30" i="25"/>
  <c r="I30" i="25"/>
  <c r="J30" i="25"/>
  <c r="K30" i="25"/>
  <c r="L30" i="25"/>
  <c r="M30" i="25"/>
  <c r="N30" i="25"/>
  <c r="O30" i="25"/>
  <c r="F31" i="25"/>
  <c r="G31" i="25"/>
  <c r="H31" i="25"/>
  <c r="I31" i="25"/>
  <c r="J31" i="25"/>
  <c r="K31" i="25"/>
  <c r="L31" i="25"/>
  <c r="M31" i="25"/>
  <c r="N31" i="25"/>
  <c r="O31" i="25"/>
  <c r="F32" i="25"/>
  <c r="G32" i="25"/>
  <c r="H32" i="25"/>
  <c r="I32" i="25"/>
  <c r="J32" i="25"/>
  <c r="K32" i="25"/>
  <c r="L32" i="25"/>
  <c r="M32" i="25"/>
  <c r="N32" i="25"/>
  <c r="O32" i="25"/>
  <c r="F33" i="25"/>
  <c r="G33" i="25"/>
  <c r="H33" i="25"/>
  <c r="I33" i="25"/>
  <c r="J33" i="25"/>
  <c r="K33" i="25"/>
  <c r="L33" i="25"/>
  <c r="M33" i="25"/>
  <c r="N33" i="25"/>
  <c r="O33" i="25"/>
  <c r="F34" i="25"/>
  <c r="G34" i="25"/>
  <c r="H34" i="25"/>
  <c r="I34" i="25"/>
  <c r="J34" i="25"/>
  <c r="K34" i="25"/>
  <c r="L34" i="25"/>
  <c r="M34" i="25"/>
  <c r="N34" i="25"/>
  <c r="O34" i="25"/>
  <c r="F35" i="25"/>
  <c r="G35" i="25"/>
  <c r="H35" i="25"/>
  <c r="I35" i="25"/>
  <c r="J35" i="25"/>
  <c r="K35" i="25"/>
  <c r="L35" i="25"/>
  <c r="M35" i="25"/>
  <c r="N35" i="25"/>
  <c r="O35" i="25"/>
  <c r="F36" i="25"/>
  <c r="G36" i="25"/>
  <c r="H36" i="25"/>
  <c r="I36" i="25"/>
  <c r="J36" i="25"/>
  <c r="K36" i="25"/>
  <c r="L36" i="25"/>
  <c r="M36" i="25"/>
  <c r="N36" i="25"/>
  <c r="O36" i="25"/>
  <c r="F37" i="25"/>
  <c r="G37" i="25"/>
  <c r="H37" i="25"/>
  <c r="I37" i="25"/>
  <c r="J37" i="25"/>
  <c r="K37" i="25"/>
  <c r="L37" i="25"/>
  <c r="M37" i="25"/>
  <c r="N37" i="25"/>
  <c r="O37" i="25"/>
  <c r="F38" i="25"/>
  <c r="G38" i="25"/>
  <c r="H38" i="25"/>
  <c r="I38" i="25"/>
  <c r="J38" i="25"/>
  <c r="K38" i="25"/>
  <c r="L38" i="25"/>
  <c r="M38" i="25"/>
  <c r="N38" i="25"/>
  <c r="O38" i="25"/>
  <c r="F39" i="25"/>
  <c r="G39" i="25"/>
  <c r="H39" i="25"/>
  <c r="I39" i="25"/>
  <c r="J39" i="25"/>
  <c r="K39" i="25"/>
  <c r="L39" i="25"/>
  <c r="M39" i="25"/>
  <c r="N39" i="25"/>
  <c r="O39" i="25"/>
  <c r="F40" i="25"/>
  <c r="G40" i="25"/>
  <c r="H40" i="25"/>
  <c r="I40" i="25"/>
  <c r="J40" i="25"/>
  <c r="K40" i="25"/>
  <c r="L40" i="25"/>
  <c r="M40" i="25"/>
  <c r="N40" i="25"/>
  <c r="O40" i="25"/>
  <c r="F41" i="25"/>
  <c r="G41" i="25"/>
  <c r="H41" i="25"/>
  <c r="I41" i="25"/>
  <c r="J41" i="25"/>
  <c r="K41" i="25"/>
  <c r="L41" i="25"/>
  <c r="M41" i="25"/>
  <c r="N41" i="25"/>
  <c r="O41" i="25"/>
  <c r="F42" i="25"/>
  <c r="G42" i="25"/>
  <c r="H42" i="25"/>
  <c r="I42" i="25"/>
  <c r="J42" i="25"/>
  <c r="K42" i="25"/>
  <c r="L42" i="25"/>
  <c r="M42" i="25"/>
  <c r="N42" i="25"/>
  <c r="O42" i="25"/>
  <c r="F43" i="25"/>
  <c r="G43" i="25"/>
  <c r="H43" i="25"/>
  <c r="I43" i="25"/>
  <c r="J43" i="25"/>
  <c r="K43" i="25"/>
  <c r="L43" i="25"/>
  <c r="M43" i="25"/>
  <c r="N43" i="25"/>
  <c r="O43" i="25"/>
  <c r="F44" i="25"/>
  <c r="G44" i="25"/>
  <c r="H44" i="25"/>
  <c r="I44" i="25"/>
  <c r="J44" i="25"/>
  <c r="K44" i="25"/>
  <c r="L44" i="25"/>
  <c r="M44" i="25"/>
  <c r="N44" i="25"/>
  <c r="O44" i="25"/>
  <c r="F45" i="25"/>
  <c r="G45" i="25"/>
  <c r="H45" i="25"/>
  <c r="I45" i="25"/>
  <c r="J45" i="25"/>
  <c r="K45" i="25"/>
  <c r="L45" i="25"/>
  <c r="M45" i="25"/>
  <c r="N45" i="25"/>
  <c r="O45" i="25"/>
  <c r="F46" i="25"/>
  <c r="G46" i="25"/>
  <c r="H46" i="25"/>
  <c r="I46" i="25"/>
  <c r="J46" i="25"/>
  <c r="K46" i="25"/>
  <c r="L46" i="25"/>
  <c r="M46" i="25"/>
  <c r="N46" i="25"/>
  <c r="O46" i="25"/>
  <c r="F47" i="25"/>
  <c r="G47" i="25"/>
  <c r="H47" i="25"/>
  <c r="I47" i="25"/>
  <c r="J47" i="25"/>
  <c r="K47" i="25"/>
  <c r="L47" i="25"/>
  <c r="M47" i="25"/>
  <c r="N47" i="25"/>
  <c r="O47" i="25"/>
  <c r="F48" i="25"/>
  <c r="G48" i="25"/>
  <c r="H48" i="25"/>
  <c r="I48" i="25"/>
  <c r="J48" i="25"/>
  <c r="K48" i="25"/>
  <c r="L48" i="25"/>
  <c r="M48" i="25"/>
  <c r="N48" i="25"/>
  <c r="O48" i="25"/>
  <c r="F49" i="25"/>
  <c r="G49" i="25"/>
  <c r="H49" i="25"/>
  <c r="I49" i="25"/>
  <c r="J49" i="25"/>
  <c r="K49" i="25"/>
  <c r="L49" i="25"/>
  <c r="M49" i="25"/>
  <c r="N49" i="25"/>
  <c r="O49" i="25"/>
  <c r="F50" i="25"/>
  <c r="G50" i="25"/>
  <c r="H50" i="25"/>
  <c r="I50" i="25"/>
  <c r="J50" i="25"/>
  <c r="K50" i="25"/>
  <c r="L50" i="25"/>
  <c r="M50" i="25"/>
  <c r="N50" i="25"/>
  <c r="O50" i="25"/>
  <c r="F51" i="25"/>
  <c r="G51" i="25"/>
  <c r="H51" i="25"/>
  <c r="I51" i="25"/>
  <c r="J51" i="25"/>
  <c r="K51" i="25"/>
  <c r="L51" i="25"/>
  <c r="M51" i="25"/>
  <c r="N51" i="25"/>
  <c r="O51" i="25"/>
  <c r="F52" i="25"/>
  <c r="G52" i="25"/>
  <c r="H52" i="25"/>
  <c r="I52" i="25"/>
  <c r="J52" i="25"/>
  <c r="K52" i="25"/>
  <c r="L52" i="25"/>
  <c r="M52" i="25"/>
  <c r="N52" i="25"/>
  <c r="O52" i="25"/>
  <c r="F53" i="25"/>
  <c r="G53" i="25"/>
  <c r="H53" i="25"/>
  <c r="I53" i="25"/>
  <c r="J53" i="25"/>
  <c r="K53" i="25"/>
  <c r="L53" i="25"/>
  <c r="M53" i="25"/>
  <c r="N53" i="25"/>
  <c r="O53" i="25"/>
  <c r="F54" i="25"/>
  <c r="G54" i="25"/>
  <c r="H54" i="25"/>
  <c r="I54" i="25"/>
  <c r="J54" i="25"/>
  <c r="K54" i="25"/>
  <c r="L54" i="25"/>
  <c r="M54" i="25"/>
  <c r="N54" i="25"/>
  <c r="O54" i="25"/>
  <c r="F55" i="25"/>
  <c r="G55" i="25"/>
  <c r="H55" i="25"/>
  <c r="I55" i="25"/>
  <c r="J55" i="25"/>
  <c r="K55" i="25"/>
  <c r="L55" i="25"/>
  <c r="M55" i="25"/>
  <c r="N55" i="25"/>
  <c r="O55" i="25"/>
  <c r="F56" i="25"/>
  <c r="G56" i="25"/>
  <c r="H56" i="25"/>
  <c r="I56" i="25"/>
  <c r="J56" i="25"/>
  <c r="K56" i="25"/>
  <c r="L56" i="25"/>
  <c r="M56" i="25"/>
  <c r="N56" i="25"/>
  <c r="O56" i="25"/>
  <c r="F57" i="25"/>
  <c r="G57" i="25"/>
  <c r="H57" i="25"/>
  <c r="I57" i="25"/>
  <c r="J57" i="25"/>
  <c r="K57" i="25"/>
  <c r="L57" i="25"/>
  <c r="M57" i="25"/>
  <c r="N57" i="25"/>
  <c r="O57" i="25"/>
  <c r="F58" i="25"/>
  <c r="G58" i="25"/>
  <c r="H58" i="25"/>
  <c r="I58" i="25"/>
  <c r="J58" i="25"/>
  <c r="K58" i="25"/>
  <c r="L58" i="25"/>
  <c r="M58" i="25"/>
  <c r="N58" i="25"/>
  <c r="O58" i="25"/>
  <c r="F59" i="25"/>
  <c r="G59" i="25"/>
  <c r="H59" i="25"/>
  <c r="I59" i="25"/>
  <c r="J59" i="25"/>
  <c r="K59" i="25"/>
  <c r="L59" i="25"/>
  <c r="M59" i="25"/>
  <c r="N59" i="25"/>
  <c r="O59" i="25"/>
  <c r="G10" i="25"/>
  <c r="H10" i="25"/>
  <c r="I10" i="25"/>
  <c r="J10" i="25"/>
  <c r="K10" i="25"/>
  <c r="L10" i="25"/>
  <c r="M10" i="25"/>
  <c r="N10" i="25"/>
  <c r="O10" i="25"/>
  <c r="F10" i="26"/>
  <c r="F10" i="25"/>
  <c r="D59" i="26"/>
  <c r="C59" i="26"/>
  <c r="G59" i="26" s="1"/>
  <c r="D58" i="26"/>
  <c r="C58" i="26"/>
  <c r="D57" i="26"/>
  <c r="C57" i="26"/>
  <c r="D56" i="26"/>
  <c r="C56" i="26"/>
  <c r="D55" i="26"/>
  <c r="C55" i="26"/>
  <c r="G55" i="26" s="1"/>
  <c r="D29" i="26"/>
  <c r="D44" i="26" s="1"/>
  <c r="C29" i="26"/>
  <c r="M29" i="26" s="1"/>
  <c r="D28" i="26"/>
  <c r="C28" i="26"/>
  <c r="C43" i="26" s="1"/>
  <c r="D27" i="26"/>
  <c r="D42" i="26" s="1"/>
  <c r="C27" i="26"/>
  <c r="I27" i="26" s="1"/>
  <c r="D26" i="26"/>
  <c r="D41" i="26" s="1"/>
  <c r="C26" i="26"/>
  <c r="D25" i="26"/>
  <c r="D40" i="26" s="1"/>
  <c r="C25" i="26"/>
  <c r="M25" i="26" s="1"/>
  <c r="AI20" i="26"/>
  <c r="AH20" i="26"/>
  <c r="AI19" i="26"/>
  <c r="AH19" i="26"/>
  <c r="D19" i="26"/>
  <c r="D34" i="26" s="1"/>
  <c r="D49" i="26" s="1"/>
  <c r="C19" i="26"/>
  <c r="AI18" i="26"/>
  <c r="AH18" i="26"/>
  <c r="D18" i="26"/>
  <c r="D33" i="26" s="1"/>
  <c r="D48" i="26" s="1"/>
  <c r="C18" i="26"/>
  <c r="C23" i="26" s="1"/>
  <c r="AI17" i="26"/>
  <c r="AH17" i="26"/>
  <c r="D17" i="26"/>
  <c r="D32" i="26" s="1"/>
  <c r="D47" i="26" s="1"/>
  <c r="C17" i="26"/>
  <c r="AI16" i="26"/>
  <c r="AH16" i="26"/>
  <c r="D16" i="26"/>
  <c r="D31" i="26" s="1"/>
  <c r="D46" i="26" s="1"/>
  <c r="C16" i="26"/>
  <c r="AI15" i="26"/>
  <c r="AH15" i="26"/>
  <c r="D15" i="26"/>
  <c r="D30" i="26" s="1"/>
  <c r="D45" i="26" s="1"/>
  <c r="C15" i="26"/>
  <c r="AI14" i="26"/>
  <c r="AH14" i="26"/>
  <c r="AI13" i="26"/>
  <c r="AH13" i="26"/>
  <c r="AI12" i="26"/>
  <c r="AH12" i="26"/>
  <c r="AI11" i="26"/>
  <c r="AH11" i="26"/>
  <c r="B3" i="26"/>
  <c r="Q1" i="26"/>
  <c r="AI20" i="25"/>
  <c r="AH20" i="25"/>
  <c r="AI19" i="25"/>
  <c r="AH19" i="25"/>
  <c r="AI18" i="25"/>
  <c r="AH18" i="25"/>
  <c r="AI17" i="25"/>
  <c r="AH17" i="25"/>
  <c r="AI16" i="25"/>
  <c r="AH16" i="25"/>
  <c r="AI15" i="25"/>
  <c r="AH15" i="25"/>
  <c r="AI14" i="25"/>
  <c r="AH14" i="25"/>
  <c r="AI13" i="25"/>
  <c r="AH13" i="25"/>
  <c r="AI12" i="25"/>
  <c r="AH12" i="25"/>
  <c r="AI11" i="25"/>
  <c r="AH11" i="25"/>
  <c r="B3" i="25"/>
  <c r="F11" i="24"/>
  <c r="G11" i="24"/>
  <c r="H11" i="24"/>
  <c r="I11" i="24"/>
  <c r="J11" i="24"/>
  <c r="K11" i="24"/>
  <c r="L11" i="24"/>
  <c r="M11" i="24"/>
  <c r="N11" i="24"/>
  <c r="O11" i="24"/>
  <c r="F12" i="24"/>
  <c r="G12" i="24"/>
  <c r="H12" i="24"/>
  <c r="I12" i="24"/>
  <c r="J12" i="24"/>
  <c r="K12" i="24"/>
  <c r="L12" i="24"/>
  <c r="M12" i="24"/>
  <c r="N12" i="24"/>
  <c r="O12" i="24"/>
  <c r="F13" i="24"/>
  <c r="G13" i="24"/>
  <c r="H13" i="24"/>
  <c r="I13" i="24"/>
  <c r="J13" i="24"/>
  <c r="K13" i="24"/>
  <c r="L13" i="24"/>
  <c r="M13" i="24"/>
  <c r="N13" i="24"/>
  <c r="O13" i="24"/>
  <c r="F14" i="24"/>
  <c r="G14" i="24"/>
  <c r="H14" i="24"/>
  <c r="I14" i="24"/>
  <c r="J14" i="24"/>
  <c r="K14" i="24"/>
  <c r="L14" i="24"/>
  <c r="M14" i="24"/>
  <c r="N14" i="24"/>
  <c r="O14" i="24"/>
  <c r="F15" i="24"/>
  <c r="G15" i="24"/>
  <c r="H15" i="24"/>
  <c r="I15" i="24"/>
  <c r="J15" i="24"/>
  <c r="K15" i="24"/>
  <c r="L15" i="24"/>
  <c r="M15" i="24"/>
  <c r="N15" i="24"/>
  <c r="O15" i="24"/>
  <c r="F16" i="24"/>
  <c r="G16" i="24"/>
  <c r="H16" i="24"/>
  <c r="I16" i="24"/>
  <c r="J16" i="24"/>
  <c r="K16" i="24"/>
  <c r="L16" i="24"/>
  <c r="M16" i="24"/>
  <c r="N16" i="24"/>
  <c r="O16" i="24"/>
  <c r="F17" i="24"/>
  <c r="G17" i="24"/>
  <c r="H17" i="24"/>
  <c r="I17" i="24"/>
  <c r="J17" i="24"/>
  <c r="K17" i="24"/>
  <c r="L17" i="24"/>
  <c r="M17" i="24"/>
  <c r="N17" i="24"/>
  <c r="O17" i="24"/>
  <c r="F18" i="24"/>
  <c r="G18" i="24"/>
  <c r="H18" i="24"/>
  <c r="I18" i="24"/>
  <c r="J18" i="24"/>
  <c r="K18" i="24"/>
  <c r="L18" i="24"/>
  <c r="M18" i="24"/>
  <c r="N18" i="24"/>
  <c r="O18" i="24"/>
  <c r="F19" i="24"/>
  <c r="G19" i="24"/>
  <c r="H19" i="24"/>
  <c r="I19" i="24"/>
  <c r="J19" i="24"/>
  <c r="K19" i="24"/>
  <c r="L19" i="24"/>
  <c r="M19" i="24"/>
  <c r="N19" i="24"/>
  <c r="O19" i="24"/>
  <c r="F20" i="24"/>
  <c r="G20" i="24"/>
  <c r="H20" i="24"/>
  <c r="I20" i="24"/>
  <c r="J20" i="24"/>
  <c r="K20" i="24"/>
  <c r="L20" i="24"/>
  <c r="M20" i="24"/>
  <c r="N20" i="24"/>
  <c r="O20" i="24"/>
  <c r="F21" i="24"/>
  <c r="G21" i="24"/>
  <c r="H21" i="24"/>
  <c r="I21" i="24"/>
  <c r="J21" i="24"/>
  <c r="K21" i="24"/>
  <c r="L21" i="24"/>
  <c r="M21" i="24"/>
  <c r="N21" i="24"/>
  <c r="O21" i="24"/>
  <c r="F22" i="24"/>
  <c r="G22" i="24"/>
  <c r="H22" i="24"/>
  <c r="I22" i="24"/>
  <c r="J22" i="24"/>
  <c r="K22" i="24"/>
  <c r="L22" i="24"/>
  <c r="M22" i="24"/>
  <c r="N22" i="24"/>
  <c r="O22" i="24"/>
  <c r="F23" i="24"/>
  <c r="G23" i="24"/>
  <c r="H23" i="24"/>
  <c r="I23" i="24"/>
  <c r="J23" i="24"/>
  <c r="K23" i="24"/>
  <c r="L23" i="24"/>
  <c r="M23" i="24"/>
  <c r="N23" i="24"/>
  <c r="O23" i="24"/>
  <c r="F24" i="24"/>
  <c r="G24" i="24"/>
  <c r="H24" i="24"/>
  <c r="I24" i="24"/>
  <c r="J24" i="24"/>
  <c r="K24" i="24"/>
  <c r="L24" i="24"/>
  <c r="M24" i="24"/>
  <c r="N24" i="24"/>
  <c r="O24" i="24"/>
  <c r="F25" i="24"/>
  <c r="G25" i="24"/>
  <c r="H25" i="24"/>
  <c r="I25" i="24"/>
  <c r="J25" i="24"/>
  <c r="K25" i="24"/>
  <c r="L25" i="24"/>
  <c r="M25" i="24"/>
  <c r="N25" i="24"/>
  <c r="O25" i="24"/>
  <c r="F26" i="24"/>
  <c r="G26" i="24"/>
  <c r="H26" i="24"/>
  <c r="I26" i="24"/>
  <c r="J26" i="24"/>
  <c r="K26" i="24"/>
  <c r="L26" i="24"/>
  <c r="M26" i="24"/>
  <c r="N26" i="24"/>
  <c r="O26" i="24"/>
  <c r="F27" i="24"/>
  <c r="G27" i="24"/>
  <c r="H27" i="24"/>
  <c r="I27" i="24"/>
  <c r="J27" i="24"/>
  <c r="K27" i="24"/>
  <c r="L27" i="24"/>
  <c r="M27" i="24"/>
  <c r="N27" i="24"/>
  <c r="O27" i="24"/>
  <c r="F28" i="24"/>
  <c r="G28" i="24"/>
  <c r="H28" i="24"/>
  <c r="I28" i="24"/>
  <c r="J28" i="24"/>
  <c r="K28" i="24"/>
  <c r="L28" i="24"/>
  <c r="M28" i="24"/>
  <c r="N28" i="24"/>
  <c r="O28" i="24"/>
  <c r="F29" i="24"/>
  <c r="G29" i="24"/>
  <c r="H29" i="24"/>
  <c r="I29" i="24"/>
  <c r="J29" i="24"/>
  <c r="K29" i="24"/>
  <c r="L29" i="24"/>
  <c r="M29" i="24"/>
  <c r="N29" i="24"/>
  <c r="O29" i="24"/>
  <c r="F30" i="24"/>
  <c r="G30" i="24"/>
  <c r="H30" i="24"/>
  <c r="I30" i="24"/>
  <c r="J30" i="24"/>
  <c r="K30" i="24"/>
  <c r="L30" i="24"/>
  <c r="M30" i="24"/>
  <c r="N30" i="24"/>
  <c r="O30" i="24"/>
  <c r="F31" i="24"/>
  <c r="G31" i="24"/>
  <c r="H31" i="24"/>
  <c r="I31" i="24"/>
  <c r="J31" i="24"/>
  <c r="K31" i="24"/>
  <c r="L31" i="24"/>
  <c r="M31" i="24"/>
  <c r="N31" i="24"/>
  <c r="O31" i="24"/>
  <c r="F32" i="24"/>
  <c r="G32" i="24"/>
  <c r="H32" i="24"/>
  <c r="I32" i="24"/>
  <c r="J32" i="24"/>
  <c r="K32" i="24"/>
  <c r="L32" i="24"/>
  <c r="M32" i="24"/>
  <c r="N32" i="24"/>
  <c r="O32" i="24"/>
  <c r="F33" i="24"/>
  <c r="G33" i="24"/>
  <c r="H33" i="24"/>
  <c r="I33" i="24"/>
  <c r="J33" i="24"/>
  <c r="K33" i="24"/>
  <c r="L33" i="24"/>
  <c r="M33" i="24"/>
  <c r="N33" i="24"/>
  <c r="O33" i="24"/>
  <c r="F34" i="24"/>
  <c r="G34" i="24"/>
  <c r="H34" i="24"/>
  <c r="I34" i="24"/>
  <c r="J34" i="24"/>
  <c r="K34" i="24"/>
  <c r="L34" i="24"/>
  <c r="M34" i="24"/>
  <c r="N34" i="24"/>
  <c r="O34" i="24"/>
  <c r="F35" i="24"/>
  <c r="G35" i="24"/>
  <c r="H35" i="24"/>
  <c r="I35" i="24"/>
  <c r="J35" i="24"/>
  <c r="K35" i="24"/>
  <c r="L35" i="24"/>
  <c r="M35" i="24"/>
  <c r="N35" i="24"/>
  <c r="O35" i="24"/>
  <c r="F36" i="24"/>
  <c r="G36" i="24"/>
  <c r="H36" i="24"/>
  <c r="I36" i="24"/>
  <c r="J36" i="24"/>
  <c r="K36" i="24"/>
  <c r="L36" i="24"/>
  <c r="M36" i="24"/>
  <c r="N36" i="24"/>
  <c r="O36" i="24"/>
  <c r="F37" i="24"/>
  <c r="G37" i="24"/>
  <c r="H37" i="24"/>
  <c r="I37" i="24"/>
  <c r="J37" i="24"/>
  <c r="K37" i="24"/>
  <c r="L37" i="24"/>
  <c r="M37" i="24"/>
  <c r="N37" i="24"/>
  <c r="O37" i="24"/>
  <c r="F38" i="24"/>
  <c r="G38" i="24"/>
  <c r="H38" i="24"/>
  <c r="I38" i="24"/>
  <c r="J38" i="24"/>
  <c r="K38" i="24"/>
  <c r="L38" i="24"/>
  <c r="M38" i="24"/>
  <c r="N38" i="24"/>
  <c r="O38" i="24"/>
  <c r="F39" i="24"/>
  <c r="G39" i="24"/>
  <c r="H39" i="24"/>
  <c r="I39" i="24"/>
  <c r="J39" i="24"/>
  <c r="K39" i="24"/>
  <c r="L39" i="24"/>
  <c r="M39" i="24"/>
  <c r="N39" i="24"/>
  <c r="O39" i="24"/>
  <c r="F40" i="24"/>
  <c r="G40" i="24"/>
  <c r="H40" i="24"/>
  <c r="I40" i="24"/>
  <c r="J40" i="24"/>
  <c r="K40" i="24"/>
  <c r="L40" i="24"/>
  <c r="M40" i="24"/>
  <c r="N40" i="24"/>
  <c r="O40" i="24"/>
  <c r="F41" i="24"/>
  <c r="G41" i="24"/>
  <c r="H41" i="24"/>
  <c r="I41" i="24"/>
  <c r="J41" i="24"/>
  <c r="K41" i="24"/>
  <c r="L41" i="24"/>
  <c r="M41" i="24"/>
  <c r="N41" i="24"/>
  <c r="O41" i="24"/>
  <c r="F42" i="24"/>
  <c r="G42" i="24"/>
  <c r="H42" i="24"/>
  <c r="I42" i="24"/>
  <c r="J42" i="24"/>
  <c r="K42" i="24"/>
  <c r="L42" i="24"/>
  <c r="M42" i="24"/>
  <c r="N42" i="24"/>
  <c r="O42" i="24"/>
  <c r="F43" i="24"/>
  <c r="G43" i="24"/>
  <c r="H43" i="24"/>
  <c r="I43" i="24"/>
  <c r="J43" i="24"/>
  <c r="K43" i="24"/>
  <c r="L43" i="24"/>
  <c r="M43" i="24"/>
  <c r="N43" i="24"/>
  <c r="O43" i="24"/>
  <c r="F44" i="24"/>
  <c r="G44" i="24"/>
  <c r="H44" i="24"/>
  <c r="I44" i="24"/>
  <c r="J44" i="24"/>
  <c r="K44" i="24"/>
  <c r="L44" i="24"/>
  <c r="M44" i="24"/>
  <c r="N44" i="24"/>
  <c r="O44" i="24"/>
  <c r="F45" i="24"/>
  <c r="G45" i="24"/>
  <c r="H45" i="24"/>
  <c r="I45" i="24"/>
  <c r="J45" i="24"/>
  <c r="K45" i="24"/>
  <c r="L45" i="24"/>
  <c r="M45" i="24"/>
  <c r="N45" i="24"/>
  <c r="O45" i="24"/>
  <c r="F46" i="24"/>
  <c r="G46" i="24"/>
  <c r="H46" i="24"/>
  <c r="I46" i="24"/>
  <c r="J46" i="24"/>
  <c r="K46" i="24"/>
  <c r="L46" i="24"/>
  <c r="M46" i="24"/>
  <c r="N46" i="24"/>
  <c r="O46" i="24"/>
  <c r="F47" i="24"/>
  <c r="G47" i="24"/>
  <c r="H47" i="24"/>
  <c r="I47" i="24"/>
  <c r="J47" i="24"/>
  <c r="K47" i="24"/>
  <c r="L47" i="24"/>
  <c r="M47" i="24"/>
  <c r="N47" i="24"/>
  <c r="O47" i="24"/>
  <c r="F48" i="24"/>
  <c r="G48" i="24"/>
  <c r="H48" i="24"/>
  <c r="I48" i="24"/>
  <c r="J48" i="24"/>
  <c r="K48" i="24"/>
  <c r="L48" i="24"/>
  <c r="M48" i="24"/>
  <c r="N48" i="24"/>
  <c r="O48" i="24"/>
  <c r="F49" i="24"/>
  <c r="G49" i="24"/>
  <c r="H49" i="24"/>
  <c r="I49" i="24"/>
  <c r="J49" i="24"/>
  <c r="K49" i="24"/>
  <c r="L49" i="24"/>
  <c r="M49" i="24"/>
  <c r="N49" i="24"/>
  <c r="O49" i="24"/>
  <c r="F50" i="24"/>
  <c r="G50" i="24"/>
  <c r="H50" i="24"/>
  <c r="I50" i="24"/>
  <c r="J50" i="24"/>
  <c r="K50" i="24"/>
  <c r="L50" i="24"/>
  <c r="M50" i="24"/>
  <c r="N50" i="24"/>
  <c r="O50" i="24"/>
  <c r="F51" i="24"/>
  <c r="G51" i="24"/>
  <c r="H51" i="24"/>
  <c r="I51" i="24"/>
  <c r="J51" i="24"/>
  <c r="K51" i="24"/>
  <c r="L51" i="24"/>
  <c r="M51" i="24"/>
  <c r="N51" i="24"/>
  <c r="O51" i="24"/>
  <c r="F52" i="24"/>
  <c r="G52" i="24"/>
  <c r="H52" i="24"/>
  <c r="I52" i="24"/>
  <c r="J52" i="24"/>
  <c r="K52" i="24"/>
  <c r="L52" i="24"/>
  <c r="M52" i="24"/>
  <c r="N52" i="24"/>
  <c r="O52" i="24"/>
  <c r="F53" i="24"/>
  <c r="G53" i="24"/>
  <c r="H53" i="24"/>
  <c r="I53" i="24"/>
  <c r="J53" i="24"/>
  <c r="K53" i="24"/>
  <c r="L53" i="24"/>
  <c r="M53" i="24"/>
  <c r="N53" i="24"/>
  <c r="O53" i="24"/>
  <c r="F54" i="24"/>
  <c r="G54" i="24"/>
  <c r="H54" i="24"/>
  <c r="I54" i="24"/>
  <c r="J54" i="24"/>
  <c r="K54" i="24"/>
  <c r="L54" i="24"/>
  <c r="M54" i="24"/>
  <c r="N54" i="24"/>
  <c r="O54" i="24"/>
  <c r="F55" i="24"/>
  <c r="G55" i="24"/>
  <c r="H55" i="24"/>
  <c r="I55" i="24"/>
  <c r="J55" i="24"/>
  <c r="K55" i="24"/>
  <c r="L55" i="24"/>
  <c r="M55" i="24"/>
  <c r="N55" i="24"/>
  <c r="O55" i="24"/>
  <c r="F56" i="24"/>
  <c r="G56" i="24"/>
  <c r="H56" i="24"/>
  <c r="I56" i="24"/>
  <c r="J56" i="24"/>
  <c r="K56" i="24"/>
  <c r="L56" i="24"/>
  <c r="M56" i="24"/>
  <c r="N56" i="24"/>
  <c r="O56" i="24"/>
  <c r="F57" i="24"/>
  <c r="G57" i="24"/>
  <c r="H57" i="24"/>
  <c r="I57" i="24"/>
  <c r="J57" i="24"/>
  <c r="K57" i="24"/>
  <c r="L57" i="24"/>
  <c r="M57" i="24"/>
  <c r="N57" i="24"/>
  <c r="O57" i="24"/>
  <c r="F58" i="24"/>
  <c r="G58" i="24"/>
  <c r="H58" i="24"/>
  <c r="I58" i="24"/>
  <c r="J58" i="24"/>
  <c r="K58" i="24"/>
  <c r="L58" i="24"/>
  <c r="M58" i="24"/>
  <c r="N58" i="24"/>
  <c r="O58" i="24"/>
  <c r="F59" i="24"/>
  <c r="G59" i="24"/>
  <c r="H59" i="24"/>
  <c r="I59" i="24"/>
  <c r="J59" i="24"/>
  <c r="K59" i="24"/>
  <c r="L59" i="24"/>
  <c r="M59" i="24"/>
  <c r="N59" i="24"/>
  <c r="O59" i="24"/>
  <c r="G10" i="24"/>
  <c r="H10" i="24"/>
  <c r="I10" i="24"/>
  <c r="J10" i="24"/>
  <c r="K10" i="24"/>
  <c r="L10" i="24"/>
  <c r="M10" i="24"/>
  <c r="N10" i="24"/>
  <c r="O10" i="24"/>
  <c r="F10" i="24"/>
  <c r="AI20" i="24"/>
  <c r="AH20" i="24"/>
  <c r="AI19" i="24"/>
  <c r="AH19" i="24"/>
  <c r="AI18" i="24"/>
  <c r="AH18" i="24"/>
  <c r="AI17" i="24"/>
  <c r="AH17" i="24"/>
  <c r="AI16" i="24"/>
  <c r="AH16" i="24"/>
  <c r="AI15" i="24"/>
  <c r="AH15" i="24"/>
  <c r="AI14" i="24"/>
  <c r="AH14" i="24"/>
  <c r="AI13" i="24"/>
  <c r="AH13" i="24"/>
  <c r="AI12" i="24"/>
  <c r="AH12" i="24"/>
  <c r="AI11" i="24"/>
  <c r="AH11" i="24"/>
  <c r="B3" i="24"/>
  <c r="G57" i="26" l="1"/>
  <c r="Q53" i="24"/>
  <c r="U53" i="24" s="1"/>
  <c r="Q47" i="24"/>
  <c r="S47" i="24" s="1"/>
  <c r="Q42" i="24"/>
  <c r="S42" i="24" s="1"/>
  <c r="Q37" i="24"/>
  <c r="U37" i="24" s="1"/>
  <c r="Q26" i="24"/>
  <c r="U26" i="24" s="1"/>
  <c r="V42" i="24"/>
  <c r="W42" i="24" s="1"/>
  <c r="Q48" i="24"/>
  <c r="S48" i="24" s="1"/>
  <c r="Q32" i="24"/>
  <c r="S32" i="24" s="1"/>
  <c r="P19" i="24"/>
  <c r="T19" i="24" s="1"/>
  <c r="U12" i="27"/>
  <c r="U57" i="27"/>
  <c r="U14" i="27"/>
  <c r="S31" i="27"/>
  <c r="R29" i="27"/>
  <c r="R12" i="27"/>
  <c r="S29" i="27"/>
  <c r="R18" i="27"/>
  <c r="U10" i="27"/>
  <c r="Q23" i="27"/>
  <c r="U23" i="27" s="1"/>
  <c r="U59" i="27"/>
  <c r="U49" i="27"/>
  <c r="V23" i="27"/>
  <c r="W23" i="27" s="1"/>
  <c r="P23" i="27"/>
  <c r="T23" i="27" s="1"/>
  <c r="T19" i="27"/>
  <c r="R19" i="27"/>
  <c r="K39" i="27"/>
  <c r="J39" i="27"/>
  <c r="I39" i="27"/>
  <c r="H39" i="27"/>
  <c r="O39" i="27"/>
  <c r="G39" i="27"/>
  <c r="F39" i="27"/>
  <c r="N39" i="27"/>
  <c r="M39" i="27"/>
  <c r="L39" i="27"/>
  <c r="S55" i="27"/>
  <c r="U55" i="27"/>
  <c r="R31" i="27"/>
  <c r="T31" i="27"/>
  <c r="V38" i="27"/>
  <c r="W38" i="27" s="1"/>
  <c r="Q38" i="27"/>
  <c r="P38" i="27"/>
  <c r="V46" i="27"/>
  <c r="W46" i="27" s="1"/>
  <c r="Q46" i="27"/>
  <c r="P46" i="27"/>
  <c r="T58" i="27"/>
  <c r="R58" i="27"/>
  <c r="O48" i="27"/>
  <c r="G48" i="27"/>
  <c r="N48" i="27"/>
  <c r="F48" i="27"/>
  <c r="M48" i="27"/>
  <c r="L48" i="27"/>
  <c r="K48" i="27"/>
  <c r="J48" i="27"/>
  <c r="I48" i="27"/>
  <c r="H48" i="27"/>
  <c r="V32" i="27"/>
  <c r="W32" i="27" s="1"/>
  <c r="Q32" i="27"/>
  <c r="P32" i="27"/>
  <c r="S27" i="27"/>
  <c r="U27" i="27"/>
  <c r="R59" i="27"/>
  <c r="T59" i="27"/>
  <c r="K51" i="27"/>
  <c r="J51" i="27"/>
  <c r="I51" i="27"/>
  <c r="H51" i="27"/>
  <c r="O51" i="27"/>
  <c r="G51" i="27"/>
  <c r="N51" i="27"/>
  <c r="M51" i="27"/>
  <c r="L51" i="27"/>
  <c r="F51" i="27"/>
  <c r="U13" i="27"/>
  <c r="S13" i="27"/>
  <c r="U11" i="27"/>
  <c r="S11" i="27"/>
  <c r="R14" i="27"/>
  <c r="T14" i="27"/>
  <c r="T56" i="27"/>
  <c r="R56" i="27"/>
  <c r="U58" i="27"/>
  <c r="S58" i="27"/>
  <c r="K47" i="27"/>
  <c r="J47" i="27"/>
  <c r="I47" i="27"/>
  <c r="H47" i="27"/>
  <c r="O47" i="27"/>
  <c r="G47" i="27"/>
  <c r="N47" i="27"/>
  <c r="M47" i="27"/>
  <c r="L47" i="27"/>
  <c r="F47" i="27"/>
  <c r="T30" i="27"/>
  <c r="R30" i="27"/>
  <c r="K35" i="27"/>
  <c r="J35" i="27"/>
  <c r="I35" i="27"/>
  <c r="H35" i="27"/>
  <c r="O35" i="27"/>
  <c r="G35" i="27"/>
  <c r="N35" i="27"/>
  <c r="L35" i="27"/>
  <c r="F35" i="27"/>
  <c r="M35" i="27"/>
  <c r="T15" i="27"/>
  <c r="R15" i="27"/>
  <c r="U56" i="27"/>
  <c r="S56" i="27"/>
  <c r="T13" i="27"/>
  <c r="R13" i="27"/>
  <c r="T17" i="27"/>
  <c r="R17" i="27"/>
  <c r="Q33" i="27"/>
  <c r="P33" i="27"/>
  <c r="V33" i="27"/>
  <c r="W33" i="27" s="1"/>
  <c r="V42" i="27"/>
  <c r="W42" i="27" s="1"/>
  <c r="Q42" i="27"/>
  <c r="P42" i="27"/>
  <c r="U30" i="27"/>
  <c r="S30" i="27"/>
  <c r="K37" i="27"/>
  <c r="J37" i="27"/>
  <c r="I37" i="27"/>
  <c r="H37" i="27"/>
  <c r="O37" i="27"/>
  <c r="G37" i="27"/>
  <c r="M37" i="27"/>
  <c r="L37" i="27"/>
  <c r="N37" i="27"/>
  <c r="F37" i="27"/>
  <c r="T16" i="27"/>
  <c r="R16" i="27"/>
  <c r="K53" i="27"/>
  <c r="J53" i="27"/>
  <c r="I53" i="27"/>
  <c r="H53" i="27"/>
  <c r="O53" i="27"/>
  <c r="G53" i="27"/>
  <c r="N53" i="27"/>
  <c r="M53" i="27"/>
  <c r="L53" i="27"/>
  <c r="F53" i="27"/>
  <c r="S17" i="27"/>
  <c r="U17" i="27"/>
  <c r="T28" i="27"/>
  <c r="R28" i="27"/>
  <c r="Q22" i="27"/>
  <c r="V22" i="27"/>
  <c r="W22" i="27" s="1"/>
  <c r="P22" i="27"/>
  <c r="T26" i="27"/>
  <c r="R26" i="27"/>
  <c r="U16" i="27"/>
  <c r="S16" i="27"/>
  <c r="T34" i="27"/>
  <c r="R34" i="27"/>
  <c r="R25" i="27"/>
  <c r="T25" i="27"/>
  <c r="V24" i="27"/>
  <c r="W24" i="27" s="1"/>
  <c r="Q24" i="27"/>
  <c r="P24" i="27"/>
  <c r="R43" i="27"/>
  <c r="T43" i="27"/>
  <c r="Q45" i="27"/>
  <c r="P45" i="27"/>
  <c r="V45" i="27"/>
  <c r="W45" i="27" s="1"/>
  <c r="R49" i="27"/>
  <c r="T49" i="27"/>
  <c r="U28" i="27"/>
  <c r="S28" i="27"/>
  <c r="R57" i="27"/>
  <c r="T57" i="27"/>
  <c r="V36" i="27"/>
  <c r="W36" i="27" s="1"/>
  <c r="Q36" i="27"/>
  <c r="P36" i="27"/>
  <c r="U26" i="27"/>
  <c r="S26" i="27"/>
  <c r="U34" i="27"/>
  <c r="S34" i="27"/>
  <c r="V44" i="27"/>
  <c r="W44" i="27" s="1"/>
  <c r="P44" i="27"/>
  <c r="Q44" i="27"/>
  <c r="U25" i="27"/>
  <c r="S25" i="27"/>
  <c r="S43" i="27"/>
  <c r="U43" i="27"/>
  <c r="V40" i="27"/>
  <c r="W40" i="27" s="1"/>
  <c r="P40" i="27"/>
  <c r="Q40" i="27"/>
  <c r="V20" i="27"/>
  <c r="W20" i="27" s="1"/>
  <c r="P20" i="27"/>
  <c r="Q20" i="27"/>
  <c r="S21" i="27"/>
  <c r="U21" i="27"/>
  <c r="U19" i="27"/>
  <c r="S19" i="27"/>
  <c r="U15" i="27"/>
  <c r="S15" i="27"/>
  <c r="Q41" i="27"/>
  <c r="P41" i="27"/>
  <c r="V41" i="27"/>
  <c r="W41" i="27" s="1"/>
  <c r="T11" i="27"/>
  <c r="R11" i="27"/>
  <c r="R10" i="27"/>
  <c r="T10" i="27"/>
  <c r="R21" i="27"/>
  <c r="T21" i="27"/>
  <c r="R27" i="27"/>
  <c r="T27" i="27"/>
  <c r="R55" i="27"/>
  <c r="T55" i="27"/>
  <c r="I56" i="26"/>
  <c r="I58" i="26"/>
  <c r="D23" i="26"/>
  <c r="D38" i="26" s="1"/>
  <c r="D53" i="26" s="1"/>
  <c r="H16" i="26"/>
  <c r="N17" i="26"/>
  <c r="J19" i="26"/>
  <c r="Q10" i="26"/>
  <c r="U10" i="26" s="1"/>
  <c r="Q31" i="24"/>
  <c r="S31" i="24" s="1"/>
  <c r="V26" i="24"/>
  <c r="W26" i="24" s="1"/>
  <c r="P21" i="24"/>
  <c r="T21" i="24" s="1"/>
  <c r="I26" i="26"/>
  <c r="M26" i="26"/>
  <c r="F26" i="26"/>
  <c r="J26" i="26"/>
  <c r="N26" i="26"/>
  <c r="I28" i="26"/>
  <c r="M28" i="26"/>
  <c r="F28" i="26"/>
  <c r="J28" i="26"/>
  <c r="N28" i="26"/>
  <c r="N59" i="26"/>
  <c r="J59" i="26"/>
  <c r="F59" i="26"/>
  <c r="L58" i="26"/>
  <c r="H58" i="26"/>
  <c r="N57" i="26"/>
  <c r="J57" i="26"/>
  <c r="F57" i="26"/>
  <c r="L56" i="26"/>
  <c r="H56" i="26"/>
  <c r="N55" i="26"/>
  <c r="J55" i="26"/>
  <c r="F55" i="26"/>
  <c r="N29" i="26"/>
  <c r="F29" i="26"/>
  <c r="H28" i="26"/>
  <c r="J27" i="26"/>
  <c r="L26" i="26"/>
  <c r="N25" i="26"/>
  <c r="F25" i="26"/>
  <c r="P37" i="24"/>
  <c r="R37" i="24" s="1"/>
  <c r="G15" i="26"/>
  <c r="K15" i="26"/>
  <c r="O15" i="26"/>
  <c r="H15" i="26"/>
  <c r="L15" i="26"/>
  <c r="I15" i="26"/>
  <c r="M15" i="26"/>
  <c r="I16" i="26"/>
  <c r="M16" i="26"/>
  <c r="F16" i="26"/>
  <c r="J16" i="26"/>
  <c r="N16" i="26"/>
  <c r="G16" i="26"/>
  <c r="K16" i="26"/>
  <c r="O16" i="26"/>
  <c r="G17" i="26"/>
  <c r="K17" i="26"/>
  <c r="O17" i="26"/>
  <c r="H17" i="26"/>
  <c r="L17" i="26"/>
  <c r="I17" i="26"/>
  <c r="M17" i="26"/>
  <c r="I18" i="26"/>
  <c r="M18" i="26"/>
  <c r="F18" i="26"/>
  <c r="J18" i="26"/>
  <c r="N18" i="26"/>
  <c r="G18" i="26"/>
  <c r="K18" i="26"/>
  <c r="O18" i="26"/>
  <c r="G19" i="26"/>
  <c r="K19" i="26"/>
  <c r="O19" i="26"/>
  <c r="H19" i="26"/>
  <c r="L19" i="26"/>
  <c r="I19" i="26"/>
  <c r="M19" i="26"/>
  <c r="M59" i="26"/>
  <c r="I59" i="26"/>
  <c r="O58" i="26"/>
  <c r="K58" i="26"/>
  <c r="G58" i="26"/>
  <c r="M57" i="26"/>
  <c r="I57" i="26"/>
  <c r="O56" i="26"/>
  <c r="K56" i="26"/>
  <c r="G56" i="26"/>
  <c r="M55" i="26"/>
  <c r="I55" i="26"/>
  <c r="O28" i="26"/>
  <c r="G28" i="26"/>
  <c r="K26" i="26"/>
  <c r="F19" i="26"/>
  <c r="J17" i="26"/>
  <c r="N15" i="26"/>
  <c r="V58" i="24"/>
  <c r="W58" i="24" s="1"/>
  <c r="Q21" i="24"/>
  <c r="U21" i="24" s="1"/>
  <c r="Q12" i="24"/>
  <c r="U12" i="24" s="1"/>
  <c r="G25" i="26"/>
  <c r="K25" i="26"/>
  <c r="O25" i="26"/>
  <c r="H25" i="26"/>
  <c r="L25" i="26"/>
  <c r="G27" i="26"/>
  <c r="K27" i="26"/>
  <c r="O27" i="26"/>
  <c r="H27" i="26"/>
  <c r="L27" i="26"/>
  <c r="G29" i="26"/>
  <c r="K29" i="26"/>
  <c r="O29" i="26"/>
  <c r="H29" i="26"/>
  <c r="L29" i="26"/>
  <c r="L59" i="26"/>
  <c r="H59" i="26"/>
  <c r="N58" i="26"/>
  <c r="J58" i="26"/>
  <c r="F58" i="26"/>
  <c r="L57" i="26"/>
  <c r="H57" i="26"/>
  <c r="N56" i="26"/>
  <c r="J56" i="26"/>
  <c r="F56" i="26"/>
  <c r="L55" i="26"/>
  <c r="H55" i="26"/>
  <c r="J29" i="26"/>
  <c r="L28" i="26"/>
  <c r="N27" i="26"/>
  <c r="F27" i="26"/>
  <c r="H26" i="26"/>
  <c r="J25" i="26"/>
  <c r="L18" i="26"/>
  <c r="F17" i="26"/>
  <c r="J15" i="26"/>
  <c r="P53" i="24"/>
  <c r="R53" i="24" s="1"/>
  <c r="Q14" i="24"/>
  <c r="S14" i="24" s="1"/>
  <c r="C21" i="26"/>
  <c r="C36" i="26" s="1"/>
  <c r="O59" i="26"/>
  <c r="K59" i="26"/>
  <c r="M58" i="26"/>
  <c r="O57" i="26"/>
  <c r="K57" i="26"/>
  <c r="M56" i="26"/>
  <c r="O55" i="26"/>
  <c r="K55" i="26"/>
  <c r="I29" i="26"/>
  <c r="K28" i="26"/>
  <c r="M27" i="26"/>
  <c r="O26" i="26"/>
  <c r="G26" i="26"/>
  <c r="I25" i="26"/>
  <c r="N19" i="26"/>
  <c r="H18" i="26"/>
  <c r="L16" i="26"/>
  <c r="F15" i="26"/>
  <c r="V12" i="26"/>
  <c r="W12" i="26" s="1"/>
  <c r="V21" i="25"/>
  <c r="W21" i="25" s="1"/>
  <c r="P25" i="25"/>
  <c r="R25" i="25" s="1"/>
  <c r="P41" i="25"/>
  <c r="T41" i="25" s="1"/>
  <c r="P14" i="25"/>
  <c r="T14" i="25" s="1"/>
  <c r="Q31" i="25"/>
  <c r="S31" i="25" s="1"/>
  <c r="Q10" i="25"/>
  <c r="U10" i="25" s="1"/>
  <c r="P36" i="25"/>
  <c r="R36" i="25" s="1"/>
  <c r="P51" i="25"/>
  <c r="R51" i="25" s="1"/>
  <c r="Q56" i="25"/>
  <c r="U56" i="25" s="1"/>
  <c r="P59" i="25"/>
  <c r="T59" i="25" s="1"/>
  <c r="Q58" i="25"/>
  <c r="U58" i="25" s="1"/>
  <c r="P55" i="25"/>
  <c r="R55" i="25" s="1"/>
  <c r="Q54" i="25"/>
  <c r="U54" i="25" s="1"/>
  <c r="P52" i="25"/>
  <c r="R52" i="25" s="1"/>
  <c r="Q51" i="25"/>
  <c r="S51" i="25" s="1"/>
  <c r="Q50" i="25"/>
  <c r="U50" i="25" s="1"/>
  <c r="P48" i="25"/>
  <c r="T48" i="25" s="1"/>
  <c r="Q46" i="25"/>
  <c r="S46" i="25" s="1"/>
  <c r="P44" i="25"/>
  <c r="R44" i="25" s="1"/>
  <c r="Q43" i="25"/>
  <c r="S43" i="25" s="1"/>
  <c r="P40" i="25"/>
  <c r="T40" i="25" s="1"/>
  <c r="Q39" i="25"/>
  <c r="S39" i="25" s="1"/>
  <c r="Q38" i="25"/>
  <c r="U38" i="25" s="1"/>
  <c r="Q36" i="25"/>
  <c r="U36" i="25" s="1"/>
  <c r="Q35" i="25"/>
  <c r="S35" i="25" s="1"/>
  <c r="Q34" i="25"/>
  <c r="S34" i="25" s="1"/>
  <c r="P32" i="25"/>
  <c r="R32" i="25" s="1"/>
  <c r="Q30" i="25"/>
  <c r="U30" i="25" s="1"/>
  <c r="P28" i="25"/>
  <c r="T28" i="25" s="1"/>
  <c r="Q27" i="25"/>
  <c r="S27" i="25" s="1"/>
  <c r="P24" i="25"/>
  <c r="T24" i="25" s="1"/>
  <c r="V23" i="25"/>
  <c r="W23" i="25" s="1"/>
  <c r="Q22" i="25"/>
  <c r="U22" i="25" s="1"/>
  <c r="P19" i="25"/>
  <c r="T19" i="25" s="1"/>
  <c r="P18" i="25"/>
  <c r="R18" i="25" s="1"/>
  <c r="P56" i="25"/>
  <c r="T56" i="25" s="1"/>
  <c r="Q52" i="25"/>
  <c r="S52" i="25" s="1"/>
  <c r="Q47" i="25"/>
  <c r="S47" i="25" s="1"/>
  <c r="V46" i="25"/>
  <c r="W46" i="25" s="1"/>
  <c r="Q42" i="25"/>
  <c r="S42" i="25" s="1"/>
  <c r="V37" i="25"/>
  <c r="W37" i="25" s="1"/>
  <c r="Q32" i="25"/>
  <c r="U32" i="25" s="1"/>
  <c r="Q26" i="25"/>
  <c r="S26" i="25" s="1"/>
  <c r="P21" i="25"/>
  <c r="R21" i="25" s="1"/>
  <c r="V19" i="25"/>
  <c r="W19" i="25" s="1"/>
  <c r="V12" i="25"/>
  <c r="W12" i="25" s="1"/>
  <c r="P53" i="25"/>
  <c r="R53" i="25" s="1"/>
  <c r="P45" i="25"/>
  <c r="T45" i="25" s="1"/>
  <c r="V41" i="25"/>
  <c r="W41" i="25" s="1"/>
  <c r="P33" i="25"/>
  <c r="T33" i="25" s="1"/>
  <c r="P29" i="25"/>
  <c r="T29" i="25" s="1"/>
  <c r="V25" i="25"/>
  <c r="W25" i="25" s="1"/>
  <c r="Q20" i="25"/>
  <c r="S20" i="25" s="1"/>
  <c r="P17" i="25"/>
  <c r="R17" i="25" s="1"/>
  <c r="P16" i="25"/>
  <c r="R16" i="25" s="1"/>
  <c r="P15" i="25"/>
  <c r="T15" i="25" s="1"/>
  <c r="P13" i="25"/>
  <c r="T13" i="25" s="1"/>
  <c r="P11" i="25"/>
  <c r="R11" i="25" s="1"/>
  <c r="P57" i="25"/>
  <c r="T57" i="25" s="1"/>
  <c r="P49" i="25"/>
  <c r="T49" i="25" s="1"/>
  <c r="P37" i="25"/>
  <c r="R37" i="25" s="1"/>
  <c r="V17" i="25"/>
  <c r="W17" i="25" s="1"/>
  <c r="Q48" i="25"/>
  <c r="U48" i="25" s="1"/>
  <c r="V57" i="25"/>
  <c r="W57" i="25" s="1"/>
  <c r="V15" i="25"/>
  <c r="W15" i="25" s="1"/>
  <c r="Q23" i="25"/>
  <c r="U23" i="25" s="1"/>
  <c r="Q28" i="25"/>
  <c r="U28" i="25" s="1"/>
  <c r="V33" i="25"/>
  <c r="W33" i="25" s="1"/>
  <c r="Q44" i="25"/>
  <c r="U44" i="25" s="1"/>
  <c r="V53" i="25"/>
  <c r="W53" i="25" s="1"/>
  <c r="V13" i="25"/>
  <c r="W13" i="25" s="1"/>
  <c r="V49" i="25"/>
  <c r="W49" i="25" s="1"/>
  <c r="V11" i="25"/>
  <c r="W11" i="25" s="1"/>
  <c r="Q24" i="25"/>
  <c r="U24" i="25" s="1"/>
  <c r="V29" i="25"/>
  <c r="W29" i="25" s="1"/>
  <c r="Q40" i="25"/>
  <c r="S40" i="25" s="1"/>
  <c r="V45" i="25"/>
  <c r="W45" i="25" s="1"/>
  <c r="Q59" i="25"/>
  <c r="S59" i="25" s="1"/>
  <c r="Q55" i="25"/>
  <c r="S55" i="25" s="1"/>
  <c r="P10" i="26"/>
  <c r="Q14" i="26"/>
  <c r="P14" i="26"/>
  <c r="C38" i="26"/>
  <c r="Q12" i="26"/>
  <c r="P12" i="26"/>
  <c r="Q11" i="26"/>
  <c r="V14" i="26"/>
  <c r="W14" i="26" s="1"/>
  <c r="Q13" i="26"/>
  <c r="C32" i="26"/>
  <c r="C22" i="26"/>
  <c r="C40" i="26"/>
  <c r="D21" i="26"/>
  <c r="D36" i="26" s="1"/>
  <c r="D51" i="26" s="1"/>
  <c r="C44" i="26"/>
  <c r="V10" i="26"/>
  <c r="W10" i="26" s="1"/>
  <c r="C20" i="26"/>
  <c r="C30" i="26"/>
  <c r="D20" i="26"/>
  <c r="D35" i="26" s="1"/>
  <c r="D50" i="26" s="1"/>
  <c r="C34" i="26"/>
  <c r="C41" i="26"/>
  <c r="D43" i="26"/>
  <c r="O43" i="26" s="1"/>
  <c r="V11" i="26"/>
  <c r="W11" i="26" s="1"/>
  <c r="V13" i="26"/>
  <c r="W13" i="26" s="1"/>
  <c r="C24" i="26"/>
  <c r="C31" i="26"/>
  <c r="C33" i="26"/>
  <c r="D22" i="26"/>
  <c r="D37" i="26" s="1"/>
  <c r="D52" i="26" s="1"/>
  <c r="D24" i="26"/>
  <c r="D39" i="26" s="1"/>
  <c r="D54" i="26" s="1"/>
  <c r="P11" i="26"/>
  <c r="P13" i="26"/>
  <c r="C42" i="26"/>
  <c r="V22" i="25"/>
  <c r="W22" i="25" s="1"/>
  <c r="V26" i="25"/>
  <c r="W26" i="25" s="1"/>
  <c r="V30" i="25"/>
  <c r="W30" i="25" s="1"/>
  <c r="V34" i="25"/>
  <c r="W34" i="25" s="1"/>
  <c r="V38" i="25"/>
  <c r="W38" i="25" s="1"/>
  <c r="V42" i="25"/>
  <c r="W42" i="25" s="1"/>
  <c r="V50" i="25"/>
  <c r="W50" i="25" s="1"/>
  <c r="V54" i="25"/>
  <c r="W54" i="25" s="1"/>
  <c r="V58" i="25"/>
  <c r="W58" i="25" s="1"/>
  <c r="Q11" i="25"/>
  <c r="Q13" i="25"/>
  <c r="Q15" i="25"/>
  <c r="Q17" i="25"/>
  <c r="Q19" i="25"/>
  <c r="Q21" i="25"/>
  <c r="Q25" i="25"/>
  <c r="Q29" i="25"/>
  <c r="Q33" i="25"/>
  <c r="Q37" i="25"/>
  <c r="Q41" i="25"/>
  <c r="Q45" i="25"/>
  <c r="Q49" i="25"/>
  <c r="Q53" i="25"/>
  <c r="Q57" i="25"/>
  <c r="P34" i="25"/>
  <c r="V35" i="25"/>
  <c r="W35" i="25" s="1"/>
  <c r="P38" i="25"/>
  <c r="V39" i="25"/>
  <c r="W39" i="25" s="1"/>
  <c r="P42" i="25"/>
  <c r="V43" i="25"/>
  <c r="W43" i="25" s="1"/>
  <c r="P46" i="25"/>
  <c r="V47" i="25"/>
  <c r="W47" i="25" s="1"/>
  <c r="P50" i="25"/>
  <c r="V51" i="25"/>
  <c r="W51" i="25" s="1"/>
  <c r="P54" i="25"/>
  <c r="V55" i="25"/>
  <c r="W55" i="25" s="1"/>
  <c r="P58" i="25"/>
  <c r="V59" i="25"/>
  <c r="W59" i="25" s="1"/>
  <c r="V16" i="25"/>
  <c r="W16" i="25" s="1"/>
  <c r="V18" i="25"/>
  <c r="W18" i="25" s="1"/>
  <c r="V20" i="25"/>
  <c r="W20" i="25" s="1"/>
  <c r="P22" i="25"/>
  <c r="P26" i="25"/>
  <c r="V27" i="25"/>
  <c r="W27" i="25" s="1"/>
  <c r="P30" i="25"/>
  <c r="V31" i="25"/>
  <c r="W31" i="25" s="1"/>
  <c r="P23" i="25"/>
  <c r="V24" i="25"/>
  <c r="W24" i="25" s="1"/>
  <c r="P27" i="25"/>
  <c r="V28" i="25"/>
  <c r="W28" i="25" s="1"/>
  <c r="P31" i="25"/>
  <c r="V32" i="25"/>
  <c r="W32" i="25" s="1"/>
  <c r="P35" i="25"/>
  <c r="V36" i="25"/>
  <c r="W36" i="25" s="1"/>
  <c r="P39" i="25"/>
  <c r="V40" i="25"/>
  <c r="W40" i="25" s="1"/>
  <c r="P43" i="25"/>
  <c r="V44" i="25"/>
  <c r="W44" i="25" s="1"/>
  <c r="P47" i="25"/>
  <c r="V48" i="25"/>
  <c r="W48" i="25" s="1"/>
  <c r="V52" i="25"/>
  <c r="W52" i="25" s="1"/>
  <c r="V56" i="25"/>
  <c r="W56" i="25" s="1"/>
  <c r="P12" i="25"/>
  <c r="P20" i="25"/>
  <c r="Q12" i="25"/>
  <c r="Q14" i="25"/>
  <c r="Q16" i="25"/>
  <c r="Q18" i="25"/>
  <c r="V14" i="25"/>
  <c r="W14" i="25" s="1"/>
  <c r="V10" i="25"/>
  <c r="W10" i="25" s="1"/>
  <c r="P10" i="25"/>
  <c r="Q34" i="24"/>
  <c r="U34" i="24" s="1"/>
  <c r="Q15" i="24"/>
  <c r="U15" i="24" s="1"/>
  <c r="P33" i="24"/>
  <c r="T33" i="24" s="1"/>
  <c r="Q23" i="24"/>
  <c r="S23" i="24" s="1"/>
  <c r="P57" i="24"/>
  <c r="T57" i="24" s="1"/>
  <c r="Q55" i="24"/>
  <c r="S55" i="24" s="1"/>
  <c r="Q52" i="24"/>
  <c r="S52" i="24" s="1"/>
  <c r="Q51" i="24"/>
  <c r="S51" i="24" s="1"/>
  <c r="Q49" i="24"/>
  <c r="S49" i="24" s="1"/>
  <c r="Q45" i="24"/>
  <c r="U45" i="24" s="1"/>
  <c r="Q44" i="24"/>
  <c r="S44" i="24" s="1"/>
  <c r="Q41" i="24"/>
  <c r="U41" i="24" s="1"/>
  <c r="Q40" i="24"/>
  <c r="S40" i="24" s="1"/>
  <c r="Q39" i="24"/>
  <c r="S39" i="24" s="1"/>
  <c r="Q36" i="24"/>
  <c r="U36" i="24" s="1"/>
  <c r="Q35" i="24"/>
  <c r="S35" i="24" s="1"/>
  <c r="Q33" i="24"/>
  <c r="U33" i="24" s="1"/>
  <c r="Q29" i="24"/>
  <c r="U29" i="24" s="1"/>
  <c r="Q28" i="24"/>
  <c r="S28" i="24" s="1"/>
  <c r="Q25" i="24"/>
  <c r="S25" i="24" s="1"/>
  <c r="Q54" i="24"/>
  <c r="U54" i="24" s="1"/>
  <c r="P49" i="24"/>
  <c r="R49" i="24" s="1"/>
  <c r="P25" i="24"/>
  <c r="T25" i="24" s="1"/>
  <c r="Q19" i="24"/>
  <c r="S19" i="24" s="1"/>
  <c r="Q11" i="24"/>
  <c r="S11" i="24" s="1"/>
  <c r="Q57" i="24"/>
  <c r="U57" i="24" s="1"/>
  <c r="Q46" i="24"/>
  <c r="U46" i="24" s="1"/>
  <c r="Q27" i="24"/>
  <c r="S27" i="24" s="1"/>
  <c r="Q18" i="24"/>
  <c r="S18" i="24" s="1"/>
  <c r="P13" i="24"/>
  <c r="R13" i="24" s="1"/>
  <c r="Q56" i="24"/>
  <c r="S56" i="24" s="1"/>
  <c r="Q50" i="24"/>
  <c r="U50" i="24" s="1"/>
  <c r="Q30" i="24"/>
  <c r="U30" i="24" s="1"/>
  <c r="V20" i="24"/>
  <c r="W20" i="24" s="1"/>
  <c r="Q16" i="24"/>
  <c r="S16" i="24" s="1"/>
  <c r="Q58" i="24"/>
  <c r="U58" i="24" s="1"/>
  <c r="Q43" i="24"/>
  <c r="U43" i="24" s="1"/>
  <c r="V22" i="24"/>
  <c r="W22" i="24" s="1"/>
  <c r="Q17" i="24"/>
  <c r="S17" i="24" s="1"/>
  <c r="Q59" i="24"/>
  <c r="S59" i="24" s="1"/>
  <c r="Q38" i="24"/>
  <c r="S38" i="24" s="1"/>
  <c r="Q24" i="24"/>
  <c r="U24" i="24" s="1"/>
  <c r="Q10" i="24"/>
  <c r="U10" i="24" s="1"/>
  <c r="P17" i="24"/>
  <c r="T17" i="24" s="1"/>
  <c r="V38" i="24"/>
  <c r="W38" i="24" s="1"/>
  <c r="V54" i="24"/>
  <c r="W54" i="24" s="1"/>
  <c r="P15" i="24"/>
  <c r="T15" i="24" s="1"/>
  <c r="P22" i="24"/>
  <c r="T22" i="24" s="1"/>
  <c r="P29" i="24"/>
  <c r="T29" i="24" s="1"/>
  <c r="V34" i="24"/>
  <c r="W34" i="24" s="1"/>
  <c r="P45" i="24"/>
  <c r="T45" i="24" s="1"/>
  <c r="V50" i="24"/>
  <c r="W50" i="24" s="1"/>
  <c r="P11" i="24"/>
  <c r="R11" i="24" s="1"/>
  <c r="Q13" i="24"/>
  <c r="U13" i="24" s="1"/>
  <c r="V30" i="24"/>
  <c r="W30" i="24" s="1"/>
  <c r="P41" i="24"/>
  <c r="T41" i="24" s="1"/>
  <c r="V46" i="24"/>
  <c r="W46" i="24" s="1"/>
  <c r="V57" i="24"/>
  <c r="W57" i="24" s="1"/>
  <c r="P10" i="24"/>
  <c r="P30" i="24"/>
  <c r="V31" i="24"/>
  <c r="W31" i="24" s="1"/>
  <c r="P34" i="24"/>
  <c r="V35" i="24"/>
  <c r="W35" i="24" s="1"/>
  <c r="P38" i="24"/>
  <c r="V39" i="24"/>
  <c r="W39" i="24" s="1"/>
  <c r="P42" i="24"/>
  <c r="V43" i="24"/>
  <c r="W43" i="24" s="1"/>
  <c r="P46" i="24"/>
  <c r="V47" i="24"/>
  <c r="W47" i="24" s="1"/>
  <c r="P50" i="24"/>
  <c r="V51" i="24"/>
  <c r="W51" i="24" s="1"/>
  <c r="P54" i="24"/>
  <c r="V55" i="24"/>
  <c r="W55" i="24" s="1"/>
  <c r="P58" i="24"/>
  <c r="V59" i="24"/>
  <c r="W59" i="24" s="1"/>
  <c r="V16" i="24"/>
  <c r="W16" i="24" s="1"/>
  <c r="V18" i="24"/>
  <c r="W18" i="24" s="1"/>
  <c r="V23" i="24"/>
  <c r="W23" i="24" s="1"/>
  <c r="P26" i="24"/>
  <c r="Q22" i="24"/>
  <c r="V12" i="24"/>
  <c r="W12" i="24" s="1"/>
  <c r="V27" i="24"/>
  <c r="W27" i="24" s="1"/>
  <c r="V10" i="24"/>
  <c r="W10" i="24" s="1"/>
  <c r="P12" i="24"/>
  <c r="P14" i="24"/>
  <c r="P16" i="24"/>
  <c r="P18" i="24"/>
  <c r="P20" i="24"/>
  <c r="P23" i="24"/>
  <c r="V24" i="24"/>
  <c r="W24" i="24" s="1"/>
  <c r="P27" i="24"/>
  <c r="V28" i="24"/>
  <c r="W28" i="24" s="1"/>
  <c r="P31" i="24"/>
  <c r="V32" i="24"/>
  <c r="W32" i="24" s="1"/>
  <c r="P35" i="24"/>
  <c r="V36" i="24"/>
  <c r="W36" i="24" s="1"/>
  <c r="P39" i="24"/>
  <c r="V40" i="24"/>
  <c r="W40" i="24" s="1"/>
  <c r="P43" i="24"/>
  <c r="V44" i="24"/>
  <c r="W44" i="24" s="1"/>
  <c r="P47" i="24"/>
  <c r="V48" i="24"/>
  <c r="W48" i="24" s="1"/>
  <c r="P51" i="24"/>
  <c r="V52" i="24"/>
  <c r="W52" i="24" s="1"/>
  <c r="P55" i="24"/>
  <c r="V56" i="24"/>
  <c r="W56" i="24" s="1"/>
  <c r="P59" i="24"/>
  <c r="V14" i="24"/>
  <c r="W14" i="24" s="1"/>
  <c r="Q20" i="24"/>
  <c r="V13" i="24"/>
  <c r="W13" i="24" s="1"/>
  <c r="V15" i="24"/>
  <c r="W15" i="24" s="1"/>
  <c r="V17" i="24"/>
  <c r="W17" i="24" s="1"/>
  <c r="V19" i="24"/>
  <c r="W19" i="24" s="1"/>
  <c r="V21" i="24"/>
  <c r="W21" i="24" s="1"/>
  <c r="P24" i="24"/>
  <c r="V25" i="24"/>
  <c r="W25" i="24" s="1"/>
  <c r="P28" i="24"/>
  <c r="V29" i="24"/>
  <c r="W29" i="24" s="1"/>
  <c r="P32" i="24"/>
  <c r="V33" i="24"/>
  <c r="W33" i="24" s="1"/>
  <c r="P36" i="24"/>
  <c r="V37" i="24"/>
  <c r="W37" i="24" s="1"/>
  <c r="P40" i="24"/>
  <c r="V41" i="24"/>
  <c r="W41" i="24" s="1"/>
  <c r="P44" i="24"/>
  <c r="V45" i="24"/>
  <c r="W45" i="24" s="1"/>
  <c r="P48" i="24"/>
  <c r="V49" i="24"/>
  <c r="W49" i="24" s="1"/>
  <c r="P52" i="24"/>
  <c r="V53" i="24"/>
  <c r="W53" i="24" s="1"/>
  <c r="P56" i="24"/>
  <c r="V11" i="24"/>
  <c r="W11" i="24" s="1"/>
  <c r="D59" i="22"/>
  <c r="C59" i="22"/>
  <c r="D58" i="22"/>
  <c r="C58" i="22"/>
  <c r="D57" i="22"/>
  <c r="C57" i="22"/>
  <c r="D56" i="22"/>
  <c r="C56" i="22"/>
  <c r="D55" i="22"/>
  <c r="C55" i="22"/>
  <c r="C32" i="22"/>
  <c r="C47" i="22" s="1"/>
  <c r="D29" i="22"/>
  <c r="D44" i="22" s="1"/>
  <c r="C29" i="22"/>
  <c r="C44" i="22" s="1"/>
  <c r="D28" i="22"/>
  <c r="D43" i="22" s="1"/>
  <c r="C28" i="22"/>
  <c r="C43" i="22" s="1"/>
  <c r="D27" i="22"/>
  <c r="D42" i="22" s="1"/>
  <c r="C27" i="22"/>
  <c r="C42" i="22" s="1"/>
  <c r="D26" i="22"/>
  <c r="D41" i="22" s="1"/>
  <c r="C26" i="22"/>
  <c r="C41" i="22" s="1"/>
  <c r="D25" i="22"/>
  <c r="D40" i="22" s="1"/>
  <c r="C25" i="22"/>
  <c r="C40" i="22" s="1"/>
  <c r="C16" i="22"/>
  <c r="C31" i="22" s="1"/>
  <c r="C46" i="22" s="1"/>
  <c r="D16" i="22"/>
  <c r="D31" i="22" s="1"/>
  <c r="D46" i="22" s="1"/>
  <c r="C17" i="22"/>
  <c r="C22" i="22" s="1"/>
  <c r="C37" i="22" s="1"/>
  <c r="C52" i="22" s="1"/>
  <c r="D17" i="22"/>
  <c r="D22" i="22" s="1"/>
  <c r="D37" i="22" s="1"/>
  <c r="D52" i="22" s="1"/>
  <c r="C18" i="22"/>
  <c r="C23" i="22" s="1"/>
  <c r="C38" i="22" s="1"/>
  <c r="C53" i="22" s="1"/>
  <c r="D18" i="22"/>
  <c r="D23" i="22" s="1"/>
  <c r="D38" i="22" s="1"/>
  <c r="D53" i="22" s="1"/>
  <c r="C19" i="22"/>
  <c r="C34" i="22" s="1"/>
  <c r="C49" i="22" s="1"/>
  <c r="D19" i="22"/>
  <c r="D34" i="22" s="1"/>
  <c r="D49" i="22" s="1"/>
  <c r="D15" i="22"/>
  <c r="D30" i="22" s="1"/>
  <c r="D45" i="22" s="1"/>
  <c r="C15" i="22"/>
  <c r="C30" i="22" s="1"/>
  <c r="C45" i="22" s="1"/>
  <c r="C21" i="22" l="1"/>
  <c r="C36" i="22" s="1"/>
  <c r="C51" i="22" s="1"/>
  <c r="C33" i="22"/>
  <c r="C48" i="22" s="1"/>
  <c r="R10" i="24"/>
  <c r="P67" i="24"/>
  <c r="U42" i="24"/>
  <c r="U25" i="24"/>
  <c r="U23" i="24"/>
  <c r="S53" i="24"/>
  <c r="R19" i="24"/>
  <c r="U47" i="24"/>
  <c r="S41" i="24"/>
  <c r="U40" i="24"/>
  <c r="R57" i="24"/>
  <c r="S10" i="24"/>
  <c r="R33" i="24"/>
  <c r="S43" i="24"/>
  <c r="S46" i="24"/>
  <c r="U28" i="24"/>
  <c r="U44" i="24"/>
  <c r="T10" i="24"/>
  <c r="T11" i="24"/>
  <c r="U18" i="24"/>
  <c r="S54" i="24"/>
  <c r="S37" i="24"/>
  <c r="R17" i="24"/>
  <c r="S58" i="24"/>
  <c r="S26" i="24"/>
  <c r="U55" i="24"/>
  <c r="S13" i="24"/>
  <c r="U27" i="24"/>
  <c r="T13" i="24"/>
  <c r="T37" i="24"/>
  <c r="T49" i="24"/>
  <c r="U31" i="24"/>
  <c r="T53" i="24"/>
  <c r="S33" i="24"/>
  <c r="U49" i="24"/>
  <c r="U38" i="24"/>
  <c r="U32" i="24"/>
  <c r="S12" i="24"/>
  <c r="S30" i="24"/>
  <c r="U11" i="24"/>
  <c r="U48" i="24"/>
  <c r="S57" i="24"/>
  <c r="S34" i="24"/>
  <c r="S45" i="24"/>
  <c r="S29" i="24"/>
  <c r="S15" i="24"/>
  <c r="S24" i="24"/>
  <c r="R29" i="24"/>
  <c r="R15" i="24"/>
  <c r="U39" i="24"/>
  <c r="U16" i="24"/>
  <c r="S36" i="24"/>
  <c r="R21" i="24"/>
  <c r="S21" i="24"/>
  <c r="U56" i="24"/>
  <c r="U51" i="24"/>
  <c r="U52" i="24"/>
  <c r="U14" i="24"/>
  <c r="S50" i="24"/>
  <c r="S23" i="27"/>
  <c r="R23" i="27"/>
  <c r="T36" i="27"/>
  <c r="R36" i="27"/>
  <c r="Q35" i="27"/>
  <c r="P35" i="27"/>
  <c r="V35" i="27"/>
  <c r="W35" i="27" s="1"/>
  <c r="R45" i="27"/>
  <c r="T45" i="27"/>
  <c r="U42" i="27"/>
  <c r="S42" i="27"/>
  <c r="T38" i="27"/>
  <c r="R38" i="27"/>
  <c r="O54" i="27"/>
  <c r="G54" i="27"/>
  <c r="N54" i="27"/>
  <c r="F54" i="27"/>
  <c r="M54" i="27"/>
  <c r="L54" i="27"/>
  <c r="K54" i="27"/>
  <c r="H54" i="27"/>
  <c r="J54" i="27"/>
  <c r="I54" i="27"/>
  <c r="S41" i="27"/>
  <c r="U41" i="27"/>
  <c r="Q53" i="27"/>
  <c r="P53" i="27"/>
  <c r="V53" i="27"/>
  <c r="W53" i="27" s="1"/>
  <c r="U36" i="27"/>
  <c r="S36" i="27"/>
  <c r="U46" i="27"/>
  <c r="S46" i="27"/>
  <c r="U44" i="27"/>
  <c r="S44" i="27"/>
  <c r="U40" i="27"/>
  <c r="S40" i="27"/>
  <c r="S45" i="27"/>
  <c r="U45" i="27"/>
  <c r="U38" i="27"/>
  <c r="S38" i="27"/>
  <c r="Q37" i="27"/>
  <c r="P37" i="27"/>
  <c r="V37" i="27"/>
  <c r="W37" i="27" s="1"/>
  <c r="Q47" i="27"/>
  <c r="P47" i="27"/>
  <c r="V47" i="27"/>
  <c r="W47" i="27" s="1"/>
  <c r="R33" i="27"/>
  <c r="T33" i="27"/>
  <c r="T20" i="27"/>
  <c r="R20" i="27"/>
  <c r="T22" i="27"/>
  <c r="R22" i="27"/>
  <c r="T42" i="27"/>
  <c r="R42" i="27"/>
  <c r="T40" i="27"/>
  <c r="R40" i="27"/>
  <c r="U22" i="27"/>
  <c r="S22" i="27"/>
  <c r="T24" i="27"/>
  <c r="R24" i="27"/>
  <c r="S33" i="27"/>
  <c r="U33" i="27"/>
  <c r="O50" i="27"/>
  <c r="G50" i="27"/>
  <c r="N50" i="27"/>
  <c r="F50" i="27"/>
  <c r="M50" i="27"/>
  <c r="L50" i="27"/>
  <c r="K50" i="27"/>
  <c r="J50" i="27"/>
  <c r="I50" i="27"/>
  <c r="H50" i="27"/>
  <c r="T32" i="27"/>
  <c r="R32" i="27"/>
  <c r="Q39" i="27"/>
  <c r="P39" i="27"/>
  <c r="V39" i="27"/>
  <c r="W39" i="27" s="1"/>
  <c r="Q51" i="27"/>
  <c r="P51" i="27"/>
  <c r="V51" i="27"/>
  <c r="W51" i="27" s="1"/>
  <c r="T44" i="27"/>
  <c r="R44" i="27"/>
  <c r="O52" i="27"/>
  <c r="G52" i="27"/>
  <c r="N52" i="27"/>
  <c r="F52" i="27"/>
  <c r="M52" i="27"/>
  <c r="L52" i="27"/>
  <c r="K52" i="27"/>
  <c r="H52" i="27"/>
  <c r="J52" i="27"/>
  <c r="I52" i="27"/>
  <c r="R41" i="27"/>
  <c r="T41" i="27"/>
  <c r="U20" i="27"/>
  <c r="S20" i="27"/>
  <c r="U24" i="27"/>
  <c r="S24" i="27"/>
  <c r="U32" i="27"/>
  <c r="S32" i="27"/>
  <c r="V48" i="27"/>
  <c r="W48" i="27" s="1"/>
  <c r="Q48" i="27"/>
  <c r="P48" i="27"/>
  <c r="T46" i="27"/>
  <c r="R46" i="27"/>
  <c r="S10" i="26"/>
  <c r="O23" i="26"/>
  <c r="F23" i="26"/>
  <c r="M23" i="26"/>
  <c r="H23" i="26"/>
  <c r="N23" i="26"/>
  <c r="I23" i="26"/>
  <c r="K23" i="26"/>
  <c r="J23" i="26"/>
  <c r="L23" i="26"/>
  <c r="G23" i="26"/>
  <c r="Q18" i="26"/>
  <c r="U18" i="26" s="1"/>
  <c r="V27" i="26"/>
  <c r="W27" i="26" s="1"/>
  <c r="P18" i="26"/>
  <c r="T18" i="26" s="1"/>
  <c r="Q16" i="26"/>
  <c r="S16" i="26" s="1"/>
  <c r="P16" i="26"/>
  <c r="T16" i="26" s="1"/>
  <c r="C20" i="22"/>
  <c r="C35" i="22" s="1"/>
  <c r="C50" i="22" s="1"/>
  <c r="G31" i="26"/>
  <c r="K31" i="26"/>
  <c r="O31" i="26"/>
  <c r="H31" i="26"/>
  <c r="L31" i="26"/>
  <c r="M31" i="26"/>
  <c r="F31" i="26"/>
  <c r="N31" i="26"/>
  <c r="I31" i="26"/>
  <c r="J31" i="26"/>
  <c r="I40" i="26"/>
  <c r="M40" i="26"/>
  <c r="F40" i="26"/>
  <c r="J40" i="26"/>
  <c r="N40" i="26"/>
  <c r="K40" i="26"/>
  <c r="L40" i="26"/>
  <c r="G40" i="26"/>
  <c r="O40" i="26"/>
  <c r="H40" i="26"/>
  <c r="I43" i="26"/>
  <c r="K43" i="26"/>
  <c r="D20" i="22"/>
  <c r="D35" i="22" s="1"/>
  <c r="D50" i="22" s="1"/>
  <c r="C24" i="22"/>
  <c r="C39" i="22" s="1"/>
  <c r="C54" i="22" s="1"/>
  <c r="D32" i="22"/>
  <c r="D47" i="22" s="1"/>
  <c r="I42" i="26"/>
  <c r="M42" i="26"/>
  <c r="F42" i="26"/>
  <c r="J42" i="26"/>
  <c r="N42" i="26"/>
  <c r="G42" i="26"/>
  <c r="O42" i="26"/>
  <c r="H42" i="26"/>
  <c r="K42" i="26"/>
  <c r="L42" i="26"/>
  <c r="I24" i="26"/>
  <c r="M24" i="26"/>
  <c r="F24" i="26"/>
  <c r="J24" i="26"/>
  <c r="N24" i="26"/>
  <c r="G24" i="26"/>
  <c r="K24" i="26"/>
  <c r="L24" i="26"/>
  <c r="O24" i="26"/>
  <c r="H24" i="26"/>
  <c r="G41" i="26"/>
  <c r="K41" i="26"/>
  <c r="O41" i="26"/>
  <c r="H41" i="26"/>
  <c r="L41" i="26"/>
  <c r="I41" i="26"/>
  <c r="J41" i="26"/>
  <c r="M41" i="26"/>
  <c r="F41" i="26"/>
  <c r="N41" i="26"/>
  <c r="I44" i="26"/>
  <c r="M44" i="26"/>
  <c r="F44" i="26"/>
  <c r="J44" i="26"/>
  <c r="N44" i="26"/>
  <c r="K44" i="26"/>
  <c r="L44" i="26"/>
  <c r="G44" i="26"/>
  <c r="O44" i="26"/>
  <c r="H44" i="26"/>
  <c r="I22" i="26"/>
  <c r="M22" i="26"/>
  <c r="F22" i="26"/>
  <c r="J22" i="26"/>
  <c r="N22" i="26"/>
  <c r="G22" i="26"/>
  <c r="K22" i="26"/>
  <c r="O22" i="26"/>
  <c r="H22" i="26"/>
  <c r="L22" i="26"/>
  <c r="M43" i="26"/>
  <c r="L43" i="26"/>
  <c r="G43" i="26"/>
  <c r="J43" i="26"/>
  <c r="I34" i="26"/>
  <c r="M34" i="26"/>
  <c r="F34" i="26"/>
  <c r="J34" i="26"/>
  <c r="N34" i="26"/>
  <c r="G34" i="26"/>
  <c r="O34" i="26"/>
  <c r="H34" i="26"/>
  <c r="K34" i="26"/>
  <c r="L34" i="26"/>
  <c r="I30" i="26"/>
  <c r="M30" i="26"/>
  <c r="F30" i="26"/>
  <c r="J30" i="26"/>
  <c r="N30" i="26"/>
  <c r="G30" i="26"/>
  <c r="O30" i="26"/>
  <c r="H30" i="26"/>
  <c r="K30" i="26"/>
  <c r="L30" i="26"/>
  <c r="I32" i="26"/>
  <c r="M32" i="26"/>
  <c r="F32" i="26"/>
  <c r="J32" i="26"/>
  <c r="N32" i="26"/>
  <c r="K32" i="26"/>
  <c r="L32" i="26"/>
  <c r="G32" i="26"/>
  <c r="O32" i="26"/>
  <c r="H32" i="26"/>
  <c r="G21" i="26"/>
  <c r="K21" i="26"/>
  <c r="O21" i="26"/>
  <c r="H21" i="26"/>
  <c r="L21" i="26"/>
  <c r="I21" i="26"/>
  <c r="M21" i="26"/>
  <c r="J21" i="26"/>
  <c r="N21" i="26"/>
  <c r="F21" i="26"/>
  <c r="F43" i="26"/>
  <c r="H43" i="26"/>
  <c r="D21" i="22"/>
  <c r="D36" i="22" s="1"/>
  <c r="D51" i="22" s="1"/>
  <c r="P69" i="24"/>
  <c r="G33" i="26"/>
  <c r="K33" i="26"/>
  <c r="O33" i="26"/>
  <c r="H33" i="26"/>
  <c r="L33" i="26"/>
  <c r="I33" i="26"/>
  <c r="J33" i="26"/>
  <c r="M33" i="26"/>
  <c r="F33" i="26"/>
  <c r="N33" i="26"/>
  <c r="I20" i="26"/>
  <c r="M20" i="26"/>
  <c r="F20" i="26"/>
  <c r="J20" i="26"/>
  <c r="N20" i="26"/>
  <c r="G20" i="26"/>
  <c r="K20" i="26"/>
  <c r="O20" i="26"/>
  <c r="H20" i="26"/>
  <c r="L20" i="26"/>
  <c r="I36" i="26"/>
  <c r="M36" i="26"/>
  <c r="F36" i="26"/>
  <c r="J36" i="26"/>
  <c r="N36" i="26"/>
  <c r="K36" i="26"/>
  <c r="L36" i="26"/>
  <c r="G36" i="26"/>
  <c r="O36" i="26"/>
  <c r="H36" i="26"/>
  <c r="I38" i="26"/>
  <c r="M38" i="26"/>
  <c r="F38" i="26"/>
  <c r="J38" i="26"/>
  <c r="N38" i="26"/>
  <c r="G38" i="26"/>
  <c r="O38" i="26"/>
  <c r="H38" i="26"/>
  <c r="K38" i="26"/>
  <c r="L38" i="26"/>
  <c r="N43" i="26"/>
  <c r="T25" i="25"/>
  <c r="T44" i="25"/>
  <c r="T18" i="25"/>
  <c r="S58" i="25"/>
  <c r="R41" i="25"/>
  <c r="U52" i="25"/>
  <c r="T32" i="25"/>
  <c r="U43" i="25"/>
  <c r="S30" i="25"/>
  <c r="R56" i="25"/>
  <c r="T52" i="25"/>
  <c r="T55" i="25"/>
  <c r="R14" i="25"/>
  <c r="R49" i="25"/>
  <c r="U47" i="25"/>
  <c r="T21" i="25"/>
  <c r="U31" i="25"/>
  <c r="U40" i="25"/>
  <c r="R24" i="25"/>
  <c r="U51" i="25"/>
  <c r="T36" i="25"/>
  <c r="T51" i="25"/>
  <c r="R19" i="25"/>
  <c r="S10" i="25"/>
  <c r="R59" i="25"/>
  <c r="U27" i="25"/>
  <c r="R33" i="25"/>
  <c r="U34" i="25"/>
  <c r="U35" i="25"/>
  <c r="R48" i="25"/>
  <c r="U46" i="25"/>
  <c r="S32" i="25"/>
  <c r="S56" i="25"/>
  <c r="T53" i="25"/>
  <c r="T37" i="25"/>
  <c r="S22" i="25"/>
  <c r="S50" i="25"/>
  <c r="T17" i="25"/>
  <c r="S36" i="25"/>
  <c r="S48" i="25"/>
  <c r="U42" i="25"/>
  <c r="U59" i="25"/>
  <c r="U39" i="25"/>
  <c r="S23" i="25"/>
  <c r="R40" i="25"/>
  <c r="U20" i="25"/>
  <c r="S54" i="25"/>
  <c r="T16" i="25"/>
  <c r="U55" i="25"/>
  <c r="S38" i="25"/>
  <c r="R28" i="25"/>
  <c r="S24" i="25"/>
  <c r="U26" i="25"/>
  <c r="R57" i="25"/>
  <c r="T11" i="25"/>
  <c r="R13" i="25"/>
  <c r="R45" i="25"/>
  <c r="R29" i="25"/>
  <c r="R15" i="25"/>
  <c r="S44" i="25"/>
  <c r="S28" i="25"/>
  <c r="T12" i="26"/>
  <c r="R12" i="26"/>
  <c r="U13" i="26"/>
  <c r="S13" i="26"/>
  <c r="C48" i="26"/>
  <c r="V15" i="26"/>
  <c r="W15" i="26" s="1"/>
  <c r="Q15" i="26"/>
  <c r="P15" i="26"/>
  <c r="Q55" i="26"/>
  <c r="P55" i="26"/>
  <c r="V55" i="26"/>
  <c r="W55" i="26" s="1"/>
  <c r="C46" i="26"/>
  <c r="C45" i="26"/>
  <c r="C35" i="26"/>
  <c r="Q25" i="26"/>
  <c r="P25" i="26"/>
  <c r="V25" i="26"/>
  <c r="W25" i="26" s="1"/>
  <c r="V56" i="26"/>
  <c r="W56" i="26" s="1"/>
  <c r="Q56" i="26"/>
  <c r="P56" i="26"/>
  <c r="U12" i="26"/>
  <c r="S12" i="26"/>
  <c r="V16" i="26"/>
  <c r="W16" i="26" s="1"/>
  <c r="C37" i="26"/>
  <c r="T13" i="26"/>
  <c r="R13" i="26"/>
  <c r="V18" i="26"/>
  <c r="W18" i="26" s="1"/>
  <c r="C47" i="26"/>
  <c r="T14" i="26"/>
  <c r="R14" i="26"/>
  <c r="V58" i="26"/>
  <c r="W58" i="26" s="1"/>
  <c r="Q58" i="26"/>
  <c r="P58" i="26"/>
  <c r="P26" i="26"/>
  <c r="Q26" i="26"/>
  <c r="V26" i="26"/>
  <c r="W26" i="26" s="1"/>
  <c r="T11" i="26"/>
  <c r="R11" i="26"/>
  <c r="V28" i="26"/>
  <c r="W28" i="26" s="1"/>
  <c r="Q28" i="26"/>
  <c r="P28" i="26"/>
  <c r="Q17" i="26"/>
  <c r="P17" i="26"/>
  <c r="V17" i="26"/>
  <c r="W17" i="26" s="1"/>
  <c r="U14" i="26"/>
  <c r="S14" i="26"/>
  <c r="P27" i="26"/>
  <c r="Q27" i="26"/>
  <c r="C51" i="26"/>
  <c r="R10" i="26"/>
  <c r="T10" i="26"/>
  <c r="Q57" i="26"/>
  <c r="P57" i="26"/>
  <c r="V57" i="26"/>
  <c r="W57" i="26" s="1"/>
  <c r="C49" i="26"/>
  <c r="C53" i="26"/>
  <c r="Q29" i="26"/>
  <c r="P29" i="26"/>
  <c r="V29" i="26"/>
  <c r="W29" i="26" s="1"/>
  <c r="V19" i="26"/>
  <c r="W19" i="26" s="1"/>
  <c r="Q19" i="26"/>
  <c r="P19" i="26"/>
  <c r="C39" i="26"/>
  <c r="Q59" i="26"/>
  <c r="P59" i="26"/>
  <c r="V59" i="26"/>
  <c r="W59" i="26" s="1"/>
  <c r="U11" i="26"/>
  <c r="S11" i="26"/>
  <c r="R43" i="25"/>
  <c r="T43" i="25"/>
  <c r="U25" i="25"/>
  <c r="S25" i="25"/>
  <c r="S12" i="25"/>
  <c r="U12" i="25"/>
  <c r="T50" i="25"/>
  <c r="R50" i="25"/>
  <c r="R20" i="25"/>
  <c r="T20" i="25"/>
  <c r="U57" i="25"/>
  <c r="S57" i="25"/>
  <c r="T12" i="25"/>
  <c r="R12" i="25"/>
  <c r="R39" i="25"/>
  <c r="T39" i="25"/>
  <c r="R23" i="25"/>
  <c r="T23" i="25"/>
  <c r="T46" i="25"/>
  <c r="R46" i="25"/>
  <c r="U53" i="25"/>
  <c r="S53" i="25"/>
  <c r="U21" i="25"/>
  <c r="S21" i="25"/>
  <c r="U33" i="25"/>
  <c r="S33" i="25"/>
  <c r="R27" i="25"/>
  <c r="T27" i="25"/>
  <c r="T34" i="25"/>
  <c r="R34" i="25"/>
  <c r="U49" i="25"/>
  <c r="S49" i="25"/>
  <c r="U19" i="25"/>
  <c r="S19" i="25"/>
  <c r="T22" i="25"/>
  <c r="R22" i="25"/>
  <c r="U29" i="25"/>
  <c r="S29" i="25"/>
  <c r="R35" i="25"/>
  <c r="T35" i="25"/>
  <c r="T30" i="25"/>
  <c r="R30" i="25"/>
  <c r="T58" i="25"/>
  <c r="R58" i="25"/>
  <c r="T42" i="25"/>
  <c r="R42" i="25"/>
  <c r="U45" i="25"/>
  <c r="S45" i="25"/>
  <c r="U17" i="25"/>
  <c r="S17" i="25"/>
  <c r="S14" i="25"/>
  <c r="U14" i="25"/>
  <c r="U11" i="25"/>
  <c r="S11" i="25"/>
  <c r="P66" i="25"/>
  <c r="P65" i="25"/>
  <c r="P64" i="25"/>
  <c r="R10" i="25"/>
  <c r="P63" i="25"/>
  <c r="T10" i="25"/>
  <c r="S18" i="25"/>
  <c r="U18" i="25"/>
  <c r="U41" i="25"/>
  <c r="S41" i="25"/>
  <c r="U15" i="25"/>
  <c r="S15" i="25"/>
  <c r="S16" i="25"/>
  <c r="U16" i="25"/>
  <c r="R47" i="25"/>
  <c r="T47" i="25"/>
  <c r="R31" i="25"/>
  <c r="T31" i="25"/>
  <c r="T26" i="25"/>
  <c r="R26" i="25"/>
  <c r="T54" i="25"/>
  <c r="R54" i="25"/>
  <c r="T38" i="25"/>
  <c r="R38" i="25"/>
  <c r="U37" i="25"/>
  <c r="S37" i="25"/>
  <c r="U13" i="25"/>
  <c r="S13" i="25"/>
  <c r="R22" i="24"/>
  <c r="R25" i="24"/>
  <c r="U35" i="24"/>
  <c r="R41" i="24"/>
  <c r="U17" i="24"/>
  <c r="U59" i="24"/>
  <c r="U19" i="24"/>
  <c r="P68" i="24"/>
  <c r="R45" i="24"/>
  <c r="T20" i="24"/>
  <c r="R20" i="24"/>
  <c r="P65" i="24"/>
  <c r="T16" i="24"/>
  <c r="R16" i="24"/>
  <c r="T58" i="24"/>
  <c r="R58" i="24"/>
  <c r="T42" i="24"/>
  <c r="R42" i="24"/>
  <c r="R32" i="24"/>
  <c r="T32" i="24"/>
  <c r="T18" i="24"/>
  <c r="R18" i="24"/>
  <c r="T47" i="24"/>
  <c r="R47" i="24"/>
  <c r="R48" i="24"/>
  <c r="T48" i="24"/>
  <c r="R44" i="24"/>
  <c r="T44" i="24"/>
  <c r="T14" i="24"/>
  <c r="R14" i="24"/>
  <c r="T12" i="24"/>
  <c r="R12" i="24"/>
  <c r="U22" i="24"/>
  <c r="S22" i="24"/>
  <c r="T54" i="24"/>
  <c r="R54" i="24"/>
  <c r="T38" i="24"/>
  <c r="R38" i="24"/>
  <c r="T35" i="24"/>
  <c r="R35" i="24"/>
  <c r="R28" i="24"/>
  <c r="T28" i="24"/>
  <c r="T31" i="24"/>
  <c r="R31" i="24"/>
  <c r="R24" i="24"/>
  <c r="T24" i="24"/>
  <c r="T43" i="24"/>
  <c r="R43" i="24"/>
  <c r="T27" i="24"/>
  <c r="R27" i="24"/>
  <c r="T26" i="24"/>
  <c r="R26" i="24"/>
  <c r="P70" i="24"/>
  <c r="T46" i="24"/>
  <c r="R46" i="24"/>
  <c r="T51" i="24"/>
  <c r="R51" i="24"/>
  <c r="R40" i="24"/>
  <c r="T40" i="24"/>
  <c r="T50" i="24"/>
  <c r="R50" i="24"/>
  <c r="T34" i="24"/>
  <c r="R34" i="24"/>
  <c r="T30" i="24"/>
  <c r="R30" i="24"/>
  <c r="U20" i="24"/>
  <c r="S20" i="24"/>
  <c r="R56" i="24"/>
  <c r="T56" i="24"/>
  <c r="T59" i="24"/>
  <c r="R59" i="24"/>
  <c r="R52" i="24"/>
  <c r="T52" i="24"/>
  <c r="R36" i="24"/>
  <c r="T36" i="24"/>
  <c r="T55" i="24"/>
  <c r="R55" i="24"/>
  <c r="T39" i="24"/>
  <c r="R39" i="24"/>
  <c r="T23" i="24"/>
  <c r="R23" i="24"/>
  <c r="P62" i="24"/>
  <c r="D24" i="22"/>
  <c r="D39" i="22" s="1"/>
  <c r="D54" i="22" s="1"/>
  <c r="D33" i="22"/>
  <c r="D48" i="22" s="1"/>
  <c r="Q1" i="22"/>
  <c r="R51" i="27" l="1"/>
  <c r="T51" i="27"/>
  <c r="R47" i="27"/>
  <c r="T47" i="27"/>
  <c r="R39" i="27"/>
  <c r="T39" i="27"/>
  <c r="S47" i="27"/>
  <c r="U47" i="27"/>
  <c r="R35" i="27"/>
  <c r="T35" i="27"/>
  <c r="U48" i="27"/>
  <c r="S48" i="27"/>
  <c r="S39" i="27"/>
  <c r="U39" i="27"/>
  <c r="S35" i="27"/>
  <c r="U35" i="27"/>
  <c r="V50" i="27"/>
  <c r="W50" i="27" s="1"/>
  <c r="Q50" i="27"/>
  <c r="P50" i="27"/>
  <c r="R37" i="27"/>
  <c r="T37" i="27"/>
  <c r="R53" i="27"/>
  <c r="T53" i="27"/>
  <c r="S51" i="27"/>
  <c r="U51" i="27"/>
  <c r="S37" i="27"/>
  <c r="U37" i="27"/>
  <c r="S53" i="27"/>
  <c r="U53" i="27"/>
  <c r="V52" i="27"/>
  <c r="W52" i="27" s="1"/>
  <c r="Q52" i="27"/>
  <c r="P52" i="27"/>
  <c r="T48" i="27"/>
  <c r="R48" i="27"/>
  <c r="V54" i="27"/>
  <c r="W54" i="27" s="1"/>
  <c r="Q54" i="27"/>
  <c r="P54" i="27"/>
  <c r="R18" i="26"/>
  <c r="P23" i="26"/>
  <c r="S18" i="26"/>
  <c r="U16" i="26"/>
  <c r="V23" i="26"/>
  <c r="W23" i="26" s="1"/>
  <c r="Q23" i="26"/>
  <c r="S23" i="26" s="1"/>
  <c r="R16" i="26"/>
  <c r="G39" i="26"/>
  <c r="K39" i="26"/>
  <c r="O39" i="26"/>
  <c r="H39" i="26"/>
  <c r="L39" i="26"/>
  <c r="M39" i="26"/>
  <c r="F39" i="26"/>
  <c r="N39" i="26"/>
  <c r="I39" i="26"/>
  <c r="J39" i="26"/>
  <c r="G49" i="26"/>
  <c r="K49" i="26"/>
  <c r="O49" i="26"/>
  <c r="H49" i="26"/>
  <c r="L49" i="26"/>
  <c r="I49" i="26"/>
  <c r="M49" i="26"/>
  <c r="F49" i="26"/>
  <c r="J49" i="26"/>
  <c r="N49" i="26"/>
  <c r="G35" i="26"/>
  <c r="K35" i="26"/>
  <c r="O35" i="26"/>
  <c r="H35" i="26"/>
  <c r="L35" i="26"/>
  <c r="M35" i="26"/>
  <c r="F35" i="26"/>
  <c r="N35" i="26"/>
  <c r="I35" i="26"/>
  <c r="J35" i="26"/>
  <c r="G45" i="26"/>
  <c r="K45" i="26"/>
  <c r="O45" i="26"/>
  <c r="H45" i="26"/>
  <c r="L45" i="26"/>
  <c r="I45" i="26"/>
  <c r="J45" i="26"/>
  <c r="M45" i="26"/>
  <c r="F45" i="26"/>
  <c r="N45" i="26"/>
  <c r="I48" i="26"/>
  <c r="M48" i="26"/>
  <c r="F48" i="26"/>
  <c r="J48" i="26"/>
  <c r="N48" i="26"/>
  <c r="K48" i="26"/>
  <c r="L48" i="26"/>
  <c r="G48" i="26"/>
  <c r="O48" i="26"/>
  <c r="H48" i="26"/>
  <c r="G51" i="26"/>
  <c r="K51" i="26"/>
  <c r="O51" i="26"/>
  <c r="H51" i="26"/>
  <c r="L51" i="26"/>
  <c r="I51" i="26"/>
  <c r="M51" i="26"/>
  <c r="F51" i="26"/>
  <c r="J51" i="26"/>
  <c r="N51" i="26"/>
  <c r="I46" i="26"/>
  <c r="M46" i="26"/>
  <c r="F46" i="26"/>
  <c r="J46" i="26"/>
  <c r="N46" i="26"/>
  <c r="G46" i="26"/>
  <c r="O46" i="26"/>
  <c r="H46" i="26"/>
  <c r="K46" i="26"/>
  <c r="L46" i="26"/>
  <c r="G53" i="26"/>
  <c r="K53" i="26"/>
  <c r="O53" i="26"/>
  <c r="H53" i="26"/>
  <c r="L53" i="26"/>
  <c r="I53" i="26"/>
  <c r="M53" i="26"/>
  <c r="F53" i="26"/>
  <c r="J53" i="26"/>
  <c r="N53" i="26"/>
  <c r="G47" i="26"/>
  <c r="K47" i="26"/>
  <c r="O47" i="26"/>
  <c r="H47" i="26"/>
  <c r="L47" i="26"/>
  <c r="M47" i="26"/>
  <c r="F47" i="26"/>
  <c r="N47" i="26"/>
  <c r="I47" i="26"/>
  <c r="J47" i="26"/>
  <c r="G37" i="26"/>
  <c r="K37" i="26"/>
  <c r="O37" i="26"/>
  <c r="H37" i="26"/>
  <c r="L37" i="26"/>
  <c r="I37" i="26"/>
  <c r="J37" i="26"/>
  <c r="M37" i="26"/>
  <c r="F37" i="26"/>
  <c r="N37" i="26"/>
  <c r="U59" i="26"/>
  <c r="S59" i="26"/>
  <c r="Q21" i="26"/>
  <c r="P21" i="26"/>
  <c r="V21" i="26"/>
  <c r="W21" i="26" s="1"/>
  <c r="T27" i="26"/>
  <c r="R27" i="26"/>
  <c r="T28" i="26"/>
  <c r="R28" i="26"/>
  <c r="T26" i="26"/>
  <c r="R26" i="26"/>
  <c r="Q20" i="26"/>
  <c r="P20" i="26"/>
  <c r="V20" i="26"/>
  <c r="W20" i="26" s="1"/>
  <c r="R23" i="26"/>
  <c r="T23" i="26"/>
  <c r="Q41" i="26"/>
  <c r="P41" i="26"/>
  <c r="V41" i="26"/>
  <c r="W41" i="26" s="1"/>
  <c r="V42" i="26"/>
  <c r="W42" i="26" s="1"/>
  <c r="P42" i="26"/>
  <c r="Q42" i="26"/>
  <c r="Q33" i="26"/>
  <c r="P33" i="26"/>
  <c r="V33" i="26"/>
  <c r="W33" i="26" s="1"/>
  <c r="U27" i="26"/>
  <c r="S27" i="26"/>
  <c r="V22" i="26"/>
  <c r="W22" i="26" s="1"/>
  <c r="Q22" i="26"/>
  <c r="P22" i="26"/>
  <c r="V34" i="26"/>
  <c r="W34" i="26" s="1"/>
  <c r="Q34" i="26"/>
  <c r="P34" i="26"/>
  <c r="V32" i="26"/>
  <c r="W32" i="26" s="1"/>
  <c r="Q32" i="26"/>
  <c r="P32" i="26"/>
  <c r="R25" i="26"/>
  <c r="T25" i="26"/>
  <c r="Q30" i="26"/>
  <c r="P30" i="26"/>
  <c r="V30" i="26"/>
  <c r="W30" i="26" s="1"/>
  <c r="S26" i="26"/>
  <c r="U26" i="26"/>
  <c r="S29" i="26"/>
  <c r="U29" i="26"/>
  <c r="T58" i="26"/>
  <c r="R58" i="26"/>
  <c r="S25" i="26"/>
  <c r="U25" i="26"/>
  <c r="V44" i="26"/>
  <c r="W44" i="26" s="1"/>
  <c r="Q44" i="26"/>
  <c r="P44" i="26"/>
  <c r="U15" i="26"/>
  <c r="S15" i="26"/>
  <c r="S28" i="26"/>
  <c r="U28" i="26"/>
  <c r="C54" i="26"/>
  <c r="U58" i="26"/>
  <c r="S58" i="26"/>
  <c r="C52" i="26"/>
  <c r="R55" i="26"/>
  <c r="T55" i="26"/>
  <c r="U19" i="26"/>
  <c r="S19" i="26"/>
  <c r="U56" i="26"/>
  <c r="S56" i="26"/>
  <c r="V40" i="26"/>
  <c r="W40" i="26" s="1"/>
  <c r="P40" i="26"/>
  <c r="Q40" i="26"/>
  <c r="V24" i="26"/>
  <c r="W24" i="26" s="1"/>
  <c r="P24" i="26"/>
  <c r="Q24" i="26"/>
  <c r="R57" i="26"/>
  <c r="T57" i="26"/>
  <c r="V38" i="26"/>
  <c r="W38" i="26" s="1"/>
  <c r="Q38" i="26"/>
  <c r="P38" i="26"/>
  <c r="Q43" i="26"/>
  <c r="P43" i="26"/>
  <c r="V43" i="26"/>
  <c r="W43" i="26" s="1"/>
  <c r="U55" i="26"/>
  <c r="S55" i="26"/>
  <c r="S17" i="26"/>
  <c r="U17" i="26"/>
  <c r="T29" i="26"/>
  <c r="R29" i="26"/>
  <c r="U57" i="26"/>
  <c r="S57" i="26"/>
  <c r="V36" i="26"/>
  <c r="W36" i="26" s="1"/>
  <c r="Q36" i="26"/>
  <c r="P36" i="26"/>
  <c r="R59" i="26"/>
  <c r="T59" i="26"/>
  <c r="T19" i="26"/>
  <c r="R19" i="26"/>
  <c r="R17" i="26"/>
  <c r="T17" i="26"/>
  <c r="T56" i="26"/>
  <c r="R56" i="26"/>
  <c r="C50" i="26"/>
  <c r="Q31" i="26"/>
  <c r="P31" i="26"/>
  <c r="V31" i="26"/>
  <c r="W31" i="26" s="1"/>
  <c r="T15" i="26"/>
  <c r="R15" i="26"/>
  <c r="R2" i="25"/>
  <c r="R2" i="24"/>
  <c r="O59" i="23"/>
  <c r="N59" i="23"/>
  <c r="M59" i="23"/>
  <c r="L59" i="23"/>
  <c r="K59" i="23"/>
  <c r="J59" i="23"/>
  <c r="I59" i="23"/>
  <c r="H59" i="23"/>
  <c r="G59" i="23"/>
  <c r="F59" i="23"/>
  <c r="O58" i="23"/>
  <c r="N58" i="23"/>
  <c r="M58" i="23"/>
  <c r="L58" i="23"/>
  <c r="K58" i="23"/>
  <c r="J58" i="23"/>
  <c r="I58" i="23"/>
  <c r="H58" i="23"/>
  <c r="G58" i="23"/>
  <c r="F58" i="23"/>
  <c r="O57" i="23"/>
  <c r="N57" i="23"/>
  <c r="M57" i="23"/>
  <c r="L57" i="23"/>
  <c r="K57" i="23"/>
  <c r="J57" i="23"/>
  <c r="I57" i="23"/>
  <c r="H57" i="23"/>
  <c r="G57" i="23"/>
  <c r="F57" i="23"/>
  <c r="O56" i="23"/>
  <c r="N56" i="23"/>
  <c r="M56" i="23"/>
  <c r="L56" i="23"/>
  <c r="K56" i="23"/>
  <c r="J56" i="23"/>
  <c r="I56" i="23"/>
  <c r="H56" i="23"/>
  <c r="G56" i="23"/>
  <c r="F56" i="23"/>
  <c r="O55" i="23"/>
  <c r="N55" i="23"/>
  <c r="M55" i="23"/>
  <c r="L55" i="23"/>
  <c r="K55" i="23"/>
  <c r="J55" i="23"/>
  <c r="I55" i="23"/>
  <c r="H55" i="23"/>
  <c r="G55" i="23"/>
  <c r="F55" i="23"/>
  <c r="O54" i="23"/>
  <c r="N54" i="23"/>
  <c r="M54" i="23"/>
  <c r="L54" i="23"/>
  <c r="K54" i="23"/>
  <c r="J54" i="23"/>
  <c r="I54" i="23"/>
  <c r="H54" i="23"/>
  <c r="G54" i="23"/>
  <c r="F54" i="23"/>
  <c r="O53" i="23"/>
  <c r="N53" i="23"/>
  <c r="M53" i="23"/>
  <c r="L53" i="23"/>
  <c r="K53" i="23"/>
  <c r="J53" i="23"/>
  <c r="I53" i="23"/>
  <c r="H53" i="23"/>
  <c r="G53" i="23"/>
  <c r="F53" i="23"/>
  <c r="O52" i="23"/>
  <c r="N52" i="23"/>
  <c r="M52" i="23"/>
  <c r="L52" i="23"/>
  <c r="K52" i="23"/>
  <c r="J52" i="23"/>
  <c r="I52" i="23"/>
  <c r="H52" i="23"/>
  <c r="G52" i="23"/>
  <c r="F52" i="23"/>
  <c r="O51" i="23"/>
  <c r="N51" i="23"/>
  <c r="M51" i="23"/>
  <c r="L51" i="23"/>
  <c r="K51" i="23"/>
  <c r="J51" i="23"/>
  <c r="I51" i="23"/>
  <c r="H51" i="23"/>
  <c r="G51" i="23"/>
  <c r="F51" i="23"/>
  <c r="O50" i="23"/>
  <c r="N50" i="23"/>
  <c r="M50" i="23"/>
  <c r="L50" i="23"/>
  <c r="K50" i="23"/>
  <c r="J50" i="23"/>
  <c r="I50" i="23"/>
  <c r="H50" i="23"/>
  <c r="G50" i="23"/>
  <c r="F50" i="23"/>
  <c r="O49" i="23"/>
  <c r="N49" i="23"/>
  <c r="M49" i="23"/>
  <c r="L49" i="23"/>
  <c r="K49" i="23"/>
  <c r="J49" i="23"/>
  <c r="I49" i="23"/>
  <c r="H49" i="23"/>
  <c r="G49" i="23"/>
  <c r="F49" i="23"/>
  <c r="O48" i="23"/>
  <c r="N48" i="23"/>
  <c r="M48" i="23"/>
  <c r="L48" i="23"/>
  <c r="K48" i="23"/>
  <c r="J48" i="23"/>
  <c r="I48" i="23"/>
  <c r="H48" i="23"/>
  <c r="G48" i="23"/>
  <c r="F48" i="23"/>
  <c r="O47" i="23"/>
  <c r="N47" i="23"/>
  <c r="M47" i="23"/>
  <c r="L47" i="23"/>
  <c r="K47" i="23"/>
  <c r="J47" i="23"/>
  <c r="I47" i="23"/>
  <c r="H47" i="23"/>
  <c r="G47" i="23"/>
  <c r="F47" i="23"/>
  <c r="O46" i="23"/>
  <c r="N46" i="23"/>
  <c r="M46" i="23"/>
  <c r="L46" i="23"/>
  <c r="K46" i="23"/>
  <c r="J46" i="23"/>
  <c r="I46" i="23"/>
  <c r="H46" i="23"/>
  <c r="G46" i="23"/>
  <c r="F46" i="23"/>
  <c r="O45" i="23"/>
  <c r="N45" i="23"/>
  <c r="M45" i="23"/>
  <c r="L45" i="23"/>
  <c r="K45" i="23"/>
  <c r="J45" i="23"/>
  <c r="I45" i="23"/>
  <c r="H45" i="23"/>
  <c r="G45" i="23"/>
  <c r="F45" i="23"/>
  <c r="O44" i="23"/>
  <c r="N44" i="23"/>
  <c r="M44" i="23"/>
  <c r="L44" i="23"/>
  <c r="K44" i="23"/>
  <c r="J44" i="23"/>
  <c r="I44" i="23"/>
  <c r="H44" i="23"/>
  <c r="G44" i="23"/>
  <c r="F44" i="23"/>
  <c r="O43" i="23"/>
  <c r="N43" i="23"/>
  <c r="M43" i="23"/>
  <c r="L43" i="23"/>
  <c r="K43" i="23"/>
  <c r="J43" i="23"/>
  <c r="I43" i="23"/>
  <c r="H43" i="23"/>
  <c r="G43" i="23"/>
  <c r="F43" i="23"/>
  <c r="O42" i="23"/>
  <c r="N42" i="23"/>
  <c r="M42" i="23"/>
  <c r="L42" i="23"/>
  <c r="K42" i="23"/>
  <c r="J42" i="23"/>
  <c r="I42" i="23"/>
  <c r="H42" i="23"/>
  <c r="G42" i="23"/>
  <c r="F42" i="23"/>
  <c r="O41" i="23"/>
  <c r="N41" i="23"/>
  <c r="M41" i="23"/>
  <c r="L41" i="23"/>
  <c r="K41" i="23"/>
  <c r="J41" i="23"/>
  <c r="I41" i="23"/>
  <c r="H41" i="23"/>
  <c r="G41" i="23"/>
  <c r="F41" i="23"/>
  <c r="O40" i="23"/>
  <c r="N40" i="23"/>
  <c r="M40" i="23"/>
  <c r="L40" i="23"/>
  <c r="K40" i="23"/>
  <c r="J40" i="23"/>
  <c r="I40" i="23"/>
  <c r="H40" i="23"/>
  <c r="G40" i="23"/>
  <c r="F40" i="23"/>
  <c r="O39" i="23"/>
  <c r="N39" i="23"/>
  <c r="M39" i="23"/>
  <c r="L39" i="23"/>
  <c r="K39" i="23"/>
  <c r="J39" i="23"/>
  <c r="I39" i="23"/>
  <c r="H39" i="23"/>
  <c r="G39" i="23"/>
  <c r="F39" i="23"/>
  <c r="O38" i="23"/>
  <c r="N38" i="23"/>
  <c r="M38" i="23"/>
  <c r="L38" i="23"/>
  <c r="K38" i="23"/>
  <c r="J38" i="23"/>
  <c r="I38" i="23"/>
  <c r="H38" i="23"/>
  <c r="G38" i="23"/>
  <c r="F38" i="23"/>
  <c r="O37" i="23"/>
  <c r="N37" i="23"/>
  <c r="M37" i="23"/>
  <c r="L37" i="23"/>
  <c r="K37" i="23"/>
  <c r="J37" i="23"/>
  <c r="I37" i="23"/>
  <c r="H37" i="23"/>
  <c r="G37" i="23"/>
  <c r="F37" i="23"/>
  <c r="O36" i="23"/>
  <c r="N36" i="23"/>
  <c r="M36" i="23"/>
  <c r="L36" i="23"/>
  <c r="K36" i="23"/>
  <c r="J36" i="23"/>
  <c r="I36" i="23"/>
  <c r="H36" i="23"/>
  <c r="G36" i="23"/>
  <c r="F36" i="23"/>
  <c r="O35" i="23"/>
  <c r="N35" i="23"/>
  <c r="M35" i="23"/>
  <c r="L35" i="23"/>
  <c r="K35" i="23"/>
  <c r="J35" i="23"/>
  <c r="I35" i="23"/>
  <c r="H35" i="23"/>
  <c r="G35" i="23"/>
  <c r="F35" i="23"/>
  <c r="O34" i="23"/>
  <c r="N34" i="23"/>
  <c r="M34" i="23"/>
  <c r="L34" i="23"/>
  <c r="K34" i="23"/>
  <c r="J34" i="23"/>
  <c r="I34" i="23"/>
  <c r="H34" i="23"/>
  <c r="G34" i="23"/>
  <c r="F34" i="23"/>
  <c r="O33" i="23"/>
  <c r="N33" i="23"/>
  <c r="M33" i="23"/>
  <c r="L33" i="23"/>
  <c r="K33" i="23"/>
  <c r="J33" i="23"/>
  <c r="I33" i="23"/>
  <c r="H33" i="23"/>
  <c r="G33" i="23"/>
  <c r="F33" i="23"/>
  <c r="O32" i="23"/>
  <c r="N32" i="23"/>
  <c r="M32" i="23"/>
  <c r="L32" i="23"/>
  <c r="K32" i="23"/>
  <c r="J32" i="23"/>
  <c r="I32" i="23"/>
  <c r="H32" i="23"/>
  <c r="G32" i="23"/>
  <c r="F32" i="23"/>
  <c r="O31" i="23"/>
  <c r="N31" i="23"/>
  <c r="M31" i="23"/>
  <c r="L31" i="23"/>
  <c r="K31" i="23"/>
  <c r="J31" i="23"/>
  <c r="I31" i="23"/>
  <c r="H31" i="23"/>
  <c r="G31" i="23"/>
  <c r="F31" i="23"/>
  <c r="O30" i="23"/>
  <c r="N30" i="23"/>
  <c r="M30" i="23"/>
  <c r="L30" i="23"/>
  <c r="K30" i="23"/>
  <c r="J30" i="23"/>
  <c r="I30" i="23"/>
  <c r="H30" i="23"/>
  <c r="G30" i="23"/>
  <c r="F30" i="23"/>
  <c r="O29" i="23"/>
  <c r="N29" i="23"/>
  <c r="M29" i="23"/>
  <c r="L29" i="23"/>
  <c r="K29" i="23"/>
  <c r="J29" i="23"/>
  <c r="I29" i="23"/>
  <c r="H29" i="23"/>
  <c r="G29" i="23"/>
  <c r="F29" i="23"/>
  <c r="O28" i="23"/>
  <c r="N28" i="23"/>
  <c r="M28" i="23"/>
  <c r="L28" i="23"/>
  <c r="K28" i="23"/>
  <c r="J28" i="23"/>
  <c r="I28" i="23"/>
  <c r="H28" i="23"/>
  <c r="G28" i="23"/>
  <c r="F28" i="23"/>
  <c r="O27" i="23"/>
  <c r="N27" i="23"/>
  <c r="M27" i="23"/>
  <c r="L27" i="23"/>
  <c r="K27" i="23"/>
  <c r="J27" i="23"/>
  <c r="I27" i="23"/>
  <c r="H27" i="23"/>
  <c r="G27" i="23"/>
  <c r="F27" i="23"/>
  <c r="O26" i="23"/>
  <c r="N26" i="23"/>
  <c r="M26" i="23"/>
  <c r="L26" i="23"/>
  <c r="K26" i="23"/>
  <c r="J26" i="23"/>
  <c r="I26" i="23"/>
  <c r="H26" i="23"/>
  <c r="G26" i="23"/>
  <c r="F26" i="23"/>
  <c r="O25" i="23"/>
  <c r="N25" i="23"/>
  <c r="M25" i="23"/>
  <c r="L25" i="23"/>
  <c r="K25" i="23"/>
  <c r="J25" i="23"/>
  <c r="I25" i="23"/>
  <c r="H25" i="23"/>
  <c r="G25" i="23"/>
  <c r="F25" i="23"/>
  <c r="O24" i="23"/>
  <c r="N24" i="23"/>
  <c r="M24" i="23"/>
  <c r="L24" i="23"/>
  <c r="K24" i="23"/>
  <c r="J24" i="23"/>
  <c r="I24" i="23"/>
  <c r="H24" i="23"/>
  <c r="G24" i="23"/>
  <c r="F24" i="23"/>
  <c r="O23" i="23"/>
  <c r="N23" i="23"/>
  <c r="M23" i="23"/>
  <c r="L23" i="23"/>
  <c r="K23" i="23"/>
  <c r="J23" i="23"/>
  <c r="I23" i="23"/>
  <c r="H23" i="23"/>
  <c r="G23" i="23"/>
  <c r="F23" i="23"/>
  <c r="O22" i="23"/>
  <c r="N22" i="23"/>
  <c r="M22" i="23"/>
  <c r="L22" i="23"/>
  <c r="K22" i="23"/>
  <c r="J22" i="23"/>
  <c r="I22" i="23"/>
  <c r="H22" i="23"/>
  <c r="G22" i="23"/>
  <c r="F22" i="23"/>
  <c r="O21" i="23"/>
  <c r="N21" i="23"/>
  <c r="M21" i="23"/>
  <c r="L21" i="23"/>
  <c r="K21" i="23"/>
  <c r="J21" i="23"/>
  <c r="I21" i="23"/>
  <c r="H21" i="23"/>
  <c r="G21" i="23"/>
  <c r="F21" i="23"/>
  <c r="AI20" i="23"/>
  <c r="AH20" i="23"/>
  <c r="O20" i="23"/>
  <c r="N20" i="23"/>
  <c r="M20" i="23"/>
  <c r="L20" i="23"/>
  <c r="K20" i="23"/>
  <c r="J20" i="23"/>
  <c r="I20" i="23"/>
  <c r="H20" i="23"/>
  <c r="G20" i="23"/>
  <c r="F20" i="23"/>
  <c r="AI19" i="23"/>
  <c r="AH19" i="23"/>
  <c r="O19" i="23"/>
  <c r="N19" i="23"/>
  <c r="M19" i="23"/>
  <c r="L19" i="23"/>
  <c r="K19" i="23"/>
  <c r="J19" i="23"/>
  <c r="I19" i="23"/>
  <c r="H19" i="23"/>
  <c r="G19" i="23"/>
  <c r="F19" i="23"/>
  <c r="AI18" i="23"/>
  <c r="AH18" i="23"/>
  <c r="O18" i="23"/>
  <c r="N18" i="23"/>
  <c r="M18" i="23"/>
  <c r="L18" i="23"/>
  <c r="K18" i="23"/>
  <c r="J18" i="23"/>
  <c r="I18" i="23"/>
  <c r="H18" i="23"/>
  <c r="G18" i="23"/>
  <c r="F18" i="23"/>
  <c r="AI17" i="23"/>
  <c r="AH17" i="23"/>
  <c r="O17" i="23"/>
  <c r="N17" i="23"/>
  <c r="M17" i="23"/>
  <c r="L17" i="23"/>
  <c r="K17" i="23"/>
  <c r="J17" i="23"/>
  <c r="I17" i="23"/>
  <c r="H17" i="23"/>
  <c r="G17" i="23"/>
  <c r="F17" i="23"/>
  <c r="AI16" i="23"/>
  <c r="AH16" i="23"/>
  <c r="O16" i="23"/>
  <c r="N16" i="23"/>
  <c r="M16" i="23"/>
  <c r="L16" i="23"/>
  <c r="K16" i="23"/>
  <c r="J16" i="23"/>
  <c r="I16" i="23"/>
  <c r="H16" i="23"/>
  <c r="G16" i="23"/>
  <c r="F16" i="23"/>
  <c r="AI15" i="23"/>
  <c r="AH15" i="23"/>
  <c r="O15" i="23"/>
  <c r="N15" i="23"/>
  <c r="M15" i="23"/>
  <c r="L15" i="23"/>
  <c r="K15" i="23"/>
  <c r="J15" i="23"/>
  <c r="I15" i="23"/>
  <c r="H15" i="23"/>
  <c r="G15" i="23"/>
  <c r="F15" i="23"/>
  <c r="AI14" i="23"/>
  <c r="AH14" i="23"/>
  <c r="O14" i="23"/>
  <c r="N14" i="23"/>
  <c r="M14" i="23"/>
  <c r="L14" i="23"/>
  <c r="K14" i="23"/>
  <c r="J14" i="23"/>
  <c r="I14" i="23"/>
  <c r="H14" i="23"/>
  <c r="G14" i="23"/>
  <c r="F14" i="23"/>
  <c r="AI13" i="23"/>
  <c r="AH13" i="23"/>
  <c r="O13" i="23"/>
  <c r="N13" i="23"/>
  <c r="M13" i="23"/>
  <c r="L13" i="23"/>
  <c r="K13" i="23"/>
  <c r="J13" i="23"/>
  <c r="I13" i="23"/>
  <c r="H13" i="23"/>
  <c r="G13" i="23"/>
  <c r="F13" i="23"/>
  <c r="AI12" i="23"/>
  <c r="AH12" i="23"/>
  <c r="O12" i="23"/>
  <c r="N12" i="23"/>
  <c r="M12" i="23"/>
  <c r="L12" i="23"/>
  <c r="K12" i="23"/>
  <c r="J12" i="23"/>
  <c r="I12" i="23"/>
  <c r="H12" i="23"/>
  <c r="G12" i="23"/>
  <c r="F12" i="23"/>
  <c r="AI11" i="23"/>
  <c r="AH11" i="23"/>
  <c r="O11" i="23"/>
  <c r="N11" i="23"/>
  <c r="M11" i="23"/>
  <c r="L11" i="23"/>
  <c r="K11" i="23"/>
  <c r="J11" i="23"/>
  <c r="I11" i="23"/>
  <c r="H11" i="23"/>
  <c r="G11" i="23"/>
  <c r="F11" i="23"/>
  <c r="O10" i="23"/>
  <c r="N10" i="23"/>
  <c r="M10" i="23"/>
  <c r="L10" i="23"/>
  <c r="K10" i="23"/>
  <c r="J10" i="23"/>
  <c r="I10" i="23"/>
  <c r="H10" i="23"/>
  <c r="G10" i="23"/>
  <c r="F10" i="23"/>
  <c r="B3" i="23"/>
  <c r="U54" i="27" l="1"/>
  <c r="S54" i="27"/>
  <c r="T54" i="27"/>
  <c r="R54" i="27"/>
  <c r="T50" i="27"/>
  <c r="R50" i="27"/>
  <c r="P75" i="27"/>
  <c r="U50" i="27"/>
  <c r="S50" i="27"/>
  <c r="P73" i="27"/>
  <c r="T52" i="27"/>
  <c r="R52" i="27"/>
  <c r="U52" i="27"/>
  <c r="S52" i="27"/>
  <c r="P76" i="27"/>
  <c r="P74" i="27"/>
  <c r="U23" i="26"/>
  <c r="I54" i="26"/>
  <c r="M54" i="26"/>
  <c r="F54" i="26"/>
  <c r="J54" i="26"/>
  <c r="N54" i="26"/>
  <c r="G54" i="26"/>
  <c r="K54" i="26"/>
  <c r="O54" i="26"/>
  <c r="H54" i="26"/>
  <c r="L54" i="26"/>
  <c r="I50" i="26"/>
  <c r="M50" i="26"/>
  <c r="F50" i="26"/>
  <c r="J50" i="26"/>
  <c r="N50" i="26"/>
  <c r="G50" i="26"/>
  <c r="K50" i="26"/>
  <c r="O50" i="26"/>
  <c r="H50" i="26"/>
  <c r="L50" i="26"/>
  <c r="I52" i="26"/>
  <c r="M52" i="26"/>
  <c r="F52" i="26"/>
  <c r="J52" i="26"/>
  <c r="N52" i="26"/>
  <c r="G52" i="26"/>
  <c r="K52" i="26"/>
  <c r="O52" i="26"/>
  <c r="H52" i="26"/>
  <c r="L52" i="26"/>
  <c r="U20" i="26"/>
  <c r="S20" i="26"/>
  <c r="U24" i="26"/>
  <c r="S24" i="26"/>
  <c r="R30" i="26"/>
  <c r="T30" i="26"/>
  <c r="U34" i="26"/>
  <c r="S34" i="26"/>
  <c r="R33" i="26"/>
  <c r="T33" i="26"/>
  <c r="T34" i="26"/>
  <c r="R34" i="26"/>
  <c r="T36" i="26"/>
  <c r="R36" i="26"/>
  <c r="R43" i="26"/>
  <c r="T43" i="26"/>
  <c r="T24" i="26"/>
  <c r="R24" i="26"/>
  <c r="Q39" i="26"/>
  <c r="P39" i="26"/>
  <c r="V39" i="26"/>
  <c r="W39" i="26" s="1"/>
  <c r="S30" i="26"/>
  <c r="U30" i="26"/>
  <c r="S33" i="26"/>
  <c r="U33" i="26"/>
  <c r="R41" i="26"/>
  <c r="T41" i="26"/>
  <c r="Q53" i="26"/>
  <c r="P53" i="26"/>
  <c r="V53" i="26"/>
  <c r="W53" i="26" s="1"/>
  <c r="R21" i="26"/>
  <c r="T21" i="26"/>
  <c r="R31" i="26"/>
  <c r="T31" i="26"/>
  <c r="U36" i="26"/>
  <c r="S36" i="26"/>
  <c r="S43" i="26"/>
  <c r="U43" i="26"/>
  <c r="T44" i="26"/>
  <c r="R44" i="26"/>
  <c r="T22" i="26"/>
  <c r="R22" i="26"/>
  <c r="U42" i="26"/>
  <c r="S42" i="26"/>
  <c r="S41" i="26"/>
  <c r="U41" i="26"/>
  <c r="S21" i="26"/>
  <c r="U21" i="26"/>
  <c r="U31" i="26"/>
  <c r="S31" i="26"/>
  <c r="Q51" i="26"/>
  <c r="P51" i="26"/>
  <c r="V51" i="26"/>
  <c r="W51" i="26" s="1"/>
  <c r="T38" i="26"/>
  <c r="R38" i="26"/>
  <c r="U40" i="26"/>
  <c r="S40" i="26"/>
  <c r="Q47" i="26"/>
  <c r="P47" i="26"/>
  <c r="V47" i="26"/>
  <c r="W47" i="26" s="1"/>
  <c r="U44" i="26"/>
  <c r="S44" i="26"/>
  <c r="U22" i="26"/>
  <c r="S22" i="26"/>
  <c r="T42" i="26"/>
  <c r="R42" i="26"/>
  <c r="U38" i="26"/>
  <c r="S38" i="26"/>
  <c r="T40" i="26"/>
  <c r="R40" i="26"/>
  <c r="Q37" i="26"/>
  <c r="P37" i="26"/>
  <c r="V37" i="26"/>
  <c r="W37" i="26" s="1"/>
  <c r="R32" i="26"/>
  <c r="T32" i="26"/>
  <c r="V46" i="26"/>
  <c r="W46" i="26" s="1"/>
  <c r="Q46" i="26"/>
  <c r="P46" i="26"/>
  <c r="S32" i="26"/>
  <c r="U32" i="26"/>
  <c r="Q35" i="26"/>
  <c r="P35" i="26"/>
  <c r="V35" i="26"/>
  <c r="W35" i="26" s="1"/>
  <c r="V48" i="26"/>
  <c r="W48" i="26" s="1"/>
  <c r="Q48" i="26"/>
  <c r="P48" i="26"/>
  <c r="Q49" i="26"/>
  <c r="P49" i="26"/>
  <c r="V49" i="26"/>
  <c r="W49" i="26" s="1"/>
  <c r="T20" i="26"/>
  <c r="R20" i="26"/>
  <c r="Q45" i="26"/>
  <c r="P45" i="26"/>
  <c r="V45" i="26"/>
  <c r="W45" i="26" s="1"/>
  <c r="Q24" i="23"/>
  <c r="S24" i="23" s="1"/>
  <c r="Q36" i="23"/>
  <c r="S36" i="23" s="1"/>
  <c r="Q56" i="23"/>
  <c r="S56" i="23" s="1"/>
  <c r="Q40" i="23"/>
  <c r="S40" i="23" s="1"/>
  <c r="Q44" i="23"/>
  <c r="S44" i="23" s="1"/>
  <c r="Q52" i="23"/>
  <c r="S52" i="23" s="1"/>
  <c r="V17" i="23"/>
  <c r="W17" i="23" s="1"/>
  <c r="Q13" i="23"/>
  <c r="U13" i="23" s="1"/>
  <c r="Q19" i="23"/>
  <c r="U19" i="23" s="1"/>
  <c r="Q32" i="23"/>
  <c r="S32" i="23" s="1"/>
  <c r="P13" i="23"/>
  <c r="R13" i="23" s="1"/>
  <c r="P19" i="23"/>
  <c r="R19" i="23" s="1"/>
  <c r="V25" i="23"/>
  <c r="W25" i="23" s="1"/>
  <c r="V29" i="23"/>
  <c r="W29" i="23" s="1"/>
  <c r="V33" i="23"/>
  <c r="W33" i="23" s="1"/>
  <c r="V37" i="23"/>
  <c r="W37" i="23" s="1"/>
  <c r="V41" i="23"/>
  <c r="W41" i="23" s="1"/>
  <c r="V45" i="23"/>
  <c r="W45" i="23" s="1"/>
  <c r="V49" i="23"/>
  <c r="W49" i="23" s="1"/>
  <c r="V53" i="23"/>
  <c r="W53" i="23" s="1"/>
  <c r="V57" i="23"/>
  <c r="W57" i="23" s="1"/>
  <c r="Q12" i="23"/>
  <c r="U12" i="23" s="1"/>
  <c r="Q15" i="23"/>
  <c r="U15" i="23" s="1"/>
  <c r="P21" i="23"/>
  <c r="R21" i="23" s="1"/>
  <c r="Q21" i="23"/>
  <c r="U21" i="23" s="1"/>
  <c r="V15" i="23"/>
  <c r="W15" i="23" s="1"/>
  <c r="V19" i="23"/>
  <c r="W19" i="23" s="1"/>
  <c r="V21" i="23"/>
  <c r="W21" i="23" s="1"/>
  <c r="V14" i="23"/>
  <c r="W14" i="23" s="1"/>
  <c r="Q16" i="23"/>
  <c r="U16" i="23" s="1"/>
  <c r="Q18" i="23"/>
  <c r="S18" i="23" s="1"/>
  <c r="V22" i="23"/>
  <c r="W22" i="23" s="1"/>
  <c r="V26" i="23"/>
  <c r="W26" i="23" s="1"/>
  <c r="V30" i="23"/>
  <c r="W30" i="23" s="1"/>
  <c r="V34" i="23"/>
  <c r="W34" i="23" s="1"/>
  <c r="V38" i="23"/>
  <c r="W38" i="23" s="1"/>
  <c r="V42" i="23"/>
  <c r="W42" i="23" s="1"/>
  <c r="P45" i="23"/>
  <c r="R45" i="23" s="1"/>
  <c r="V46" i="23"/>
  <c r="W46" i="23" s="1"/>
  <c r="P49" i="23"/>
  <c r="T49" i="23" s="1"/>
  <c r="V50" i="23"/>
  <c r="W50" i="23" s="1"/>
  <c r="P53" i="23"/>
  <c r="T53" i="23" s="1"/>
  <c r="V54" i="23"/>
  <c r="W54" i="23" s="1"/>
  <c r="P57" i="23"/>
  <c r="T57" i="23" s="1"/>
  <c r="V58" i="23"/>
  <c r="W58" i="23" s="1"/>
  <c r="P22" i="23"/>
  <c r="T22" i="23" s="1"/>
  <c r="P26" i="23"/>
  <c r="T26" i="23" s="1"/>
  <c r="P30" i="23"/>
  <c r="R30" i="23" s="1"/>
  <c r="P38" i="23"/>
  <c r="T38" i="23" s="1"/>
  <c r="Q48" i="23"/>
  <c r="U48" i="23" s="1"/>
  <c r="V35" i="23"/>
  <c r="W35" i="23" s="1"/>
  <c r="V23" i="23"/>
  <c r="W23" i="23" s="1"/>
  <c r="V27" i="23"/>
  <c r="W27" i="23" s="1"/>
  <c r="V31" i="23"/>
  <c r="W31" i="23" s="1"/>
  <c r="Q35" i="23"/>
  <c r="U35" i="23" s="1"/>
  <c r="Q39" i="23"/>
  <c r="S39" i="23" s="1"/>
  <c r="Q43" i="23"/>
  <c r="U43" i="23" s="1"/>
  <c r="Q47" i="23"/>
  <c r="S47" i="23" s="1"/>
  <c r="Q51" i="23"/>
  <c r="S51" i="23" s="1"/>
  <c r="Q55" i="23"/>
  <c r="S55" i="23" s="1"/>
  <c r="Q59" i="23"/>
  <c r="S59" i="23" s="1"/>
  <c r="Q28" i="23"/>
  <c r="U28" i="23" s="1"/>
  <c r="Q10" i="23"/>
  <c r="S10" i="23" s="1"/>
  <c r="Q20" i="23"/>
  <c r="S20" i="23" s="1"/>
  <c r="P34" i="23"/>
  <c r="T34" i="23" s="1"/>
  <c r="V11" i="23"/>
  <c r="W11" i="23" s="1"/>
  <c r="V13" i="23"/>
  <c r="W13" i="23" s="1"/>
  <c r="P25" i="23"/>
  <c r="R25" i="23" s="1"/>
  <c r="P29" i="23"/>
  <c r="T29" i="23" s="1"/>
  <c r="P33" i="23"/>
  <c r="R33" i="23" s="1"/>
  <c r="Q33" i="23"/>
  <c r="U33" i="23" s="1"/>
  <c r="P56" i="23"/>
  <c r="T56" i="23" s="1"/>
  <c r="Q25" i="23"/>
  <c r="S25" i="23" s="1"/>
  <c r="Q29" i="23"/>
  <c r="U29" i="23" s="1"/>
  <c r="P37" i="23"/>
  <c r="T37" i="23" s="1"/>
  <c r="P41" i="23"/>
  <c r="R41" i="23" s="1"/>
  <c r="Q41" i="23"/>
  <c r="U41" i="23" s="1"/>
  <c r="Q37" i="23"/>
  <c r="S37" i="23" s="1"/>
  <c r="P11" i="23"/>
  <c r="R11" i="23" s="1"/>
  <c r="Q11" i="23"/>
  <c r="U11" i="23" s="1"/>
  <c r="P42" i="23"/>
  <c r="T42" i="23" s="1"/>
  <c r="Q45" i="23"/>
  <c r="U45" i="23" s="1"/>
  <c r="P46" i="23"/>
  <c r="R46" i="23" s="1"/>
  <c r="Q49" i="23"/>
  <c r="U49" i="23" s="1"/>
  <c r="P50" i="23"/>
  <c r="T50" i="23" s="1"/>
  <c r="Q53" i="23"/>
  <c r="U53" i="23" s="1"/>
  <c r="P54" i="23"/>
  <c r="R54" i="23" s="1"/>
  <c r="Q57" i="23"/>
  <c r="S57" i="23" s="1"/>
  <c r="P58" i="23"/>
  <c r="T58" i="23" s="1"/>
  <c r="P15" i="23"/>
  <c r="T15" i="23" s="1"/>
  <c r="P17" i="23"/>
  <c r="R17" i="23" s="1"/>
  <c r="Q17" i="23"/>
  <c r="U17" i="23" s="1"/>
  <c r="V12" i="23"/>
  <c r="W12" i="23" s="1"/>
  <c r="V18" i="23"/>
  <c r="W18" i="23" s="1"/>
  <c r="V20" i="23"/>
  <c r="W20" i="23" s="1"/>
  <c r="V39" i="23"/>
  <c r="W39" i="23" s="1"/>
  <c r="V43" i="23"/>
  <c r="W43" i="23" s="1"/>
  <c r="V47" i="23"/>
  <c r="W47" i="23" s="1"/>
  <c r="V51" i="23"/>
  <c r="W51" i="23" s="1"/>
  <c r="V55" i="23"/>
  <c r="W55" i="23" s="1"/>
  <c r="V59" i="23"/>
  <c r="W59" i="23" s="1"/>
  <c r="Q22" i="23"/>
  <c r="Q26" i="23"/>
  <c r="Q30" i="23"/>
  <c r="Q34" i="23"/>
  <c r="Q38" i="23"/>
  <c r="Q42" i="23"/>
  <c r="Q46" i="23"/>
  <c r="Q50" i="23"/>
  <c r="Q54" i="23"/>
  <c r="Q58" i="23"/>
  <c r="V16" i="23"/>
  <c r="W16" i="23" s="1"/>
  <c r="V10" i="23"/>
  <c r="W10" i="23" s="1"/>
  <c r="P12" i="23"/>
  <c r="P14" i="23"/>
  <c r="P16" i="23"/>
  <c r="P18" i="23"/>
  <c r="P20" i="23"/>
  <c r="P23" i="23"/>
  <c r="V24" i="23"/>
  <c r="W24" i="23" s="1"/>
  <c r="P27" i="23"/>
  <c r="V28" i="23"/>
  <c r="W28" i="23" s="1"/>
  <c r="P31" i="23"/>
  <c r="V32" i="23"/>
  <c r="W32" i="23" s="1"/>
  <c r="P35" i="23"/>
  <c r="V36" i="23"/>
  <c r="W36" i="23" s="1"/>
  <c r="P39" i="23"/>
  <c r="V40" i="23"/>
  <c r="W40" i="23" s="1"/>
  <c r="P43" i="23"/>
  <c r="V44" i="23"/>
  <c r="W44" i="23" s="1"/>
  <c r="P47" i="23"/>
  <c r="V48" i="23"/>
  <c r="W48" i="23" s="1"/>
  <c r="P51" i="23"/>
  <c r="V52" i="23"/>
  <c r="W52" i="23" s="1"/>
  <c r="P55" i="23"/>
  <c r="V56" i="23"/>
  <c r="W56" i="23" s="1"/>
  <c r="P59" i="23"/>
  <c r="Q14" i="23"/>
  <c r="Q23" i="23"/>
  <c r="Q27" i="23"/>
  <c r="Q31" i="23"/>
  <c r="P10" i="23"/>
  <c r="P24" i="23"/>
  <c r="P28" i="23"/>
  <c r="P32" i="23"/>
  <c r="P36" i="23"/>
  <c r="P40" i="23"/>
  <c r="P44" i="23"/>
  <c r="P48" i="23"/>
  <c r="P52" i="23"/>
  <c r="O59" i="22"/>
  <c r="N59" i="22"/>
  <c r="M59" i="22"/>
  <c r="L59" i="22"/>
  <c r="K59" i="22"/>
  <c r="J59" i="22"/>
  <c r="I59" i="22"/>
  <c r="H59" i="22"/>
  <c r="G59" i="22"/>
  <c r="F59" i="22"/>
  <c r="O58" i="22"/>
  <c r="N58" i="22"/>
  <c r="M58" i="22"/>
  <c r="L58" i="22"/>
  <c r="K58" i="22"/>
  <c r="J58" i="22"/>
  <c r="I58" i="22"/>
  <c r="H58" i="22"/>
  <c r="G58" i="22"/>
  <c r="F58" i="22"/>
  <c r="O57" i="22"/>
  <c r="N57" i="22"/>
  <c r="M57" i="22"/>
  <c r="L57" i="22"/>
  <c r="K57" i="22"/>
  <c r="J57" i="22"/>
  <c r="I57" i="22"/>
  <c r="H57" i="22"/>
  <c r="G57" i="22"/>
  <c r="F57" i="22"/>
  <c r="O56" i="22"/>
  <c r="N56" i="22"/>
  <c r="M56" i="22"/>
  <c r="L56" i="22"/>
  <c r="K56" i="22"/>
  <c r="J56" i="22"/>
  <c r="I56" i="22"/>
  <c r="H56" i="22"/>
  <c r="G56" i="22"/>
  <c r="F56" i="22"/>
  <c r="O55" i="22"/>
  <c r="N55" i="22"/>
  <c r="M55" i="22"/>
  <c r="L55" i="22"/>
  <c r="K55" i="22"/>
  <c r="J55" i="22"/>
  <c r="I55" i="22"/>
  <c r="H55" i="22"/>
  <c r="G55" i="22"/>
  <c r="F55" i="22"/>
  <c r="O54" i="22"/>
  <c r="N54" i="22"/>
  <c r="M54" i="22"/>
  <c r="L54" i="22"/>
  <c r="K54" i="22"/>
  <c r="J54" i="22"/>
  <c r="I54" i="22"/>
  <c r="H54" i="22"/>
  <c r="G54" i="22"/>
  <c r="F54" i="22"/>
  <c r="O53" i="22"/>
  <c r="N53" i="22"/>
  <c r="M53" i="22"/>
  <c r="L53" i="22"/>
  <c r="K53" i="22"/>
  <c r="J53" i="22"/>
  <c r="I53" i="22"/>
  <c r="H53" i="22"/>
  <c r="G53" i="22"/>
  <c r="F53" i="22"/>
  <c r="O52" i="22"/>
  <c r="N52" i="22"/>
  <c r="M52" i="22"/>
  <c r="L52" i="22"/>
  <c r="K52" i="22"/>
  <c r="J52" i="22"/>
  <c r="I52" i="22"/>
  <c r="H52" i="22"/>
  <c r="G52" i="22"/>
  <c r="F52" i="22"/>
  <c r="O51" i="22"/>
  <c r="N51" i="22"/>
  <c r="M51" i="22"/>
  <c r="L51" i="22"/>
  <c r="K51" i="22"/>
  <c r="J51" i="22"/>
  <c r="I51" i="22"/>
  <c r="H51" i="22"/>
  <c r="G51" i="22"/>
  <c r="F51" i="22"/>
  <c r="O50" i="22"/>
  <c r="N50" i="22"/>
  <c r="M50" i="22"/>
  <c r="L50" i="22"/>
  <c r="K50" i="22"/>
  <c r="J50" i="22"/>
  <c r="I50" i="22"/>
  <c r="H50" i="22"/>
  <c r="G50" i="22"/>
  <c r="F50" i="22"/>
  <c r="O49" i="22"/>
  <c r="N49" i="22"/>
  <c r="M49" i="22"/>
  <c r="L49" i="22"/>
  <c r="K49" i="22"/>
  <c r="J49" i="22"/>
  <c r="I49" i="22"/>
  <c r="H49" i="22"/>
  <c r="G49" i="22"/>
  <c r="F49" i="22"/>
  <c r="O48" i="22"/>
  <c r="N48" i="22"/>
  <c r="M48" i="22"/>
  <c r="L48" i="22"/>
  <c r="K48" i="22"/>
  <c r="J48" i="22"/>
  <c r="I48" i="22"/>
  <c r="H48" i="22"/>
  <c r="G48" i="22"/>
  <c r="F48" i="22"/>
  <c r="O47" i="22"/>
  <c r="N47" i="22"/>
  <c r="M47" i="22"/>
  <c r="L47" i="22"/>
  <c r="K47" i="22"/>
  <c r="J47" i="22"/>
  <c r="I47" i="22"/>
  <c r="H47" i="22"/>
  <c r="G47" i="22"/>
  <c r="F47" i="22"/>
  <c r="O46" i="22"/>
  <c r="N46" i="22"/>
  <c r="M46" i="22"/>
  <c r="L46" i="22"/>
  <c r="K46" i="22"/>
  <c r="J46" i="22"/>
  <c r="I46" i="22"/>
  <c r="H46" i="22"/>
  <c r="G46" i="22"/>
  <c r="F46" i="22"/>
  <c r="O45" i="22"/>
  <c r="N45" i="22"/>
  <c r="M45" i="22"/>
  <c r="L45" i="22"/>
  <c r="K45" i="22"/>
  <c r="J45" i="22"/>
  <c r="I45" i="22"/>
  <c r="H45" i="22"/>
  <c r="G45" i="22"/>
  <c r="F45" i="22"/>
  <c r="O44" i="22"/>
  <c r="N44" i="22"/>
  <c r="M44" i="22"/>
  <c r="L44" i="22"/>
  <c r="K44" i="22"/>
  <c r="J44" i="22"/>
  <c r="I44" i="22"/>
  <c r="H44" i="22"/>
  <c r="G44" i="22"/>
  <c r="F44" i="22"/>
  <c r="O43" i="22"/>
  <c r="N43" i="22"/>
  <c r="M43" i="22"/>
  <c r="L43" i="22"/>
  <c r="K43" i="22"/>
  <c r="J43" i="22"/>
  <c r="I43" i="22"/>
  <c r="H43" i="22"/>
  <c r="G43" i="22"/>
  <c r="F43" i="22"/>
  <c r="O42" i="22"/>
  <c r="N42" i="22"/>
  <c r="M42" i="22"/>
  <c r="L42" i="22"/>
  <c r="K42" i="22"/>
  <c r="J42" i="22"/>
  <c r="I42" i="22"/>
  <c r="H42" i="22"/>
  <c r="G42" i="22"/>
  <c r="F42" i="22"/>
  <c r="O41" i="22"/>
  <c r="N41" i="22"/>
  <c r="M41" i="22"/>
  <c r="L41" i="22"/>
  <c r="K41" i="22"/>
  <c r="J41" i="22"/>
  <c r="I41" i="22"/>
  <c r="H41" i="22"/>
  <c r="G41" i="22"/>
  <c r="F41" i="22"/>
  <c r="O40" i="22"/>
  <c r="N40" i="22"/>
  <c r="M40" i="22"/>
  <c r="L40" i="22"/>
  <c r="K40" i="22"/>
  <c r="J40" i="22"/>
  <c r="I40" i="22"/>
  <c r="H40" i="22"/>
  <c r="G40" i="22"/>
  <c r="F40" i="22"/>
  <c r="O39" i="22"/>
  <c r="N39" i="22"/>
  <c r="M39" i="22"/>
  <c r="L39" i="22"/>
  <c r="K39" i="22"/>
  <c r="J39" i="22"/>
  <c r="I39" i="22"/>
  <c r="H39" i="22"/>
  <c r="G39" i="22"/>
  <c r="F39" i="22"/>
  <c r="O38" i="22"/>
  <c r="N38" i="22"/>
  <c r="M38" i="22"/>
  <c r="L38" i="22"/>
  <c r="K38" i="22"/>
  <c r="J38" i="22"/>
  <c r="I38" i="22"/>
  <c r="H38" i="22"/>
  <c r="G38" i="22"/>
  <c r="F38" i="22"/>
  <c r="O37" i="22"/>
  <c r="N37" i="22"/>
  <c r="M37" i="22"/>
  <c r="L37" i="22"/>
  <c r="K37" i="22"/>
  <c r="J37" i="22"/>
  <c r="I37" i="22"/>
  <c r="H37" i="22"/>
  <c r="G37" i="22"/>
  <c r="F37" i="22"/>
  <c r="O36" i="22"/>
  <c r="N36" i="22"/>
  <c r="M36" i="22"/>
  <c r="L36" i="22"/>
  <c r="K36" i="22"/>
  <c r="J36" i="22"/>
  <c r="I36" i="22"/>
  <c r="H36" i="22"/>
  <c r="G36" i="22"/>
  <c r="F36" i="22"/>
  <c r="O35" i="22"/>
  <c r="N35" i="22"/>
  <c r="M35" i="22"/>
  <c r="L35" i="22"/>
  <c r="K35" i="22"/>
  <c r="J35" i="22"/>
  <c r="I35" i="22"/>
  <c r="H35" i="22"/>
  <c r="G35" i="22"/>
  <c r="F35" i="22"/>
  <c r="O34" i="22"/>
  <c r="N34" i="22"/>
  <c r="M34" i="22"/>
  <c r="L34" i="22"/>
  <c r="K34" i="22"/>
  <c r="J34" i="22"/>
  <c r="I34" i="22"/>
  <c r="H34" i="22"/>
  <c r="G34" i="22"/>
  <c r="F34" i="22"/>
  <c r="O33" i="22"/>
  <c r="N33" i="22"/>
  <c r="M33" i="22"/>
  <c r="L33" i="22"/>
  <c r="K33" i="22"/>
  <c r="J33" i="22"/>
  <c r="I33" i="22"/>
  <c r="H33" i="22"/>
  <c r="G33" i="22"/>
  <c r="F33" i="22"/>
  <c r="O32" i="22"/>
  <c r="N32" i="22"/>
  <c r="M32" i="22"/>
  <c r="L32" i="22"/>
  <c r="K32" i="22"/>
  <c r="J32" i="22"/>
  <c r="I32" i="22"/>
  <c r="H32" i="22"/>
  <c r="G32" i="22"/>
  <c r="F32" i="22"/>
  <c r="O31" i="22"/>
  <c r="N31" i="22"/>
  <c r="M31" i="22"/>
  <c r="L31" i="22"/>
  <c r="K31" i="22"/>
  <c r="J31" i="22"/>
  <c r="I31" i="22"/>
  <c r="H31" i="22"/>
  <c r="G31" i="22"/>
  <c r="F31" i="22"/>
  <c r="O30" i="22"/>
  <c r="N30" i="22"/>
  <c r="M30" i="22"/>
  <c r="L30" i="22"/>
  <c r="K30" i="22"/>
  <c r="J30" i="22"/>
  <c r="I30" i="22"/>
  <c r="H30" i="22"/>
  <c r="G30" i="22"/>
  <c r="F30" i="22"/>
  <c r="O29" i="22"/>
  <c r="N29" i="22"/>
  <c r="M29" i="22"/>
  <c r="L29" i="22"/>
  <c r="K29" i="22"/>
  <c r="J29" i="22"/>
  <c r="I29" i="22"/>
  <c r="H29" i="22"/>
  <c r="G29" i="22"/>
  <c r="F29" i="22"/>
  <c r="O28" i="22"/>
  <c r="N28" i="22"/>
  <c r="M28" i="22"/>
  <c r="L28" i="22"/>
  <c r="K28" i="22"/>
  <c r="J28" i="22"/>
  <c r="I28" i="22"/>
  <c r="H28" i="22"/>
  <c r="G28" i="22"/>
  <c r="F28" i="22"/>
  <c r="O27" i="22"/>
  <c r="N27" i="22"/>
  <c r="M27" i="22"/>
  <c r="L27" i="22"/>
  <c r="K27" i="22"/>
  <c r="J27" i="22"/>
  <c r="I27" i="22"/>
  <c r="H27" i="22"/>
  <c r="G27" i="22"/>
  <c r="F27" i="22"/>
  <c r="O26" i="22"/>
  <c r="N26" i="22"/>
  <c r="M26" i="22"/>
  <c r="L26" i="22"/>
  <c r="K26" i="22"/>
  <c r="J26" i="22"/>
  <c r="I26" i="22"/>
  <c r="H26" i="22"/>
  <c r="G26" i="22"/>
  <c r="F26" i="22"/>
  <c r="O25" i="22"/>
  <c r="N25" i="22"/>
  <c r="M25" i="22"/>
  <c r="L25" i="22"/>
  <c r="K25" i="22"/>
  <c r="J25" i="22"/>
  <c r="I25" i="22"/>
  <c r="H25" i="22"/>
  <c r="G25" i="22"/>
  <c r="F25" i="22"/>
  <c r="O24" i="22"/>
  <c r="N24" i="22"/>
  <c r="M24" i="22"/>
  <c r="L24" i="22"/>
  <c r="K24" i="22"/>
  <c r="J24" i="22"/>
  <c r="I24" i="22"/>
  <c r="H24" i="22"/>
  <c r="G24" i="22"/>
  <c r="F24" i="22"/>
  <c r="O23" i="22"/>
  <c r="N23" i="22"/>
  <c r="M23" i="22"/>
  <c r="L23" i="22"/>
  <c r="K23" i="22"/>
  <c r="J23" i="22"/>
  <c r="I23" i="22"/>
  <c r="H23" i="22"/>
  <c r="G23" i="22"/>
  <c r="F23" i="22"/>
  <c r="O22" i="22"/>
  <c r="N22" i="22"/>
  <c r="M22" i="22"/>
  <c r="L22" i="22"/>
  <c r="K22" i="22"/>
  <c r="J22" i="22"/>
  <c r="I22" i="22"/>
  <c r="H22" i="22"/>
  <c r="G22" i="22"/>
  <c r="F22" i="22"/>
  <c r="O21" i="22"/>
  <c r="N21" i="22"/>
  <c r="M21" i="22"/>
  <c r="L21" i="22"/>
  <c r="K21" i="22"/>
  <c r="J21" i="22"/>
  <c r="I21" i="22"/>
  <c r="H21" i="22"/>
  <c r="G21" i="22"/>
  <c r="F21" i="22"/>
  <c r="AI20" i="22"/>
  <c r="AH20" i="22"/>
  <c r="O20" i="22"/>
  <c r="N20" i="22"/>
  <c r="M20" i="22"/>
  <c r="L20" i="22"/>
  <c r="K20" i="22"/>
  <c r="J20" i="22"/>
  <c r="I20" i="22"/>
  <c r="H20" i="22"/>
  <c r="G20" i="22"/>
  <c r="F20" i="22"/>
  <c r="AI19" i="22"/>
  <c r="AH19" i="22"/>
  <c r="O19" i="22"/>
  <c r="N19" i="22"/>
  <c r="M19" i="22"/>
  <c r="L19" i="22"/>
  <c r="K19" i="22"/>
  <c r="J19" i="22"/>
  <c r="I19" i="22"/>
  <c r="H19" i="22"/>
  <c r="G19" i="22"/>
  <c r="F19" i="22"/>
  <c r="AI18" i="22"/>
  <c r="AH18" i="22"/>
  <c r="O18" i="22"/>
  <c r="N18" i="22"/>
  <c r="M18" i="22"/>
  <c r="L18" i="22"/>
  <c r="K18" i="22"/>
  <c r="J18" i="22"/>
  <c r="I18" i="22"/>
  <c r="H18" i="22"/>
  <c r="G18" i="22"/>
  <c r="F18" i="22"/>
  <c r="AI17" i="22"/>
  <c r="AH17" i="22"/>
  <c r="O17" i="22"/>
  <c r="N17" i="22"/>
  <c r="M17" i="22"/>
  <c r="L17" i="22"/>
  <c r="K17" i="22"/>
  <c r="J17" i="22"/>
  <c r="I17" i="22"/>
  <c r="H17" i="22"/>
  <c r="G17" i="22"/>
  <c r="F17" i="22"/>
  <c r="AI16" i="22"/>
  <c r="AH16" i="22"/>
  <c r="O16" i="22"/>
  <c r="N16" i="22"/>
  <c r="M16" i="22"/>
  <c r="L16" i="22"/>
  <c r="K16" i="22"/>
  <c r="J16" i="22"/>
  <c r="I16" i="22"/>
  <c r="H16" i="22"/>
  <c r="G16" i="22"/>
  <c r="F16" i="22"/>
  <c r="AI15" i="22"/>
  <c r="AH15" i="22"/>
  <c r="O15" i="22"/>
  <c r="N15" i="22"/>
  <c r="M15" i="22"/>
  <c r="L15" i="22"/>
  <c r="K15" i="22"/>
  <c r="J15" i="22"/>
  <c r="I15" i="22"/>
  <c r="H15" i="22"/>
  <c r="G15" i="22"/>
  <c r="F15" i="22"/>
  <c r="AI14" i="22"/>
  <c r="AH14" i="22"/>
  <c r="O14" i="22"/>
  <c r="N14" i="22"/>
  <c r="M14" i="22"/>
  <c r="L14" i="22"/>
  <c r="K14" i="22"/>
  <c r="J14" i="22"/>
  <c r="I14" i="22"/>
  <c r="H14" i="22"/>
  <c r="G14" i="22"/>
  <c r="F14" i="22"/>
  <c r="AI13" i="22"/>
  <c r="AH13" i="22"/>
  <c r="O13" i="22"/>
  <c r="N13" i="22"/>
  <c r="M13" i="22"/>
  <c r="L13" i="22"/>
  <c r="K13" i="22"/>
  <c r="J13" i="22"/>
  <c r="I13" i="22"/>
  <c r="H13" i="22"/>
  <c r="G13" i="22"/>
  <c r="F13" i="22"/>
  <c r="AI12" i="22"/>
  <c r="AH12" i="22"/>
  <c r="O12" i="22"/>
  <c r="N12" i="22"/>
  <c r="M12" i="22"/>
  <c r="L12" i="22"/>
  <c r="K12" i="22"/>
  <c r="J12" i="22"/>
  <c r="I12" i="22"/>
  <c r="H12" i="22"/>
  <c r="G12" i="22"/>
  <c r="F12" i="22"/>
  <c r="AI11" i="22"/>
  <c r="AH11" i="22"/>
  <c r="O11" i="22"/>
  <c r="N11" i="22"/>
  <c r="M11" i="22"/>
  <c r="L11" i="22"/>
  <c r="K11" i="22"/>
  <c r="J11" i="22"/>
  <c r="I11" i="22"/>
  <c r="H11" i="22"/>
  <c r="G11" i="22"/>
  <c r="F11" i="22"/>
  <c r="O10" i="22"/>
  <c r="N10" i="22"/>
  <c r="M10" i="22"/>
  <c r="L10" i="22"/>
  <c r="K10" i="22"/>
  <c r="J10" i="22"/>
  <c r="I10" i="22"/>
  <c r="H10" i="22"/>
  <c r="G10" i="22"/>
  <c r="F10" i="22"/>
  <c r="B3" i="22"/>
  <c r="O59" i="18"/>
  <c r="N59" i="18"/>
  <c r="M59" i="18"/>
  <c r="L59" i="18"/>
  <c r="K59" i="18"/>
  <c r="J59" i="18"/>
  <c r="I59" i="18"/>
  <c r="H59" i="18"/>
  <c r="G59" i="18"/>
  <c r="F59" i="18"/>
  <c r="O58" i="18"/>
  <c r="N58" i="18"/>
  <c r="M58" i="18"/>
  <c r="L58" i="18"/>
  <c r="K58" i="18"/>
  <c r="J58" i="18"/>
  <c r="I58" i="18"/>
  <c r="H58" i="18"/>
  <c r="G58" i="18"/>
  <c r="F58" i="18"/>
  <c r="O57" i="18"/>
  <c r="N57" i="18"/>
  <c r="M57" i="18"/>
  <c r="L57" i="18"/>
  <c r="K57" i="18"/>
  <c r="J57" i="18"/>
  <c r="I57" i="18"/>
  <c r="H57" i="18"/>
  <c r="G57" i="18"/>
  <c r="F57" i="18"/>
  <c r="O56" i="18"/>
  <c r="N56" i="18"/>
  <c r="M56" i="18"/>
  <c r="L56" i="18"/>
  <c r="K56" i="18"/>
  <c r="J56" i="18"/>
  <c r="I56" i="18"/>
  <c r="H56" i="18"/>
  <c r="G56" i="18"/>
  <c r="F56" i="18"/>
  <c r="O55" i="18"/>
  <c r="N55" i="18"/>
  <c r="M55" i="18"/>
  <c r="L55" i="18"/>
  <c r="K55" i="18"/>
  <c r="J55" i="18"/>
  <c r="I55" i="18"/>
  <c r="H55" i="18"/>
  <c r="G55" i="18"/>
  <c r="F55" i="18"/>
  <c r="O54" i="18"/>
  <c r="N54" i="18"/>
  <c r="M54" i="18"/>
  <c r="L54" i="18"/>
  <c r="K54" i="18"/>
  <c r="J54" i="18"/>
  <c r="I54" i="18"/>
  <c r="H54" i="18"/>
  <c r="G54" i="18"/>
  <c r="F54" i="18"/>
  <c r="O53" i="18"/>
  <c r="N53" i="18"/>
  <c r="M53" i="18"/>
  <c r="L53" i="18"/>
  <c r="K53" i="18"/>
  <c r="J53" i="18"/>
  <c r="I53" i="18"/>
  <c r="H53" i="18"/>
  <c r="G53" i="18"/>
  <c r="F53" i="18"/>
  <c r="O52" i="18"/>
  <c r="N52" i="18"/>
  <c r="M52" i="18"/>
  <c r="L52" i="18"/>
  <c r="K52" i="18"/>
  <c r="J52" i="18"/>
  <c r="I52" i="18"/>
  <c r="H52" i="18"/>
  <c r="G52" i="18"/>
  <c r="F52" i="18"/>
  <c r="O51" i="18"/>
  <c r="N51" i="18"/>
  <c r="M51" i="18"/>
  <c r="L51" i="18"/>
  <c r="K51" i="18"/>
  <c r="J51" i="18"/>
  <c r="I51" i="18"/>
  <c r="H51" i="18"/>
  <c r="G51" i="18"/>
  <c r="F51" i="18"/>
  <c r="O50" i="18"/>
  <c r="N50" i="18"/>
  <c r="M50" i="18"/>
  <c r="L50" i="18"/>
  <c r="K50" i="18"/>
  <c r="J50" i="18"/>
  <c r="I50" i="18"/>
  <c r="H50" i="18"/>
  <c r="G50" i="18"/>
  <c r="F50" i="18"/>
  <c r="O49" i="18"/>
  <c r="N49" i="18"/>
  <c r="M49" i="18"/>
  <c r="L49" i="18"/>
  <c r="K49" i="18"/>
  <c r="J49" i="18"/>
  <c r="I49" i="18"/>
  <c r="H49" i="18"/>
  <c r="G49" i="18"/>
  <c r="F49" i="18"/>
  <c r="O48" i="18"/>
  <c r="N48" i="18"/>
  <c r="M48" i="18"/>
  <c r="L48" i="18"/>
  <c r="K48" i="18"/>
  <c r="J48" i="18"/>
  <c r="I48" i="18"/>
  <c r="H48" i="18"/>
  <c r="G48" i="18"/>
  <c r="F48" i="18"/>
  <c r="O47" i="18"/>
  <c r="N47" i="18"/>
  <c r="M47" i="18"/>
  <c r="L47" i="18"/>
  <c r="K47" i="18"/>
  <c r="J47" i="18"/>
  <c r="I47" i="18"/>
  <c r="H47" i="18"/>
  <c r="G47" i="18"/>
  <c r="F47" i="18"/>
  <c r="O46" i="18"/>
  <c r="N46" i="18"/>
  <c r="M46" i="18"/>
  <c r="L46" i="18"/>
  <c r="K46" i="18"/>
  <c r="J46" i="18"/>
  <c r="I46" i="18"/>
  <c r="H46" i="18"/>
  <c r="G46" i="18"/>
  <c r="F46" i="18"/>
  <c r="O45" i="18"/>
  <c r="N45" i="18"/>
  <c r="M45" i="18"/>
  <c r="L45" i="18"/>
  <c r="K45" i="18"/>
  <c r="J45" i="18"/>
  <c r="I45" i="18"/>
  <c r="H45" i="18"/>
  <c r="G45" i="18"/>
  <c r="F45" i="18"/>
  <c r="O44" i="18"/>
  <c r="N44" i="18"/>
  <c r="M44" i="18"/>
  <c r="L44" i="18"/>
  <c r="K44" i="18"/>
  <c r="J44" i="18"/>
  <c r="I44" i="18"/>
  <c r="H44" i="18"/>
  <c r="G44" i="18"/>
  <c r="F44" i="18"/>
  <c r="O43" i="18"/>
  <c r="N43" i="18"/>
  <c r="M43" i="18"/>
  <c r="L43" i="18"/>
  <c r="K43" i="18"/>
  <c r="J43" i="18"/>
  <c r="I43" i="18"/>
  <c r="H43" i="18"/>
  <c r="G43" i="18"/>
  <c r="F43" i="18"/>
  <c r="O42" i="18"/>
  <c r="N42" i="18"/>
  <c r="M42" i="18"/>
  <c r="L42" i="18"/>
  <c r="K42" i="18"/>
  <c r="J42" i="18"/>
  <c r="I42" i="18"/>
  <c r="H42" i="18"/>
  <c r="G42" i="18"/>
  <c r="F42" i="18"/>
  <c r="O41" i="18"/>
  <c r="N41" i="18"/>
  <c r="M41" i="18"/>
  <c r="L41" i="18"/>
  <c r="K41" i="18"/>
  <c r="J41" i="18"/>
  <c r="I41" i="18"/>
  <c r="H41" i="18"/>
  <c r="G41" i="18"/>
  <c r="F41" i="18"/>
  <c r="O40" i="18"/>
  <c r="N40" i="18"/>
  <c r="M40" i="18"/>
  <c r="L40" i="18"/>
  <c r="K40" i="18"/>
  <c r="J40" i="18"/>
  <c r="I40" i="18"/>
  <c r="H40" i="18"/>
  <c r="G40" i="18"/>
  <c r="F40" i="18"/>
  <c r="O39" i="18"/>
  <c r="N39" i="18"/>
  <c r="M39" i="18"/>
  <c r="L39" i="18"/>
  <c r="K39" i="18"/>
  <c r="J39" i="18"/>
  <c r="I39" i="18"/>
  <c r="H39" i="18"/>
  <c r="G39" i="18"/>
  <c r="F39" i="18"/>
  <c r="O38" i="18"/>
  <c r="N38" i="18"/>
  <c r="M38" i="18"/>
  <c r="L38" i="18"/>
  <c r="K38" i="18"/>
  <c r="J38" i="18"/>
  <c r="I38" i="18"/>
  <c r="H38" i="18"/>
  <c r="G38" i="18"/>
  <c r="F38" i="18"/>
  <c r="O37" i="18"/>
  <c r="N37" i="18"/>
  <c r="M37" i="18"/>
  <c r="L37" i="18"/>
  <c r="K37" i="18"/>
  <c r="J37" i="18"/>
  <c r="I37" i="18"/>
  <c r="H37" i="18"/>
  <c r="G37" i="18"/>
  <c r="F37" i="18"/>
  <c r="O36" i="18"/>
  <c r="N36" i="18"/>
  <c r="M36" i="18"/>
  <c r="L36" i="18"/>
  <c r="K36" i="18"/>
  <c r="J36" i="18"/>
  <c r="I36" i="18"/>
  <c r="H36" i="18"/>
  <c r="G36" i="18"/>
  <c r="F36" i="18"/>
  <c r="O35" i="18"/>
  <c r="N35" i="18"/>
  <c r="M35" i="18"/>
  <c r="L35" i="18"/>
  <c r="K35" i="18"/>
  <c r="J35" i="18"/>
  <c r="I35" i="18"/>
  <c r="H35" i="18"/>
  <c r="G35" i="18"/>
  <c r="F35" i="18"/>
  <c r="O34" i="18"/>
  <c r="N34" i="18"/>
  <c r="M34" i="18"/>
  <c r="L34" i="18"/>
  <c r="K34" i="18"/>
  <c r="J34" i="18"/>
  <c r="I34" i="18"/>
  <c r="H34" i="18"/>
  <c r="G34" i="18"/>
  <c r="F34" i="18"/>
  <c r="O33" i="18"/>
  <c r="N33" i="18"/>
  <c r="M33" i="18"/>
  <c r="L33" i="18"/>
  <c r="K33" i="18"/>
  <c r="J33" i="18"/>
  <c r="I33" i="18"/>
  <c r="H33" i="18"/>
  <c r="G33" i="18"/>
  <c r="F33" i="18"/>
  <c r="O32" i="18"/>
  <c r="N32" i="18"/>
  <c r="M32" i="18"/>
  <c r="L32" i="18"/>
  <c r="K32" i="18"/>
  <c r="J32" i="18"/>
  <c r="I32" i="18"/>
  <c r="H32" i="18"/>
  <c r="G32" i="18"/>
  <c r="F32" i="18"/>
  <c r="O31" i="18"/>
  <c r="N31" i="18"/>
  <c r="M31" i="18"/>
  <c r="L31" i="18"/>
  <c r="K31" i="18"/>
  <c r="J31" i="18"/>
  <c r="I31" i="18"/>
  <c r="H31" i="18"/>
  <c r="G31" i="18"/>
  <c r="F31" i="18"/>
  <c r="O30" i="18"/>
  <c r="N30" i="18"/>
  <c r="M30" i="18"/>
  <c r="L30" i="18"/>
  <c r="K30" i="18"/>
  <c r="J30" i="18"/>
  <c r="I30" i="18"/>
  <c r="H30" i="18"/>
  <c r="G30" i="18"/>
  <c r="F30" i="18"/>
  <c r="O29" i="18"/>
  <c r="N29" i="18"/>
  <c r="M29" i="18"/>
  <c r="L29" i="18"/>
  <c r="K29" i="18"/>
  <c r="J29" i="18"/>
  <c r="I29" i="18"/>
  <c r="H29" i="18"/>
  <c r="G29" i="18"/>
  <c r="F29" i="18"/>
  <c r="O28" i="18"/>
  <c r="N28" i="18"/>
  <c r="M28" i="18"/>
  <c r="L28" i="18"/>
  <c r="K28" i="18"/>
  <c r="J28" i="18"/>
  <c r="I28" i="18"/>
  <c r="H28" i="18"/>
  <c r="G28" i="18"/>
  <c r="F28" i="18"/>
  <c r="O27" i="18"/>
  <c r="N27" i="18"/>
  <c r="M27" i="18"/>
  <c r="L27" i="18"/>
  <c r="K27" i="18"/>
  <c r="J27" i="18"/>
  <c r="I27" i="18"/>
  <c r="H27" i="18"/>
  <c r="G27" i="18"/>
  <c r="F27" i="18"/>
  <c r="O26" i="18"/>
  <c r="N26" i="18"/>
  <c r="M26" i="18"/>
  <c r="L26" i="18"/>
  <c r="K26" i="18"/>
  <c r="J26" i="18"/>
  <c r="I26" i="18"/>
  <c r="H26" i="18"/>
  <c r="G26" i="18"/>
  <c r="F26" i="18"/>
  <c r="O25" i="18"/>
  <c r="N25" i="18"/>
  <c r="M25" i="18"/>
  <c r="L25" i="18"/>
  <c r="K25" i="18"/>
  <c r="J25" i="18"/>
  <c r="I25" i="18"/>
  <c r="H25" i="18"/>
  <c r="G25" i="18"/>
  <c r="F25" i="18"/>
  <c r="O24" i="18"/>
  <c r="N24" i="18"/>
  <c r="M24" i="18"/>
  <c r="L24" i="18"/>
  <c r="K24" i="18"/>
  <c r="J24" i="18"/>
  <c r="I24" i="18"/>
  <c r="H24" i="18"/>
  <c r="G24" i="18"/>
  <c r="F24" i="18"/>
  <c r="O23" i="18"/>
  <c r="N23" i="18"/>
  <c r="M23" i="18"/>
  <c r="L23" i="18"/>
  <c r="K23" i="18"/>
  <c r="J23" i="18"/>
  <c r="I23" i="18"/>
  <c r="H23" i="18"/>
  <c r="G23" i="18"/>
  <c r="F23" i="18"/>
  <c r="O22" i="18"/>
  <c r="N22" i="18"/>
  <c r="M22" i="18"/>
  <c r="L22" i="18"/>
  <c r="K22" i="18"/>
  <c r="J22" i="18"/>
  <c r="I22" i="18"/>
  <c r="H22" i="18"/>
  <c r="G22" i="18"/>
  <c r="F22" i="18"/>
  <c r="O21" i="18"/>
  <c r="N21" i="18"/>
  <c r="M21" i="18"/>
  <c r="L21" i="18"/>
  <c r="K21" i="18"/>
  <c r="J21" i="18"/>
  <c r="I21" i="18"/>
  <c r="H21" i="18"/>
  <c r="G21" i="18"/>
  <c r="F21" i="18"/>
  <c r="AI20" i="18"/>
  <c r="AH20" i="18"/>
  <c r="O20" i="18"/>
  <c r="N20" i="18"/>
  <c r="M20" i="18"/>
  <c r="L20" i="18"/>
  <c r="K20" i="18"/>
  <c r="J20" i="18"/>
  <c r="I20" i="18"/>
  <c r="H20" i="18"/>
  <c r="G20" i="18"/>
  <c r="F20" i="18"/>
  <c r="AI19" i="18"/>
  <c r="AH19" i="18"/>
  <c r="O19" i="18"/>
  <c r="N19" i="18"/>
  <c r="M19" i="18"/>
  <c r="L19" i="18"/>
  <c r="K19" i="18"/>
  <c r="J19" i="18"/>
  <c r="I19" i="18"/>
  <c r="H19" i="18"/>
  <c r="G19" i="18"/>
  <c r="F19" i="18"/>
  <c r="AI18" i="18"/>
  <c r="AH18" i="18"/>
  <c r="O18" i="18"/>
  <c r="N18" i="18"/>
  <c r="M18" i="18"/>
  <c r="L18" i="18"/>
  <c r="K18" i="18"/>
  <c r="J18" i="18"/>
  <c r="I18" i="18"/>
  <c r="H18" i="18"/>
  <c r="G18" i="18"/>
  <c r="F18" i="18"/>
  <c r="AI17" i="18"/>
  <c r="AH17" i="18"/>
  <c r="O17" i="18"/>
  <c r="N17" i="18"/>
  <c r="M17" i="18"/>
  <c r="L17" i="18"/>
  <c r="K17" i="18"/>
  <c r="J17" i="18"/>
  <c r="I17" i="18"/>
  <c r="H17" i="18"/>
  <c r="G17" i="18"/>
  <c r="F17" i="18"/>
  <c r="AI16" i="18"/>
  <c r="AH16" i="18"/>
  <c r="O16" i="18"/>
  <c r="N16" i="18"/>
  <c r="M16" i="18"/>
  <c r="L16" i="18"/>
  <c r="K16" i="18"/>
  <c r="J16" i="18"/>
  <c r="I16" i="18"/>
  <c r="H16" i="18"/>
  <c r="G16" i="18"/>
  <c r="F16" i="18"/>
  <c r="AI15" i="18"/>
  <c r="AH15" i="18"/>
  <c r="O15" i="18"/>
  <c r="N15" i="18"/>
  <c r="M15" i="18"/>
  <c r="L15" i="18"/>
  <c r="K15" i="18"/>
  <c r="J15" i="18"/>
  <c r="I15" i="18"/>
  <c r="H15" i="18"/>
  <c r="G15" i="18"/>
  <c r="F15" i="18"/>
  <c r="AI14" i="18"/>
  <c r="AH14" i="18"/>
  <c r="O14" i="18"/>
  <c r="N14" i="18"/>
  <c r="M14" i="18"/>
  <c r="L14" i="18"/>
  <c r="K14" i="18"/>
  <c r="J14" i="18"/>
  <c r="I14" i="18"/>
  <c r="H14" i="18"/>
  <c r="G14" i="18"/>
  <c r="F14" i="18"/>
  <c r="AI13" i="18"/>
  <c r="AH13" i="18"/>
  <c r="O13" i="18"/>
  <c r="N13" i="18"/>
  <c r="M13" i="18"/>
  <c r="L13" i="18"/>
  <c r="K13" i="18"/>
  <c r="J13" i="18"/>
  <c r="I13" i="18"/>
  <c r="H13" i="18"/>
  <c r="G13" i="18"/>
  <c r="F13" i="18"/>
  <c r="AI12" i="18"/>
  <c r="AH12" i="18"/>
  <c r="O12" i="18"/>
  <c r="N12" i="18"/>
  <c r="M12" i="18"/>
  <c r="L12" i="18"/>
  <c r="K12" i="18"/>
  <c r="J12" i="18"/>
  <c r="I12" i="18"/>
  <c r="H12" i="18"/>
  <c r="G12" i="18"/>
  <c r="F12" i="18"/>
  <c r="AI11" i="18"/>
  <c r="AH11" i="18"/>
  <c r="O11" i="18"/>
  <c r="N11" i="18"/>
  <c r="M11" i="18"/>
  <c r="L11" i="18"/>
  <c r="K11" i="18"/>
  <c r="J11" i="18"/>
  <c r="I11" i="18"/>
  <c r="H11" i="18"/>
  <c r="G11" i="18"/>
  <c r="F11" i="18"/>
  <c r="O10" i="18"/>
  <c r="N10" i="18"/>
  <c r="M10" i="18"/>
  <c r="L10" i="18"/>
  <c r="K10" i="18"/>
  <c r="J10" i="18"/>
  <c r="I10" i="18"/>
  <c r="H10" i="18"/>
  <c r="G10" i="18"/>
  <c r="F10" i="18"/>
  <c r="B3" i="18"/>
  <c r="R2" i="27" l="1"/>
  <c r="Z9" i="27" s="1"/>
  <c r="S45" i="26"/>
  <c r="U45" i="26"/>
  <c r="R53" i="26"/>
  <c r="T53" i="26"/>
  <c r="S35" i="26"/>
  <c r="U35" i="26"/>
  <c r="V52" i="26"/>
  <c r="W52" i="26" s="1"/>
  <c r="Q52" i="26"/>
  <c r="P52" i="26"/>
  <c r="U53" i="26"/>
  <c r="S53" i="26"/>
  <c r="T48" i="26"/>
  <c r="R48" i="26"/>
  <c r="U47" i="26"/>
  <c r="S47" i="26"/>
  <c r="R39" i="26"/>
  <c r="T39" i="26"/>
  <c r="U49" i="26"/>
  <c r="S49" i="26"/>
  <c r="U48" i="26"/>
  <c r="S48" i="26"/>
  <c r="S39" i="26"/>
  <c r="U39" i="26"/>
  <c r="R49" i="26"/>
  <c r="T49" i="26"/>
  <c r="U51" i="26"/>
  <c r="S51" i="26"/>
  <c r="T46" i="26"/>
  <c r="R46" i="26"/>
  <c r="R37" i="26"/>
  <c r="T37" i="26"/>
  <c r="R45" i="26"/>
  <c r="T45" i="26"/>
  <c r="R35" i="26"/>
  <c r="T35" i="26"/>
  <c r="R51" i="26"/>
  <c r="T51" i="26"/>
  <c r="V50" i="26"/>
  <c r="W50" i="26" s="1"/>
  <c r="Q50" i="26"/>
  <c r="P50" i="26"/>
  <c r="U46" i="26"/>
  <c r="S46" i="26"/>
  <c r="U37" i="26"/>
  <c r="S37" i="26"/>
  <c r="V54" i="26"/>
  <c r="W54" i="26" s="1"/>
  <c r="Q54" i="26"/>
  <c r="P54" i="26"/>
  <c r="R47" i="26"/>
  <c r="T47" i="26"/>
  <c r="U24" i="23"/>
  <c r="U36" i="23"/>
  <c r="U56" i="23"/>
  <c r="U40" i="23"/>
  <c r="P67" i="23"/>
  <c r="U52" i="23"/>
  <c r="T19" i="23"/>
  <c r="S16" i="23"/>
  <c r="R57" i="23"/>
  <c r="S12" i="23"/>
  <c r="U44" i="23"/>
  <c r="T45" i="23"/>
  <c r="U59" i="23"/>
  <c r="T41" i="23"/>
  <c r="T25" i="23"/>
  <c r="R29" i="23"/>
  <c r="T21" i="23"/>
  <c r="S41" i="23"/>
  <c r="R50" i="23"/>
  <c r="S49" i="23"/>
  <c r="U55" i="23"/>
  <c r="S28" i="23"/>
  <c r="S53" i="23"/>
  <c r="T33" i="23"/>
  <c r="U37" i="23"/>
  <c r="S13" i="23"/>
  <c r="U47" i="23"/>
  <c r="S19" i="23"/>
  <c r="R15" i="23"/>
  <c r="U32" i="23"/>
  <c r="S17" i="23"/>
  <c r="T13" i="23"/>
  <c r="R22" i="23"/>
  <c r="T54" i="23"/>
  <c r="T11" i="23"/>
  <c r="R37" i="23"/>
  <c r="R34" i="23"/>
  <c r="S35" i="23"/>
  <c r="R53" i="23"/>
  <c r="U51" i="23"/>
  <c r="S48" i="23"/>
  <c r="R56" i="23"/>
  <c r="S21" i="23"/>
  <c r="U20" i="23"/>
  <c r="S43" i="23"/>
  <c r="R38" i="23"/>
  <c r="T30" i="23"/>
  <c r="U18" i="23"/>
  <c r="S15" i="23"/>
  <c r="R49" i="23"/>
  <c r="R26" i="23"/>
  <c r="S33" i="23"/>
  <c r="R42" i="23"/>
  <c r="U10" i="23"/>
  <c r="U39" i="23"/>
  <c r="U57" i="23"/>
  <c r="U25" i="23"/>
  <c r="T46" i="23"/>
  <c r="S45" i="23"/>
  <c r="S29" i="23"/>
  <c r="T17" i="23"/>
  <c r="R58" i="23"/>
  <c r="S11" i="23"/>
  <c r="R52" i="23"/>
  <c r="T52" i="23"/>
  <c r="P70" i="23"/>
  <c r="R10" i="23"/>
  <c r="P69" i="23"/>
  <c r="T10" i="23"/>
  <c r="P68" i="23"/>
  <c r="P65" i="23"/>
  <c r="P62" i="23"/>
  <c r="T20" i="23"/>
  <c r="R20" i="23"/>
  <c r="U54" i="23"/>
  <c r="S54" i="23"/>
  <c r="U30" i="23"/>
  <c r="S30" i="23"/>
  <c r="R24" i="23"/>
  <c r="T24" i="23"/>
  <c r="R48" i="23"/>
  <c r="T48" i="23"/>
  <c r="U31" i="23"/>
  <c r="S31" i="23"/>
  <c r="T51" i="23"/>
  <c r="R51" i="23"/>
  <c r="T35" i="23"/>
  <c r="R35" i="23"/>
  <c r="T18" i="23"/>
  <c r="R18" i="23"/>
  <c r="U50" i="23"/>
  <c r="S50" i="23"/>
  <c r="U26" i="23"/>
  <c r="S26" i="23"/>
  <c r="T39" i="23"/>
  <c r="R39" i="23"/>
  <c r="R44" i="23"/>
  <c r="T44" i="23"/>
  <c r="S27" i="23"/>
  <c r="U27" i="23"/>
  <c r="T16" i="23"/>
  <c r="R16" i="23"/>
  <c r="U46" i="23"/>
  <c r="S46" i="23"/>
  <c r="U22" i="23"/>
  <c r="S22" i="23"/>
  <c r="U58" i="23"/>
  <c r="S58" i="23"/>
  <c r="R40" i="23"/>
  <c r="T40" i="23"/>
  <c r="U23" i="23"/>
  <c r="S23" i="23"/>
  <c r="T47" i="23"/>
  <c r="R47" i="23"/>
  <c r="T31" i="23"/>
  <c r="R31" i="23"/>
  <c r="T14" i="23"/>
  <c r="R14" i="23"/>
  <c r="U42" i="23"/>
  <c r="S42" i="23"/>
  <c r="R36" i="23"/>
  <c r="T36" i="23"/>
  <c r="S14" i="23"/>
  <c r="U14" i="23"/>
  <c r="T12" i="23"/>
  <c r="R12" i="23"/>
  <c r="T55" i="23"/>
  <c r="R55" i="23"/>
  <c r="R32" i="23"/>
  <c r="T32" i="23"/>
  <c r="T59" i="23"/>
  <c r="R59" i="23"/>
  <c r="T43" i="23"/>
  <c r="R43" i="23"/>
  <c r="T27" i="23"/>
  <c r="R27" i="23"/>
  <c r="U38" i="23"/>
  <c r="S38" i="23"/>
  <c r="T23" i="23"/>
  <c r="R23" i="23"/>
  <c r="R28" i="23"/>
  <c r="T28" i="23"/>
  <c r="U34" i="23"/>
  <c r="S34" i="23"/>
  <c r="Q10" i="22"/>
  <c r="U10" i="22" s="1"/>
  <c r="V21" i="22"/>
  <c r="W21" i="22" s="1"/>
  <c r="V37" i="22"/>
  <c r="W37" i="22" s="1"/>
  <c r="V41" i="22"/>
  <c r="W41" i="22" s="1"/>
  <c r="V45" i="22"/>
  <c r="W45" i="22" s="1"/>
  <c r="V49" i="22"/>
  <c r="W49" i="22" s="1"/>
  <c r="V11" i="22"/>
  <c r="W11" i="22" s="1"/>
  <c r="V19" i="22"/>
  <c r="W19" i="22" s="1"/>
  <c r="V29" i="22"/>
  <c r="W29" i="22" s="1"/>
  <c r="V15" i="22"/>
  <c r="W15" i="22" s="1"/>
  <c r="V25" i="22"/>
  <c r="W25" i="22" s="1"/>
  <c r="V13" i="22"/>
  <c r="W13" i="22" s="1"/>
  <c r="P11" i="22"/>
  <c r="V33" i="22"/>
  <c r="W33" i="22" s="1"/>
  <c r="Q59" i="22"/>
  <c r="S59" i="22" s="1"/>
  <c r="V58" i="22"/>
  <c r="W58" i="22" s="1"/>
  <c r="V57" i="22"/>
  <c r="W57" i="22" s="1"/>
  <c r="Q57" i="22"/>
  <c r="U57" i="22" s="1"/>
  <c r="P57" i="22"/>
  <c r="Q56" i="22"/>
  <c r="U56" i="22" s="1"/>
  <c r="Q55" i="22"/>
  <c r="S55" i="22" s="1"/>
  <c r="Q54" i="22"/>
  <c r="U54" i="22" s="1"/>
  <c r="V53" i="22"/>
  <c r="W53" i="22" s="1"/>
  <c r="Q53" i="22"/>
  <c r="U53" i="22" s="1"/>
  <c r="P53" i="22"/>
  <c r="Q52" i="22"/>
  <c r="U52" i="22" s="1"/>
  <c r="Q51" i="22"/>
  <c r="U51" i="22" s="1"/>
  <c r="V50" i="22"/>
  <c r="W50" i="22" s="1"/>
  <c r="Q49" i="22"/>
  <c r="S49" i="22" s="1"/>
  <c r="P45" i="22"/>
  <c r="Q47" i="22"/>
  <c r="S47" i="22" s="1"/>
  <c r="V46" i="22"/>
  <c r="W46" i="22" s="1"/>
  <c r="Q48" i="22"/>
  <c r="U48" i="22" s="1"/>
  <c r="P41" i="22"/>
  <c r="V42" i="22"/>
  <c r="W42" i="22" s="1"/>
  <c r="Q43" i="22"/>
  <c r="S43" i="22" s="1"/>
  <c r="Q40" i="22"/>
  <c r="U40" i="22" s="1"/>
  <c r="Q44" i="22"/>
  <c r="U44" i="22" s="1"/>
  <c r="P37" i="22"/>
  <c r="Q38" i="22"/>
  <c r="U38" i="22" s="1"/>
  <c r="Q35" i="22"/>
  <c r="S35" i="22" s="1"/>
  <c r="Q39" i="22"/>
  <c r="U39" i="22" s="1"/>
  <c r="Q36" i="22"/>
  <c r="U36" i="22" s="1"/>
  <c r="Q30" i="22"/>
  <c r="U30" i="22" s="1"/>
  <c r="P33" i="22"/>
  <c r="V34" i="22"/>
  <c r="W34" i="22" s="1"/>
  <c r="Q31" i="22"/>
  <c r="U31" i="22" s="1"/>
  <c r="Q32" i="22"/>
  <c r="U32" i="22" s="1"/>
  <c r="P25" i="22"/>
  <c r="V26" i="22"/>
  <c r="W26" i="22" s="1"/>
  <c r="P29" i="22"/>
  <c r="Q27" i="22"/>
  <c r="S27" i="22" s="1"/>
  <c r="Q28" i="22"/>
  <c r="U28" i="22" s="1"/>
  <c r="V17" i="22"/>
  <c r="W17" i="22" s="1"/>
  <c r="P21" i="22"/>
  <c r="V22" i="22"/>
  <c r="W22" i="22" s="1"/>
  <c r="Q20" i="22"/>
  <c r="U20" i="22" s="1"/>
  <c r="Q23" i="22"/>
  <c r="U23" i="22" s="1"/>
  <c r="Q24" i="22"/>
  <c r="U24" i="22" s="1"/>
  <c r="P19" i="22"/>
  <c r="V18" i="22"/>
  <c r="W18" i="22" s="1"/>
  <c r="Q18" i="22"/>
  <c r="S18" i="22" s="1"/>
  <c r="P17" i="22"/>
  <c r="R17" i="22" s="1"/>
  <c r="Q16" i="22"/>
  <c r="U16" i="22" s="1"/>
  <c r="Q15" i="22"/>
  <c r="S15" i="22" s="1"/>
  <c r="Q14" i="22"/>
  <c r="S14" i="22" s="1"/>
  <c r="Q13" i="22"/>
  <c r="U13" i="22" s="1"/>
  <c r="Q12" i="22"/>
  <c r="S12" i="22" s="1"/>
  <c r="P15" i="22"/>
  <c r="R15" i="22" s="1"/>
  <c r="P49" i="22"/>
  <c r="R49" i="22" s="1"/>
  <c r="Q11" i="22"/>
  <c r="Q17" i="22"/>
  <c r="Q21" i="22"/>
  <c r="Q25" i="22"/>
  <c r="Q29" i="22"/>
  <c r="Q33" i="22"/>
  <c r="Q37" i="22"/>
  <c r="Q41" i="22"/>
  <c r="Q45" i="22"/>
  <c r="V30" i="22"/>
  <c r="W30" i="22" s="1"/>
  <c r="V38" i="22"/>
  <c r="W38" i="22" s="1"/>
  <c r="V54" i="22"/>
  <c r="W54" i="22" s="1"/>
  <c r="Q19" i="22"/>
  <c r="V16" i="22"/>
  <c r="W16" i="22" s="1"/>
  <c r="V20" i="22"/>
  <c r="W20" i="22" s="1"/>
  <c r="P22" i="22"/>
  <c r="R22" i="22" s="1"/>
  <c r="V23" i="22"/>
  <c r="W23" i="22" s="1"/>
  <c r="P26" i="22"/>
  <c r="R26" i="22" s="1"/>
  <c r="V27" i="22"/>
  <c r="W27" i="22" s="1"/>
  <c r="P30" i="22"/>
  <c r="R30" i="22" s="1"/>
  <c r="V31" i="22"/>
  <c r="W31" i="22" s="1"/>
  <c r="P34" i="22"/>
  <c r="R34" i="22" s="1"/>
  <c r="V35" i="22"/>
  <c r="W35" i="22" s="1"/>
  <c r="P38" i="22"/>
  <c r="R38" i="22" s="1"/>
  <c r="V39" i="22"/>
  <c r="W39" i="22" s="1"/>
  <c r="P42" i="22"/>
  <c r="R42" i="22" s="1"/>
  <c r="V43" i="22"/>
  <c r="W43" i="22" s="1"/>
  <c r="P46" i="22"/>
  <c r="R46" i="22" s="1"/>
  <c r="V47" i="22"/>
  <c r="W47" i="22" s="1"/>
  <c r="P50" i="22"/>
  <c r="R50" i="22" s="1"/>
  <c r="V51" i="22"/>
  <c r="W51" i="22" s="1"/>
  <c r="P54" i="22"/>
  <c r="R54" i="22" s="1"/>
  <c r="V55" i="22"/>
  <c r="W55" i="22" s="1"/>
  <c r="P58" i="22"/>
  <c r="R58" i="22" s="1"/>
  <c r="V59" i="22"/>
  <c r="W59" i="22" s="1"/>
  <c r="P13" i="22"/>
  <c r="R13" i="22" s="1"/>
  <c r="V12" i="22"/>
  <c r="W12" i="22" s="1"/>
  <c r="Q22" i="22"/>
  <c r="Q26" i="22"/>
  <c r="Q34" i="22"/>
  <c r="Q42" i="22"/>
  <c r="Q46" i="22"/>
  <c r="Q50" i="22"/>
  <c r="Q58" i="22"/>
  <c r="V14" i="22"/>
  <c r="W14" i="22" s="1"/>
  <c r="V10" i="22"/>
  <c r="W10" i="22" s="1"/>
  <c r="P12" i="22"/>
  <c r="R12" i="22" s="1"/>
  <c r="P14" i="22"/>
  <c r="R14" i="22" s="1"/>
  <c r="P16" i="22"/>
  <c r="R16" i="22" s="1"/>
  <c r="P18" i="22"/>
  <c r="R18" i="22" s="1"/>
  <c r="P20" i="22"/>
  <c r="R20" i="22" s="1"/>
  <c r="P23" i="22"/>
  <c r="R23" i="22" s="1"/>
  <c r="V24" i="22"/>
  <c r="W24" i="22" s="1"/>
  <c r="P27" i="22"/>
  <c r="R27" i="22" s="1"/>
  <c r="V28" i="22"/>
  <c r="W28" i="22" s="1"/>
  <c r="P31" i="22"/>
  <c r="R31" i="22" s="1"/>
  <c r="V32" i="22"/>
  <c r="W32" i="22" s="1"/>
  <c r="P35" i="22"/>
  <c r="R35" i="22" s="1"/>
  <c r="V36" i="22"/>
  <c r="W36" i="22" s="1"/>
  <c r="P39" i="22"/>
  <c r="R39" i="22" s="1"/>
  <c r="V40" i="22"/>
  <c r="W40" i="22" s="1"/>
  <c r="P43" i="22"/>
  <c r="R43" i="22" s="1"/>
  <c r="V44" i="22"/>
  <c r="W44" i="22" s="1"/>
  <c r="P47" i="22"/>
  <c r="R47" i="22" s="1"/>
  <c r="V48" i="22"/>
  <c r="W48" i="22" s="1"/>
  <c r="P51" i="22"/>
  <c r="R51" i="22" s="1"/>
  <c r="V52" i="22"/>
  <c r="W52" i="22" s="1"/>
  <c r="P55" i="22"/>
  <c r="R55" i="22" s="1"/>
  <c r="V56" i="22"/>
  <c r="W56" i="22" s="1"/>
  <c r="P59" i="22"/>
  <c r="R59" i="22" s="1"/>
  <c r="P10" i="22"/>
  <c r="P24" i="22"/>
  <c r="R24" i="22" s="1"/>
  <c r="P28" i="22"/>
  <c r="R28" i="22" s="1"/>
  <c r="P32" i="22"/>
  <c r="R32" i="22" s="1"/>
  <c r="P36" i="22"/>
  <c r="R36" i="22" s="1"/>
  <c r="P40" i="22"/>
  <c r="R40" i="22" s="1"/>
  <c r="P44" i="22"/>
  <c r="R44" i="22" s="1"/>
  <c r="P48" i="22"/>
  <c r="R48" i="22" s="1"/>
  <c r="P52" i="22"/>
  <c r="R52" i="22" s="1"/>
  <c r="P56" i="22"/>
  <c r="R56" i="22" s="1"/>
  <c r="Q52" i="18"/>
  <c r="S52" i="18" s="1"/>
  <c r="Q55" i="18"/>
  <c r="S55" i="18" s="1"/>
  <c r="Q56" i="18"/>
  <c r="S56" i="18" s="1"/>
  <c r="Q59" i="18"/>
  <c r="U59" i="18" s="1"/>
  <c r="Q49" i="18"/>
  <c r="S49" i="18" s="1"/>
  <c r="V14" i="18"/>
  <c r="W14" i="18" s="1"/>
  <c r="Q35" i="18"/>
  <c r="U35" i="18" s="1"/>
  <c r="Q38" i="18"/>
  <c r="U38" i="18" s="1"/>
  <c r="V12" i="18"/>
  <c r="W12" i="18" s="1"/>
  <c r="V16" i="18"/>
  <c r="W16" i="18" s="1"/>
  <c r="V27" i="18"/>
  <c r="W27" i="18" s="1"/>
  <c r="Q53" i="18"/>
  <c r="U53" i="18" s="1"/>
  <c r="Q57" i="18"/>
  <c r="U57" i="18" s="1"/>
  <c r="P12" i="18"/>
  <c r="R12" i="18" s="1"/>
  <c r="P14" i="18"/>
  <c r="R14" i="18" s="1"/>
  <c r="Q14" i="18"/>
  <c r="U14" i="18" s="1"/>
  <c r="V39" i="18"/>
  <c r="W39" i="18" s="1"/>
  <c r="Q50" i="18"/>
  <c r="U50" i="18" s="1"/>
  <c r="P23" i="18"/>
  <c r="R23" i="18" s="1"/>
  <c r="V28" i="18"/>
  <c r="W28" i="18" s="1"/>
  <c r="V32" i="18"/>
  <c r="W32" i="18" s="1"/>
  <c r="P35" i="18"/>
  <c r="R35" i="18" s="1"/>
  <c r="V43" i="18"/>
  <c r="W43" i="18" s="1"/>
  <c r="V47" i="18"/>
  <c r="W47" i="18" s="1"/>
  <c r="Q54" i="18"/>
  <c r="S54" i="18" s="1"/>
  <c r="Q58" i="18"/>
  <c r="U58" i="18" s="1"/>
  <c r="V35" i="18"/>
  <c r="W35" i="18" s="1"/>
  <c r="Q42" i="18"/>
  <c r="S42" i="18" s="1"/>
  <c r="P16" i="18"/>
  <c r="T16" i="18" s="1"/>
  <c r="P20" i="18"/>
  <c r="R20" i="18" s="1"/>
  <c r="P31" i="18"/>
  <c r="R31" i="18" s="1"/>
  <c r="Q11" i="18"/>
  <c r="S11" i="18" s="1"/>
  <c r="Q13" i="18"/>
  <c r="U13" i="18" s="1"/>
  <c r="Q16" i="18"/>
  <c r="U16" i="18" s="1"/>
  <c r="Q18" i="18"/>
  <c r="S18" i="18" s="1"/>
  <c r="Q20" i="18"/>
  <c r="S20" i="18" s="1"/>
  <c r="Q23" i="18"/>
  <c r="U23" i="18" s="1"/>
  <c r="P24" i="18"/>
  <c r="R24" i="18" s="1"/>
  <c r="Q27" i="18"/>
  <c r="S27" i="18" s="1"/>
  <c r="Q28" i="18"/>
  <c r="U28" i="18" s="1"/>
  <c r="Q31" i="18"/>
  <c r="U31" i="18" s="1"/>
  <c r="Q32" i="18"/>
  <c r="U32" i="18" s="1"/>
  <c r="V36" i="18"/>
  <c r="W36" i="18" s="1"/>
  <c r="P39" i="18"/>
  <c r="T39" i="18" s="1"/>
  <c r="Q39" i="18"/>
  <c r="U39" i="18" s="1"/>
  <c r="P50" i="18"/>
  <c r="R50" i="18" s="1"/>
  <c r="V51" i="18"/>
  <c r="W51" i="18" s="1"/>
  <c r="V18" i="18"/>
  <c r="W18" i="18" s="1"/>
  <c r="Q46" i="18"/>
  <c r="S46" i="18" s="1"/>
  <c r="V24" i="18"/>
  <c r="W24" i="18" s="1"/>
  <c r="V15" i="18"/>
  <c r="W15" i="18" s="1"/>
  <c r="V17" i="18"/>
  <c r="W17" i="18" s="1"/>
  <c r="Q19" i="18"/>
  <c r="U19" i="18" s="1"/>
  <c r="Q21" i="18"/>
  <c r="S21" i="18" s="1"/>
  <c r="V25" i="18"/>
  <c r="W25" i="18" s="1"/>
  <c r="V29" i="18"/>
  <c r="W29" i="18" s="1"/>
  <c r="V33" i="18"/>
  <c r="W33" i="18" s="1"/>
  <c r="P36" i="18"/>
  <c r="T36" i="18" s="1"/>
  <c r="V40" i="18"/>
  <c r="W40" i="18" s="1"/>
  <c r="P43" i="18"/>
  <c r="R43" i="18" s="1"/>
  <c r="V44" i="18"/>
  <c r="W44" i="18" s="1"/>
  <c r="P47" i="18"/>
  <c r="R47" i="18" s="1"/>
  <c r="Q47" i="18"/>
  <c r="U47" i="18" s="1"/>
  <c r="P54" i="18"/>
  <c r="R54" i="18" s="1"/>
  <c r="V55" i="18"/>
  <c r="W55" i="18" s="1"/>
  <c r="P58" i="18"/>
  <c r="R58" i="18" s="1"/>
  <c r="V59" i="18"/>
  <c r="W59" i="18" s="1"/>
  <c r="V20" i="18"/>
  <c r="W20" i="18" s="1"/>
  <c r="V31" i="18"/>
  <c r="W31" i="18" s="1"/>
  <c r="Q12" i="18"/>
  <c r="U12" i="18" s="1"/>
  <c r="P27" i="18"/>
  <c r="R27" i="18" s="1"/>
  <c r="Q37" i="18"/>
  <c r="S37" i="18" s="1"/>
  <c r="Q40" i="18"/>
  <c r="U40" i="18" s="1"/>
  <c r="Q43" i="18"/>
  <c r="U43" i="18" s="1"/>
  <c r="P44" i="18"/>
  <c r="T44" i="18" s="1"/>
  <c r="V48" i="18"/>
  <c r="W48" i="18" s="1"/>
  <c r="P51" i="18"/>
  <c r="R51" i="18" s="1"/>
  <c r="Q51" i="18"/>
  <c r="U51" i="18" s="1"/>
  <c r="V23" i="18"/>
  <c r="W23" i="18" s="1"/>
  <c r="P18" i="18"/>
  <c r="T18" i="18" s="1"/>
  <c r="Q22" i="18"/>
  <c r="U22" i="18" s="1"/>
  <c r="Q26" i="18"/>
  <c r="S26" i="18" s="1"/>
  <c r="Q30" i="18"/>
  <c r="S30" i="18" s="1"/>
  <c r="Q34" i="18"/>
  <c r="U34" i="18" s="1"/>
  <c r="Q41" i="18"/>
  <c r="S41" i="18" s="1"/>
  <c r="Q45" i="18"/>
  <c r="U45" i="18" s="1"/>
  <c r="P48" i="18"/>
  <c r="T48" i="18" s="1"/>
  <c r="V52" i="18"/>
  <c r="W52" i="18" s="1"/>
  <c r="P55" i="18"/>
  <c r="T55" i="18" s="1"/>
  <c r="V56" i="18"/>
  <c r="W56" i="18" s="1"/>
  <c r="P59" i="18"/>
  <c r="T59" i="18" s="1"/>
  <c r="V10" i="18"/>
  <c r="W10" i="18" s="1"/>
  <c r="Q10" i="18"/>
  <c r="U10" i="18" s="1"/>
  <c r="P10" i="18"/>
  <c r="P32" i="18"/>
  <c r="V45" i="18"/>
  <c r="W45" i="18" s="1"/>
  <c r="P52" i="18"/>
  <c r="V53" i="18"/>
  <c r="W53" i="18" s="1"/>
  <c r="P56" i="18"/>
  <c r="V57" i="18"/>
  <c r="W57" i="18" s="1"/>
  <c r="V11" i="18"/>
  <c r="W11" i="18" s="1"/>
  <c r="V41" i="18"/>
  <c r="W41" i="18" s="1"/>
  <c r="Q44" i="18"/>
  <c r="Q48" i="18"/>
  <c r="V13" i="18"/>
  <c r="W13" i="18" s="1"/>
  <c r="V19" i="18"/>
  <c r="W19" i="18" s="1"/>
  <c r="V21" i="18"/>
  <c r="W21" i="18" s="1"/>
  <c r="V37" i="18"/>
  <c r="W37" i="18" s="1"/>
  <c r="P40" i="18"/>
  <c r="V49" i="18"/>
  <c r="W49" i="18" s="1"/>
  <c r="Q24" i="18"/>
  <c r="P11" i="18"/>
  <c r="P13" i="18"/>
  <c r="P15" i="18"/>
  <c r="P17" i="18"/>
  <c r="P19" i="18"/>
  <c r="P21" i="18"/>
  <c r="V22" i="18"/>
  <c r="W22" i="18" s="1"/>
  <c r="P25" i="18"/>
  <c r="V26" i="18"/>
  <c r="W26" i="18" s="1"/>
  <c r="P29" i="18"/>
  <c r="V30" i="18"/>
  <c r="W30" i="18" s="1"/>
  <c r="P33" i="18"/>
  <c r="V34" i="18"/>
  <c r="W34" i="18" s="1"/>
  <c r="P37" i="18"/>
  <c r="V38" i="18"/>
  <c r="W38" i="18" s="1"/>
  <c r="P41" i="18"/>
  <c r="V42" i="18"/>
  <c r="W42" i="18" s="1"/>
  <c r="P45" i="18"/>
  <c r="V46" i="18"/>
  <c r="W46" i="18" s="1"/>
  <c r="P49" i="18"/>
  <c r="V50" i="18"/>
  <c r="W50" i="18" s="1"/>
  <c r="P53" i="18"/>
  <c r="V54" i="18"/>
  <c r="W54" i="18" s="1"/>
  <c r="P57" i="18"/>
  <c r="V58" i="18"/>
  <c r="W58" i="18" s="1"/>
  <c r="P28" i="18"/>
  <c r="Q36" i="18"/>
  <c r="Q15" i="18"/>
  <c r="Q17" i="18"/>
  <c r="Q25" i="18"/>
  <c r="Q29" i="18"/>
  <c r="Q33" i="18"/>
  <c r="P22" i="18"/>
  <c r="P26" i="18"/>
  <c r="P30" i="18"/>
  <c r="P34" i="18"/>
  <c r="P38" i="18"/>
  <c r="P42" i="18"/>
  <c r="P46" i="18"/>
  <c r="G14" i="17"/>
  <c r="G13" i="17"/>
  <c r="G12" i="17"/>
  <c r="G11" i="17"/>
  <c r="G10" i="17"/>
  <c r="G9" i="17"/>
  <c r="G8" i="17"/>
  <c r="G7" i="17"/>
  <c r="G6" i="17"/>
  <c r="G5" i="17"/>
  <c r="E5" i="17"/>
  <c r="F14" i="17"/>
  <c r="F13" i="17"/>
  <c r="F12" i="17"/>
  <c r="F11" i="17"/>
  <c r="F10" i="17"/>
  <c r="F9" i="17"/>
  <c r="F8" i="17"/>
  <c r="F7" i="17"/>
  <c r="F6" i="17"/>
  <c r="F5" i="17"/>
  <c r="D5" i="17"/>
  <c r="E14" i="17"/>
  <c r="E13" i="17"/>
  <c r="E12" i="17"/>
  <c r="E11" i="17"/>
  <c r="E10" i="17"/>
  <c r="E9" i="17"/>
  <c r="E8" i="17"/>
  <c r="E7" i="17"/>
  <c r="E6" i="17"/>
  <c r="C5" i="17"/>
  <c r="D14" i="17"/>
  <c r="D13" i="17"/>
  <c r="D12" i="17"/>
  <c r="D11" i="17"/>
  <c r="D10" i="17"/>
  <c r="D9" i="17"/>
  <c r="D8" i="17"/>
  <c r="D7" i="17"/>
  <c r="D6" i="17"/>
  <c r="C14" i="17"/>
  <c r="C13" i="17"/>
  <c r="C12" i="17"/>
  <c r="C11" i="17"/>
  <c r="C10" i="17"/>
  <c r="C9" i="17"/>
  <c r="C8" i="17"/>
  <c r="C7" i="17"/>
  <c r="C6" i="17"/>
  <c r="B3" i="10"/>
  <c r="P74" i="26" l="1"/>
  <c r="P73" i="26"/>
  <c r="P75" i="26"/>
  <c r="T50" i="26"/>
  <c r="R50" i="26"/>
  <c r="T54" i="26"/>
  <c r="R54" i="26"/>
  <c r="U50" i="26"/>
  <c r="S50" i="26"/>
  <c r="U54" i="26"/>
  <c r="S54" i="26"/>
  <c r="T52" i="26"/>
  <c r="R52" i="26"/>
  <c r="U52" i="26"/>
  <c r="S52" i="26"/>
  <c r="P76" i="26"/>
  <c r="F15" i="17"/>
  <c r="E15" i="17"/>
  <c r="C15" i="17"/>
  <c r="T11" i="22"/>
  <c r="R11" i="22"/>
  <c r="T57" i="22"/>
  <c r="R57" i="22"/>
  <c r="T41" i="22"/>
  <c r="R41" i="22"/>
  <c r="T45" i="22"/>
  <c r="R45" i="22"/>
  <c r="T53" i="22"/>
  <c r="R53" i="22"/>
  <c r="T37" i="22"/>
  <c r="R37" i="22"/>
  <c r="T33" i="22"/>
  <c r="R33" i="22"/>
  <c r="T29" i="22"/>
  <c r="R29" i="22"/>
  <c r="T25" i="22"/>
  <c r="R25" i="22"/>
  <c r="T21" i="22"/>
  <c r="R21" i="22"/>
  <c r="T19" i="22"/>
  <c r="R19" i="22"/>
  <c r="R2" i="23"/>
  <c r="S10" i="22"/>
  <c r="S36" i="22"/>
  <c r="U14" i="22"/>
  <c r="U55" i="22"/>
  <c r="U49" i="22"/>
  <c r="S40" i="22"/>
  <c r="S31" i="22"/>
  <c r="S54" i="22"/>
  <c r="S38" i="22"/>
  <c r="S20" i="22"/>
  <c r="S53" i="22"/>
  <c r="S16" i="22"/>
  <c r="T17" i="22"/>
  <c r="U59" i="22"/>
  <c r="U15" i="22"/>
  <c r="U35" i="22"/>
  <c r="U47" i="22"/>
  <c r="S39" i="22"/>
  <c r="S30" i="22"/>
  <c r="U12" i="22"/>
  <c r="S13" i="22"/>
  <c r="U27" i="22"/>
  <c r="S51" i="22"/>
  <c r="S57" i="22"/>
  <c r="S56" i="22"/>
  <c r="S52" i="22"/>
  <c r="S48" i="22"/>
  <c r="S44" i="22"/>
  <c r="U43" i="22"/>
  <c r="S32" i="22"/>
  <c r="S28" i="22"/>
  <c r="S24" i="22"/>
  <c r="S23" i="22"/>
  <c r="U18" i="22"/>
  <c r="T48" i="22"/>
  <c r="U41" i="22"/>
  <c r="S41" i="22"/>
  <c r="T23" i="22"/>
  <c r="U58" i="22"/>
  <c r="S58" i="22"/>
  <c r="T13" i="22"/>
  <c r="T50" i="22"/>
  <c r="T34" i="22"/>
  <c r="U33" i="22"/>
  <c r="S33" i="22"/>
  <c r="U37" i="22"/>
  <c r="S37" i="22"/>
  <c r="T20" i="22"/>
  <c r="U29" i="22"/>
  <c r="S29" i="22"/>
  <c r="U22" i="22"/>
  <c r="S22" i="22"/>
  <c r="T49" i="22"/>
  <c r="T15" i="22"/>
  <c r="T36" i="22"/>
  <c r="U50" i="22"/>
  <c r="S50" i="22"/>
  <c r="U19" i="22"/>
  <c r="S19" i="22"/>
  <c r="T32" i="22"/>
  <c r="T51" i="22"/>
  <c r="T35" i="22"/>
  <c r="T18" i="22"/>
  <c r="U46" i="22"/>
  <c r="S46" i="22"/>
  <c r="T58" i="22"/>
  <c r="T46" i="22"/>
  <c r="T30" i="22"/>
  <c r="U25" i="22"/>
  <c r="S25" i="22"/>
  <c r="T59" i="22"/>
  <c r="T55" i="22"/>
  <c r="T16" i="22"/>
  <c r="U42" i="22"/>
  <c r="S42" i="22"/>
  <c r="U21" i="22"/>
  <c r="S21" i="22"/>
  <c r="T27" i="22"/>
  <c r="T22" i="22"/>
  <c r="T44" i="22"/>
  <c r="T40" i="22"/>
  <c r="T56" i="22"/>
  <c r="T47" i="22"/>
  <c r="U34" i="22"/>
  <c r="S34" i="22"/>
  <c r="T42" i="22"/>
  <c r="T26" i="22"/>
  <c r="U17" i="22"/>
  <c r="S17" i="22"/>
  <c r="T43" i="22"/>
  <c r="T38" i="22"/>
  <c r="T39" i="22"/>
  <c r="T28" i="22"/>
  <c r="T24" i="22"/>
  <c r="T31" i="22"/>
  <c r="T14" i="22"/>
  <c r="T52" i="22"/>
  <c r="P66" i="22"/>
  <c r="R10" i="22"/>
  <c r="P65" i="22"/>
  <c r="P64" i="22"/>
  <c r="T10" i="22"/>
  <c r="P63" i="22"/>
  <c r="T12" i="22"/>
  <c r="U26" i="22"/>
  <c r="S26" i="22"/>
  <c r="T54" i="22"/>
  <c r="U45" i="22"/>
  <c r="S45" i="22"/>
  <c r="U11" i="22"/>
  <c r="S11" i="22"/>
  <c r="P66" i="18"/>
  <c r="P65" i="18"/>
  <c r="P64" i="18"/>
  <c r="P63" i="18"/>
  <c r="U52" i="18"/>
  <c r="U55" i="18"/>
  <c r="U56" i="18"/>
  <c r="S59" i="18"/>
  <c r="T47" i="18"/>
  <c r="T35" i="18"/>
  <c r="T50" i="18"/>
  <c r="T12" i="18"/>
  <c r="T14" i="18"/>
  <c r="S57" i="18"/>
  <c r="S35" i="18"/>
  <c r="S38" i="18"/>
  <c r="T24" i="18"/>
  <c r="R16" i="18"/>
  <c r="U21" i="18"/>
  <c r="T31" i="18"/>
  <c r="U49" i="18"/>
  <c r="S23" i="18"/>
  <c r="S12" i="18"/>
  <c r="S39" i="18"/>
  <c r="T20" i="18"/>
  <c r="T51" i="18"/>
  <c r="S51" i="18"/>
  <c r="S45" i="18"/>
  <c r="U41" i="18"/>
  <c r="S19" i="18"/>
  <c r="T27" i="18"/>
  <c r="S16" i="18"/>
  <c r="S43" i="18"/>
  <c r="T54" i="18"/>
  <c r="R36" i="18"/>
  <c r="S58" i="18"/>
  <c r="U30" i="18"/>
  <c r="S50" i="18"/>
  <c r="S32" i="18"/>
  <c r="T58" i="18"/>
  <c r="T23" i="18"/>
  <c r="U26" i="18"/>
  <c r="U42" i="18"/>
  <c r="U20" i="18"/>
  <c r="R18" i="18"/>
  <c r="S34" i="18"/>
  <c r="R44" i="18"/>
  <c r="R59" i="18"/>
  <c r="R39" i="18"/>
  <c r="S53" i="18"/>
  <c r="U18" i="18"/>
  <c r="S40" i="18"/>
  <c r="T43" i="18"/>
  <c r="S14" i="18"/>
  <c r="S31" i="18"/>
  <c r="U37" i="18"/>
  <c r="R55" i="18"/>
  <c r="S13" i="18"/>
  <c r="S28" i="18"/>
  <c r="U11" i="18"/>
  <c r="U27" i="18"/>
  <c r="U54" i="18"/>
  <c r="S22" i="18"/>
  <c r="S47" i="18"/>
  <c r="U46" i="18"/>
  <c r="R48" i="18"/>
  <c r="S10" i="18"/>
  <c r="S17" i="18"/>
  <c r="U17" i="18"/>
  <c r="T52" i="18"/>
  <c r="R52" i="18"/>
  <c r="R34" i="18"/>
  <c r="T34" i="18"/>
  <c r="T37" i="18"/>
  <c r="R37" i="18"/>
  <c r="R26" i="18"/>
  <c r="T26" i="18"/>
  <c r="T49" i="18"/>
  <c r="R49" i="18"/>
  <c r="T33" i="18"/>
  <c r="R33" i="18"/>
  <c r="T17" i="18"/>
  <c r="R17" i="18"/>
  <c r="T10" i="18"/>
  <c r="R10" i="18"/>
  <c r="S15" i="18"/>
  <c r="U15" i="18"/>
  <c r="T21" i="18"/>
  <c r="R21" i="18"/>
  <c r="T15" i="18"/>
  <c r="R15" i="18"/>
  <c r="R38" i="18"/>
  <c r="T38" i="18"/>
  <c r="T53" i="18"/>
  <c r="R53" i="18"/>
  <c r="T40" i="18"/>
  <c r="R40" i="18"/>
  <c r="U36" i="18"/>
  <c r="S36" i="18"/>
  <c r="T32" i="18"/>
  <c r="R32" i="18"/>
  <c r="R22" i="18"/>
  <c r="T22" i="18"/>
  <c r="S33" i="18"/>
  <c r="U33" i="18"/>
  <c r="T28" i="18"/>
  <c r="R28" i="18"/>
  <c r="T45" i="18"/>
  <c r="R45" i="18"/>
  <c r="T29" i="18"/>
  <c r="R29" i="18"/>
  <c r="T13" i="18"/>
  <c r="R13" i="18"/>
  <c r="U44" i="18"/>
  <c r="S44" i="18"/>
  <c r="R30" i="18"/>
  <c r="T30" i="18"/>
  <c r="T19" i="18"/>
  <c r="R19" i="18"/>
  <c r="R46" i="18"/>
  <c r="T46" i="18"/>
  <c r="S29" i="18"/>
  <c r="U29" i="18"/>
  <c r="T11" i="18"/>
  <c r="R11" i="18"/>
  <c r="T56" i="18"/>
  <c r="R56" i="18"/>
  <c r="R42" i="18"/>
  <c r="T42" i="18"/>
  <c r="U25" i="18"/>
  <c r="S25" i="18"/>
  <c r="T57" i="18"/>
  <c r="R57" i="18"/>
  <c r="T41" i="18"/>
  <c r="R41" i="18"/>
  <c r="T25" i="18"/>
  <c r="R25" i="18"/>
  <c r="U24" i="18"/>
  <c r="S24" i="18"/>
  <c r="U48" i="18"/>
  <c r="S48" i="18"/>
  <c r="G15" i="17"/>
  <c r="D15" i="17"/>
  <c r="O59" i="10"/>
  <c r="N59" i="10"/>
  <c r="M59" i="10"/>
  <c r="L59" i="10"/>
  <c r="K59" i="10"/>
  <c r="J59" i="10"/>
  <c r="I59" i="10"/>
  <c r="H59" i="10"/>
  <c r="G59" i="10"/>
  <c r="F59" i="10"/>
  <c r="O58" i="10"/>
  <c r="N58" i="10"/>
  <c r="M58" i="10"/>
  <c r="L58" i="10"/>
  <c r="K58" i="10"/>
  <c r="J58" i="10"/>
  <c r="I58" i="10"/>
  <c r="H58" i="10"/>
  <c r="G58" i="10"/>
  <c r="F58" i="10"/>
  <c r="O57" i="10"/>
  <c r="N57" i="10"/>
  <c r="M57" i="10"/>
  <c r="L57" i="10"/>
  <c r="K57" i="10"/>
  <c r="J57" i="10"/>
  <c r="I57" i="10"/>
  <c r="H57" i="10"/>
  <c r="G57" i="10"/>
  <c r="F57" i="10"/>
  <c r="O56" i="10"/>
  <c r="N56" i="10"/>
  <c r="M56" i="10"/>
  <c r="L56" i="10"/>
  <c r="K56" i="10"/>
  <c r="J56" i="10"/>
  <c r="I56" i="10"/>
  <c r="H56" i="10"/>
  <c r="G56" i="10"/>
  <c r="F56" i="10"/>
  <c r="O55" i="10"/>
  <c r="N55" i="10"/>
  <c r="M55" i="10"/>
  <c r="L55" i="10"/>
  <c r="K55" i="10"/>
  <c r="J55" i="10"/>
  <c r="I55" i="10"/>
  <c r="H55" i="10"/>
  <c r="G55" i="10"/>
  <c r="F55" i="10"/>
  <c r="O54" i="10"/>
  <c r="N54" i="10"/>
  <c r="M54" i="10"/>
  <c r="L54" i="10"/>
  <c r="K54" i="10"/>
  <c r="J54" i="10"/>
  <c r="I54" i="10"/>
  <c r="H54" i="10"/>
  <c r="G54" i="10"/>
  <c r="F54" i="10"/>
  <c r="O53" i="10"/>
  <c r="N53" i="10"/>
  <c r="M53" i="10"/>
  <c r="L53" i="10"/>
  <c r="K53" i="10"/>
  <c r="J53" i="10"/>
  <c r="I53" i="10"/>
  <c r="H53" i="10"/>
  <c r="G53" i="10"/>
  <c r="F53" i="10"/>
  <c r="O52" i="10"/>
  <c r="N52" i="10"/>
  <c r="M52" i="10"/>
  <c r="L52" i="10"/>
  <c r="K52" i="10"/>
  <c r="J52" i="10"/>
  <c r="I52" i="10"/>
  <c r="H52" i="10"/>
  <c r="G52" i="10"/>
  <c r="F52" i="10"/>
  <c r="O51" i="10"/>
  <c r="N51" i="10"/>
  <c r="M51" i="10"/>
  <c r="L51" i="10"/>
  <c r="K51" i="10"/>
  <c r="J51" i="10"/>
  <c r="I51" i="10"/>
  <c r="H51" i="10"/>
  <c r="G51" i="10"/>
  <c r="F51" i="10"/>
  <c r="O50" i="10"/>
  <c r="N50" i="10"/>
  <c r="M50" i="10"/>
  <c r="L50" i="10"/>
  <c r="K50" i="10"/>
  <c r="J50" i="10"/>
  <c r="I50" i="10"/>
  <c r="H50" i="10"/>
  <c r="G50" i="10"/>
  <c r="F50" i="10"/>
  <c r="O49" i="10"/>
  <c r="N49" i="10"/>
  <c r="M49" i="10"/>
  <c r="L49" i="10"/>
  <c r="K49" i="10"/>
  <c r="J49" i="10"/>
  <c r="I49" i="10"/>
  <c r="H49" i="10"/>
  <c r="G49" i="10"/>
  <c r="F49" i="10"/>
  <c r="O48" i="10"/>
  <c r="N48" i="10"/>
  <c r="M48" i="10"/>
  <c r="L48" i="10"/>
  <c r="K48" i="10"/>
  <c r="J48" i="10"/>
  <c r="I48" i="10"/>
  <c r="H48" i="10"/>
  <c r="G48" i="10"/>
  <c r="F48" i="10"/>
  <c r="O47" i="10"/>
  <c r="N47" i="10"/>
  <c r="M47" i="10"/>
  <c r="L47" i="10"/>
  <c r="K47" i="10"/>
  <c r="J47" i="10"/>
  <c r="I47" i="10"/>
  <c r="H47" i="10"/>
  <c r="G47" i="10"/>
  <c r="F47" i="10"/>
  <c r="O46" i="10"/>
  <c r="N46" i="10"/>
  <c r="M46" i="10"/>
  <c r="L46" i="10"/>
  <c r="K46" i="10"/>
  <c r="J46" i="10"/>
  <c r="I46" i="10"/>
  <c r="H46" i="10"/>
  <c r="G46" i="10"/>
  <c r="F46" i="10"/>
  <c r="O45" i="10"/>
  <c r="N45" i="10"/>
  <c r="M45" i="10"/>
  <c r="L45" i="10"/>
  <c r="K45" i="10"/>
  <c r="J45" i="10"/>
  <c r="I45" i="10"/>
  <c r="H45" i="10"/>
  <c r="G45" i="10"/>
  <c r="F45" i="10"/>
  <c r="O44" i="10"/>
  <c r="N44" i="10"/>
  <c r="M44" i="10"/>
  <c r="L44" i="10"/>
  <c r="K44" i="10"/>
  <c r="J44" i="10"/>
  <c r="I44" i="10"/>
  <c r="H44" i="10"/>
  <c r="G44" i="10"/>
  <c r="F44" i="10"/>
  <c r="O43" i="10"/>
  <c r="N43" i="10"/>
  <c r="M43" i="10"/>
  <c r="L43" i="10"/>
  <c r="K43" i="10"/>
  <c r="J43" i="10"/>
  <c r="I43" i="10"/>
  <c r="H43" i="10"/>
  <c r="G43" i="10"/>
  <c r="F43" i="10"/>
  <c r="O42" i="10"/>
  <c r="N42" i="10"/>
  <c r="M42" i="10"/>
  <c r="L42" i="10"/>
  <c r="K42" i="10"/>
  <c r="J42" i="10"/>
  <c r="I42" i="10"/>
  <c r="H42" i="10"/>
  <c r="G42" i="10"/>
  <c r="F42" i="10"/>
  <c r="O41" i="10"/>
  <c r="N41" i="10"/>
  <c r="M41" i="10"/>
  <c r="L41" i="10"/>
  <c r="K41" i="10"/>
  <c r="J41" i="10"/>
  <c r="I41" i="10"/>
  <c r="H41" i="10"/>
  <c r="G41" i="10"/>
  <c r="F41" i="10"/>
  <c r="O40" i="10"/>
  <c r="N40" i="10"/>
  <c r="M40" i="10"/>
  <c r="L40" i="10"/>
  <c r="K40" i="10"/>
  <c r="J40" i="10"/>
  <c r="I40" i="10"/>
  <c r="H40" i="10"/>
  <c r="G40" i="10"/>
  <c r="F40" i="10"/>
  <c r="O39" i="10"/>
  <c r="N39" i="10"/>
  <c r="M39" i="10"/>
  <c r="L39" i="10"/>
  <c r="K39" i="10"/>
  <c r="J39" i="10"/>
  <c r="I39" i="10"/>
  <c r="H39" i="10"/>
  <c r="G39" i="10"/>
  <c r="F39" i="10"/>
  <c r="O38" i="10"/>
  <c r="N38" i="10"/>
  <c r="M38" i="10"/>
  <c r="L38" i="10"/>
  <c r="K38" i="10"/>
  <c r="J38" i="10"/>
  <c r="I38" i="10"/>
  <c r="H38" i="10"/>
  <c r="G38" i="10"/>
  <c r="F38" i="10"/>
  <c r="O37" i="10"/>
  <c r="N37" i="10"/>
  <c r="M37" i="10"/>
  <c r="L37" i="10"/>
  <c r="K37" i="10"/>
  <c r="J37" i="10"/>
  <c r="I37" i="10"/>
  <c r="H37" i="10"/>
  <c r="G37" i="10"/>
  <c r="F37" i="10"/>
  <c r="O36" i="10"/>
  <c r="N36" i="10"/>
  <c r="M36" i="10"/>
  <c r="L36" i="10"/>
  <c r="K36" i="10"/>
  <c r="J36" i="10"/>
  <c r="I36" i="10"/>
  <c r="H36" i="10"/>
  <c r="G36" i="10"/>
  <c r="F36" i="10"/>
  <c r="O35" i="10"/>
  <c r="N35" i="10"/>
  <c r="M35" i="10"/>
  <c r="L35" i="10"/>
  <c r="K35" i="10"/>
  <c r="J35" i="10"/>
  <c r="I35" i="10"/>
  <c r="H35" i="10"/>
  <c r="G35" i="10"/>
  <c r="F35" i="10"/>
  <c r="O34" i="10"/>
  <c r="N34" i="10"/>
  <c r="M34" i="10"/>
  <c r="L34" i="10"/>
  <c r="K34" i="10"/>
  <c r="J34" i="10"/>
  <c r="I34" i="10"/>
  <c r="H34" i="10"/>
  <c r="G34" i="10"/>
  <c r="F34" i="10"/>
  <c r="O33" i="10"/>
  <c r="N33" i="10"/>
  <c r="M33" i="10"/>
  <c r="L33" i="10"/>
  <c r="K33" i="10"/>
  <c r="J33" i="10"/>
  <c r="I33" i="10"/>
  <c r="H33" i="10"/>
  <c r="G33" i="10"/>
  <c r="F33" i="10"/>
  <c r="O32" i="10"/>
  <c r="N32" i="10"/>
  <c r="M32" i="10"/>
  <c r="L32" i="10"/>
  <c r="K32" i="10"/>
  <c r="J32" i="10"/>
  <c r="I32" i="10"/>
  <c r="H32" i="10"/>
  <c r="G32" i="10"/>
  <c r="F32" i="10"/>
  <c r="O31" i="10"/>
  <c r="N31" i="10"/>
  <c r="M31" i="10"/>
  <c r="L31" i="10"/>
  <c r="K31" i="10"/>
  <c r="J31" i="10"/>
  <c r="I31" i="10"/>
  <c r="H31" i="10"/>
  <c r="G31" i="10"/>
  <c r="F31" i="10"/>
  <c r="O30" i="10"/>
  <c r="N30" i="10"/>
  <c r="M30" i="10"/>
  <c r="L30" i="10"/>
  <c r="K30" i="10"/>
  <c r="J30" i="10"/>
  <c r="I30" i="10"/>
  <c r="H30" i="10"/>
  <c r="G30" i="10"/>
  <c r="F30" i="10"/>
  <c r="O29" i="10"/>
  <c r="N29" i="10"/>
  <c r="M29" i="10"/>
  <c r="L29" i="10"/>
  <c r="K29" i="10"/>
  <c r="J29" i="10"/>
  <c r="I29" i="10"/>
  <c r="H29" i="10"/>
  <c r="G29" i="10"/>
  <c r="F29" i="10"/>
  <c r="O28" i="10"/>
  <c r="N28" i="10"/>
  <c r="M28" i="10"/>
  <c r="L28" i="10"/>
  <c r="K28" i="10"/>
  <c r="J28" i="10"/>
  <c r="I28" i="10"/>
  <c r="H28" i="10"/>
  <c r="G28" i="10"/>
  <c r="F28" i="10"/>
  <c r="O27" i="10"/>
  <c r="N27" i="10"/>
  <c r="M27" i="10"/>
  <c r="L27" i="10"/>
  <c r="K27" i="10"/>
  <c r="J27" i="10"/>
  <c r="I27" i="10"/>
  <c r="H27" i="10"/>
  <c r="G27" i="10"/>
  <c r="F27" i="10"/>
  <c r="O26" i="10"/>
  <c r="N26" i="10"/>
  <c r="M26" i="10"/>
  <c r="L26" i="10"/>
  <c r="K26" i="10"/>
  <c r="J26" i="10"/>
  <c r="I26" i="10"/>
  <c r="H26" i="10"/>
  <c r="G26" i="10"/>
  <c r="F26" i="10"/>
  <c r="O25" i="10"/>
  <c r="N25" i="10"/>
  <c r="M25" i="10"/>
  <c r="L25" i="10"/>
  <c r="K25" i="10"/>
  <c r="J25" i="10"/>
  <c r="I25" i="10"/>
  <c r="H25" i="10"/>
  <c r="G25" i="10"/>
  <c r="F25" i="10"/>
  <c r="O24" i="10"/>
  <c r="N24" i="10"/>
  <c r="M24" i="10"/>
  <c r="L24" i="10"/>
  <c r="K24" i="10"/>
  <c r="J24" i="10"/>
  <c r="I24" i="10"/>
  <c r="H24" i="10"/>
  <c r="G24" i="10"/>
  <c r="F24" i="10"/>
  <c r="O23" i="10"/>
  <c r="N23" i="10"/>
  <c r="M23" i="10"/>
  <c r="L23" i="10"/>
  <c r="K23" i="10"/>
  <c r="J23" i="10"/>
  <c r="I23" i="10"/>
  <c r="H23" i="10"/>
  <c r="G23" i="10"/>
  <c r="F23" i="10"/>
  <c r="O22" i="10"/>
  <c r="N22" i="10"/>
  <c r="M22" i="10"/>
  <c r="L22" i="10"/>
  <c r="K22" i="10"/>
  <c r="J22" i="10"/>
  <c r="I22" i="10"/>
  <c r="H22" i="10"/>
  <c r="G22" i="10"/>
  <c r="F22" i="10"/>
  <c r="O21" i="10"/>
  <c r="N21" i="10"/>
  <c r="M21" i="10"/>
  <c r="L21" i="10"/>
  <c r="K21" i="10"/>
  <c r="J21" i="10"/>
  <c r="I21" i="10"/>
  <c r="H21" i="10"/>
  <c r="G21" i="10"/>
  <c r="F21" i="10"/>
  <c r="AI20" i="10"/>
  <c r="AH20" i="10"/>
  <c r="O20" i="10"/>
  <c r="N20" i="10"/>
  <c r="M20" i="10"/>
  <c r="L20" i="10"/>
  <c r="K20" i="10"/>
  <c r="J20" i="10"/>
  <c r="I20" i="10"/>
  <c r="H20" i="10"/>
  <c r="G20" i="10"/>
  <c r="F20" i="10"/>
  <c r="AI19" i="10"/>
  <c r="AH19" i="10"/>
  <c r="O19" i="10"/>
  <c r="N19" i="10"/>
  <c r="M19" i="10"/>
  <c r="L19" i="10"/>
  <c r="K19" i="10"/>
  <c r="J19" i="10"/>
  <c r="I19" i="10"/>
  <c r="H19" i="10"/>
  <c r="G19" i="10"/>
  <c r="F19" i="10"/>
  <c r="AI18" i="10"/>
  <c r="AH18" i="10"/>
  <c r="O18" i="10"/>
  <c r="N18" i="10"/>
  <c r="M18" i="10"/>
  <c r="L18" i="10"/>
  <c r="K18" i="10"/>
  <c r="J18" i="10"/>
  <c r="I18" i="10"/>
  <c r="H18" i="10"/>
  <c r="G18" i="10"/>
  <c r="F18" i="10"/>
  <c r="AI17" i="10"/>
  <c r="AH17" i="10"/>
  <c r="O17" i="10"/>
  <c r="N17" i="10"/>
  <c r="M17" i="10"/>
  <c r="L17" i="10"/>
  <c r="K17" i="10"/>
  <c r="J17" i="10"/>
  <c r="I17" i="10"/>
  <c r="H17" i="10"/>
  <c r="G17" i="10"/>
  <c r="F17" i="10"/>
  <c r="AI16" i="10"/>
  <c r="AH16" i="10"/>
  <c r="O16" i="10"/>
  <c r="N16" i="10"/>
  <c r="M16" i="10"/>
  <c r="L16" i="10"/>
  <c r="K16" i="10"/>
  <c r="J16" i="10"/>
  <c r="I16" i="10"/>
  <c r="H16" i="10"/>
  <c r="G16" i="10"/>
  <c r="F16" i="10"/>
  <c r="AI15" i="10"/>
  <c r="AH15" i="10"/>
  <c r="O15" i="10"/>
  <c r="N15" i="10"/>
  <c r="M15" i="10"/>
  <c r="L15" i="10"/>
  <c r="K15" i="10"/>
  <c r="J15" i="10"/>
  <c r="I15" i="10"/>
  <c r="H15" i="10"/>
  <c r="G15" i="10"/>
  <c r="F15" i="10"/>
  <c r="AI14" i="10"/>
  <c r="AH14" i="10"/>
  <c r="O14" i="10"/>
  <c r="N14" i="10"/>
  <c r="M14" i="10"/>
  <c r="L14" i="10"/>
  <c r="K14" i="10"/>
  <c r="J14" i="10"/>
  <c r="I14" i="10"/>
  <c r="H14" i="10"/>
  <c r="G14" i="10"/>
  <c r="F14" i="10"/>
  <c r="AI13" i="10"/>
  <c r="AH13" i="10"/>
  <c r="O13" i="10"/>
  <c r="N13" i="10"/>
  <c r="M13" i="10"/>
  <c r="L13" i="10"/>
  <c r="K13" i="10"/>
  <c r="J13" i="10"/>
  <c r="I13" i="10"/>
  <c r="H13" i="10"/>
  <c r="G13" i="10"/>
  <c r="F13" i="10"/>
  <c r="AI12" i="10"/>
  <c r="AH12" i="10"/>
  <c r="O12" i="10"/>
  <c r="N12" i="10"/>
  <c r="M12" i="10"/>
  <c r="L12" i="10"/>
  <c r="K12" i="10"/>
  <c r="J12" i="10"/>
  <c r="I12" i="10"/>
  <c r="H12" i="10"/>
  <c r="G12" i="10"/>
  <c r="F12" i="10"/>
  <c r="AI11" i="10"/>
  <c r="AH11" i="10"/>
  <c r="O11" i="10"/>
  <c r="N11" i="10"/>
  <c r="M11" i="10"/>
  <c r="L11" i="10"/>
  <c r="K11" i="10"/>
  <c r="J11" i="10"/>
  <c r="I11" i="10"/>
  <c r="H11" i="10"/>
  <c r="G11" i="10"/>
  <c r="F11" i="10"/>
  <c r="O10" i="10"/>
  <c r="N10" i="10"/>
  <c r="M10" i="10"/>
  <c r="L10" i="10"/>
  <c r="K10" i="10"/>
  <c r="J10" i="10"/>
  <c r="I10" i="10"/>
  <c r="H10" i="10"/>
  <c r="G10" i="10"/>
  <c r="F10" i="10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6" i="1"/>
  <c r="Z20" i="7"/>
  <c r="Y20" i="7"/>
  <c r="Z19" i="7"/>
  <c r="Y19" i="7"/>
  <c r="Z18" i="7"/>
  <c r="Y18" i="7"/>
  <c r="Z17" i="7"/>
  <c r="Y17" i="7"/>
  <c r="Z16" i="7"/>
  <c r="Y16" i="7"/>
  <c r="Z15" i="7"/>
  <c r="Y15" i="7"/>
  <c r="Z14" i="7"/>
  <c r="Y14" i="7"/>
  <c r="Z13" i="7"/>
  <c r="Y13" i="7"/>
  <c r="Z12" i="7"/>
  <c r="Y12" i="7"/>
  <c r="Z11" i="7"/>
  <c r="Y11" i="7"/>
  <c r="F11" i="7"/>
  <c r="G11" i="7"/>
  <c r="H11" i="7"/>
  <c r="I11" i="7"/>
  <c r="J11" i="7"/>
  <c r="K11" i="7"/>
  <c r="L11" i="7"/>
  <c r="M11" i="7"/>
  <c r="N11" i="7"/>
  <c r="O11" i="7"/>
  <c r="F12" i="7"/>
  <c r="G12" i="7"/>
  <c r="H12" i="7"/>
  <c r="I12" i="7"/>
  <c r="J12" i="7"/>
  <c r="K12" i="7"/>
  <c r="L12" i="7"/>
  <c r="M12" i="7"/>
  <c r="N12" i="7"/>
  <c r="O12" i="7"/>
  <c r="F13" i="7"/>
  <c r="G13" i="7"/>
  <c r="H13" i="7"/>
  <c r="I13" i="7"/>
  <c r="J13" i="7"/>
  <c r="K13" i="7"/>
  <c r="L13" i="7"/>
  <c r="M13" i="7"/>
  <c r="N13" i="7"/>
  <c r="O13" i="7"/>
  <c r="F14" i="7"/>
  <c r="G14" i="7"/>
  <c r="H14" i="7"/>
  <c r="I14" i="7"/>
  <c r="J14" i="7"/>
  <c r="K14" i="7"/>
  <c r="L14" i="7"/>
  <c r="M14" i="7"/>
  <c r="N14" i="7"/>
  <c r="O14" i="7"/>
  <c r="F15" i="7"/>
  <c r="G15" i="7"/>
  <c r="H15" i="7"/>
  <c r="I15" i="7"/>
  <c r="J15" i="7"/>
  <c r="K15" i="7"/>
  <c r="L15" i="7"/>
  <c r="M15" i="7"/>
  <c r="N15" i="7"/>
  <c r="O15" i="7"/>
  <c r="F16" i="7"/>
  <c r="G16" i="7"/>
  <c r="H16" i="7"/>
  <c r="I16" i="7"/>
  <c r="J16" i="7"/>
  <c r="K16" i="7"/>
  <c r="L16" i="7"/>
  <c r="M16" i="7"/>
  <c r="N16" i="7"/>
  <c r="O16" i="7"/>
  <c r="F17" i="7"/>
  <c r="G17" i="7"/>
  <c r="H17" i="7"/>
  <c r="I17" i="7"/>
  <c r="J17" i="7"/>
  <c r="K17" i="7"/>
  <c r="L17" i="7"/>
  <c r="M17" i="7"/>
  <c r="N17" i="7"/>
  <c r="O17" i="7"/>
  <c r="F18" i="7"/>
  <c r="G18" i="7"/>
  <c r="H18" i="7"/>
  <c r="I18" i="7"/>
  <c r="J18" i="7"/>
  <c r="K18" i="7"/>
  <c r="L18" i="7"/>
  <c r="M18" i="7"/>
  <c r="N18" i="7"/>
  <c r="O18" i="7"/>
  <c r="F19" i="7"/>
  <c r="G19" i="7"/>
  <c r="H19" i="7"/>
  <c r="I19" i="7"/>
  <c r="J19" i="7"/>
  <c r="K19" i="7"/>
  <c r="L19" i="7"/>
  <c r="M19" i="7"/>
  <c r="N19" i="7"/>
  <c r="O19" i="7"/>
  <c r="F20" i="7"/>
  <c r="G20" i="7"/>
  <c r="H20" i="7"/>
  <c r="I20" i="7"/>
  <c r="J20" i="7"/>
  <c r="K20" i="7"/>
  <c r="L20" i="7"/>
  <c r="M20" i="7"/>
  <c r="N20" i="7"/>
  <c r="O20" i="7"/>
  <c r="F21" i="7"/>
  <c r="G21" i="7"/>
  <c r="H21" i="7"/>
  <c r="I21" i="7"/>
  <c r="J21" i="7"/>
  <c r="K21" i="7"/>
  <c r="L21" i="7"/>
  <c r="M21" i="7"/>
  <c r="N21" i="7"/>
  <c r="O21" i="7"/>
  <c r="F22" i="7"/>
  <c r="G22" i="7"/>
  <c r="H22" i="7"/>
  <c r="I22" i="7"/>
  <c r="J22" i="7"/>
  <c r="K22" i="7"/>
  <c r="L22" i="7"/>
  <c r="M22" i="7"/>
  <c r="N22" i="7"/>
  <c r="O22" i="7"/>
  <c r="F23" i="7"/>
  <c r="G23" i="7"/>
  <c r="H23" i="7"/>
  <c r="I23" i="7"/>
  <c r="J23" i="7"/>
  <c r="K23" i="7"/>
  <c r="L23" i="7"/>
  <c r="M23" i="7"/>
  <c r="N23" i="7"/>
  <c r="O23" i="7"/>
  <c r="F24" i="7"/>
  <c r="G24" i="7"/>
  <c r="H24" i="7"/>
  <c r="I24" i="7"/>
  <c r="J24" i="7"/>
  <c r="K24" i="7"/>
  <c r="L24" i="7"/>
  <c r="M24" i="7"/>
  <c r="N24" i="7"/>
  <c r="O24" i="7"/>
  <c r="F25" i="7"/>
  <c r="G25" i="7"/>
  <c r="H25" i="7"/>
  <c r="I25" i="7"/>
  <c r="J25" i="7"/>
  <c r="K25" i="7"/>
  <c r="L25" i="7"/>
  <c r="M25" i="7"/>
  <c r="N25" i="7"/>
  <c r="O25" i="7"/>
  <c r="F26" i="7"/>
  <c r="G26" i="7"/>
  <c r="H26" i="7"/>
  <c r="I26" i="7"/>
  <c r="J26" i="7"/>
  <c r="K26" i="7"/>
  <c r="L26" i="7"/>
  <c r="M26" i="7"/>
  <c r="N26" i="7"/>
  <c r="O26" i="7"/>
  <c r="F27" i="7"/>
  <c r="G27" i="7"/>
  <c r="H27" i="7"/>
  <c r="I27" i="7"/>
  <c r="J27" i="7"/>
  <c r="K27" i="7"/>
  <c r="L27" i="7"/>
  <c r="M27" i="7"/>
  <c r="N27" i="7"/>
  <c r="O27" i="7"/>
  <c r="F28" i="7"/>
  <c r="G28" i="7"/>
  <c r="H28" i="7"/>
  <c r="I28" i="7"/>
  <c r="J28" i="7"/>
  <c r="K28" i="7"/>
  <c r="L28" i="7"/>
  <c r="M28" i="7"/>
  <c r="N28" i="7"/>
  <c r="O28" i="7"/>
  <c r="F29" i="7"/>
  <c r="G29" i="7"/>
  <c r="H29" i="7"/>
  <c r="I29" i="7"/>
  <c r="J29" i="7"/>
  <c r="K29" i="7"/>
  <c r="L29" i="7"/>
  <c r="M29" i="7"/>
  <c r="N29" i="7"/>
  <c r="O29" i="7"/>
  <c r="F30" i="7"/>
  <c r="G30" i="7"/>
  <c r="H30" i="7"/>
  <c r="I30" i="7"/>
  <c r="J30" i="7"/>
  <c r="K30" i="7"/>
  <c r="L30" i="7"/>
  <c r="M30" i="7"/>
  <c r="N30" i="7"/>
  <c r="O30" i="7"/>
  <c r="F31" i="7"/>
  <c r="G31" i="7"/>
  <c r="H31" i="7"/>
  <c r="I31" i="7"/>
  <c r="J31" i="7"/>
  <c r="K31" i="7"/>
  <c r="L31" i="7"/>
  <c r="M31" i="7"/>
  <c r="N31" i="7"/>
  <c r="O31" i="7"/>
  <c r="F32" i="7"/>
  <c r="G32" i="7"/>
  <c r="H32" i="7"/>
  <c r="I32" i="7"/>
  <c r="J32" i="7"/>
  <c r="K32" i="7"/>
  <c r="L32" i="7"/>
  <c r="M32" i="7"/>
  <c r="N32" i="7"/>
  <c r="O32" i="7"/>
  <c r="F33" i="7"/>
  <c r="G33" i="7"/>
  <c r="H33" i="7"/>
  <c r="I33" i="7"/>
  <c r="J33" i="7"/>
  <c r="K33" i="7"/>
  <c r="L33" i="7"/>
  <c r="M33" i="7"/>
  <c r="N33" i="7"/>
  <c r="O33" i="7"/>
  <c r="F34" i="7"/>
  <c r="G34" i="7"/>
  <c r="H34" i="7"/>
  <c r="I34" i="7"/>
  <c r="J34" i="7"/>
  <c r="K34" i="7"/>
  <c r="L34" i="7"/>
  <c r="M34" i="7"/>
  <c r="N34" i="7"/>
  <c r="O34" i="7"/>
  <c r="F35" i="7"/>
  <c r="G35" i="7"/>
  <c r="H35" i="7"/>
  <c r="I35" i="7"/>
  <c r="J35" i="7"/>
  <c r="K35" i="7"/>
  <c r="L35" i="7"/>
  <c r="M35" i="7"/>
  <c r="N35" i="7"/>
  <c r="O35" i="7"/>
  <c r="F36" i="7"/>
  <c r="G36" i="7"/>
  <c r="H36" i="7"/>
  <c r="I36" i="7"/>
  <c r="J36" i="7"/>
  <c r="K36" i="7"/>
  <c r="L36" i="7"/>
  <c r="M36" i="7"/>
  <c r="N36" i="7"/>
  <c r="O36" i="7"/>
  <c r="F37" i="7"/>
  <c r="G37" i="7"/>
  <c r="H37" i="7"/>
  <c r="I37" i="7"/>
  <c r="J37" i="7"/>
  <c r="K37" i="7"/>
  <c r="L37" i="7"/>
  <c r="M37" i="7"/>
  <c r="N37" i="7"/>
  <c r="O37" i="7"/>
  <c r="F38" i="7"/>
  <c r="G38" i="7"/>
  <c r="H38" i="7"/>
  <c r="I38" i="7"/>
  <c r="J38" i="7"/>
  <c r="K38" i="7"/>
  <c r="L38" i="7"/>
  <c r="M38" i="7"/>
  <c r="N38" i="7"/>
  <c r="O38" i="7"/>
  <c r="F39" i="7"/>
  <c r="G39" i="7"/>
  <c r="H39" i="7"/>
  <c r="I39" i="7"/>
  <c r="J39" i="7"/>
  <c r="K39" i="7"/>
  <c r="L39" i="7"/>
  <c r="M39" i="7"/>
  <c r="N39" i="7"/>
  <c r="O39" i="7"/>
  <c r="F40" i="7"/>
  <c r="G40" i="7"/>
  <c r="H40" i="7"/>
  <c r="I40" i="7"/>
  <c r="J40" i="7"/>
  <c r="K40" i="7"/>
  <c r="L40" i="7"/>
  <c r="M40" i="7"/>
  <c r="N40" i="7"/>
  <c r="O40" i="7"/>
  <c r="F41" i="7"/>
  <c r="G41" i="7"/>
  <c r="H41" i="7"/>
  <c r="I41" i="7"/>
  <c r="J41" i="7"/>
  <c r="K41" i="7"/>
  <c r="L41" i="7"/>
  <c r="M41" i="7"/>
  <c r="N41" i="7"/>
  <c r="O41" i="7"/>
  <c r="F42" i="7"/>
  <c r="G42" i="7"/>
  <c r="H42" i="7"/>
  <c r="I42" i="7"/>
  <c r="J42" i="7"/>
  <c r="K42" i="7"/>
  <c r="L42" i="7"/>
  <c r="M42" i="7"/>
  <c r="N42" i="7"/>
  <c r="O42" i="7"/>
  <c r="F43" i="7"/>
  <c r="G43" i="7"/>
  <c r="H43" i="7"/>
  <c r="I43" i="7"/>
  <c r="J43" i="7"/>
  <c r="K43" i="7"/>
  <c r="L43" i="7"/>
  <c r="M43" i="7"/>
  <c r="N43" i="7"/>
  <c r="O43" i="7"/>
  <c r="F44" i="7"/>
  <c r="G44" i="7"/>
  <c r="H44" i="7"/>
  <c r="I44" i="7"/>
  <c r="J44" i="7"/>
  <c r="K44" i="7"/>
  <c r="L44" i="7"/>
  <c r="M44" i="7"/>
  <c r="N44" i="7"/>
  <c r="O44" i="7"/>
  <c r="F45" i="7"/>
  <c r="G45" i="7"/>
  <c r="H45" i="7"/>
  <c r="I45" i="7"/>
  <c r="J45" i="7"/>
  <c r="K45" i="7"/>
  <c r="L45" i="7"/>
  <c r="M45" i="7"/>
  <c r="N45" i="7"/>
  <c r="O45" i="7"/>
  <c r="F46" i="7"/>
  <c r="G46" i="7"/>
  <c r="H46" i="7"/>
  <c r="I46" i="7"/>
  <c r="J46" i="7"/>
  <c r="K46" i="7"/>
  <c r="L46" i="7"/>
  <c r="M46" i="7"/>
  <c r="N46" i="7"/>
  <c r="O46" i="7"/>
  <c r="F47" i="7"/>
  <c r="G47" i="7"/>
  <c r="H47" i="7"/>
  <c r="I47" i="7"/>
  <c r="J47" i="7"/>
  <c r="K47" i="7"/>
  <c r="L47" i="7"/>
  <c r="M47" i="7"/>
  <c r="N47" i="7"/>
  <c r="O47" i="7"/>
  <c r="F48" i="7"/>
  <c r="G48" i="7"/>
  <c r="H48" i="7"/>
  <c r="I48" i="7"/>
  <c r="J48" i="7"/>
  <c r="K48" i="7"/>
  <c r="L48" i="7"/>
  <c r="M48" i="7"/>
  <c r="N48" i="7"/>
  <c r="O48" i="7"/>
  <c r="F49" i="7"/>
  <c r="G49" i="7"/>
  <c r="H49" i="7"/>
  <c r="I49" i="7"/>
  <c r="J49" i="7"/>
  <c r="K49" i="7"/>
  <c r="L49" i="7"/>
  <c r="M49" i="7"/>
  <c r="N49" i="7"/>
  <c r="O49" i="7"/>
  <c r="F50" i="7"/>
  <c r="G50" i="7"/>
  <c r="H50" i="7"/>
  <c r="I50" i="7"/>
  <c r="J50" i="7"/>
  <c r="K50" i="7"/>
  <c r="L50" i="7"/>
  <c r="M50" i="7"/>
  <c r="N50" i="7"/>
  <c r="O50" i="7"/>
  <c r="F51" i="7"/>
  <c r="G51" i="7"/>
  <c r="H51" i="7"/>
  <c r="I51" i="7"/>
  <c r="J51" i="7"/>
  <c r="K51" i="7"/>
  <c r="L51" i="7"/>
  <c r="M51" i="7"/>
  <c r="N51" i="7"/>
  <c r="O51" i="7"/>
  <c r="F52" i="7"/>
  <c r="G52" i="7"/>
  <c r="H52" i="7"/>
  <c r="I52" i="7"/>
  <c r="J52" i="7"/>
  <c r="K52" i="7"/>
  <c r="L52" i="7"/>
  <c r="M52" i="7"/>
  <c r="N52" i="7"/>
  <c r="O52" i="7"/>
  <c r="F53" i="7"/>
  <c r="G53" i="7"/>
  <c r="H53" i="7"/>
  <c r="I53" i="7"/>
  <c r="J53" i="7"/>
  <c r="K53" i="7"/>
  <c r="L53" i="7"/>
  <c r="M53" i="7"/>
  <c r="N53" i="7"/>
  <c r="O53" i="7"/>
  <c r="F54" i="7"/>
  <c r="G54" i="7"/>
  <c r="H54" i="7"/>
  <c r="I54" i="7"/>
  <c r="J54" i="7"/>
  <c r="K54" i="7"/>
  <c r="L54" i="7"/>
  <c r="M54" i="7"/>
  <c r="N54" i="7"/>
  <c r="O54" i="7"/>
  <c r="F55" i="7"/>
  <c r="G55" i="7"/>
  <c r="H55" i="7"/>
  <c r="I55" i="7"/>
  <c r="J55" i="7"/>
  <c r="K55" i="7"/>
  <c r="L55" i="7"/>
  <c r="M55" i="7"/>
  <c r="N55" i="7"/>
  <c r="O55" i="7"/>
  <c r="F56" i="7"/>
  <c r="G56" i="7"/>
  <c r="H56" i="7"/>
  <c r="I56" i="7"/>
  <c r="J56" i="7"/>
  <c r="K56" i="7"/>
  <c r="L56" i="7"/>
  <c r="M56" i="7"/>
  <c r="N56" i="7"/>
  <c r="O56" i="7"/>
  <c r="F57" i="7"/>
  <c r="G57" i="7"/>
  <c r="H57" i="7"/>
  <c r="I57" i="7"/>
  <c r="J57" i="7"/>
  <c r="K57" i="7"/>
  <c r="L57" i="7"/>
  <c r="M57" i="7"/>
  <c r="N57" i="7"/>
  <c r="O57" i="7"/>
  <c r="F58" i="7"/>
  <c r="G58" i="7"/>
  <c r="H58" i="7"/>
  <c r="I58" i="7"/>
  <c r="J58" i="7"/>
  <c r="K58" i="7"/>
  <c r="L58" i="7"/>
  <c r="M58" i="7"/>
  <c r="N58" i="7"/>
  <c r="O58" i="7"/>
  <c r="F59" i="7"/>
  <c r="G59" i="7"/>
  <c r="H59" i="7"/>
  <c r="I59" i="7"/>
  <c r="J59" i="7"/>
  <c r="K59" i="7"/>
  <c r="L59" i="7"/>
  <c r="M59" i="7"/>
  <c r="N59" i="7"/>
  <c r="O59" i="7"/>
  <c r="G10" i="7"/>
  <c r="H10" i="7"/>
  <c r="I10" i="7"/>
  <c r="J10" i="7"/>
  <c r="K10" i="7"/>
  <c r="L10" i="7"/>
  <c r="M10" i="7"/>
  <c r="N10" i="7"/>
  <c r="O10" i="7"/>
  <c r="F10" i="7"/>
  <c r="B7" i="1"/>
  <c r="C7" i="1"/>
  <c r="B8" i="1"/>
  <c r="C8" i="1"/>
  <c r="B9" i="1"/>
  <c r="C9" i="1"/>
  <c r="S9" i="1" s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C6" i="1"/>
  <c r="B6" i="1"/>
  <c r="S58" i="7" l="1"/>
  <c r="S54" i="7"/>
  <c r="S46" i="7"/>
  <c r="S56" i="7"/>
  <c r="S7" i="1"/>
  <c r="S15" i="1"/>
  <c r="S13" i="1"/>
  <c r="S8" i="1"/>
  <c r="S6" i="1"/>
  <c r="S10" i="1"/>
  <c r="S11" i="1"/>
  <c r="S12" i="1"/>
  <c r="S14" i="1"/>
  <c r="Q7" i="1"/>
  <c r="P7" i="1"/>
  <c r="O7" i="1"/>
  <c r="Q9" i="1"/>
  <c r="O9" i="1"/>
  <c r="P9" i="1"/>
  <c r="O8" i="1"/>
  <c r="Q8" i="1"/>
  <c r="P8" i="1"/>
  <c r="P11" i="1"/>
  <c r="O11" i="1"/>
  <c r="Q11" i="1"/>
  <c r="Q14" i="1"/>
  <c r="O14" i="1"/>
  <c r="P14" i="1"/>
  <c r="P10" i="1"/>
  <c r="O10" i="1"/>
  <c r="Q10" i="1"/>
  <c r="O13" i="1"/>
  <c r="P13" i="1"/>
  <c r="Q13" i="1"/>
  <c r="Q12" i="1"/>
  <c r="P12" i="1"/>
  <c r="O12" i="1"/>
  <c r="Q6" i="1"/>
  <c r="O6" i="1"/>
  <c r="P6" i="1"/>
  <c r="Q15" i="1"/>
  <c r="P15" i="1"/>
  <c r="O15" i="1"/>
  <c r="S57" i="7"/>
  <c r="S52" i="7"/>
  <c r="S50" i="7"/>
  <c r="S49" i="7"/>
  <c r="S48" i="7"/>
  <c r="S44" i="7"/>
  <c r="S42" i="7"/>
  <c r="S41" i="7"/>
  <c r="S40" i="7"/>
  <c r="S38" i="7"/>
  <c r="S59" i="7"/>
  <c r="S55" i="7"/>
  <c r="S53" i="7"/>
  <c r="S51" i="7"/>
  <c r="S47" i="7"/>
  <c r="S45" i="7"/>
  <c r="S43" i="7"/>
  <c r="S39" i="7"/>
  <c r="S37" i="7"/>
  <c r="S35" i="7"/>
  <c r="S31" i="7"/>
  <c r="S29" i="7"/>
  <c r="S27" i="7"/>
  <c r="S23" i="7"/>
  <c r="S21" i="7"/>
  <c r="S19" i="7"/>
  <c r="S15" i="7"/>
  <c r="S13" i="7"/>
  <c r="S11" i="7"/>
  <c r="S10" i="7"/>
  <c r="S36" i="7"/>
  <c r="S34" i="7"/>
  <c r="S33" i="7"/>
  <c r="S32" i="7"/>
  <c r="S30" i="7"/>
  <c r="S28" i="7"/>
  <c r="S26" i="7"/>
  <c r="S25" i="7"/>
  <c r="S24" i="7"/>
  <c r="S22" i="7"/>
  <c r="S20" i="7"/>
  <c r="S18" i="7"/>
  <c r="S17" i="7"/>
  <c r="S16" i="7"/>
  <c r="S14" i="7"/>
  <c r="S12" i="7"/>
  <c r="R2" i="26"/>
  <c r="Z9" i="26" s="1"/>
  <c r="V26" i="10"/>
  <c r="W26" i="10" s="1"/>
  <c r="V30" i="10"/>
  <c r="W30" i="10" s="1"/>
  <c r="V34" i="10"/>
  <c r="W34" i="10" s="1"/>
  <c r="V38" i="10"/>
  <c r="W38" i="10" s="1"/>
  <c r="V42" i="10"/>
  <c r="W42" i="10" s="1"/>
  <c r="V46" i="10"/>
  <c r="W46" i="10" s="1"/>
  <c r="V50" i="10"/>
  <c r="W50" i="10" s="1"/>
  <c r="V54" i="10"/>
  <c r="W54" i="10" s="1"/>
  <c r="V58" i="10"/>
  <c r="W58" i="10" s="1"/>
  <c r="V22" i="10"/>
  <c r="W22" i="10" s="1"/>
  <c r="V12" i="10"/>
  <c r="W12" i="10" s="1"/>
  <c r="V14" i="10"/>
  <c r="W14" i="10" s="1"/>
  <c r="V16" i="10"/>
  <c r="W16" i="10" s="1"/>
  <c r="V18" i="10"/>
  <c r="W18" i="10" s="1"/>
  <c r="V20" i="10"/>
  <c r="W20" i="10" s="1"/>
  <c r="V23" i="10"/>
  <c r="W23" i="10" s="1"/>
  <c r="V27" i="10"/>
  <c r="W27" i="10" s="1"/>
  <c r="V31" i="10"/>
  <c r="W31" i="10" s="1"/>
  <c r="V35" i="10"/>
  <c r="W35" i="10" s="1"/>
  <c r="V39" i="10"/>
  <c r="W39" i="10" s="1"/>
  <c r="V43" i="10"/>
  <c r="W43" i="10" s="1"/>
  <c r="V47" i="10"/>
  <c r="W47" i="10" s="1"/>
  <c r="V51" i="10"/>
  <c r="W51" i="10" s="1"/>
  <c r="V55" i="10"/>
  <c r="W55" i="10" s="1"/>
  <c r="V59" i="10"/>
  <c r="W59" i="10" s="1"/>
  <c r="V10" i="10"/>
  <c r="W10" i="10" s="1"/>
  <c r="V24" i="10"/>
  <c r="W24" i="10" s="1"/>
  <c r="V28" i="10"/>
  <c r="W28" i="10" s="1"/>
  <c r="V32" i="10"/>
  <c r="W32" i="10" s="1"/>
  <c r="V36" i="10"/>
  <c r="W36" i="10" s="1"/>
  <c r="V40" i="10"/>
  <c r="W40" i="10" s="1"/>
  <c r="V44" i="10"/>
  <c r="W44" i="10" s="1"/>
  <c r="V48" i="10"/>
  <c r="W48" i="10" s="1"/>
  <c r="V52" i="10"/>
  <c r="W52" i="10" s="1"/>
  <c r="V56" i="10"/>
  <c r="W56" i="10" s="1"/>
  <c r="V11" i="10"/>
  <c r="W11" i="10" s="1"/>
  <c r="V13" i="10"/>
  <c r="W13" i="10" s="1"/>
  <c r="V15" i="10"/>
  <c r="W15" i="10" s="1"/>
  <c r="V17" i="10"/>
  <c r="W17" i="10" s="1"/>
  <c r="V19" i="10"/>
  <c r="W19" i="10" s="1"/>
  <c r="V21" i="10"/>
  <c r="W21" i="10" s="1"/>
  <c r="V25" i="10"/>
  <c r="W25" i="10" s="1"/>
  <c r="V29" i="10"/>
  <c r="W29" i="10" s="1"/>
  <c r="V33" i="10"/>
  <c r="W33" i="10" s="1"/>
  <c r="V37" i="10"/>
  <c r="W37" i="10" s="1"/>
  <c r="V41" i="10"/>
  <c r="W41" i="10" s="1"/>
  <c r="V45" i="10"/>
  <c r="W45" i="10" s="1"/>
  <c r="V49" i="10"/>
  <c r="W49" i="10" s="1"/>
  <c r="V53" i="10"/>
  <c r="W53" i="10" s="1"/>
  <c r="V57" i="10"/>
  <c r="W57" i="10" s="1"/>
  <c r="R2" i="22"/>
  <c r="R2" i="18"/>
  <c r="Q54" i="10"/>
  <c r="P57" i="10"/>
  <c r="Q58" i="10"/>
  <c r="Q22" i="10"/>
  <c r="Q26" i="10"/>
  <c r="Q30" i="10"/>
  <c r="Q34" i="10"/>
  <c r="Q46" i="10"/>
  <c r="P54" i="10"/>
  <c r="P58" i="10"/>
  <c r="P22" i="10"/>
  <c r="P30" i="10"/>
  <c r="Q14" i="10"/>
  <c r="P18" i="10"/>
  <c r="P24" i="10"/>
  <c r="P32" i="10"/>
  <c r="P26" i="10"/>
  <c r="P46" i="10"/>
  <c r="P56" i="10"/>
  <c r="P38" i="10"/>
  <c r="P42" i="10"/>
  <c r="P34" i="10"/>
  <c r="P50" i="10"/>
  <c r="P15" i="10"/>
  <c r="Q21" i="10"/>
  <c r="Q25" i="10"/>
  <c r="P33" i="10"/>
  <c r="Q37" i="10"/>
  <c r="Q38" i="10"/>
  <c r="Q41" i="10"/>
  <c r="Q42" i="10"/>
  <c r="Q49" i="10"/>
  <c r="Q50" i="10"/>
  <c r="Q53" i="10"/>
  <c r="P53" i="10"/>
  <c r="P19" i="10"/>
  <c r="P37" i="10"/>
  <c r="P13" i="10"/>
  <c r="P16" i="10"/>
  <c r="P20" i="10"/>
  <c r="P45" i="10"/>
  <c r="Q16" i="10"/>
  <c r="Q18" i="10"/>
  <c r="Q29" i="10"/>
  <c r="Q33" i="10"/>
  <c r="Q19" i="10"/>
  <c r="P10" i="10"/>
  <c r="P52" i="10"/>
  <c r="P12" i="10"/>
  <c r="P14" i="10"/>
  <c r="P49" i="10"/>
  <c r="Q12" i="10"/>
  <c r="Q15" i="10"/>
  <c r="Q20" i="10"/>
  <c r="P48" i="10"/>
  <c r="Q10" i="10"/>
  <c r="Q24" i="10"/>
  <c r="Q28" i="10"/>
  <c r="Q32" i="10"/>
  <c r="Q36" i="10"/>
  <c r="Q40" i="10"/>
  <c r="Q44" i="10"/>
  <c r="Q48" i="10"/>
  <c r="Q52" i="10"/>
  <c r="Q56" i="10"/>
  <c r="P11" i="10"/>
  <c r="P17" i="10"/>
  <c r="P21" i="10"/>
  <c r="Q17" i="10"/>
  <c r="Q57" i="10"/>
  <c r="P28" i="10"/>
  <c r="P36" i="10"/>
  <c r="P40" i="10"/>
  <c r="P44" i="10"/>
  <c r="P23" i="10"/>
  <c r="P27" i="10"/>
  <c r="P31" i="10"/>
  <c r="P35" i="10"/>
  <c r="P39" i="10"/>
  <c r="P43" i="10"/>
  <c r="P47" i="10"/>
  <c r="P51" i="10"/>
  <c r="P55" i="10"/>
  <c r="P59" i="10"/>
  <c r="P29" i="10"/>
  <c r="Q11" i="10"/>
  <c r="Q13" i="10"/>
  <c r="Q45" i="10"/>
  <c r="Q23" i="10"/>
  <c r="Q27" i="10"/>
  <c r="Q31" i="10"/>
  <c r="Q35" i="10"/>
  <c r="Q39" i="10"/>
  <c r="Q43" i="10"/>
  <c r="Q47" i="10"/>
  <c r="Q51" i="10"/>
  <c r="Q55" i="10"/>
  <c r="Q59" i="10"/>
  <c r="P25" i="10"/>
  <c r="P41" i="10"/>
  <c r="R51" i="7"/>
  <c r="R35" i="7"/>
  <c r="P23" i="7"/>
  <c r="R19" i="7"/>
  <c r="P15" i="7"/>
  <c r="R11" i="7"/>
  <c r="R43" i="7"/>
  <c r="R31" i="7"/>
  <c r="R10" i="7"/>
  <c r="P47" i="7"/>
  <c r="R59" i="7"/>
  <c r="P55" i="7"/>
  <c r="P39" i="7"/>
  <c r="R27" i="7"/>
  <c r="Q58" i="7"/>
  <c r="Q18" i="7"/>
  <c r="R14" i="7"/>
  <c r="R54" i="7"/>
  <c r="Q26" i="7"/>
  <c r="Q57" i="7"/>
  <c r="R53" i="7"/>
  <c r="R49" i="7"/>
  <c r="R45" i="7"/>
  <c r="Q41" i="7"/>
  <c r="R37" i="7"/>
  <c r="R33" i="7"/>
  <c r="R29" i="7"/>
  <c r="Q25" i="7"/>
  <c r="R21" i="7"/>
  <c r="Q17" i="7"/>
  <c r="R13" i="7"/>
  <c r="Q34" i="7"/>
  <c r="R50" i="7"/>
  <c r="Q42" i="7"/>
  <c r="R30" i="7"/>
  <c r="R22" i="7"/>
  <c r="Q56" i="7"/>
  <c r="R52" i="7"/>
  <c r="P48" i="7"/>
  <c r="R44" i="7"/>
  <c r="Q40" i="7"/>
  <c r="R36" i="7"/>
  <c r="Q32" i="7"/>
  <c r="R28" i="7"/>
  <c r="P24" i="7"/>
  <c r="R20" i="7"/>
  <c r="Q16" i="7"/>
  <c r="R12" i="7"/>
  <c r="R46" i="7"/>
  <c r="R38" i="7"/>
  <c r="P57" i="7"/>
  <c r="Q53" i="7"/>
  <c r="P49" i="7"/>
  <c r="Q45" i="7"/>
  <c r="P41" i="7"/>
  <c r="Q37" i="7"/>
  <c r="P33" i="7"/>
  <c r="Q29" i="7"/>
  <c r="P25" i="7"/>
  <c r="Q21" i="7"/>
  <c r="P17" i="7"/>
  <c r="Q13" i="7"/>
  <c r="R48" i="7"/>
  <c r="R32" i="7"/>
  <c r="P31" i="7"/>
  <c r="R55" i="7"/>
  <c r="R47" i="7"/>
  <c r="R39" i="7"/>
  <c r="R23" i="7"/>
  <c r="R15" i="7"/>
  <c r="Q50" i="7"/>
  <c r="R56" i="7"/>
  <c r="Q49" i="7"/>
  <c r="R58" i="7"/>
  <c r="R42" i="7"/>
  <c r="R34" i="7"/>
  <c r="R26" i="7"/>
  <c r="R18" i="7"/>
  <c r="R16" i="7"/>
  <c r="Q33" i="7"/>
  <c r="R40" i="7"/>
  <c r="R24" i="7"/>
  <c r="R57" i="7"/>
  <c r="R41" i="7"/>
  <c r="R25" i="7"/>
  <c r="R17" i="7"/>
  <c r="Q52" i="7"/>
  <c r="Q44" i="7"/>
  <c r="Q36" i="7"/>
  <c r="Q28" i="7"/>
  <c r="Q20" i="7"/>
  <c r="Q12" i="7"/>
  <c r="Q48" i="7"/>
  <c r="P32" i="7"/>
  <c r="Q10" i="7"/>
  <c r="P16" i="7"/>
  <c r="Q24" i="7"/>
  <c r="P56" i="7"/>
  <c r="Q59" i="7"/>
  <c r="Q55" i="7"/>
  <c r="Q51" i="7"/>
  <c r="Q47" i="7"/>
  <c r="Q43" i="7"/>
  <c r="Q39" i="7"/>
  <c r="Q35" i="7"/>
  <c r="Q31" i="7"/>
  <c r="Q27" i="7"/>
  <c r="Q23" i="7"/>
  <c r="Q19" i="7"/>
  <c r="Q15" i="7"/>
  <c r="Q11" i="7"/>
  <c r="P40" i="7"/>
  <c r="P58" i="7"/>
  <c r="P54" i="7"/>
  <c r="P50" i="7"/>
  <c r="Q46" i="7"/>
  <c r="P42" i="7"/>
  <c r="Q38" i="7"/>
  <c r="P34" i="7"/>
  <c r="P30" i="7"/>
  <c r="P26" i="7"/>
  <c r="Q22" i="7"/>
  <c r="P18" i="7"/>
  <c r="P14" i="7"/>
  <c r="P46" i="7"/>
  <c r="P22" i="7"/>
  <c r="P53" i="7"/>
  <c r="P45" i="7"/>
  <c r="P37" i="7"/>
  <c r="P29" i="7"/>
  <c r="P21" i="7"/>
  <c r="P13" i="7"/>
  <c r="P38" i="7"/>
  <c r="P10" i="7"/>
  <c r="P52" i="7"/>
  <c r="P44" i="7"/>
  <c r="P36" i="7"/>
  <c r="P28" i="7"/>
  <c r="P20" i="7"/>
  <c r="P12" i="7"/>
  <c r="Q54" i="7"/>
  <c r="Q30" i="7"/>
  <c r="Q14" i="7"/>
  <c r="P59" i="7"/>
  <c r="P51" i="7"/>
  <c r="P43" i="7"/>
  <c r="P35" i="7"/>
  <c r="P27" i="7"/>
  <c r="P19" i="7"/>
  <c r="P11" i="7"/>
  <c r="P72" i="10" l="1"/>
  <c r="P70" i="10"/>
  <c r="P68" i="10"/>
  <c r="P65" i="10"/>
  <c r="P62" i="10"/>
  <c r="T10" i="10"/>
  <c r="T59" i="10"/>
  <c r="R59" i="10"/>
  <c r="U37" i="10"/>
  <c r="S37" i="10"/>
  <c r="S18" i="10"/>
  <c r="U18" i="10"/>
  <c r="T56" i="10"/>
  <c r="R56" i="10"/>
  <c r="T51" i="10"/>
  <c r="R51" i="10"/>
  <c r="U53" i="10"/>
  <c r="S53" i="10"/>
  <c r="U54" i="10"/>
  <c r="S54" i="10"/>
  <c r="R27" i="10"/>
  <c r="T27" i="10"/>
  <c r="U29" i="10"/>
  <c r="S29" i="10"/>
  <c r="T30" i="10"/>
  <c r="R30" i="10"/>
  <c r="S31" i="10"/>
  <c r="U31" i="10"/>
  <c r="T17" i="10"/>
  <c r="R17" i="10"/>
  <c r="T53" i="10"/>
  <c r="R53" i="10"/>
  <c r="U28" i="10"/>
  <c r="S28" i="10"/>
  <c r="T40" i="10"/>
  <c r="R40" i="10"/>
  <c r="T41" i="10"/>
  <c r="R41" i="10"/>
  <c r="U12" i="10"/>
  <c r="S12" i="10"/>
  <c r="U22" i="10"/>
  <c r="S22" i="10"/>
  <c r="T55" i="10"/>
  <c r="R55" i="10"/>
  <c r="T33" i="10"/>
  <c r="R33" i="10"/>
  <c r="U27" i="10"/>
  <c r="S27" i="10"/>
  <c r="S23" i="10"/>
  <c r="U23" i="10"/>
  <c r="U35" i="10"/>
  <c r="S35" i="10"/>
  <c r="T21" i="10"/>
  <c r="R21" i="10"/>
  <c r="T19" i="10"/>
  <c r="R19" i="10"/>
  <c r="S32" i="10"/>
  <c r="U32" i="10"/>
  <c r="S58" i="10"/>
  <c r="U58" i="10"/>
  <c r="U59" i="10"/>
  <c r="S59" i="10"/>
  <c r="R11" i="10"/>
  <c r="T11" i="10"/>
  <c r="T14" i="10"/>
  <c r="R14" i="10"/>
  <c r="S25" i="10"/>
  <c r="U25" i="10"/>
  <c r="T46" i="10"/>
  <c r="R46" i="10"/>
  <c r="R57" i="10"/>
  <c r="T57" i="10"/>
  <c r="S56" i="10"/>
  <c r="U56" i="10"/>
  <c r="R12" i="10"/>
  <c r="T12" i="10"/>
  <c r="T45" i="10"/>
  <c r="R45" i="10"/>
  <c r="U50" i="10"/>
  <c r="S50" i="10"/>
  <c r="T26" i="10"/>
  <c r="R26" i="10"/>
  <c r="S45" i="10"/>
  <c r="U45" i="10"/>
  <c r="T36" i="10"/>
  <c r="R36" i="10"/>
  <c r="S10" i="10"/>
  <c r="U10" i="10"/>
  <c r="R52" i="10"/>
  <c r="T52" i="10"/>
  <c r="R20" i="10"/>
  <c r="T20" i="10"/>
  <c r="U46" i="10"/>
  <c r="S46" i="10"/>
  <c r="S13" i="10"/>
  <c r="U13" i="10"/>
  <c r="S48" i="10"/>
  <c r="U48" i="10"/>
  <c r="R10" i="10"/>
  <c r="U42" i="10"/>
  <c r="S42" i="10"/>
  <c r="R50" i="10"/>
  <c r="T50" i="10"/>
  <c r="T24" i="10"/>
  <c r="R24" i="10"/>
  <c r="U43" i="10"/>
  <c r="S43" i="10"/>
  <c r="U11" i="10"/>
  <c r="S11" i="10"/>
  <c r="T35" i="10"/>
  <c r="R35" i="10"/>
  <c r="S57" i="10"/>
  <c r="U57" i="10"/>
  <c r="S44" i="10"/>
  <c r="U44" i="10"/>
  <c r="S20" i="10"/>
  <c r="U20" i="10"/>
  <c r="U19" i="10"/>
  <c r="S19" i="10"/>
  <c r="T13" i="10"/>
  <c r="R13" i="10"/>
  <c r="U41" i="10"/>
  <c r="S41" i="10"/>
  <c r="T34" i="10"/>
  <c r="R34" i="10"/>
  <c r="T18" i="10"/>
  <c r="R18" i="10"/>
  <c r="U30" i="10"/>
  <c r="S30" i="10"/>
  <c r="U36" i="10"/>
  <c r="S36" i="10"/>
  <c r="T38" i="10"/>
  <c r="R38" i="10"/>
  <c r="T25" i="10"/>
  <c r="R25" i="10"/>
  <c r="T23" i="10"/>
  <c r="R23" i="10"/>
  <c r="R49" i="10"/>
  <c r="T49" i="10"/>
  <c r="T22" i="10"/>
  <c r="R22" i="10"/>
  <c r="T44" i="10"/>
  <c r="R44" i="10"/>
  <c r="S16" i="10"/>
  <c r="U16" i="10"/>
  <c r="R58" i="10"/>
  <c r="T58" i="10"/>
  <c r="U55" i="10"/>
  <c r="S55" i="10"/>
  <c r="T47" i="10"/>
  <c r="R47" i="10"/>
  <c r="S24" i="10"/>
  <c r="U24" i="10"/>
  <c r="S21" i="10"/>
  <c r="U21" i="10"/>
  <c r="T54" i="10"/>
  <c r="R54" i="10"/>
  <c r="U51" i="10"/>
  <c r="S51" i="10"/>
  <c r="R43" i="10"/>
  <c r="T43" i="10"/>
  <c r="U52" i="10"/>
  <c r="S52" i="10"/>
  <c r="S49" i="10"/>
  <c r="U49" i="10"/>
  <c r="T15" i="10"/>
  <c r="R15" i="10"/>
  <c r="T32" i="10"/>
  <c r="R32" i="10"/>
  <c r="S47" i="10"/>
  <c r="U47" i="10"/>
  <c r="T39" i="10"/>
  <c r="R39" i="10"/>
  <c r="T28" i="10"/>
  <c r="R28" i="10"/>
  <c r="T48" i="10"/>
  <c r="R48" i="10"/>
  <c r="T16" i="10"/>
  <c r="R16" i="10"/>
  <c r="U34" i="10"/>
  <c r="S34" i="10"/>
  <c r="U39" i="10"/>
  <c r="S39" i="10"/>
  <c r="T29" i="10"/>
  <c r="R29" i="10"/>
  <c r="T31" i="10"/>
  <c r="R31" i="10"/>
  <c r="S17" i="10"/>
  <c r="U17" i="10"/>
  <c r="S40" i="10"/>
  <c r="U40" i="10"/>
  <c r="U15" i="10"/>
  <c r="S15" i="10"/>
  <c r="S33" i="10"/>
  <c r="U33" i="10"/>
  <c r="T37" i="10"/>
  <c r="R37" i="10"/>
  <c r="U38" i="10"/>
  <c r="S38" i="10"/>
  <c r="R42" i="10"/>
  <c r="T42" i="10"/>
  <c r="S14" i="10"/>
  <c r="U14" i="10"/>
  <c r="U26" i="10"/>
  <c r="S26" i="10"/>
  <c r="R2" i="7"/>
  <c r="R2" i="10" l="1"/>
</calcChain>
</file>

<file path=xl/sharedStrings.xml><?xml version="1.0" encoding="utf-8"?>
<sst xmlns="http://schemas.openxmlformats.org/spreadsheetml/2006/main" count="868" uniqueCount="153">
  <si>
    <t>Demand Point</t>
  </si>
  <si>
    <t>x</t>
  </si>
  <si>
    <t>y</t>
  </si>
  <si>
    <t>demand y</t>
  </si>
  <si>
    <t>demand x</t>
  </si>
  <si>
    <t>Ambulance A</t>
  </si>
  <si>
    <t>Ambulance B</t>
  </si>
  <si>
    <t>Ambulance C</t>
  </si>
  <si>
    <t>distance in miles</t>
  </si>
  <si>
    <t>Ambulance</t>
  </si>
  <si>
    <t>A</t>
  </si>
  <si>
    <t>B</t>
  </si>
  <si>
    <t>C</t>
  </si>
  <si>
    <t>Ambulance D</t>
  </si>
  <si>
    <t>Ambulance E</t>
  </si>
  <si>
    <t>Ambulance F</t>
  </si>
  <si>
    <t>Ambulance G</t>
  </si>
  <si>
    <t>Ambulance H</t>
  </si>
  <si>
    <t>Ambulance I</t>
  </si>
  <si>
    <t>Ambulance J</t>
  </si>
  <si>
    <t>Area =</t>
  </si>
  <si>
    <t>80 x 80 miles</t>
  </si>
  <si>
    <t># Ambulances =</t>
  </si>
  <si>
    <t>Population</t>
  </si>
  <si>
    <t>Ambulance x =</t>
  </si>
  <si>
    <t>Ambulance y =</t>
  </si>
  <si>
    <t>*distance in miles</t>
  </si>
  <si>
    <t>Weighted Min Distance Ambulance</t>
  </si>
  <si>
    <t>Weighted Min Distance 2nd Ambulance</t>
  </si>
  <si>
    <t>Min Distance Ambulance (No Weight)</t>
  </si>
  <si>
    <t>Min Distance 2nd Ambulance (No Weight)</t>
  </si>
  <si>
    <t>D</t>
  </si>
  <si>
    <t>E</t>
  </si>
  <si>
    <t>F</t>
  </si>
  <si>
    <t>G</t>
  </si>
  <si>
    <t>H</t>
  </si>
  <si>
    <t>I</t>
  </si>
  <si>
    <t>J</t>
  </si>
  <si>
    <t>obj. function:</t>
  </si>
  <si>
    <t>saved obj</t>
  </si>
  <si>
    <t>Graph ------------------------------------------------------------------------------------&gt;</t>
  </si>
  <si>
    <t>weight(pop)</t>
  </si>
  <si>
    <t>possible population 100,000</t>
  </si>
  <si>
    <t>Population =</t>
  </si>
  <si>
    <t>Backup Percent</t>
  </si>
  <si>
    <t>Ambulance 1</t>
  </si>
  <si>
    <t>Ambulance 2</t>
  </si>
  <si>
    <t>Ambulance 3</t>
  </si>
  <si>
    <t>Ambulance 4</t>
  </si>
  <si>
    <t>Ambulance 5</t>
  </si>
  <si>
    <t>Ambulance 6</t>
  </si>
  <si>
    <t>Ambulance 7</t>
  </si>
  <si>
    <t>Ambulance 8</t>
  </si>
  <si>
    <t>Ambulance 9</t>
  </si>
  <si>
    <t>Ambulance 10</t>
  </si>
  <si>
    <t>Best Ambulance</t>
  </si>
  <si>
    <t>Total</t>
  </si>
  <si>
    <t>Backup Ambulance</t>
  </si>
  <si>
    <t>Primary Ambulance Serving Most Demand Points</t>
  </si>
  <si>
    <t>Primary Ambulance Serving Least Demand Points</t>
  </si>
  <si>
    <t>Primary Ambulance Serving  Largest Population</t>
  </si>
  <si>
    <t>Primary Ambulance Serving  Smallest Population</t>
  </si>
  <si>
    <t>Results:</t>
  </si>
  <si>
    <t>Data Pull For Results Table:</t>
  </si>
  <si>
    <t>Worst Case Ambulance</t>
  </si>
  <si>
    <t>Backup (at 10%)  Ambulance Serving Most Demand Points</t>
  </si>
  <si>
    <t>Backup (at 10%) Ambulance Serving Least Demand Points</t>
  </si>
  <si>
    <t>Backup (at 10%)  Ambulance Serving  Largest Population</t>
  </si>
  <si>
    <t>Backup (at 10%) Ambulance Serving  Smallest Population</t>
  </si>
  <si>
    <t>Farthest Distance</t>
  </si>
  <si>
    <t># Demand Points Served As Worst Case Ambulance</t>
  </si>
  <si>
    <t>Graph --------------------------------------------------------------------------------------------------------------------------------------------------------------------&gt;</t>
  </si>
  <si>
    <t xml:space="preserve"> As Primary Ambulance Population Served</t>
  </si>
  <si>
    <t># Demand Points Served As Primary Ambulance</t>
  </si>
  <si>
    <t># Demand Points Served As Backup Ambulance (10%)</t>
  </si>
  <si>
    <t>As Backup Ambulance (10%) Population Served</t>
  </si>
  <si>
    <t>Point with worst primary coverage is (1,36) covered by ambulance 1</t>
  </si>
  <si>
    <t>Unluckiest DP =</t>
  </si>
  <si>
    <t>(78.5, 33.7)</t>
  </si>
  <si>
    <t>miles</t>
  </si>
  <si>
    <t>Luckiest DP =</t>
  </si>
  <si>
    <t>(22.7, 72.4)</t>
  </si>
  <si>
    <t>saved obj at "x" intervals of 5:</t>
  </si>
  <si>
    <t>covered by ambulance 10 which also coveres the most demand points at 10 and highest population.</t>
  </si>
  <si>
    <t>covered by ambulance 5 which only covers 3 demand points an covers third lowest population.</t>
  </si>
  <si>
    <t>SD =</t>
  </si>
  <si>
    <t>Mean Distance =</t>
  </si>
  <si>
    <t>Median Distance =</t>
  </si>
  <si>
    <t>max =</t>
  </si>
  <si>
    <t>Median =</t>
  </si>
  <si>
    <t>Mean =</t>
  </si>
  <si>
    <t>Debug Test Description</t>
  </si>
  <si>
    <t>Backup %</t>
  </si>
  <si>
    <t>Max</t>
  </si>
  <si>
    <t>Median</t>
  </si>
  <si>
    <t>Mean</t>
  </si>
  <si>
    <t>SD</t>
  </si>
  <si>
    <t>Obj Func. Value</t>
  </si>
  <si>
    <t>Test Type</t>
  </si>
  <si>
    <t>Test #</t>
  </si>
  <si>
    <t>Final Positions</t>
  </si>
  <si>
    <t>GRG NL</t>
  </si>
  <si>
    <t xml:space="preserve"> Demand x = 1,2,3, …. and y = all 0; Start all at origin</t>
  </si>
  <si>
    <t>Evolutionary</t>
  </si>
  <si>
    <t xml:space="preserve"> Demand x = 1,2,3, …. and y = all 0; Start all at origin; Random Seed = 0</t>
  </si>
  <si>
    <t xml:space="preserve"> Demand x = 1,2,3, …. and y = all 0; Start all at origin; Random Seed = 1</t>
  </si>
  <si>
    <t xml:space="preserve"> Demand x = 1,2,3, …. and y = all 0; Start all at origin; Random Seed = 2</t>
  </si>
  <si>
    <t xml:space="preserve"> Demand x = 1,2,3, …. and y = all 0; Start all at origin; Random Seed = 3</t>
  </si>
  <si>
    <t xml:space="preserve"> Demand x = 1,2,3, …. and y = all 0; Start all at origin; Random Seed = 4</t>
  </si>
  <si>
    <t xml:space="preserve"> Demand x = 1,2,3, …. and y = all 0; Start all at origin; Random Seed = 5</t>
  </si>
  <si>
    <t xml:space="preserve"> Demand x = 1,2,3, …. and y = all 0; Start all at origin; Random Seed = 6</t>
  </si>
  <si>
    <t xml:space="preserve"> Demand x = 1,2,3, …. and y = all 0; Start all at origin; Random Seed = 7</t>
  </si>
  <si>
    <t xml:space="preserve"> Demand x = 1,2,3, …. and y = all 0; Start all at origin; Random Seed = 8</t>
  </si>
  <si>
    <t xml:space="preserve"> Demand x = 1,2,3, …. and y = all 0; Start all at origin; Random Seed = 9</t>
  </si>
  <si>
    <t xml:space="preserve"> Demand x = 1,2,3, …. and y = all 0; Start at optimal (x = 2, 7, 12, 17, 22, 27, 32, 37, 42, 47)</t>
  </si>
  <si>
    <t xml:space="preserve"> Demand x = 1,2,3, …. and y = all 0; Start all at optimal; Random Seed = 0</t>
  </si>
  <si>
    <t xml:space="preserve"> Demand x = 1,2,3, …. and y = all 0; Start all at optimal; Random Seed = 1</t>
  </si>
  <si>
    <t xml:space="preserve"> Demand x = 1,2,3, …. and y = all 0; Start all at optimal; Random Seed = 2</t>
  </si>
  <si>
    <t xml:space="preserve"> Demand x = 1,2,3, …. and y = all 0; Start all at optimal; Random Seed = 3</t>
  </si>
  <si>
    <t xml:space="preserve"> Demand x = 1,2,3, …. and y = all 0; Start all at optimal Random Seed = 4</t>
  </si>
  <si>
    <t xml:space="preserve"> Demand x = 1,2,3, …. and y = all 0; Start all at optimal; Random Seed = 5</t>
  </si>
  <si>
    <t xml:space="preserve"> Demand x = 1,2,3, …. and y = all 0; Start all at optimal; Random Seed = 6</t>
  </si>
  <si>
    <t xml:space="preserve"> Demand x = 1,2,3, …. and y = all 0; Start all at optimal; Random Seed = 7</t>
  </si>
  <si>
    <t xml:space="preserve"> Demand x = 1,2,3, …. and y = all 0; Start all at optimal; Random Seed = 8</t>
  </si>
  <si>
    <t xml:space="preserve"> Demand x = 1,2,3, …. and y = all 0; Start all at optimal; Random Seed = 9</t>
  </si>
  <si>
    <t xml:space="preserve"> Demand 3 x 3 clusters; Start all at origin</t>
  </si>
  <si>
    <t xml:space="preserve"> Demand 3 x 3 clusters; Start at horizontal line (x = 1,2,3, …10, y = all 5.5</t>
  </si>
  <si>
    <t xml:space="preserve"> Demand 3 x 3 clusters; Start at diagonal line (x = 1,2,3, …10, y = 1,2,3, …10)</t>
  </si>
  <si>
    <t>works more or less</t>
  </si>
  <si>
    <t>Frozen Demand Points; Start at origin</t>
  </si>
  <si>
    <t>Frozen Demand Points; Start at horizontal line through the center</t>
  </si>
  <si>
    <t>Frozen Demand Points; Start at vertical line through the center</t>
  </si>
  <si>
    <t>Frozen Demand Points; Start at diagonal line through the center</t>
  </si>
  <si>
    <t>max=</t>
  </si>
  <si>
    <t>Max =</t>
  </si>
  <si>
    <t>doesn't work</t>
  </si>
  <si>
    <t>???</t>
  </si>
  <si>
    <t>old values, where some are duplicated but it's hard to see which ones:</t>
  </si>
  <si>
    <t>updated cluster points:</t>
  </si>
  <si>
    <t>Exponent</t>
  </si>
  <si>
    <t>Known Optimal Solution:</t>
  </si>
  <si>
    <t>Saved Solution</t>
  </si>
  <si>
    <t>linear interp value:</t>
  </si>
  <si>
    <t>final solution:</t>
  </si>
  <si>
    <t>initial solution:</t>
  </si>
  <si>
    <t>all-(0,0)</t>
  </si>
  <si>
    <t>horiz-line</t>
  </si>
  <si>
    <t>vert-line</t>
  </si>
  <si>
    <t>diagonal-line</t>
  </si>
  <si>
    <t>all-(6,6)</t>
  </si>
  <si>
    <t>……….</t>
  </si>
  <si>
    <t>New Term Coeff.</t>
  </si>
  <si>
    <t>Sum of All Amb. To Demand Pt. Distances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</si>
</sst>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"/>
    <numFmt numFmtId="166" formatCode="0.0%"/>
    <numFmt numFmtId="167" formatCode="#,##0.000000"/>
  </numFmts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0" borderId="0" xfId="0" applyFont="1"/>
    <xf numFmtId="0" fontId="2" fillId="0" borderId="0" xfId="0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9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1" fillId="0" borderId="0" xfId="0" applyFont="1" applyFill="1" applyBorder="1" applyAlignment="1">
      <alignment horizontal="left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right"/>
    </xf>
    <xf numFmtId="0" fontId="3" fillId="3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3" fillId="4" borderId="4" xfId="0" applyFont="1" applyFill="1" applyBorder="1"/>
    <xf numFmtId="164" fontId="3" fillId="4" borderId="5" xfId="0" applyNumberFormat="1" applyFont="1" applyFill="1" applyBorder="1" applyAlignment="1">
      <alignment horizontal="center" vertical="center"/>
    </xf>
    <xf numFmtId="0" fontId="3" fillId="12" borderId="4" xfId="0" applyFont="1" applyFill="1" applyBorder="1"/>
    <xf numFmtId="0" fontId="6" fillId="12" borderId="5" xfId="0" applyFont="1" applyFill="1" applyBorder="1" applyAlignment="1">
      <alignment horizontal="center" vertical="center"/>
    </xf>
    <xf numFmtId="0" fontId="0" fillId="13" borderId="0" xfId="0" applyFill="1"/>
    <xf numFmtId="0" fontId="4" fillId="13" borderId="0" xfId="0" applyFont="1" applyFill="1"/>
    <xf numFmtId="0" fontId="7" fillId="13" borderId="0" xfId="0" applyFont="1" applyFill="1"/>
    <xf numFmtId="0" fontId="1" fillId="3" borderId="3" xfId="0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64" fontId="6" fillId="12" borderId="5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right" vertical="center"/>
    </xf>
    <xf numFmtId="4" fontId="3" fillId="9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1" fontId="6" fillId="9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/>
    </xf>
    <xf numFmtId="0" fontId="4" fillId="9" borderId="3" xfId="0" applyFont="1" applyFill="1" applyBorder="1"/>
    <xf numFmtId="0" fontId="0" fillId="9" borderId="6" xfId="0" applyFill="1" applyBorder="1"/>
    <xf numFmtId="0" fontId="0" fillId="9" borderId="2" xfId="0" applyFill="1" applyBorder="1"/>
    <xf numFmtId="1" fontId="0" fillId="0" borderId="0" xfId="0" applyNumberFormat="1"/>
    <xf numFmtId="0" fontId="3" fillId="4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8" fillId="0" borderId="0" xfId="0" applyFont="1"/>
    <xf numFmtId="0" fontId="5" fillId="0" borderId="0" xfId="0" applyNumberFormat="1" applyFont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3" fillId="13" borderId="0" xfId="0" applyFont="1" applyFill="1" applyAlignment="1">
      <alignment horizontal="center" vertical="center"/>
    </xf>
    <xf numFmtId="3" fontId="3" fillId="13" borderId="0" xfId="0" applyNumberFormat="1" applyFont="1" applyFill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5" fillId="9" borderId="0" xfId="0" applyFont="1" applyFill="1" applyAlignment="1">
      <alignment horizontal="right"/>
    </xf>
    <xf numFmtId="164" fontId="5" fillId="9" borderId="0" xfId="0" applyNumberFormat="1" applyFont="1" applyFill="1" applyAlignment="1">
      <alignment horizontal="center" vertical="center"/>
    </xf>
    <xf numFmtId="0" fontId="5" fillId="9" borderId="0" xfId="0" applyFont="1" applyFill="1"/>
    <xf numFmtId="0" fontId="5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left" vertical="center"/>
    </xf>
    <xf numFmtId="0" fontId="5" fillId="0" borderId="0" xfId="0" applyFont="1" applyFill="1" applyAlignment="1">
      <alignment horizontal="right"/>
    </xf>
    <xf numFmtId="164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9" borderId="0" xfId="0" applyFont="1" applyFill="1" applyAlignment="1">
      <alignment horizontal="right" vertical="center"/>
    </xf>
    <xf numFmtId="3" fontId="5" fillId="0" borderId="1" xfId="0" applyNumberFormat="1" applyFont="1" applyBorder="1" applyAlignment="1">
      <alignment horizontal="center" vertical="center"/>
    </xf>
    <xf numFmtId="0" fontId="3" fillId="12" borderId="7" xfId="0" applyFont="1" applyFill="1" applyBorder="1"/>
    <xf numFmtId="0" fontId="3" fillId="10" borderId="3" xfId="0" applyFont="1" applyFill="1" applyBorder="1"/>
    <xf numFmtId="0" fontId="3" fillId="10" borderId="6" xfId="0" applyFont="1" applyFill="1" applyBorder="1"/>
    <xf numFmtId="165" fontId="3" fillId="4" borderId="5" xfId="0" applyNumberFormat="1" applyFont="1" applyFill="1" applyBorder="1" applyAlignment="1">
      <alignment horizontal="center" vertical="center"/>
    </xf>
    <xf numFmtId="165" fontId="6" fillId="10" borderId="2" xfId="0" applyNumberFormat="1" applyFont="1" applyFill="1" applyBorder="1"/>
    <xf numFmtId="165" fontId="6" fillId="12" borderId="8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 vertical="center"/>
    </xf>
    <xf numFmtId="0" fontId="6" fillId="0" borderId="0" xfId="0" applyFont="1" applyBorder="1" applyAlignment="1">
      <alignment horizontal="right"/>
    </xf>
    <xf numFmtId="0" fontId="6" fillId="0" borderId="0" xfId="0" applyFont="1" applyAlignment="1">
      <alignment horizontal="left" vertical="center"/>
    </xf>
    <xf numFmtId="0" fontId="3" fillId="11" borderId="1" xfId="0" applyFont="1" applyFill="1" applyBorder="1" applyAlignment="1">
      <alignment horizontal="center" vertical="center"/>
    </xf>
    <xf numFmtId="166" fontId="3" fillId="11" borderId="1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166" fontId="9" fillId="0" borderId="0" xfId="0" applyNumberFormat="1" applyFont="1" applyAlignment="1">
      <alignment horizontal="center" vertical="center"/>
    </xf>
    <xf numFmtId="164" fontId="3" fillId="11" borderId="1" xfId="0" applyNumberFormat="1" applyFont="1" applyFill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4" fontId="5" fillId="12" borderId="1" xfId="0" applyNumberFormat="1" applyFont="1" applyFill="1" applyBorder="1" applyAlignment="1">
      <alignment horizontal="center" vertical="center"/>
    </xf>
    <xf numFmtId="164" fontId="5" fillId="14" borderId="1" xfId="0" applyNumberFormat="1" applyFont="1" applyFill="1" applyBorder="1" applyAlignment="1">
      <alignment horizontal="center" vertical="center"/>
    </xf>
    <xf numFmtId="164" fontId="5" fillId="15" borderId="1" xfId="0" applyNumberFormat="1" applyFont="1" applyFill="1" applyBorder="1" applyAlignment="1">
      <alignment horizontal="center" vertical="center"/>
    </xf>
    <xf numFmtId="164" fontId="5" fillId="16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13" borderId="1" xfId="0" applyNumberFormat="1" applyFont="1" applyFill="1" applyBorder="1" applyAlignment="1">
      <alignment horizontal="center" vertical="center"/>
    </xf>
    <xf numFmtId="164" fontId="5" fillId="17" borderId="1" xfId="0" applyNumberFormat="1" applyFont="1" applyFill="1" applyBorder="1" applyAlignment="1">
      <alignment horizontal="center" vertical="center"/>
    </xf>
    <xf numFmtId="164" fontId="5" fillId="7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right"/>
    </xf>
    <xf numFmtId="164" fontId="11" fillId="18" borderId="1" xfId="0" applyNumberFormat="1" applyFont="1" applyFill="1" applyBorder="1" applyAlignment="1">
      <alignment horizontal="center" vertical="center"/>
    </xf>
    <xf numFmtId="164" fontId="11" fillId="18" borderId="2" xfId="0" applyNumberFormat="1" applyFont="1" applyFill="1" applyBorder="1" applyAlignment="1">
      <alignment horizontal="center" vertical="center"/>
    </xf>
    <xf numFmtId="164" fontId="11" fillId="18" borderId="9" xfId="0" applyNumberFormat="1" applyFont="1" applyFill="1" applyBorder="1" applyAlignment="1">
      <alignment horizontal="center" vertical="center"/>
    </xf>
    <xf numFmtId="164" fontId="11" fillId="18" borderId="10" xfId="0" applyNumberFormat="1" applyFont="1" applyFill="1" applyBorder="1" applyAlignment="1">
      <alignment horizontal="center" vertical="center"/>
    </xf>
    <xf numFmtId="0" fontId="6" fillId="9" borderId="0" xfId="0" applyFont="1" applyFill="1" applyAlignment="1">
      <alignment horizontal="left" vertical="center"/>
    </xf>
    <xf numFmtId="164" fontId="9" fillId="0" borderId="0" xfId="0" applyNumberFormat="1" applyFont="1" applyAlignment="1">
      <alignment horizontal="center"/>
    </xf>
    <xf numFmtId="0" fontId="12" fillId="0" borderId="0" xfId="0" applyFont="1"/>
    <xf numFmtId="164" fontId="5" fillId="0" borderId="0" xfId="0" applyNumberFormat="1" applyFont="1" applyAlignment="1">
      <alignment horizontal="center" vertical="center"/>
    </xf>
    <xf numFmtId="167" fontId="3" fillId="4" borderId="5" xfId="0" applyNumberFormat="1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right" vertical="center"/>
    </xf>
    <xf numFmtId="164" fontId="0" fillId="0" borderId="0" xfId="0" applyNumberFormat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5" fillId="20" borderId="11" xfId="0" applyFont="1" applyFill="1" applyBorder="1"/>
    <xf numFmtId="0" fontId="5" fillId="20" borderId="12" xfId="0" applyFont="1" applyFill="1" applyBorder="1"/>
    <xf numFmtId="0" fontId="5" fillId="20" borderId="13" xfId="0" applyFont="1" applyFill="1" applyBorder="1"/>
    <xf numFmtId="0" fontId="5" fillId="20" borderId="14" xfId="0" applyFont="1" applyFill="1" applyBorder="1"/>
    <xf numFmtId="0" fontId="5" fillId="20" borderId="1" xfId="0" applyFont="1" applyFill="1" applyBorder="1" applyAlignment="1">
      <alignment horizontal="center" vertical="center"/>
    </xf>
    <xf numFmtId="164" fontId="5" fillId="2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7" fontId="0" fillId="0" borderId="0" xfId="0" applyNumberFormat="1"/>
    <xf numFmtId="0" fontId="0" fillId="11" borderId="0" xfId="0" applyFill="1"/>
    <xf numFmtId="0" fontId="0" fillId="10" borderId="0" xfId="0" applyFill="1"/>
    <xf numFmtId="0" fontId="0" fillId="21" borderId="0" xfId="0" applyFill="1"/>
    <xf numFmtId="0" fontId="0" fillId="16" borderId="0" xfId="0" applyFill="1"/>
    <xf numFmtId="0" fontId="0" fillId="22" borderId="0" xfId="0" applyFill="1"/>
    <xf numFmtId="164" fontId="5" fillId="11" borderId="1" xfId="0" applyNumberFormat="1" applyFont="1" applyFill="1" applyBorder="1" applyAlignment="1">
      <alignment horizontal="center" vertical="center"/>
    </xf>
    <xf numFmtId="0" fontId="3" fillId="12" borderId="15" xfId="0" applyFont="1" applyFill="1" applyBorder="1" applyAlignment="1">
      <alignment horizontal="right" vertical="center"/>
    </xf>
    <xf numFmtId="0" fontId="3" fillId="12" borderId="15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Demand</a:t>
            </a:r>
            <a:r>
              <a:rPr lang="en-US" sz="2000" b="1" baseline="0"/>
              <a:t> and Ambulances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Demand Points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0">
                <a:solidFill>
                  <a:schemeClr val="accent1"/>
                </a:solidFill>
              </a:ln>
              <a:effectLst/>
            </c:spPr>
          </c:marker>
          <c:xVal>
            <c:numRef>
              <c:f>'Ignore - Original No Frills'!$C$10:$C$59</c:f>
              <c:numCache>
                <c:formatCode>0.0</c:formatCode>
                <c:ptCount val="50"/>
                <c:pt idx="0">
                  <c:v>46.768460207597712</c:v>
                </c:pt>
                <c:pt idx="1">
                  <c:v>22.627124740284088</c:v>
                </c:pt>
                <c:pt idx="2">
                  <c:v>32.581266223639631</c:v>
                </c:pt>
                <c:pt idx="3">
                  <c:v>23.736458710391013</c:v>
                </c:pt>
                <c:pt idx="4">
                  <c:v>74.161245556319628</c:v>
                </c:pt>
                <c:pt idx="5">
                  <c:v>69.853274074740995</c:v>
                </c:pt>
                <c:pt idx="6">
                  <c:v>30.406864606319051</c:v>
                </c:pt>
                <c:pt idx="7">
                  <c:v>65.48411727821815</c:v>
                </c:pt>
                <c:pt idx="8">
                  <c:v>30.931243598780096</c:v>
                </c:pt>
                <c:pt idx="9">
                  <c:v>23.094922035954923</c:v>
                </c:pt>
                <c:pt idx="10">
                  <c:v>48.881224075922987</c:v>
                </c:pt>
                <c:pt idx="11">
                  <c:v>14.522661397311749</c:v>
                </c:pt>
                <c:pt idx="12">
                  <c:v>18.822223384232597</c:v>
                </c:pt>
                <c:pt idx="13">
                  <c:v>22.219535629952311</c:v>
                </c:pt>
                <c:pt idx="14">
                  <c:v>18.442716019349685</c:v>
                </c:pt>
                <c:pt idx="15">
                  <c:v>40.126005243929725</c:v>
                </c:pt>
                <c:pt idx="16">
                  <c:v>63.748824605676582</c:v>
                </c:pt>
                <c:pt idx="17">
                  <c:v>2.8861049172851061</c:v>
                </c:pt>
                <c:pt idx="18">
                  <c:v>44.598038175204955</c:v>
                </c:pt>
                <c:pt idx="19">
                  <c:v>63.452637732061639</c:v>
                </c:pt>
                <c:pt idx="20">
                  <c:v>78.502277891114133</c:v>
                </c:pt>
                <c:pt idx="21">
                  <c:v>75.601954476772889</c:v>
                </c:pt>
                <c:pt idx="22">
                  <c:v>46.856998981245468</c:v>
                </c:pt>
                <c:pt idx="23">
                  <c:v>67.509826789761092</c:v>
                </c:pt>
                <c:pt idx="24">
                  <c:v>18.530672523893024</c:v>
                </c:pt>
                <c:pt idx="25">
                  <c:v>0.98356621830314239</c:v>
                </c:pt>
                <c:pt idx="26">
                  <c:v>24.798469126388252</c:v>
                </c:pt>
                <c:pt idx="27">
                  <c:v>60.242931103592625</c:v>
                </c:pt>
                <c:pt idx="28">
                  <c:v>60.126432151593775</c:v>
                </c:pt>
                <c:pt idx="29">
                  <c:v>67.532035949526261</c:v>
                </c:pt>
                <c:pt idx="30">
                  <c:v>62.867333823983671</c:v>
                </c:pt>
                <c:pt idx="31">
                  <c:v>21.815932736640661</c:v>
                </c:pt>
                <c:pt idx="32">
                  <c:v>24.143393953205194</c:v>
                </c:pt>
                <c:pt idx="33">
                  <c:v>79.106740554276826</c:v>
                </c:pt>
                <c:pt idx="34">
                  <c:v>34.956084412589036</c:v>
                </c:pt>
                <c:pt idx="35">
                  <c:v>13.603143755698284</c:v>
                </c:pt>
                <c:pt idx="36">
                  <c:v>10.029170719697662</c:v>
                </c:pt>
                <c:pt idx="37">
                  <c:v>15.902171541732768</c:v>
                </c:pt>
                <c:pt idx="38">
                  <c:v>50.36413532305162</c:v>
                </c:pt>
                <c:pt idx="39">
                  <c:v>66.402082303835172</c:v>
                </c:pt>
                <c:pt idx="40">
                  <c:v>23.847084625097061</c:v>
                </c:pt>
                <c:pt idx="41">
                  <c:v>9.0391422935315457</c:v>
                </c:pt>
                <c:pt idx="42">
                  <c:v>43.603862792530606</c:v>
                </c:pt>
                <c:pt idx="43">
                  <c:v>56.415190560330075</c:v>
                </c:pt>
                <c:pt idx="44">
                  <c:v>14.032530903759479</c:v>
                </c:pt>
                <c:pt idx="45">
                  <c:v>31.500399391675078</c:v>
                </c:pt>
                <c:pt idx="46">
                  <c:v>45.92195657041448</c:v>
                </c:pt>
                <c:pt idx="47">
                  <c:v>64.25851729547847</c:v>
                </c:pt>
                <c:pt idx="48">
                  <c:v>68.661567263360695</c:v>
                </c:pt>
                <c:pt idx="49">
                  <c:v>29.669117506157132</c:v>
                </c:pt>
              </c:numCache>
            </c:numRef>
          </c:xVal>
          <c:yVal>
            <c:numRef>
              <c:f>'Ignore - Original No Frills'!$D$10:$D$59</c:f>
              <c:numCache>
                <c:formatCode>0.0</c:formatCode>
                <c:ptCount val="50"/>
                <c:pt idx="0">
                  <c:v>13.596596659914573</c:v>
                </c:pt>
                <c:pt idx="1">
                  <c:v>72.400365569287942</c:v>
                </c:pt>
                <c:pt idx="2">
                  <c:v>21.73230260475508</c:v>
                </c:pt>
                <c:pt idx="3">
                  <c:v>19.26157774929651</c:v>
                </c:pt>
                <c:pt idx="4">
                  <c:v>61.420821764557616</c:v>
                </c:pt>
                <c:pt idx="5">
                  <c:v>28.035856841471485</c:v>
                </c:pt>
                <c:pt idx="6">
                  <c:v>19.554513277454475</c:v>
                </c:pt>
                <c:pt idx="7">
                  <c:v>3.2330920595547763</c:v>
                </c:pt>
                <c:pt idx="8">
                  <c:v>41.099346558109261</c:v>
                </c:pt>
                <c:pt idx="9">
                  <c:v>78.931910143770608</c:v>
                </c:pt>
                <c:pt idx="10">
                  <c:v>70.360767280452848</c:v>
                </c:pt>
                <c:pt idx="11">
                  <c:v>58.12387216100511</c:v>
                </c:pt>
                <c:pt idx="12">
                  <c:v>20.353549329477776</c:v>
                </c:pt>
                <c:pt idx="13">
                  <c:v>7.6669520407045599</c:v>
                </c:pt>
                <c:pt idx="14">
                  <c:v>2.7484175932073018</c:v>
                </c:pt>
                <c:pt idx="15">
                  <c:v>12.231871118890743</c:v>
                </c:pt>
                <c:pt idx="16">
                  <c:v>34.531487987913181</c:v>
                </c:pt>
                <c:pt idx="17">
                  <c:v>3.5524256206770399</c:v>
                </c:pt>
                <c:pt idx="18">
                  <c:v>52.863419844176242</c:v>
                </c:pt>
                <c:pt idx="19">
                  <c:v>6.3134057309733205</c:v>
                </c:pt>
                <c:pt idx="20">
                  <c:v>33.687998710067511</c:v>
                </c:pt>
                <c:pt idx="21">
                  <c:v>59.722492083139365</c:v>
                </c:pt>
                <c:pt idx="22">
                  <c:v>42.917402677499645</c:v>
                </c:pt>
                <c:pt idx="23">
                  <c:v>14.079537448892081</c:v>
                </c:pt>
                <c:pt idx="24">
                  <c:v>46.969858110357819</c:v>
                </c:pt>
                <c:pt idx="25">
                  <c:v>36.058540877621851</c:v>
                </c:pt>
                <c:pt idx="26">
                  <c:v>51.728948215306914</c:v>
                </c:pt>
                <c:pt idx="27">
                  <c:v>7.2286390581248039</c:v>
                </c:pt>
                <c:pt idx="28">
                  <c:v>50.025408317220027</c:v>
                </c:pt>
                <c:pt idx="29">
                  <c:v>13.298339901959872</c:v>
                </c:pt>
                <c:pt idx="30">
                  <c:v>17.551088435567451</c:v>
                </c:pt>
                <c:pt idx="31">
                  <c:v>42.390725699926875</c:v>
                </c:pt>
                <c:pt idx="32">
                  <c:v>15.422365692774758</c:v>
                </c:pt>
                <c:pt idx="33">
                  <c:v>13.193594933791166</c:v>
                </c:pt>
                <c:pt idx="34">
                  <c:v>77.868113174980834</c:v>
                </c:pt>
                <c:pt idx="35">
                  <c:v>12.816335266757308</c:v>
                </c:pt>
                <c:pt idx="36">
                  <c:v>54.422437843198196</c:v>
                </c:pt>
                <c:pt idx="37">
                  <c:v>21.492658785058385</c:v>
                </c:pt>
                <c:pt idx="38">
                  <c:v>50.146673727038696</c:v>
                </c:pt>
                <c:pt idx="39">
                  <c:v>71.044875308195301</c:v>
                </c:pt>
                <c:pt idx="40">
                  <c:v>15.014403699560717</c:v>
                </c:pt>
                <c:pt idx="41">
                  <c:v>7.0081514156940372</c:v>
                </c:pt>
                <c:pt idx="42">
                  <c:v>31.253418597930931</c:v>
                </c:pt>
                <c:pt idx="43">
                  <c:v>53.418668918661901</c:v>
                </c:pt>
                <c:pt idx="44">
                  <c:v>1.1365785261271277</c:v>
                </c:pt>
                <c:pt idx="45">
                  <c:v>8.1619741066164497</c:v>
                </c:pt>
                <c:pt idx="46">
                  <c:v>1.2850260761368038</c:v>
                </c:pt>
                <c:pt idx="47">
                  <c:v>55.667392095523425</c:v>
                </c:pt>
                <c:pt idx="48">
                  <c:v>51.038462856034378</c:v>
                </c:pt>
                <c:pt idx="49">
                  <c:v>23.805521033027031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7C-FA48-8D60-13617B708A7E}"/>
            </c:ext>
          </c:extLst>
        </c:ser>
        <c:ser>
          <c:idx val="1"/>
          <c:order val="1"/>
          <c:tx>
            <c:v>Ambulances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228600">
                <a:solidFill>
                  <a:schemeClr val="accent2"/>
                </a:solidFill>
              </a:ln>
              <a:effectLst/>
            </c:spPr>
          </c:marker>
          <c:dPt>
            <c:idx val="6"/>
            <c:marker>
              <c:symbol val="circle"/>
              <c:size val="5"/>
              <c:spPr>
                <a:solidFill>
                  <a:schemeClr val="accent2"/>
                </a:solidFill>
                <a:ln w="228600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87C-FA48-8D60-13617B708A7E}"/>
              </c:ext>
            </c:extLst>
          </c:dPt>
          <c:xVal>
            <c:numRef>
              <c:f>'Ignore - Original No Frills'!$Y$11:$Y$20</c:f>
              <c:numCache>
                <c:formatCode>General</c:formatCode>
                <c:ptCount val="10"/>
                <c:pt idx="0">
                  <c:v>0</c:v>
                </c:pt>
                <c:pt idx="1">
                  <c:v>22.220010798555656</c:v>
                </c:pt>
                <c:pt idx="2">
                  <c:v>23.86362492071758</c:v>
                </c:pt>
                <c:pt idx="3">
                  <c:v>45.919824894083725</c:v>
                </c:pt>
                <c:pt idx="4">
                  <c:v>115.0168316425675</c:v>
                </c:pt>
                <c:pt idx="5">
                  <c:v>45.756283622897662</c:v>
                </c:pt>
                <c:pt idx="6">
                  <c:v>22.18445284301135</c:v>
                </c:pt>
                <c:pt idx="7">
                  <c:v>9.5090503607563885</c:v>
                </c:pt>
                <c:pt idx="8">
                  <c:v>64.280722034710422</c:v>
                </c:pt>
                <c:pt idx="9">
                  <c:v>67.509752531364626</c:v>
                </c:pt>
              </c:numCache>
            </c:numRef>
          </c:xVal>
          <c:yVal>
            <c:numRef>
              <c:f>'Ignore - Original No Frills'!$Z$11:$Z$20</c:f>
              <c:numCache>
                <c:formatCode>General</c:formatCode>
                <c:ptCount val="10"/>
                <c:pt idx="0">
                  <c:v>36.058481281442752</c:v>
                </c:pt>
                <c:pt idx="1">
                  <c:v>7.6615826814989445</c:v>
                </c:pt>
                <c:pt idx="2">
                  <c:v>19.958756935597584</c:v>
                </c:pt>
                <c:pt idx="3">
                  <c:v>12.231356149517355</c:v>
                </c:pt>
                <c:pt idx="4">
                  <c:v>89.33589546734369</c:v>
                </c:pt>
                <c:pt idx="5">
                  <c:v>45.111140003860967</c:v>
                </c:pt>
                <c:pt idx="6">
                  <c:v>56.871958883561994</c:v>
                </c:pt>
                <c:pt idx="7">
                  <c:v>3.6043904976823296</c:v>
                </c:pt>
                <c:pt idx="8">
                  <c:v>54.712200179537831</c:v>
                </c:pt>
                <c:pt idx="9">
                  <c:v>13.299974568524528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7C-FA48-8D60-13617B708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359744"/>
        <c:axId val="322361312"/>
      </c:scatterChart>
      <c:valAx>
        <c:axId val="32235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Area x Axis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361312"/>
        <c:crosses val="autoZero"/>
        <c:crossBetween val="midCat"/>
      </c:valAx>
      <c:valAx>
        <c:axId val="322361312"/>
        <c:scaling>
          <c:orientation val="minMax"/>
        </c:scaling>
        <c:delete val="0"/>
        <c:axPos val="l"/>
        <c:majorGridlines>
          <c:spPr>
            <a:ln w="317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Area</a:t>
                </a:r>
                <a:r>
                  <a:rPr lang="en-US" sz="1400" b="1" baseline="0"/>
                  <a:t> y Axis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359744"/>
        <c:crosses val="autoZero"/>
        <c:crossBetween val="midCat"/>
      </c:valAx>
      <c:spPr>
        <a:noFill/>
        <a:ln w="31750">
          <a:solidFill>
            <a:schemeClr val="accent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Demand</a:t>
            </a:r>
            <a:r>
              <a:rPr lang="en-US" sz="2000" b="1" baseline="0"/>
              <a:t> and Ambulances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Demand Points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0">
                <a:solidFill>
                  <a:schemeClr val="accent1"/>
                </a:solidFill>
              </a:ln>
              <a:effectLst/>
            </c:spPr>
          </c:marker>
          <c:xVal>
            <c:numRef>
              <c:f>'Final Optimized  Version'!$C$10:$C$59</c:f>
              <c:numCache>
                <c:formatCode>0.0</c:formatCode>
                <c:ptCount val="50"/>
                <c:pt idx="0">
                  <c:v>46.768460207597712</c:v>
                </c:pt>
                <c:pt idx="1">
                  <c:v>22.627124740284088</c:v>
                </c:pt>
                <c:pt idx="2">
                  <c:v>32.581266223639631</c:v>
                </c:pt>
                <c:pt idx="3">
                  <c:v>23.736458710391013</c:v>
                </c:pt>
                <c:pt idx="4">
                  <c:v>74.161245556319628</c:v>
                </c:pt>
                <c:pt idx="5">
                  <c:v>69.853274074740995</c:v>
                </c:pt>
                <c:pt idx="6">
                  <c:v>30.406864606319051</c:v>
                </c:pt>
                <c:pt idx="7">
                  <c:v>65.48411727821815</c:v>
                </c:pt>
                <c:pt idx="8">
                  <c:v>30.931243598780096</c:v>
                </c:pt>
                <c:pt idx="9">
                  <c:v>23.094922035954923</c:v>
                </c:pt>
                <c:pt idx="10">
                  <c:v>48.881224075922987</c:v>
                </c:pt>
                <c:pt idx="11">
                  <c:v>14.522661397311749</c:v>
                </c:pt>
                <c:pt idx="12">
                  <c:v>18.822223384232597</c:v>
                </c:pt>
                <c:pt idx="13">
                  <c:v>22.219535629952311</c:v>
                </c:pt>
                <c:pt idx="14">
                  <c:v>18.442716019349685</c:v>
                </c:pt>
                <c:pt idx="15">
                  <c:v>40.126005243929725</c:v>
                </c:pt>
                <c:pt idx="16">
                  <c:v>63.748824605676582</c:v>
                </c:pt>
                <c:pt idx="17">
                  <c:v>2.8861049172851061</c:v>
                </c:pt>
                <c:pt idx="18">
                  <c:v>44.598038175204955</c:v>
                </c:pt>
                <c:pt idx="19">
                  <c:v>63.452637732061639</c:v>
                </c:pt>
                <c:pt idx="20">
                  <c:v>78.502277891114133</c:v>
                </c:pt>
                <c:pt idx="21">
                  <c:v>75.601954476772889</c:v>
                </c:pt>
                <c:pt idx="22">
                  <c:v>46.856998981245468</c:v>
                </c:pt>
                <c:pt idx="23">
                  <c:v>67.509826789761092</c:v>
                </c:pt>
                <c:pt idx="24">
                  <c:v>18.530672523893024</c:v>
                </c:pt>
                <c:pt idx="25">
                  <c:v>0.98356621830314239</c:v>
                </c:pt>
                <c:pt idx="26">
                  <c:v>24.798469126388252</c:v>
                </c:pt>
                <c:pt idx="27">
                  <c:v>60.242931103592625</c:v>
                </c:pt>
                <c:pt idx="28">
                  <c:v>60.126432151593775</c:v>
                </c:pt>
                <c:pt idx="29">
                  <c:v>67.532035949526261</c:v>
                </c:pt>
                <c:pt idx="30">
                  <c:v>62.867333823983671</c:v>
                </c:pt>
                <c:pt idx="31">
                  <c:v>21.815932736640661</c:v>
                </c:pt>
                <c:pt idx="32">
                  <c:v>24.143393953205194</c:v>
                </c:pt>
                <c:pt idx="33">
                  <c:v>79.106740554276826</c:v>
                </c:pt>
                <c:pt idx="34">
                  <c:v>34.956084412589036</c:v>
                </c:pt>
                <c:pt idx="35">
                  <c:v>13.603143755698284</c:v>
                </c:pt>
                <c:pt idx="36">
                  <c:v>10.029170719697662</c:v>
                </c:pt>
                <c:pt idx="37">
                  <c:v>15.902171541732768</c:v>
                </c:pt>
                <c:pt idx="38">
                  <c:v>50.36413532305162</c:v>
                </c:pt>
                <c:pt idx="39">
                  <c:v>66.402082303835172</c:v>
                </c:pt>
                <c:pt idx="40">
                  <c:v>23.847084625097061</c:v>
                </c:pt>
                <c:pt idx="41">
                  <c:v>9.0391422935315457</c:v>
                </c:pt>
                <c:pt idx="42">
                  <c:v>43.603862792530606</c:v>
                </c:pt>
                <c:pt idx="43">
                  <c:v>56.415190560330075</c:v>
                </c:pt>
                <c:pt idx="44">
                  <c:v>14.032530903759479</c:v>
                </c:pt>
                <c:pt idx="45">
                  <c:v>31.500399391675078</c:v>
                </c:pt>
                <c:pt idx="46">
                  <c:v>45.92195657041448</c:v>
                </c:pt>
                <c:pt idx="47">
                  <c:v>64.25851729547847</c:v>
                </c:pt>
                <c:pt idx="48">
                  <c:v>68.661567263360695</c:v>
                </c:pt>
                <c:pt idx="49">
                  <c:v>29.669117506157132</c:v>
                </c:pt>
              </c:numCache>
            </c:numRef>
          </c:xVal>
          <c:yVal>
            <c:numRef>
              <c:f>'Final Optimized  Version'!$D$10:$D$59</c:f>
              <c:numCache>
                <c:formatCode>0.0</c:formatCode>
                <c:ptCount val="50"/>
                <c:pt idx="0">
                  <c:v>13.596596659914573</c:v>
                </c:pt>
                <c:pt idx="1">
                  <c:v>72.400365569287942</c:v>
                </c:pt>
                <c:pt idx="2">
                  <c:v>21.73230260475508</c:v>
                </c:pt>
                <c:pt idx="3">
                  <c:v>19.26157774929651</c:v>
                </c:pt>
                <c:pt idx="4">
                  <c:v>61.420821764557616</c:v>
                </c:pt>
                <c:pt idx="5">
                  <c:v>28.035856841471485</c:v>
                </c:pt>
                <c:pt idx="6">
                  <c:v>19.554513277454475</c:v>
                </c:pt>
                <c:pt idx="7">
                  <c:v>3.2330920595547763</c:v>
                </c:pt>
                <c:pt idx="8">
                  <c:v>41.099346558109261</c:v>
                </c:pt>
                <c:pt idx="9">
                  <c:v>78.931910143770608</c:v>
                </c:pt>
                <c:pt idx="10">
                  <c:v>70.360767280452848</c:v>
                </c:pt>
                <c:pt idx="11">
                  <c:v>58.12387216100511</c:v>
                </c:pt>
                <c:pt idx="12">
                  <c:v>20.353549329477776</c:v>
                </c:pt>
                <c:pt idx="13">
                  <c:v>7.6669520407045599</c:v>
                </c:pt>
                <c:pt idx="14">
                  <c:v>2.7484175932073018</c:v>
                </c:pt>
                <c:pt idx="15">
                  <c:v>12.231871118890743</c:v>
                </c:pt>
                <c:pt idx="16">
                  <c:v>34.531487987913181</c:v>
                </c:pt>
                <c:pt idx="17">
                  <c:v>3.5524256206770399</c:v>
                </c:pt>
                <c:pt idx="18">
                  <c:v>52.863419844176242</c:v>
                </c:pt>
                <c:pt idx="19">
                  <c:v>6.3134057309733205</c:v>
                </c:pt>
                <c:pt idx="20">
                  <c:v>33.687998710067511</c:v>
                </c:pt>
                <c:pt idx="21">
                  <c:v>59.722492083139365</c:v>
                </c:pt>
                <c:pt idx="22">
                  <c:v>42.917402677499645</c:v>
                </c:pt>
                <c:pt idx="23">
                  <c:v>14.079537448892081</c:v>
                </c:pt>
                <c:pt idx="24">
                  <c:v>46.969858110357819</c:v>
                </c:pt>
                <c:pt idx="25">
                  <c:v>36.058540877621851</c:v>
                </c:pt>
                <c:pt idx="26">
                  <c:v>51.728948215306914</c:v>
                </c:pt>
                <c:pt idx="27">
                  <c:v>7.2286390581248039</c:v>
                </c:pt>
                <c:pt idx="28">
                  <c:v>50.025408317220027</c:v>
                </c:pt>
                <c:pt idx="29">
                  <c:v>13.298339901959872</c:v>
                </c:pt>
                <c:pt idx="30">
                  <c:v>17.551088435567451</c:v>
                </c:pt>
                <c:pt idx="31">
                  <c:v>42.390725699926875</c:v>
                </c:pt>
                <c:pt idx="32">
                  <c:v>15.422365692774758</c:v>
                </c:pt>
                <c:pt idx="33">
                  <c:v>13.193594933791166</c:v>
                </c:pt>
                <c:pt idx="34">
                  <c:v>77.868113174980834</c:v>
                </c:pt>
                <c:pt idx="35">
                  <c:v>12.816335266757308</c:v>
                </c:pt>
                <c:pt idx="36">
                  <c:v>54.422437843198196</c:v>
                </c:pt>
                <c:pt idx="37">
                  <c:v>21.492658785058385</c:v>
                </c:pt>
                <c:pt idx="38">
                  <c:v>50.146673727038696</c:v>
                </c:pt>
                <c:pt idx="39">
                  <c:v>71.044875308195301</c:v>
                </c:pt>
                <c:pt idx="40">
                  <c:v>15.014403699560717</c:v>
                </c:pt>
                <c:pt idx="41">
                  <c:v>7.0081514156940372</c:v>
                </c:pt>
                <c:pt idx="42">
                  <c:v>31.253418597930931</c:v>
                </c:pt>
                <c:pt idx="43">
                  <c:v>53.418668918661901</c:v>
                </c:pt>
                <c:pt idx="44">
                  <c:v>1.1365785261271277</c:v>
                </c:pt>
                <c:pt idx="45">
                  <c:v>8.1619741066164497</c:v>
                </c:pt>
                <c:pt idx="46">
                  <c:v>1.2850260761368038</c:v>
                </c:pt>
                <c:pt idx="47">
                  <c:v>55.667392095523425</c:v>
                </c:pt>
                <c:pt idx="48">
                  <c:v>51.038462856034378</c:v>
                </c:pt>
                <c:pt idx="49">
                  <c:v>23.805521033027031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3A-F54B-A229-7D8977E6FB32}"/>
            </c:ext>
          </c:extLst>
        </c:ser>
        <c:ser>
          <c:idx val="1"/>
          <c:order val="1"/>
          <c:tx>
            <c:v>Ambulances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228600">
                <a:solidFill>
                  <a:schemeClr val="accent2"/>
                </a:solidFill>
              </a:ln>
              <a:effectLst/>
            </c:spPr>
          </c:marker>
          <c:dPt>
            <c:idx val="6"/>
            <c:marker>
              <c:symbol val="circle"/>
              <c:size val="5"/>
              <c:spPr>
                <a:solidFill>
                  <a:schemeClr val="accent2"/>
                </a:solidFill>
                <a:ln w="228600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163A-F54B-A229-7D8977E6FB32}"/>
              </c:ext>
            </c:extLst>
          </c:dPt>
          <c:xVal>
            <c:numRef>
              <c:f>'Final Optimized  Version'!$AH$11:$AH$20</c:f>
              <c:numCache>
                <c:formatCode>General</c:formatCode>
                <c:ptCount val="10"/>
                <c:pt idx="0">
                  <c:v>1.4358180410661928E-8</c:v>
                </c:pt>
                <c:pt idx="1">
                  <c:v>18.465854648504472</c:v>
                </c:pt>
                <c:pt idx="2">
                  <c:v>24.146291976116714</c:v>
                </c:pt>
                <c:pt idx="3">
                  <c:v>43.612422917790255</c:v>
                </c:pt>
                <c:pt idx="4">
                  <c:v>22.6271249287384</c:v>
                </c:pt>
                <c:pt idx="5">
                  <c:v>48.897539857345379</c:v>
                </c:pt>
                <c:pt idx="6">
                  <c:v>19.488712209014384</c:v>
                </c:pt>
                <c:pt idx="7">
                  <c:v>9.0371722134043715</c:v>
                </c:pt>
                <c:pt idx="8">
                  <c:v>68.689647271471429</c:v>
                </c:pt>
                <c:pt idx="9">
                  <c:v>65.490762477252062</c:v>
                </c:pt>
              </c:numCache>
            </c:numRef>
          </c:xVal>
          <c:yVal>
            <c:numRef>
              <c:f>'Final Optimized  Version'!$AI$11:$AI$20</c:f>
              <c:numCache>
                <c:formatCode>General</c:formatCode>
                <c:ptCount val="10"/>
                <c:pt idx="0">
                  <c:v>36.050772582290442</c:v>
                </c:pt>
                <c:pt idx="1">
                  <c:v>8.1870286483970318</c:v>
                </c:pt>
                <c:pt idx="2">
                  <c:v>20.353566635105256</c:v>
                </c:pt>
                <c:pt idx="3">
                  <c:v>13.241249276606396</c:v>
                </c:pt>
                <c:pt idx="4">
                  <c:v>72.406029114720326</c:v>
                </c:pt>
                <c:pt idx="5">
                  <c:v>52.836704082990266</c:v>
                </c:pt>
                <c:pt idx="6">
                  <c:v>54.393356497446646</c:v>
                </c:pt>
                <c:pt idx="7">
                  <c:v>3.5518590766059264</c:v>
                </c:pt>
                <c:pt idx="8">
                  <c:v>59.718909926133513</c:v>
                </c:pt>
                <c:pt idx="9">
                  <c:v>13.181380692384467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3A-F54B-A229-7D8977E6F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362096"/>
        <c:axId val="322362488"/>
      </c:scatterChart>
      <c:valAx>
        <c:axId val="32236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Area x Axis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362488"/>
        <c:crosses val="autoZero"/>
        <c:crossBetween val="midCat"/>
      </c:valAx>
      <c:valAx>
        <c:axId val="322362488"/>
        <c:scaling>
          <c:orientation val="minMax"/>
        </c:scaling>
        <c:delete val="0"/>
        <c:axPos val="l"/>
        <c:majorGridlines>
          <c:spPr>
            <a:ln w="317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Area</a:t>
                </a:r>
                <a:r>
                  <a:rPr lang="en-US" sz="1400" b="1" baseline="0"/>
                  <a:t> y Axis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362096"/>
        <c:crosses val="autoZero"/>
        <c:crossBetween val="midCat"/>
      </c:valAx>
      <c:spPr>
        <a:noFill/>
        <a:ln w="31750">
          <a:solidFill>
            <a:schemeClr val="accent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Demand</a:t>
            </a:r>
            <a:r>
              <a:rPr lang="en-US" sz="2000" b="1" baseline="0"/>
              <a:t> and Ambulances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Demand Points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0">
                <a:solidFill>
                  <a:schemeClr val="accent1"/>
                </a:solidFill>
              </a:ln>
              <a:effectLst/>
            </c:spPr>
          </c:marker>
          <c:xVal>
            <c:numRef>
              <c:f>'Final Optimized  Version'!$C$10:$C$59</c:f>
              <c:numCache>
                <c:formatCode>0.0</c:formatCode>
                <c:ptCount val="50"/>
                <c:pt idx="0">
                  <c:v>46.768460207597712</c:v>
                </c:pt>
                <c:pt idx="1">
                  <c:v>22.627124740284088</c:v>
                </c:pt>
                <c:pt idx="2">
                  <c:v>32.581266223639631</c:v>
                </c:pt>
                <c:pt idx="3">
                  <c:v>23.736458710391013</c:v>
                </c:pt>
                <c:pt idx="4">
                  <c:v>74.161245556319628</c:v>
                </c:pt>
                <c:pt idx="5">
                  <c:v>69.853274074740995</c:v>
                </c:pt>
                <c:pt idx="6">
                  <c:v>30.406864606319051</c:v>
                </c:pt>
                <c:pt idx="7">
                  <c:v>65.48411727821815</c:v>
                </c:pt>
                <c:pt idx="8">
                  <c:v>30.931243598780096</c:v>
                </c:pt>
                <c:pt idx="9">
                  <c:v>23.094922035954923</c:v>
                </c:pt>
                <c:pt idx="10">
                  <c:v>48.881224075922987</c:v>
                </c:pt>
                <c:pt idx="11">
                  <c:v>14.522661397311749</c:v>
                </c:pt>
                <c:pt idx="12">
                  <c:v>18.822223384232597</c:v>
                </c:pt>
                <c:pt idx="13">
                  <c:v>22.219535629952311</c:v>
                </c:pt>
                <c:pt idx="14">
                  <c:v>18.442716019349685</c:v>
                </c:pt>
                <c:pt idx="15">
                  <c:v>40.126005243929725</c:v>
                </c:pt>
                <c:pt idx="16">
                  <c:v>63.748824605676582</c:v>
                </c:pt>
                <c:pt idx="17">
                  <c:v>2.8861049172851061</c:v>
                </c:pt>
                <c:pt idx="18">
                  <c:v>44.598038175204955</c:v>
                </c:pt>
                <c:pt idx="19">
                  <c:v>63.452637732061639</c:v>
                </c:pt>
                <c:pt idx="20">
                  <c:v>78.502277891114133</c:v>
                </c:pt>
                <c:pt idx="21">
                  <c:v>75.601954476772889</c:v>
                </c:pt>
                <c:pt idx="22">
                  <c:v>46.856998981245468</c:v>
                </c:pt>
                <c:pt idx="23">
                  <c:v>67.509826789761092</c:v>
                </c:pt>
                <c:pt idx="24">
                  <c:v>18.530672523893024</c:v>
                </c:pt>
                <c:pt idx="25">
                  <c:v>0.98356621830314239</c:v>
                </c:pt>
                <c:pt idx="26">
                  <c:v>24.798469126388252</c:v>
                </c:pt>
                <c:pt idx="27">
                  <c:v>60.242931103592625</c:v>
                </c:pt>
                <c:pt idx="28">
                  <c:v>60.126432151593775</c:v>
                </c:pt>
                <c:pt idx="29">
                  <c:v>67.532035949526261</c:v>
                </c:pt>
                <c:pt idx="30">
                  <c:v>62.867333823983671</c:v>
                </c:pt>
                <c:pt idx="31">
                  <c:v>21.815932736640661</c:v>
                </c:pt>
                <c:pt idx="32">
                  <c:v>24.143393953205194</c:v>
                </c:pt>
                <c:pt idx="33">
                  <c:v>79.106740554276826</c:v>
                </c:pt>
                <c:pt idx="34">
                  <c:v>34.956084412589036</c:v>
                </c:pt>
                <c:pt idx="35">
                  <c:v>13.603143755698284</c:v>
                </c:pt>
                <c:pt idx="36">
                  <c:v>10.029170719697662</c:v>
                </c:pt>
                <c:pt idx="37">
                  <c:v>15.902171541732768</c:v>
                </c:pt>
                <c:pt idx="38">
                  <c:v>50.36413532305162</c:v>
                </c:pt>
                <c:pt idx="39">
                  <c:v>66.402082303835172</c:v>
                </c:pt>
                <c:pt idx="40">
                  <c:v>23.847084625097061</c:v>
                </c:pt>
                <c:pt idx="41">
                  <c:v>9.0391422935315457</c:v>
                </c:pt>
                <c:pt idx="42">
                  <c:v>43.603862792530606</c:v>
                </c:pt>
                <c:pt idx="43">
                  <c:v>56.415190560330075</c:v>
                </c:pt>
                <c:pt idx="44">
                  <c:v>14.032530903759479</c:v>
                </c:pt>
                <c:pt idx="45">
                  <c:v>31.500399391675078</c:v>
                </c:pt>
                <c:pt idx="46">
                  <c:v>45.92195657041448</c:v>
                </c:pt>
                <c:pt idx="47">
                  <c:v>64.25851729547847</c:v>
                </c:pt>
                <c:pt idx="48">
                  <c:v>68.661567263360695</c:v>
                </c:pt>
                <c:pt idx="49">
                  <c:v>29.669117506157132</c:v>
                </c:pt>
              </c:numCache>
            </c:numRef>
          </c:xVal>
          <c:yVal>
            <c:numRef>
              <c:f>'Final Optimized  Version'!$D$10:$D$59</c:f>
              <c:numCache>
                <c:formatCode>0.0</c:formatCode>
                <c:ptCount val="50"/>
                <c:pt idx="0">
                  <c:v>13.596596659914573</c:v>
                </c:pt>
                <c:pt idx="1">
                  <c:v>72.400365569287942</c:v>
                </c:pt>
                <c:pt idx="2">
                  <c:v>21.73230260475508</c:v>
                </c:pt>
                <c:pt idx="3">
                  <c:v>19.26157774929651</c:v>
                </c:pt>
                <c:pt idx="4">
                  <c:v>61.420821764557616</c:v>
                </c:pt>
                <c:pt idx="5">
                  <c:v>28.035856841471485</c:v>
                </c:pt>
                <c:pt idx="6">
                  <c:v>19.554513277454475</c:v>
                </c:pt>
                <c:pt idx="7">
                  <c:v>3.2330920595547763</c:v>
                </c:pt>
                <c:pt idx="8">
                  <c:v>41.099346558109261</c:v>
                </c:pt>
                <c:pt idx="9">
                  <c:v>78.931910143770608</c:v>
                </c:pt>
                <c:pt idx="10">
                  <c:v>70.360767280452848</c:v>
                </c:pt>
                <c:pt idx="11">
                  <c:v>58.12387216100511</c:v>
                </c:pt>
                <c:pt idx="12">
                  <c:v>20.353549329477776</c:v>
                </c:pt>
                <c:pt idx="13">
                  <c:v>7.6669520407045599</c:v>
                </c:pt>
                <c:pt idx="14">
                  <c:v>2.7484175932073018</c:v>
                </c:pt>
                <c:pt idx="15">
                  <c:v>12.231871118890743</c:v>
                </c:pt>
                <c:pt idx="16">
                  <c:v>34.531487987913181</c:v>
                </c:pt>
                <c:pt idx="17">
                  <c:v>3.5524256206770399</c:v>
                </c:pt>
                <c:pt idx="18">
                  <c:v>52.863419844176242</c:v>
                </c:pt>
                <c:pt idx="19">
                  <c:v>6.3134057309733205</c:v>
                </c:pt>
                <c:pt idx="20">
                  <c:v>33.687998710067511</c:v>
                </c:pt>
                <c:pt idx="21">
                  <c:v>59.722492083139365</c:v>
                </c:pt>
                <c:pt idx="22">
                  <c:v>42.917402677499645</c:v>
                </c:pt>
                <c:pt idx="23">
                  <c:v>14.079537448892081</c:v>
                </c:pt>
                <c:pt idx="24">
                  <c:v>46.969858110357819</c:v>
                </c:pt>
                <c:pt idx="25">
                  <c:v>36.058540877621851</c:v>
                </c:pt>
                <c:pt idx="26">
                  <c:v>51.728948215306914</c:v>
                </c:pt>
                <c:pt idx="27">
                  <c:v>7.2286390581248039</c:v>
                </c:pt>
                <c:pt idx="28">
                  <c:v>50.025408317220027</c:v>
                </c:pt>
                <c:pt idx="29">
                  <c:v>13.298339901959872</c:v>
                </c:pt>
                <c:pt idx="30">
                  <c:v>17.551088435567451</c:v>
                </c:pt>
                <c:pt idx="31">
                  <c:v>42.390725699926875</c:v>
                </c:pt>
                <c:pt idx="32">
                  <c:v>15.422365692774758</c:v>
                </c:pt>
                <c:pt idx="33">
                  <c:v>13.193594933791166</c:v>
                </c:pt>
                <c:pt idx="34">
                  <c:v>77.868113174980834</c:v>
                </c:pt>
                <c:pt idx="35">
                  <c:v>12.816335266757308</c:v>
                </c:pt>
                <c:pt idx="36">
                  <c:v>54.422437843198196</c:v>
                </c:pt>
                <c:pt idx="37">
                  <c:v>21.492658785058385</c:v>
                </c:pt>
                <c:pt idx="38">
                  <c:v>50.146673727038696</c:v>
                </c:pt>
                <c:pt idx="39">
                  <c:v>71.044875308195301</c:v>
                </c:pt>
                <c:pt idx="40">
                  <c:v>15.014403699560717</c:v>
                </c:pt>
                <c:pt idx="41">
                  <c:v>7.0081514156940372</c:v>
                </c:pt>
                <c:pt idx="42">
                  <c:v>31.253418597930931</c:v>
                </c:pt>
                <c:pt idx="43">
                  <c:v>53.418668918661901</c:v>
                </c:pt>
                <c:pt idx="44">
                  <c:v>1.1365785261271277</c:v>
                </c:pt>
                <c:pt idx="45">
                  <c:v>8.1619741066164497</c:v>
                </c:pt>
                <c:pt idx="46">
                  <c:v>1.2850260761368038</c:v>
                </c:pt>
                <c:pt idx="47">
                  <c:v>55.667392095523425</c:v>
                </c:pt>
                <c:pt idx="48">
                  <c:v>51.038462856034378</c:v>
                </c:pt>
                <c:pt idx="49">
                  <c:v>23.805521033027031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6A-4440-92B6-BF3BDF246CB7}"/>
            </c:ext>
          </c:extLst>
        </c:ser>
        <c:ser>
          <c:idx val="1"/>
          <c:order val="1"/>
          <c:tx>
            <c:v>Ambulances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228600">
                <a:solidFill>
                  <a:schemeClr val="accent2"/>
                </a:solidFill>
              </a:ln>
              <a:effectLst/>
            </c:spPr>
          </c:marker>
          <c:dPt>
            <c:idx val="6"/>
            <c:marker>
              <c:symbol val="circle"/>
              <c:size val="5"/>
              <c:spPr>
                <a:solidFill>
                  <a:schemeClr val="accent2"/>
                </a:solidFill>
                <a:ln w="228600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86A-4440-92B6-BF3BDF246CB7}"/>
              </c:ext>
            </c:extLst>
          </c:dPt>
          <c:xVal>
            <c:numRef>
              <c:f>'Final Optimized  Version'!$AH$11:$AH$20</c:f>
              <c:numCache>
                <c:formatCode>General</c:formatCode>
                <c:ptCount val="10"/>
                <c:pt idx="0">
                  <c:v>1.4358180410661928E-8</c:v>
                </c:pt>
                <c:pt idx="1">
                  <c:v>18.465854648504472</c:v>
                </c:pt>
                <c:pt idx="2">
                  <c:v>24.146291976116714</c:v>
                </c:pt>
                <c:pt idx="3">
                  <c:v>43.612422917790255</c:v>
                </c:pt>
                <c:pt idx="4">
                  <c:v>22.6271249287384</c:v>
                </c:pt>
                <c:pt idx="5">
                  <c:v>48.897539857345379</c:v>
                </c:pt>
                <c:pt idx="6">
                  <c:v>19.488712209014384</c:v>
                </c:pt>
                <c:pt idx="7">
                  <c:v>9.0371722134043715</c:v>
                </c:pt>
                <c:pt idx="8">
                  <c:v>68.689647271471429</c:v>
                </c:pt>
                <c:pt idx="9">
                  <c:v>65.490762477252062</c:v>
                </c:pt>
              </c:numCache>
            </c:numRef>
          </c:xVal>
          <c:yVal>
            <c:numRef>
              <c:f>'Final Optimized  Version'!$AI$11:$AI$20</c:f>
              <c:numCache>
                <c:formatCode>General</c:formatCode>
                <c:ptCount val="10"/>
                <c:pt idx="0">
                  <c:v>36.050772582290442</c:v>
                </c:pt>
                <c:pt idx="1">
                  <c:v>8.1870286483970318</c:v>
                </c:pt>
                <c:pt idx="2">
                  <c:v>20.353566635105256</c:v>
                </c:pt>
                <c:pt idx="3">
                  <c:v>13.241249276606396</c:v>
                </c:pt>
                <c:pt idx="4">
                  <c:v>72.406029114720326</c:v>
                </c:pt>
                <c:pt idx="5">
                  <c:v>52.836704082990266</c:v>
                </c:pt>
                <c:pt idx="6">
                  <c:v>54.393356497446646</c:v>
                </c:pt>
                <c:pt idx="7">
                  <c:v>3.5518590766059264</c:v>
                </c:pt>
                <c:pt idx="8">
                  <c:v>59.718909926133513</c:v>
                </c:pt>
                <c:pt idx="9">
                  <c:v>13.181380692384467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86A-4440-92B6-BF3BDF246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364840"/>
        <c:axId val="322365232"/>
      </c:scatterChart>
      <c:valAx>
        <c:axId val="322364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Area x Axis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365232"/>
        <c:crosses val="autoZero"/>
        <c:crossBetween val="midCat"/>
      </c:valAx>
      <c:valAx>
        <c:axId val="322365232"/>
        <c:scaling>
          <c:orientation val="minMax"/>
        </c:scaling>
        <c:delete val="0"/>
        <c:axPos val="l"/>
        <c:majorGridlines>
          <c:spPr>
            <a:ln w="317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Area</a:t>
                </a:r>
                <a:r>
                  <a:rPr lang="en-US" sz="1400" b="1" baseline="0"/>
                  <a:t> y Axis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364840"/>
        <c:crosses val="autoZero"/>
        <c:crossBetween val="midCat"/>
      </c:valAx>
      <c:spPr>
        <a:noFill/>
        <a:ln w="31750">
          <a:solidFill>
            <a:schemeClr val="accent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Demand</a:t>
            </a:r>
            <a:r>
              <a:rPr lang="en-US" sz="2000" b="1" baseline="0"/>
              <a:t> and Ambulances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Demand Points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0">
                <a:solidFill>
                  <a:schemeClr val="accent1"/>
                </a:solidFill>
              </a:ln>
              <a:effectLst/>
            </c:spPr>
          </c:marker>
          <c:xVal>
            <c:numRef>
              <c:f>'Debug Sheet Non Cluster'!$C$10:$C$59</c:f>
              <c:numCache>
                <c:formatCode>0.0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'Debug Sheet Non Cluster'!$D$10:$D$59</c:f>
              <c:numCache>
                <c:formatCode>0.0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D-DA47-B8D6-82BE0DEDAAC4}"/>
            </c:ext>
          </c:extLst>
        </c:ser>
        <c:ser>
          <c:idx val="1"/>
          <c:order val="1"/>
          <c:tx>
            <c:v>Ambulances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228600">
                <a:solidFill>
                  <a:schemeClr val="accent2"/>
                </a:solidFill>
              </a:ln>
              <a:effectLst/>
            </c:spPr>
          </c:marker>
          <c:dPt>
            <c:idx val="6"/>
            <c:marker>
              <c:symbol val="circle"/>
              <c:size val="5"/>
              <c:spPr>
                <a:solidFill>
                  <a:schemeClr val="accent2"/>
                </a:solidFill>
                <a:ln w="228600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639D-DA47-B8D6-82BE0DEDAAC4}"/>
              </c:ext>
            </c:extLst>
          </c:dPt>
          <c:xVal>
            <c:numRef>
              <c:f>'Debug Sheet Non Cluster'!$AH$11:$AH$20</c:f>
              <c:numCache>
                <c:formatCode>General</c:formatCode>
                <c:ptCount val="10"/>
                <c:pt idx="0">
                  <c:v>24.914304944086211</c:v>
                </c:pt>
                <c:pt idx="1">
                  <c:v>24.914304944086211</c:v>
                </c:pt>
                <c:pt idx="2">
                  <c:v>24.914304944086211</c:v>
                </c:pt>
                <c:pt idx="3">
                  <c:v>24.914304944086211</c:v>
                </c:pt>
                <c:pt idx="4">
                  <c:v>24.914304944086211</c:v>
                </c:pt>
                <c:pt idx="5">
                  <c:v>24.914304944086211</c:v>
                </c:pt>
                <c:pt idx="6">
                  <c:v>24.914304944086211</c:v>
                </c:pt>
                <c:pt idx="7">
                  <c:v>24.914304944086211</c:v>
                </c:pt>
                <c:pt idx="8">
                  <c:v>24.914304944086211</c:v>
                </c:pt>
                <c:pt idx="9">
                  <c:v>24.914304944086211</c:v>
                </c:pt>
              </c:numCache>
            </c:numRef>
          </c:xVal>
          <c:yVal>
            <c:numRef>
              <c:f>'Debug Sheet Non Cluster'!$AI$11:$AI$20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9D-DA47-B8D6-82BE0DEDA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366016"/>
        <c:axId val="322366408"/>
      </c:scatterChart>
      <c:valAx>
        <c:axId val="32236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Area x Axis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366408"/>
        <c:crosses val="autoZero"/>
        <c:crossBetween val="midCat"/>
      </c:valAx>
      <c:valAx>
        <c:axId val="322366408"/>
        <c:scaling>
          <c:orientation val="minMax"/>
        </c:scaling>
        <c:delete val="0"/>
        <c:axPos val="l"/>
        <c:majorGridlines>
          <c:spPr>
            <a:ln w="317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Area</a:t>
                </a:r>
                <a:r>
                  <a:rPr lang="en-US" sz="1400" b="1" baseline="0"/>
                  <a:t> y Axis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366016"/>
        <c:crosses val="autoZero"/>
        <c:crossBetween val="midCat"/>
      </c:valAx>
      <c:spPr>
        <a:noFill/>
        <a:ln w="31750">
          <a:solidFill>
            <a:schemeClr val="accent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Demand</a:t>
            </a:r>
            <a:r>
              <a:rPr lang="en-US" sz="2000" b="1" baseline="0"/>
              <a:t> and Ambulances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Demand Points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0">
                <a:solidFill>
                  <a:schemeClr val="accent1"/>
                </a:solidFill>
              </a:ln>
              <a:effectLst/>
            </c:spPr>
          </c:marker>
          <c:xVal>
            <c:numRef>
              <c:f>'Debug Sheet Clusters'!$C$10:$C$59</c:f>
              <c:numCache>
                <c:formatCode>0.0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0.5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5</c:v>
                </c:pt>
                <c:pt idx="9">
                  <c:v>5.5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10</c:v>
                </c:pt>
                <c:pt idx="14">
                  <c:v>10.5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0.5</c:v>
                </c:pt>
                <c:pt idx="20">
                  <c:v>5</c:v>
                </c:pt>
                <c:pt idx="21">
                  <c:v>6</c:v>
                </c:pt>
                <c:pt idx="22">
                  <c:v>6</c:v>
                </c:pt>
                <c:pt idx="23">
                  <c:v>5</c:v>
                </c:pt>
                <c:pt idx="24">
                  <c:v>5.5</c:v>
                </c:pt>
                <c:pt idx="25">
                  <c:v>10</c:v>
                </c:pt>
                <c:pt idx="26">
                  <c:v>11</c:v>
                </c:pt>
                <c:pt idx="27">
                  <c:v>11</c:v>
                </c:pt>
                <c:pt idx="28">
                  <c:v>10</c:v>
                </c:pt>
                <c:pt idx="29">
                  <c:v>10.5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0.5</c:v>
                </c:pt>
                <c:pt idx="35">
                  <c:v>5</c:v>
                </c:pt>
                <c:pt idx="36">
                  <c:v>6</c:v>
                </c:pt>
                <c:pt idx="37">
                  <c:v>6</c:v>
                </c:pt>
                <c:pt idx="38">
                  <c:v>5</c:v>
                </c:pt>
                <c:pt idx="39">
                  <c:v>5.5</c:v>
                </c:pt>
                <c:pt idx="40">
                  <c:v>10</c:v>
                </c:pt>
                <c:pt idx="41">
                  <c:v>11</c:v>
                </c:pt>
                <c:pt idx="42">
                  <c:v>11</c:v>
                </c:pt>
                <c:pt idx="43">
                  <c:v>10</c:v>
                </c:pt>
                <c:pt idx="44">
                  <c:v>10.5</c:v>
                </c:pt>
                <c:pt idx="45">
                  <c:v>15</c:v>
                </c:pt>
                <c:pt idx="46">
                  <c:v>16</c:v>
                </c:pt>
                <c:pt idx="47">
                  <c:v>16</c:v>
                </c:pt>
                <c:pt idx="48">
                  <c:v>15</c:v>
                </c:pt>
                <c:pt idx="49">
                  <c:v>15.5</c:v>
                </c:pt>
              </c:numCache>
            </c:numRef>
          </c:xVal>
          <c:yVal>
            <c:numRef>
              <c:f>'Debug Sheet Clusters'!$D$10:$D$59</c:f>
              <c:numCache>
                <c:formatCode>0.0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0.5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0.5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5.5</c:v>
                </c:pt>
                <c:pt idx="20">
                  <c:v>5</c:v>
                </c:pt>
                <c:pt idx="21">
                  <c:v>5</c:v>
                </c:pt>
                <c:pt idx="22">
                  <c:v>6</c:v>
                </c:pt>
                <c:pt idx="23">
                  <c:v>6</c:v>
                </c:pt>
                <c:pt idx="24">
                  <c:v>5.5</c:v>
                </c:pt>
                <c:pt idx="25">
                  <c:v>5</c:v>
                </c:pt>
                <c:pt idx="26">
                  <c:v>5</c:v>
                </c:pt>
                <c:pt idx="27">
                  <c:v>6</c:v>
                </c:pt>
                <c:pt idx="28">
                  <c:v>6</c:v>
                </c:pt>
                <c:pt idx="29">
                  <c:v>5.5</c:v>
                </c:pt>
                <c:pt idx="30">
                  <c:v>10</c:v>
                </c:pt>
                <c:pt idx="31">
                  <c:v>10</c:v>
                </c:pt>
                <c:pt idx="32">
                  <c:v>11</c:v>
                </c:pt>
                <c:pt idx="33">
                  <c:v>11</c:v>
                </c:pt>
                <c:pt idx="34">
                  <c:v>10.5</c:v>
                </c:pt>
                <c:pt idx="35">
                  <c:v>10</c:v>
                </c:pt>
                <c:pt idx="36">
                  <c:v>10</c:v>
                </c:pt>
                <c:pt idx="37">
                  <c:v>11</c:v>
                </c:pt>
                <c:pt idx="38">
                  <c:v>11</c:v>
                </c:pt>
                <c:pt idx="39">
                  <c:v>10.5</c:v>
                </c:pt>
                <c:pt idx="40">
                  <c:v>10</c:v>
                </c:pt>
                <c:pt idx="41">
                  <c:v>10</c:v>
                </c:pt>
                <c:pt idx="42">
                  <c:v>11</c:v>
                </c:pt>
                <c:pt idx="43">
                  <c:v>11</c:v>
                </c:pt>
                <c:pt idx="44">
                  <c:v>10.5</c:v>
                </c:pt>
                <c:pt idx="45">
                  <c:v>15</c:v>
                </c:pt>
                <c:pt idx="46">
                  <c:v>15</c:v>
                </c:pt>
                <c:pt idx="47">
                  <c:v>16</c:v>
                </c:pt>
                <c:pt idx="48">
                  <c:v>16</c:v>
                </c:pt>
                <c:pt idx="49">
                  <c:v>15.5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65-B440-8F9F-AECDB3E94ECB}"/>
            </c:ext>
          </c:extLst>
        </c:ser>
        <c:ser>
          <c:idx val="1"/>
          <c:order val="1"/>
          <c:tx>
            <c:v>Ambulances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228600">
                <a:solidFill>
                  <a:schemeClr val="accent2"/>
                </a:solidFill>
              </a:ln>
              <a:effectLst/>
            </c:spPr>
          </c:marker>
          <c:dPt>
            <c:idx val="6"/>
            <c:marker>
              <c:symbol val="circle"/>
              <c:size val="5"/>
              <c:spPr>
                <a:solidFill>
                  <a:schemeClr val="accent2"/>
                </a:solidFill>
                <a:ln w="228600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965-B440-8F9F-AECDB3E94ECB}"/>
              </c:ext>
            </c:extLst>
          </c:dPt>
          <c:xVal>
            <c:numRef>
              <c:f>'Debug Sheet Clusters'!$AH$11:$AH$20</c:f>
              <c:numCache>
                <c:formatCode>General</c:formatCode>
                <c:ptCount val="10"/>
                <c:pt idx="0">
                  <c:v>0.49999984916502932</c:v>
                </c:pt>
                <c:pt idx="1">
                  <c:v>5.4999922741860674</c:v>
                </c:pt>
                <c:pt idx="2">
                  <c:v>5.499999481622293</c:v>
                </c:pt>
                <c:pt idx="3">
                  <c:v>0.49999884548872381</c:v>
                </c:pt>
                <c:pt idx="4">
                  <c:v>10.49999410129837</c:v>
                </c:pt>
                <c:pt idx="5">
                  <c:v>10.499987232357029</c:v>
                </c:pt>
                <c:pt idx="6">
                  <c:v>5.4999907147249401</c:v>
                </c:pt>
                <c:pt idx="7">
                  <c:v>0.5</c:v>
                </c:pt>
                <c:pt idx="8">
                  <c:v>6.1646846947282734</c:v>
                </c:pt>
                <c:pt idx="9">
                  <c:v>10.49998630944571</c:v>
                </c:pt>
              </c:numCache>
            </c:numRef>
          </c:xVal>
          <c:yVal>
            <c:numRef>
              <c:f>'Debug Sheet Clusters'!$AI$11:$AI$20</c:f>
              <c:numCache>
                <c:formatCode>General</c:formatCode>
                <c:ptCount val="10"/>
                <c:pt idx="0">
                  <c:v>0.50000075295014734</c:v>
                </c:pt>
                <c:pt idx="1">
                  <c:v>0.5</c:v>
                </c:pt>
                <c:pt idx="2">
                  <c:v>5.4999918928040961</c:v>
                </c:pt>
                <c:pt idx="3">
                  <c:v>5.4999931709864907</c:v>
                </c:pt>
                <c:pt idx="4">
                  <c:v>0.49999938183605869</c:v>
                </c:pt>
                <c:pt idx="5">
                  <c:v>5.4999930962430472</c:v>
                </c:pt>
                <c:pt idx="6">
                  <c:v>10.499991702740301</c:v>
                </c:pt>
                <c:pt idx="7">
                  <c:v>10.499996546176135</c:v>
                </c:pt>
                <c:pt idx="8">
                  <c:v>23.146591775568677</c:v>
                </c:pt>
                <c:pt idx="9">
                  <c:v>10.49999998276347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65-B440-8F9F-AECDB3E94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367584"/>
        <c:axId val="322367976"/>
      </c:scatterChart>
      <c:valAx>
        <c:axId val="32236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Area x Axis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367976"/>
        <c:crosses val="autoZero"/>
        <c:crossBetween val="midCat"/>
      </c:valAx>
      <c:valAx>
        <c:axId val="322367976"/>
        <c:scaling>
          <c:orientation val="minMax"/>
        </c:scaling>
        <c:delete val="0"/>
        <c:axPos val="l"/>
        <c:majorGridlines>
          <c:spPr>
            <a:ln w="317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Area</a:t>
                </a:r>
                <a:r>
                  <a:rPr lang="en-US" sz="1400" b="1" baseline="0"/>
                  <a:t> y Axis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367584"/>
        <c:crosses val="autoZero"/>
        <c:crossBetween val="midCat"/>
      </c:valAx>
      <c:spPr>
        <a:noFill/>
        <a:ln w="31750">
          <a:solidFill>
            <a:schemeClr val="accent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Demand</a:t>
            </a:r>
            <a:r>
              <a:rPr lang="en-US" sz="2000" b="1" baseline="0"/>
              <a:t> and Ambulances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Demand Points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0">
                <a:solidFill>
                  <a:schemeClr val="accent1"/>
                </a:solidFill>
              </a:ln>
              <a:effectLst/>
            </c:spPr>
          </c:marker>
          <c:xVal>
            <c:numRef>
              <c:f>'Debug Sheet Frozen Points'!$C$10:$C$59</c:f>
              <c:numCache>
                <c:formatCode>0.0</c:formatCode>
                <c:ptCount val="50"/>
                <c:pt idx="0">
                  <c:v>46.768460207597712</c:v>
                </c:pt>
                <c:pt idx="1">
                  <c:v>22.627124740284088</c:v>
                </c:pt>
                <c:pt idx="2">
                  <c:v>32.581266223639631</c:v>
                </c:pt>
                <c:pt idx="3">
                  <c:v>23.736458710391013</c:v>
                </c:pt>
                <c:pt idx="4">
                  <c:v>74.161245556319628</c:v>
                </c:pt>
                <c:pt idx="5">
                  <c:v>69.853274074740995</c:v>
                </c:pt>
                <c:pt idx="6">
                  <c:v>30.406864606319051</c:v>
                </c:pt>
                <c:pt idx="7">
                  <c:v>65.48411727821815</c:v>
                </c:pt>
                <c:pt idx="8">
                  <c:v>30.931243598780096</c:v>
                </c:pt>
                <c:pt idx="9">
                  <c:v>23.094922035954923</c:v>
                </c:pt>
                <c:pt idx="10">
                  <c:v>48.881224075922987</c:v>
                </c:pt>
                <c:pt idx="11">
                  <c:v>14.522661397311749</c:v>
                </c:pt>
                <c:pt idx="12">
                  <c:v>18.822223384232597</c:v>
                </c:pt>
                <c:pt idx="13">
                  <c:v>22.219535629952311</c:v>
                </c:pt>
                <c:pt idx="14">
                  <c:v>18.442716019349685</c:v>
                </c:pt>
                <c:pt idx="15">
                  <c:v>40.126005243929725</c:v>
                </c:pt>
                <c:pt idx="16">
                  <c:v>63.748824605676582</c:v>
                </c:pt>
                <c:pt idx="17">
                  <c:v>2.8861049172851061</c:v>
                </c:pt>
                <c:pt idx="18">
                  <c:v>44.598038175204955</c:v>
                </c:pt>
                <c:pt idx="19">
                  <c:v>63.452637732061639</c:v>
                </c:pt>
                <c:pt idx="20">
                  <c:v>78.502277891114133</c:v>
                </c:pt>
                <c:pt idx="21">
                  <c:v>75.601954476772889</c:v>
                </c:pt>
                <c:pt idx="22">
                  <c:v>46.856998981245468</c:v>
                </c:pt>
                <c:pt idx="23">
                  <c:v>67.509826789761092</c:v>
                </c:pt>
                <c:pt idx="24">
                  <c:v>18.530672523893024</c:v>
                </c:pt>
                <c:pt idx="25">
                  <c:v>0.98356621830314239</c:v>
                </c:pt>
                <c:pt idx="26">
                  <c:v>24.798469126388252</c:v>
                </c:pt>
                <c:pt idx="27">
                  <c:v>60.242931103592625</c:v>
                </c:pt>
                <c:pt idx="28">
                  <c:v>60.126432151593775</c:v>
                </c:pt>
                <c:pt idx="29">
                  <c:v>67.532035949526261</c:v>
                </c:pt>
                <c:pt idx="30">
                  <c:v>62.867333823983671</c:v>
                </c:pt>
                <c:pt idx="31">
                  <c:v>21.815932736640661</c:v>
                </c:pt>
                <c:pt idx="32">
                  <c:v>24.143393953205194</c:v>
                </c:pt>
                <c:pt idx="33">
                  <c:v>79.106740554276826</c:v>
                </c:pt>
                <c:pt idx="34">
                  <c:v>34.956084412589036</c:v>
                </c:pt>
                <c:pt idx="35">
                  <c:v>13.603143755698284</c:v>
                </c:pt>
                <c:pt idx="36">
                  <c:v>10.029170719697662</c:v>
                </c:pt>
                <c:pt idx="37">
                  <c:v>15.902171541732768</c:v>
                </c:pt>
                <c:pt idx="38">
                  <c:v>50.36413532305162</c:v>
                </c:pt>
                <c:pt idx="39">
                  <c:v>66.402082303835172</c:v>
                </c:pt>
                <c:pt idx="40">
                  <c:v>23.847084625097061</c:v>
                </c:pt>
                <c:pt idx="41">
                  <c:v>9.0391422935315457</c:v>
                </c:pt>
                <c:pt idx="42">
                  <c:v>43.603862792530606</c:v>
                </c:pt>
                <c:pt idx="43">
                  <c:v>56.415190560330075</c:v>
                </c:pt>
                <c:pt idx="44">
                  <c:v>14.032530903759479</c:v>
                </c:pt>
                <c:pt idx="45">
                  <c:v>31.500399391675078</c:v>
                </c:pt>
                <c:pt idx="46">
                  <c:v>45.92195657041448</c:v>
                </c:pt>
                <c:pt idx="47">
                  <c:v>64.25851729547847</c:v>
                </c:pt>
                <c:pt idx="48">
                  <c:v>68.661567263360695</c:v>
                </c:pt>
                <c:pt idx="49">
                  <c:v>29.669117506157132</c:v>
                </c:pt>
              </c:numCache>
            </c:numRef>
          </c:xVal>
          <c:yVal>
            <c:numRef>
              <c:f>'Debug Sheet Frozen Points'!$D$10:$D$59</c:f>
              <c:numCache>
                <c:formatCode>0.0</c:formatCode>
                <c:ptCount val="50"/>
                <c:pt idx="0">
                  <c:v>13.596596659914573</c:v>
                </c:pt>
                <c:pt idx="1">
                  <c:v>72.400365569287942</c:v>
                </c:pt>
                <c:pt idx="2">
                  <c:v>21.73230260475508</c:v>
                </c:pt>
                <c:pt idx="3">
                  <c:v>19.26157774929651</c:v>
                </c:pt>
                <c:pt idx="4">
                  <c:v>61.420821764557616</c:v>
                </c:pt>
                <c:pt idx="5">
                  <c:v>28.035856841471485</c:v>
                </c:pt>
                <c:pt idx="6">
                  <c:v>19.554513277454475</c:v>
                </c:pt>
                <c:pt idx="7">
                  <c:v>3.2330920595547763</c:v>
                </c:pt>
                <c:pt idx="8">
                  <c:v>41.099346558109261</c:v>
                </c:pt>
                <c:pt idx="9">
                  <c:v>78.931910143770608</c:v>
                </c:pt>
                <c:pt idx="10">
                  <c:v>70.360767280452848</c:v>
                </c:pt>
                <c:pt idx="11">
                  <c:v>58.12387216100511</c:v>
                </c:pt>
                <c:pt idx="12">
                  <c:v>20.353549329477776</c:v>
                </c:pt>
                <c:pt idx="13">
                  <c:v>7.6669520407045599</c:v>
                </c:pt>
                <c:pt idx="14">
                  <c:v>2.7484175932073018</c:v>
                </c:pt>
                <c:pt idx="15">
                  <c:v>12.231871118890743</c:v>
                </c:pt>
                <c:pt idx="16">
                  <c:v>34.531487987913181</c:v>
                </c:pt>
                <c:pt idx="17">
                  <c:v>3.5524256206770399</c:v>
                </c:pt>
                <c:pt idx="18">
                  <c:v>52.863419844176242</c:v>
                </c:pt>
                <c:pt idx="19">
                  <c:v>6.3134057309733205</c:v>
                </c:pt>
                <c:pt idx="20">
                  <c:v>33.687998710067511</c:v>
                </c:pt>
                <c:pt idx="21">
                  <c:v>59.722492083139365</c:v>
                </c:pt>
                <c:pt idx="22">
                  <c:v>42.917402677499645</c:v>
                </c:pt>
                <c:pt idx="23">
                  <c:v>14.079537448892081</c:v>
                </c:pt>
                <c:pt idx="24">
                  <c:v>46.969858110357819</c:v>
                </c:pt>
                <c:pt idx="25">
                  <c:v>36.058540877621851</c:v>
                </c:pt>
                <c:pt idx="26">
                  <c:v>51.728948215306914</c:v>
                </c:pt>
                <c:pt idx="27">
                  <c:v>7.2286390581248039</c:v>
                </c:pt>
                <c:pt idx="28">
                  <c:v>50.025408317220027</c:v>
                </c:pt>
                <c:pt idx="29">
                  <c:v>13.298339901959872</c:v>
                </c:pt>
                <c:pt idx="30">
                  <c:v>17.551088435567451</c:v>
                </c:pt>
                <c:pt idx="31">
                  <c:v>42.390725699926875</c:v>
                </c:pt>
                <c:pt idx="32">
                  <c:v>15.422365692774758</c:v>
                </c:pt>
                <c:pt idx="33">
                  <c:v>13.193594933791166</c:v>
                </c:pt>
                <c:pt idx="34">
                  <c:v>77.868113174980834</c:v>
                </c:pt>
                <c:pt idx="35">
                  <c:v>12.816335266757308</c:v>
                </c:pt>
                <c:pt idx="36">
                  <c:v>54.422437843198196</c:v>
                </c:pt>
                <c:pt idx="37">
                  <c:v>21.492658785058385</c:v>
                </c:pt>
                <c:pt idx="38">
                  <c:v>50.146673727038696</c:v>
                </c:pt>
                <c:pt idx="39">
                  <c:v>71.044875308195301</c:v>
                </c:pt>
                <c:pt idx="40">
                  <c:v>15.014403699560717</c:v>
                </c:pt>
                <c:pt idx="41">
                  <c:v>7.0081514156940372</c:v>
                </c:pt>
                <c:pt idx="42">
                  <c:v>31.253418597930931</c:v>
                </c:pt>
                <c:pt idx="43">
                  <c:v>53.418668918661901</c:v>
                </c:pt>
                <c:pt idx="44">
                  <c:v>1.1365785261271277</c:v>
                </c:pt>
                <c:pt idx="45">
                  <c:v>8.1619741066164497</c:v>
                </c:pt>
                <c:pt idx="46">
                  <c:v>1.2850260761368038</c:v>
                </c:pt>
                <c:pt idx="47">
                  <c:v>55.667392095523425</c:v>
                </c:pt>
                <c:pt idx="48">
                  <c:v>51.038462856034378</c:v>
                </c:pt>
                <c:pt idx="49">
                  <c:v>23.805521033027031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51-EF4D-A34E-108BE5696000}"/>
            </c:ext>
          </c:extLst>
        </c:ser>
        <c:ser>
          <c:idx val="1"/>
          <c:order val="1"/>
          <c:tx>
            <c:v>Ambulances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228600">
                <a:solidFill>
                  <a:schemeClr val="accent2"/>
                </a:solidFill>
              </a:ln>
              <a:effectLst/>
            </c:spPr>
          </c:marker>
          <c:dPt>
            <c:idx val="6"/>
            <c:marker>
              <c:symbol val="circle"/>
              <c:size val="5"/>
              <c:spPr>
                <a:solidFill>
                  <a:schemeClr val="accent2"/>
                </a:solidFill>
                <a:ln w="228600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ED51-EF4D-A34E-108BE5696000}"/>
              </c:ext>
            </c:extLst>
          </c:dPt>
          <c:xVal>
            <c:numRef>
              <c:f>'Debug Sheet Frozen Points'!$AH$11:$AH$20</c:f>
              <c:numCache>
                <c:formatCode>General</c:formatCode>
                <c:ptCount val="10"/>
                <c:pt idx="0">
                  <c:v>0</c:v>
                </c:pt>
                <c:pt idx="1">
                  <c:v>14.031583240939733</c:v>
                </c:pt>
                <c:pt idx="2">
                  <c:v>29.662325138504997</c:v>
                </c:pt>
                <c:pt idx="3">
                  <c:v>21.822383305790023</c:v>
                </c:pt>
                <c:pt idx="4">
                  <c:v>63.452043949074984</c:v>
                </c:pt>
                <c:pt idx="5">
                  <c:v>34.954825848146278</c:v>
                </c:pt>
                <c:pt idx="6">
                  <c:v>69.852496785142606</c:v>
                </c:pt>
                <c:pt idx="7">
                  <c:v>74.146342504789274</c:v>
                </c:pt>
                <c:pt idx="8">
                  <c:v>46.852230115472992</c:v>
                </c:pt>
                <c:pt idx="9">
                  <c:v>66.008635160474853</c:v>
                </c:pt>
              </c:numCache>
            </c:numRef>
          </c:xVal>
          <c:yVal>
            <c:numRef>
              <c:f>'Debug Sheet Frozen Points'!$AI$11:$AI$20</c:f>
              <c:numCache>
                <c:formatCode>General</c:formatCode>
                <c:ptCount val="10"/>
                <c:pt idx="0">
                  <c:v>0</c:v>
                </c:pt>
                <c:pt idx="1">
                  <c:v>7.008769776754753</c:v>
                </c:pt>
                <c:pt idx="2">
                  <c:v>20.353813054735976</c:v>
                </c:pt>
                <c:pt idx="3">
                  <c:v>58.117250266093272</c:v>
                </c:pt>
                <c:pt idx="4">
                  <c:v>6.3124281881196564</c:v>
                </c:pt>
                <c:pt idx="5">
                  <c:v>77.861586036452792</c:v>
                </c:pt>
                <c:pt idx="6">
                  <c:v>14.081976579205508</c:v>
                </c:pt>
                <c:pt idx="7">
                  <c:v>59.70261524073706</c:v>
                </c:pt>
                <c:pt idx="8">
                  <c:v>50.141444292539134</c:v>
                </c:pt>
                <c:pt idx="9">
                  <c:v>70.362641700870711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51-EF4D-A34E-108BE5696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368760"/>
        <c:axId val="322369152"/>
      </c:scatterChart>
      <c:valAx>
        <c:axId val="322368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Area x Axis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369152"/>
        <c:crosses val="autoZero"/>
        <c:crossBetween val="midCat"/>
      </c:valAx>
      <c:valAx>
        <c:axId val="322369152"/>
        <c:scaling>
          <c:orientation val="minMax"/>
        </c:scaling>
        <c:delete val="0"/>
        <c:axPos val="l"/>
        <c:majorGridlines>
          <c:spPr>
            <a:ln w="317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Area</a:t>
                </a:r>
                <a:r>
                  <a:rPr lang="en-US" sz="1400" b="1" baseline="0"/>
                  <a:t> y Axis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368760"/>
        <c:crosses val="autoZero"/>
        <c:crossBetween val="midCat"/>
      </c:valAx>
      <c:spPr>
        <a:noFill/>
        <a:ln w="31750">
          <a:solidFill>
            <a:schemeClr val="accent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Demand</a:t>
            </a:r>
            <a:r>
              <a:rPr lang="en-US" sz="2000" b="1" baseline="0"/>
              <a:t> and Ambulances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Demand Points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0">
                <a:solidFill>
                  <a:schemeClr val="accent1"/>
                </a:solidFill>
              </a:ln>
              <a:effectLst/>
            </c:spPr>
          </c:marker>
          <c:xVal>
            <c:numRef>
              <c:f>'Exponent Option Frozen  Version'!$C$10:$C$59</c:f>
              <c:numCache>
                <c:formatCode>0.0</c:formatCode>
                <c:ptCount val="50"/>
                <c:pt idx="0">
                  <c:v>46.768460207597712</c:v>
                </c:pt>
                <c:pt idx="1">
                  <c:v>22.627124740284088</c:v>
                </c:pt>
                <c:pt idx="2">
                  <c:v>32.581266223639631</c:v>
                </c:pt>
                <c:pt idx="3">
                  <c:v>23.736458710391013</c:v>
                </c:pt>
                <c:pt idx="4">
                  <c:v>74.161245556319628</c:v>
                </c:pt>
                <c:pt idx="5">
                  <c:v>69.853274074740995</c:v>
                </c:pt>
                <c:pt idx="6">
                  <c:v>30.406864606319051</c:v>
                </c:pt>
                <c:pt idx="7">
                  <c:v>65.48411727821815</c:v>
                </c:pt>
                <c:pt idx="8">
                  <c:v>30.931243598780096</c:v>
                </c:pt>
                <c:pt idx="9">
                  <c:v>23.094922035954923</c:v>
                </c:pt>
                <c:pt idx="10">
                  <c:v>48.881224075922987</c:v>
                </c:pt>
                <c:pt idx="11">
                  <c:v>14.522661397311749</c:v>
                </c:pt>
                <c:pt idx="12">
                  <c:v>18.822223384232597</c:v>
                </c:pt>
                <c:pt idx="13">
                  <c:v>22.219535629952311</c:v>
                </c:pt>
                <c:pt idx="14">
                  <c:v>18.442716019349685</c:v>
                </c:pt>
                <c:pt idx="15">
                  <c:v>40.126005243929725</c:v>
                </c:pt>
                <c:pt idx="16">
                  <c:v>63.748824605676582</c:v>
                </c:pt>
                <c:pt idx="17">
                  <c:v>2.8861049172851061</c:v>
                </c:pt>
                <c:pt idx="18">
                  <c:v>44.598038175204955</c:v>
                </c:pt>
                <c:pt idx="19">
                  <c:v>63.452637732061639</c:v>
                </c:pt>
                <c:pt idx="20">
                  <c:v>78.502277891114133</c:v>
                </c:pt>
                <c:pt idx="21">
                  <c:v>75.601954476772889</c:v>
                </c:pt>
                <c:pt idx="22">
                  <c:v>46.856998981245468</c:v>
                </c:pt>
                <c:pt idx="23">
                  <c:v>67.509826789761092</c:v>
                </c:pt>
                <c:pt idx="24">
                  <c:v>18.530672523893024</c:v>
                </c:pt>
                <c:pt idx="25">
                  <c:v>0.98356621830314239</c:v>
                </c:pt>
                <c:pt idx="26">
                  <c:v>24.798469126388252</c:v>
                </c:pt>
                <c:pt idx="27">
                  <c:v>60.242931103592625</c:v>
                </c:pt>
                <c:pt idx="28">
                  <c:v>60.126432151593775</c:v>
                </c:pt>
                <c:pt idx="29">
                  <c:v>67.532035949526261</c:v>
                </c:pt>
                <c:pt idx="30">
                  <c:v>62.867333823983671</c:v>
                </c:pt>
                <c:pt idx="31">
                  <c:v>21.815932736640661</c:v>
                </c:pt>
                <c:pt idx="32">
                  <c:v>24.143393953205194</c:v>
                </c:pt>
                <c:pt idx="33">
                  <c:v>79.106740554276826</c:v>
                </c:pt>
                <c:pt idx="34">
                  <c:v>34.956084412589036</c:v>
                </c:pt>
                <c:pt idx="35">
                  <c:v>13.603143755698284</c:v>
                </c:pt>
                <c:pt idx="36">
                  <c:v>10.029170719697662</c:v>
                </c:pt>
                <c:pt idx="37">
                  <c:v>15.902171541732768</c:v>
                </c:pt>
                <c:pt idx="38">
                  <c:v>50.36413532305162</c:v>
                </c:pt>
                <c:pt idx="39">
                  <c:v>66.402082303835172</c:v>
                </c:pt>
                <c:pt idx="40">
                  <c:v>23.847084625097061</c:v>
                </c:pt>
                <c:pt idx="41">
                  <c:v>9.0391422935315457</c:v>
                </c:pt>
                <c:pt idx="42">
                  <c:v>43.603862792530606</c:v>
                </c:pt>
                <c:pt idx="43">
                  <c:v>56.415190560330075</c:v>
                </c:pt>
                <c:pt idx="44">
                  <c:v>14.032530903759479</c:v>
                </c:pt>
                <c:pt idx="45">
                  <c:v>31.500399391675078</c:v>
                </c:pt>
                <c:pt idx="46">
                  <c:v>45.92195657041448</c:v>
                </c:pt>
                <c:pt idx="47">
                  <c:v>64.25851729547847</c:v>
                </c:pt>
                <c:pt idx="48">
                  <c:v>68.661567263360695</c:v>
                </c:pt>
                <c:pt idx="49">
                  <c:v>29.669117506157132</c:v>
                </c:pt>
              </c:numCache>
            </c:numRef>
          </c:xVal>
          <c:yVal>
            <c:numRef>
              <c:f>'Exponent Option Frozen  Version'!$D$10:$D$59</c:f>
              <c:numCache>
                <c:formatCode>0.0</c:formatCode>
                <c:ptCount val="50"/>
                <c:pt idx="0">
                  <c:v>13.596596659914573</c:v>
                </c:pt>
                <c:pt idx="1">
                  <c:v>72.400365569287942</c:v>
                </c:pt>
                <c:pt idx="2">
                  <c:v>21.73230260475508</c:v>
                </c:pt>
                <c:pt idx="3">
                  <c:v>19.26157774929651</c:v>
                </c:pt>
                <c:pt idx="4">
                  <c:v>61.420821764557616</c:v>
                </c:pt>
                <c:pt idx="5">
                  <c:v>28.035856841471485</c:v>
                </c:pt>
                <c:pt idx="6">
                  <c:v>19.554513277454475</c:v>
                </c:pt>
                <c:pt idx="7">
                  <c:v>3.2330920595547763</c:v>
                </c:pt>
                <c:pt idx="8">
                  <c:v>41.099346558109261</c:v>
                </c:pt>
                <c:pt idx="9">
                  <c:v>78.931910143770608</c:v>
                </c:pt>
                <c:pt idx="10">
                  <c:v>70.360767280452848</c:v>
                </c:pt>
                <c:pt idx="11">
                  <c:v>58.12387216100511</c:v>
                </c:pt>
                <c:pt idx="12">
                  <c:v>20.353549329477776</c:v>
                </c:pt>
                <c:pt idx="13">
                  <c:v>7.6669520407045599</c:v>
                </c:pt>
                <c:pt idx="14">
                  <c:v>2.7484175932073018</c:v>
                </c:pt>
                <c:pt idx="15">
                  <c:v>12.231871118890743</c:v>
                </c:pt>
                <c:pt idx="16">
                  <c:v>34.531487987913181</c:v>
                </c:pt>
                <c:pt idx="17">
                  <c:v>3.5524256206770399</c:v>
                </c:pt>
                <c:pt idx="18">
                  <c:v>52.863419844176242</c:v>
                </c:pt>
                <c:pt idx="19">
                  <c:v>6.3134057309733205</c:v>
                </c:pt>
                <c:pt idx="20">
                  <c:v>33.687998710067511</c:v>
                </c:pt>
                <c:pt idx="21">
                  <c:v>59.722492083139365</c:v>
                </c:pt>
                <c:pt idx="22">
                  <c:v>42.917402677499645</c:v>
                </c:pt>
                <c:pt idx="23">
                  <c:v>14.079537448892081</c:v>
                </c:pt>
                <c:pt idx="24">
                  <c:v>46.969858110357819</c:v>
                </c:pt>
                <c:pt idx="25">
                  <c:v>36.058540877621851</c:v>
                </c:pt>
                <c:pt idx="26">
                  <c:v>51.728948215306914</c:v>
                </c:pt>
                <c:pt idx="27">
                  <c:v>7.2286390581248039</c:v>
                </c:pt>
                <c:pt idx="28">
                  <c:v>50.025408317220027</c:v>
                </c:pt>
                <c:pt idx="29">
                  <c:v>13.298339901959872</c:v>
                </c:pt>
                <c:pt idx="30">
                  <c:v>17.551088435567451</c:v>
                </c:pt>
                <c:pt idx="31">
                  <c:v>42.390725699926875</c:v>
                </c:pt>
                <c:pt idx="32">
                  <c:v>15.422365692774758</c:v>
                </c:pt>
                <c:pt idx="33">
                  <c:v>13.193594933791166</c:v>
                </c:pt>
                <c:pt idx="34">
                  <c:v>77.868113174980834</c:v>
                </c:pt>
                <c:pt idx="35">
                  <c:v>12.816335266757308</c:v>
                </c:pt>
                <c:pt idx="36">
                  <c:v>54.422437843198196</c:v>
                </c:pt>
                <c:pt idx="37">
                  <c:v>21.492658785058385</c:v>
                </c:pt>
                <c:pt idx="38">
                  <c:v>50.146673727038696</c:v>
                </c:pt>
                <c:pt idx="39">
                  <c:v>71.044875308195301</c:v>
                </c:pt>
                <c:pt idx="40">
                  <c:v>15.014403699560717</c:v>
                </c:pt>
                <c:pt idx="41">
                  <c:v>7.0081514156940372</c:v>
                </c:pt>
                <c:pt idx="42">
                  <c:v>31.253418597930931</c:v>
                </c:pt>
                <c:pt idx="43">
                  <c:v>53.418668918661901</c:v>
                </c:pt>
                <c:pt idx="44">
                  <c:v>1.1365785261271277</c:v>
                </c:pt>
                <c:pt idx="45">
                  <c:v>8.1619741066164497</c:v>
                </c:pt>
                <c:pt idx="46">
                  <c:v>1.2850260761368038</c:v>
                </c:pt>
                <c:pt idx="47">
                  <c:v>55.667392095523425</c:v>
                </c:pt>
                <c:pt idx="48">
                  <c:v>51.038462856034378</c:v>
                </c:pt>
                <c:pt idx="49">
                  <c:v>23.805521033027031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D6-A545-8502-BBFA86437ADE}"/>
            </c:ext>
          </c:extLst>
        </c:ser>
        <c:ser>
          <c:idx val="1"/>
          <c:order val="1"/>
          <c:tx>
            <c:v>Ambulances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228600">
                <a:solidFill>
                  <a:schemeClr val="accent2"/>
                </a:solidFill>
              </a:ln>
              <a:effectLst/>
            </c:spPr>
          </c:marker>
          <c:dPt>
            <c:idx val="6"/>
            <c:marker>
              <c:symbol val="circle"/>
              <c:size val="5"/>
              <c:spPr>
                <a:solidFill>
                  <a:schemeClr val="accent2"/>
                </a:solidFill>
                <a:ln w="228600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1D6-A545-8502-BBFA86437ADE}"/>
              </c:ext>
            </c:extLst>
          </c:dPt>
          <c:xVal>
            <c:numRef>
              <c:f>'Exponent Option Frozen  Version'!$AH$11:$AH$20</c:f>
              <c:numCache>
                <c:formatCode>General</c:formatCode>
                <c:ptCount val="10"/>
                <c:pt idx="0">
                  <c:v>0.68494608460450968</c:v>
                </c:pt>
                <c:pt idx="1">
                  <c:v>13.831123451857852</c:v>
                </c:pt>
                <c:pt idx="2">
                  <c:v>29.66033153928753</c:v>
                </c:pt>
                <c:pt idx="3">
                  <c:v>63.449829567823663</c:v>
                </c:pt>
                <c:pt idx="4">
                  <c:v>44.569109263982625</c:v>
                </c:pt>
                <c:pt idx="5">
                  <c:v>69.838169247198721</c:v>
                </c:pt>
                <c:pt idx="6">
                  <c:v>14.509139262016982</c:v>
                </c:pt>
                <c:pt idx="7">
                  <c:v>68.594870231396015</c:v>
                </c:pt>
                <c:pt idx="8">
                  <c:v>48.864177997767136</c:v>
                </c:pt>
                <c:pt idx="9">
                  <c:v>22.627124741906535</c:v>
                </c:pt>
              </c:numCache>
            </c:numRef>
          </c:xVal>
          <c:yVal>
            <c:numRef>
              <c:f>'Exponent Option Frozen  Version'!$AI$11:$AI$20</c:f>
              <c:numCache>
                <c:formatCode>General</c:formatCode>
                <c:ptCount val="10"/>
                <c:pt idx="0">
                  <c:v>0.18841330558396679</c:v>
                </c:pt>
                <c:pt idx="1">
                  <c:v>7.0241498274233836</c:v>
                </c:pt>
                <c:pt idx="2">
                  <c:v>20.356449959511274</c:v>
                </c:pt>
                <c:pt idx="3">
                  <c:v>5.1806149499539433</c:v>
                </c:pt>
                <c:pt idx="4">
                  <c:v>42.942712887810707</c:v>
                </c:pt>
                <c:pt idx="5">
                  <c:v>14.089928411363243</c:v>
                </c:pt>
                <c:pt idx="6">
                  <c:v>51.750687061640605</c:v>
                </c:pt>
                <c:pt idx="7">
                  <c:v>57.499279248215217</c:v>
                </c:pt>
                <c:pt idx="8">
                  <c:v>70.35480196043298</c:v>
                </c:pt>
                <c:pt idx="9">
                  <c:v>73.700031250425354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D6-A545-8502-BBFA86437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362096"/>
        <c:axId val="322362488"/>
      </c:scatterChart>
      <c:valAx>
        <c:axId val="32236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Area x Axis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362488"/>
        <c:crosses val="autoZero"/>
        <c:crossBetween val="midCat"/>
      </c:valAx>
      <c:valAx>
        <c:axId val="322362488"/>
        <c:scaling>
          <c:orientation val="minMax"/>
        </c:scaling>
        <c:delete val="0"/>
        <c:axPos val="l"/>
        <c:majorGridlines>
          <c:spPr>
            <a:ln w="317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Area</a:t>
                </a:r>
                <a:r>
                  <a:rPr lang="en-US" sz="1400" b="1" baseline="0"/>
                  <a:t> y Axis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362096"/>
        <c:crosses val="autoZero"/>
        <c:crossBetween val="midCat"/>
      </c:valAx>
      <c:spPr>
        <a:noFill/>
        <a:ln w="31750">
          <a:solidFill>
            <a:schemeClr val="accent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Demand</a:t>
            </a:r>
            <a:r>
              <a:rPr lang="en-US" sz="2000" b="1" baseline="0"/>
              <a:t> and Ambulances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Demand Points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0">
                <a:solidFill>
                  <a:schemeClr val="accent1"/>
                </a:solidFill>
              </a:ln>
              <a:effectLst/>
            </c:spPr>
          </c:marker>
          <c:xVal>
            <c:numRef>
              <c:f>'Exponent Debug Sheet NonCluster'!$C$10:$C$59</c:f>
              <c:numCache>
                <c:formatCode>0.0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'Exponent Debug Sheet NonCluster'!$D$10:$D$59</c:f>
              <c:numCache>
                <c:formatCode>0.0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BE-8144-839C-34CDB6D1DB46}"/>
            </c:ext>
          </c:extLst>
        </c:ser>
        <c:ser>
          <c:idx val="1"/>
          <c:order val="1"/>
          <c:tx>
            <c:v>Ambulances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228600">
                <a:solidFill>
                  <a:schemeClr val="accent2"/>
                </a:solidFill>
              </a:ln>
              <a:effectLst/>
            </c:spPr>
          </c:marker>
          <c:dPt>
            <c:idx val="6"/>
            <c:marker>
              <c:symbol val="circle"/>
              <c:size val="5"/>
              <c:spPr>
                <a:solidFill>
                  <a:schemeClr val="accent2"/>
                </a:solidFill>
                <a:ln w="228600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C1BE-8144-839C-34CDB6D1DB46}"/>
              </c:ext>
            </c:extLst>
          </c:dPt>
          <c:xVal>
            <c:numRef>
              <c:f>'Exponent Debug Sheet NonCluster'!$AH$11:$AH$20</c:f>
              <c:numCache>
                <c:formatCode>General</c:formatCode>
                <c:ptCount val="10"/>
                <c:pt idx="0">
                  <c:v>24.500000177925024</c:v>
                </c:pt>
                <c:pt idx="1">
                  <c:v>24.500000177925024</c:v>
                </c:pt>
                <c:pt idx="2">
                  <c:v>24.500000177925024</c:v>
                </c:pt>
                <c:pt idx="3">
                  <c:v>24.500000177925024</c:v>
                </c:pt>
                <c:pt idx="4">
                  <c:v>24.500000177925024</c:v>
                </c:pt>
                <c:pt idx="5">
                  <c:v>24.500000177925024</c:v>
                </c:pt>
                <c:pt idx="6">
                  <c:v>24.500000177925024</c:v>
                </c:pt>
                <c:pt idx="7">
                  <c:v>24.500000177925024</c:v>
                </c:pt>
                <c:pt idx="8">
                  <c:v>24.500000177925024</c:v>
                </c:pt>
                <c:pt idx="9">
                  <c:v>24.500000177925024</c:v>
                </c:pt>
              </c:numCache>
            </c:numRef>
          </c:xVal>
          <c:yVal>
            <c:numRef>
              <c:f>'Exponent Debug Sheet NonCluster'!$AI$11:$AI$20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BE-8144-839C-34CDB6D1D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366016"/>
        <c:axId val="322366408"/>
      </c:scatterChart>
      <c:valAx>
        <c:axId val="32236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Area x Axis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366408"/>
        <c:crosses val="autoZero"/>
        <c:crossBetween val="midCat"/>
      </c:valAx>
      <c:valAx>
        <c:axId val="322366408"/>
        <c:scaling>
          <c:orientation val="minMax"/>
        </c:scaling>
        <c:delete val="0"/>
        <c:axPos val="l"/>
        <c:majorGridlines>
          <c:spPr>
            <a:ln w="317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Area</a:t>
                </a:r>
                <a:r>
                  <a:rPr lang="en-US" sz="1400" b="1" baseline="0"/>
                  <a:t> y Axis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366016"/>
        <c:crosses val="autoZero"/>
        <c:crossBetween val="midCat"/>
      </c:valAx>
      <c:spPr>
        <a:noFill/>
        <a:ln w="31750">
          <a:solidFill>
            <a:schemeClr val="accent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Demand</a:t>
            </a:r>
            <a:r>
              <a:rPr lang="en-US" sz="2000" b="1" baseline="0"/>
              <a:t> and Ambulances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Demand Points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0">
                <a:solidFill>
                  <a:schemeClr val="accent1"/>
                </a:solidFill>
              </a:ln>
              <a:effectLst/>
            </c:spPr>
          </c:marker>
          <c:xVal>
            <c:numRef>
              <c:f>'Exponent Debug Sheet Clusters '!$C$10:$C$59</c:f>
              <c:numCache>
                <c:formatCode>0.0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0.5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5</c:v>
                </c:pt>
                <c:pt idx="9">
                  <c:v>5.5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10</c:v>
                </c:pt>
                <c:pt idx="14">
                  <c:v>10.5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0.5</c:v>
                </c:pt>
                <c:pt idx="20">
                  <c:v>5</c:v>
                </c:pt>
                <c:pt idx="21">
                  <c:v>6</c:v>
                </c:pt>
                <c:pt idx="22">
                  <c:v>6</c:v>
                </c:pt>
                <c:pt idx="23">
                  <c:v>5</c:v>
                </c:pt>
                <c:pt idx="24">
                  <c:v>5.5</c:v>
                </c:pt>
                <c:pt idx="25">
                  <c:v>10</c:v>
                </c:pt>
                <c:pt idx="26">
                  <c:v>11</c:v>
                </c:pt>
                <c:pt idx="27">
                  <c:v>11</c:v>
                </c:pt>
                <c:pt idx="28">
                  <c:v>10</c:v>
                </c:pt>
                <c:pt idx="29">
                  <c:v>10.5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0.5</c:v>
                </c:pt>
                <c:pt idx="35">
                  <c:v>5</c:v>
                </c:pt>
                <c:pt idx="36">
                  <c:v>6</c:v>
                </c:pt>
                <c:pt idx="37">
                  <c:v>6</c:v>
                </c:pt>
                <c:pt idx="38">
                  <c:v>5</c:v>
                </c:pt>
                <c:pt idx="39">
                  <c:v>5.5</c:v>
                </c:pt>
                <c:pt idx="40">
                  <c:v>10</c:v>
                </c:pt>
                <c:pt idx="41">
                  <c:v>11</c:v>
                </c:pt>
                <c:pt idx="42">
                  <c:v>11</c:v>
                </c:pt>
                <c:pt idx="43">
                  <c:v>10</c:v>
                </c:pt>
                <c:pt idx="44">
                  <c:v>10.5</c:v>
                </c:pt>
                <c:pt idx="45">
                  <c:v>15</c:v>
                </c:pt>
                <c:pt idx="46">
                  <c:v>16</c:v>
                </c:pt>
                <c:pt idx="47">
                  <c:v>16</c:v>
                </c:pt>
                <c:pt idx="48">
                  <c:v>15</c:v>
                </c:pt>
                <c:pt idx="49">
                  <c:v>15.5</c:v>
                </c:pt>
              </c:numCache>
            </c:numRef>
          </c:xVal>
          <c:yVal>
            <c:numRef>
              <c:f>'Exponent Debug Sheet Clusters '!$D$10:$D$59</c:f>
              <c:numCache>
                <c:formatCode>0.0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0.5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0.5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5.5</c:v>
                </c:pt>
                <c:pt idx="20">
                  <c:v>5</c:v>
                </c:pt>
                <c:pt idx="21">
                  <c:v>5</c:v>
                </c:pt>
                <c:pt idx="22">
                  <c:v>6</c:v>
                </c:pt>
                <c:pt idx="23">
                  <c:v>6</c:v>
                </c:pt>
                <c:pt idx="24">
                  <c:v>5.5</c:v>
                </c:pt>
                <c:pt idx="25">
                  <c:v>5</c:v>
                </c:pt>
                <c:pt idx="26">
                  <c:v>5</c:v>
                </c:pt>
                <c:pt idx="27">
                  <c:v>6</c:v>
                </c:pt>
                <c:pt idx="28">
                  <c:v>6</c:v>
                </c:pt>
                <c:pt idx="29">
                  <c:v>5.5</c:v>
                </c:pt>
                <c:pt idx="30">
                  <c:v>10</c:v>
                </c:pt>
                <c:pt idx="31">
                  <c:v>10</c:v>
                </c:pt>
                <c:pt idx="32">
                  <c:v>11</c:v>
                </c:pt>
                <c:pt idx="33">
                  <c:v>11</c:v>
                </c:pt>
                <c:pt idx="34">
                  <c:v>10.5</c:v>
                </c:pt>
                <c:pt idx="35">
                  <c:v>10</c:v>
                </c:pt>
                <c:pt idx="36">
                  <c:v>10</c:v>
                </c:pt>
                <c:pt idx="37">
                  <c:v>11</c:v>
                </c:pt>
                <c:pt idx="38">
                  <c:v>11</c:v>
                </c:pt>
                <c:pt idx="39">
                  <c:v>10.5</c:v>
                </c:pt>
                <c:pt idx="40">
                  <c:v>10</c:v>
                </c:pt>
                <c:pt idx="41">
                  <c:v>10</c:v>
                </c:pt>
                <c:pt idx="42">
                  <c:v>11</c:v>
                </c:pt>
                <c:pt idx="43">
                  <c:v>11</c:v>
                </c:pt>
                <c:pt idx="44">
                  <c:v>10.5</c:v>
                </c:pt>
                <c:pt idx="45">
                  <c:v>15</c:v>
                </c:pt>
                <c:pt idx="46">
                  <c:v>15</c:v>
                </c:pt>
                <c:pt idx="47">
                  <c:v>16</c:v>
                </c:pt>
                <c:pt idx="48">
                  <c:v>16</c:v>
                </c:pt>
                <c:pt idx="49">
                  <c:v>15.5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70-CC41-A360-5F4CDDE781A9}"/>
            </c:ext>
          </c:extLst>
        </c:ser>
        <c:ser>
          <c:idx val="1"/>
          <c:order val="1"/>
          <c:tx>
            <c:v>Ambulances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228600">
                <a:solidFill>
                  <a:schemeClr val="accent2"/>
                </a:solidFill>
              </a:ln>
              <a:effectLst/>
            </c:spPr>
          </c:marker>
          <c:dPt>
            <c:idx val="6"/>
            <c:marker>
              <c:symbol val="circle"/>
              <c:size val="5"/>
              <c:spPr>
                <a:solidFill>
                  <a:schemeClr val="accent2"/>
                </a:solidFill>
                <a:ln w="228600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9270-CC41-A360-5F4CDDE781A9}"/>
              </c:ext>
            </c:extLst>
          </c:dPt>
          <c:xVal>
            <c:numRef>
              <c:f>'Exponent Debug Sheet Clusters '!$AH$11:$AH$20</c:f>
              <c:numCache>
                <c:formatCode>General</c:formatCode>
                <c:ptCount val="10"/>
                <c:pt idx="0">
                  <c:v>0.5</c:v>
                </c:pt>
                <c:pt idx="1">
                  <c:v>5.5</c:v>
                </c:pt>
                <c:pt idx="2">
                  <c:v>10.5</c:v>
                </c:pt>
                <c:pt idx="3">
                  <c:v>0.5</c:v>
                </c:pt>
                <c:pt idx="4">
                  <c:v>5.5</c:v>
                </c:pt>
                <c:pt idx="5">
                  <c:v>10.5</c:v>
                </c:pt>
                <c:pt idx="6">
                  <c:v>0.5</c:v>
                </c:pt>
                <c:pt idx="7">
                  <c:v>5.5</c:v>
                </c:pt>
                <c:pt idx="8">
                  <c:v>10.5</c:v>
                </c:pt>
                <c:pt idx="9">
                  <c:v>15.5</c:v>
                </c:pt>
              </c:numCache>
            </c:numRef>
          </c:xVal>
          <c:yVal>
            <c:numRef>
              <c:f>'Exponent Debug Sheet Clusters '!$AI$11:$AI$20</c:f>
              <c:numCache>
                <c:formatCode>General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5.5</c:v>
                </c:pt>
                <c:pt idx="4">
                  <c:v>5.5</c:v>
                </c:pt>
                <c:pt idx="5">
                  <c:v>5.5</c:v>
                </c:pt>
                <c:pt idx="6">
                  <c:v>10.5</c:v>
                </c:pt>
                <c:pt idx="7">
                  <c:v>10.5</c:v>
                </c:pt>
                <c:pt idx="8">
                  <c:v>10.5</c:v>
                </c:pt>
                <c:pt idx="9">
                  <c:v>15.5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70-CC41-A360-5F4CDDE78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367584"/>
        <c:axId val="322367976"/>
      </c:scatterChart>
      <c:valAx>
        <c:axId val="32236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Area x Axis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367976"/>
        <c:crosses val="autoZero"/>
        <c:crossBetween val="midCat"/>
      </c:valAx>
      <c:valAx>
        <c:axId val="322367976"/>
        <c:scaling>
          <c:orientation val="minMax"/>
        </c:scaling>
        <c:delete val="0"/>
        <c:axPos val="l"/>
        <c:majorGridlines>
          <c:spPr>
            <a:ln w="317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Area</a:t>
                </a:r>
                <a:r>
                  <a:rPr lang="en-US" sz="1400" b="1" baseline="0"/>
                  <a:t> y Axis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367584"/>
        <c:crosses val="autoZero"/>
        <c:crossBetween val="midCat"/>
      </c:valAx>
      <c:spPr>
        <a:noFill/>
        <a:ln w="31750">
          <a:solidFill>
            <a:schemeClr val="accent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Linearly interpolating</a:t>
            </a:r>
            <a:r>
              <a:rPr lang="en-US" baseline="0"/>
              <a:t> between Initial and Final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'Exponent Debug Sheet Clusters '!$Y$10:$Y$310</c:f>
              <c:numCache>
                <c:formatCode>General</c:formatCode>
                <c:ptCount val="301"/>
                <c:pt idx="0">
                  <c:v>-1</c:v>
                </c:pt>
                <c:pt idx="1">
                  <c:v>-0.99</c:v>
                </c:pt>
                <c:pt idx="2">
                  <c:v>-0.98</c:v>
                </c:pt>
                <c:pt idx="3">
                  <c:v>-0.97</c:v>
                </c:pt>
                <c:pt idx="4">
                  <c:v>-0.96</c:v>
                </c:pt>
                <c:pt idx="5">
                  <c:v>-0.95</c:v>
                </c:pt>
                <c:pt idx="6">
                  <c:v>-0.94</c:v>
                </c:pt>
                <c:pt idx="7">
                  <c:v>-0.93</c:v>
                </c:pt>
                <c:pt idx="8">
                  <c:v>-0.92</c:v>
                </c:pt>
                <c:pt idx="9">
                  <c:v>-0.91</c:v>
                </c:pt>
                <c:pt idx="10">
                  <c:v>-0.9</c:v>
                </c:pt>
                <c:pt idx="11">
                  <c:v>-0.89</c:v>
                </c:pt>
                <c:pt idx="12">
                  <c:v>-0.88</c:v>
                </c:pt>
                <c:pt idx="13">
                  <c:v>-0.87</c:v>
                </c:pt>
                <c:pt idx="14">
                  <c:v>-0.86</c:v>
                </c:pt>
                <c:pt idx="15">
                  <c:v>-0.85</c:v>
                </c:pt>
                <c:pt idx="16">
                  <c:v>-0.84</c:v>
                </c:pt>
                <c:pt idx="17">
                  <c:v>-0.83</c:v>
                </c:pt>
                <c:pt idx="18">
                  <c:v>-0.82</c:v>
                </c:pt>
                <c:pt idx="19">
                  <c:v>-0.81</c:v>
                </c:pt>
                <c:pt idx="20">
                  <c:v>-0.8</c:v>
                </c:pt>
                <c:pt idx="21">
                  <c:v>-0.79</c:v>
                </c:pt>
                <c:pt idx="22">
                  <c:v>-0.78</c:v>
                </c:pt>
                <c:pt idx="23">
                  <c:v>-0.77</c:v>
                </c:pt>
                <c:pt idx="24">
                  <c:v>-0.76</c:v>
                </c:pt>
                <c:pt idx="25">
                  <c:v>-0.75</c:v>
                </c:pt>
                <c:pt idx="26">
                  <c:v>-0.74</c:v>
                </c:pt>
                <c:pt idx="27">
                  <c:v>-0.73</c:v>
                </c:pt>
                <c:pt idx="28">
                  <c:v>-0.72</c:v>
                </c:pt>
                <c:pt idx="29">
                  <c:v>-0.71</c:v>
                </c:pt>
                <c:pt idx="30">
                  <c:v>-0.7</c:v>
                </c:pt>
                <c:pt idx="31">
                  <c:v>-0.69</c:v>
                </c:pt>
                <c:pt idx="32">
                  <c:v>-0.68</c:v>
                </c:pt>
                <c:pt idx="33">
                  <c:v>-0.67</c:v>
                </c:pt>
                <c:pt idx="34">
                  <c:v>-0.66</c:v>
                </c:pt>
                <c:pt idx="35">
                  <c:v>-0.65</c:v>
                </c:pt>
                <c:pt idx="36">
                  <c:v>-0.64</c:v>
                </c:pt>
                <c:pt idx="37">
                  <c:v>-0.63</c:v>
                </c:pt>
                <c:pt idx="38">
                  <c:v>-0.62</c:v>
                </c:pt>
                <c:pt idx="39">
                  <c:v>-0.61</c:v>
                </c:pt>
                <c:pt idx="40">
                  <c:v>-0.6</c:v>
                </c:pt>
                <c:pt idx="41">
                  <c:v>-0.59</c:v>
                </c:pt>
                <c:pt idx="42">
                  <c:v>-0.57999999999999996</c:v>
                </c:pt>
                <c:pt idx="43">
                  <c:v>-0.56999999999999995</c:v>
                </c:pt>
                <c:pt idx="44">
                  <c:v>-0.56000000000000005</c:v>
                </c:pt>
                <c:pt idx="45">
                  <c:v>-0.55000000000000004</c:v>
                </c:pt>
                <c:pt idx="46">
                  <c:v>-0.54</c:v>
                </c:pt>
                <c:pt idx="47">
                  <c:v>-0.53</c:v>
                </c:pt>
                <c:pt idx="48">
                  <c:v>-0.52</c:v>
                </c:pt>
                <c:pt idx="49">
                  <c:v>-0.51</c:v>
                </c:pt>
                <c:pt idx="50">
                  <c:v>-0.5</c:v>
                </c:pt>
                <c:pt idx="51">
                  <c:v>-0.49</c:v>
                </c:pt>
                <c:pt idx="52">
                  <c:v>-0.48</c:v>
                </c:pt>
                <c:pt idx="53">
                  <c:v>-0.47</c:v>
                </c:pt>
                <c:pt idx="54">
                  <c:v>-0.46</c:v>
                </c:pt>
                <c:pt idx="55">
                  <c:v>-0.45</c:v>
                </c:pt>
                <c:pt idx="56">
                  <c:v>-0.44</c:v>
                </c:pt>
                <c:pt idx="57">
                  <c:v>-0.42999999999999899</c:v>
                </c:pt>
                <c:pt idx="58">
                  <c:v>-0.41999999999999899</c:v>
                </c:pt>
                <c:pt idx="59">
                  <c:v>-0.40999999999999898</c:v>
                </c:pt>
                <c:pt idx="60">
                  <c:v>-0.39999999999999902</c:v>
                </c:pt>
                <c:pt idx="61">
                  <c:v>-0.38999999999999901</c:v>
                </c:pt>
                <c:pt idx="62">
                  <c:v>-0.37999999999999901</c:v>
                </c:pt>
                <c:pt idx="63">
                  <c:v>-0.369999999999999</c:v>
                </c:pt>
                <c:pt idx="64">
                  <c:v>-0.35999999999999899</c:v>
                </c:pt>
                <c:pt idx="65">
                  <c:v>-0.34999999999999898</c:v>
                </c:pt>
                <c:pt idx="66">
                  <c:v>-0.33999999999999903</c:v>
                </c:pt>
                <c:pt idx="67">
                  <c:v>-0.32999999999999902</c:v>
                </c:pt>
                <c:pt idx="68">
                  <c:v>-0.31999999999999901</c:v>
                </c:pt>
                <c:pt idx="69">
                  <c:v>-0.309999999999999</c:v>
                </c:pt>
                <c:pt idx="70">
                  <c:v>-0.29999999999999899</c:v>
                </c:pt>
                <c:pt idx="71">
                  <c:v>-0.28999999999999898</c:v>
                </c:pt>
                <c:pt idx="72">
                  <c:v>-0.27999999999999903</c:v>
                </c:pt>
                <c:pt idx="73">
                  <c:v>-0.26999999999999902</c:v>
                </c:pt>
                <c:pt idx="74">
                  <c:v>-0.25999999999999901</c:v>
                </c:pt>
                <c:pt idx="75">
                  <c:v>-0.249999999999999</c:v>
                </c:pt>
                <c:pt idx="76">
                  <c:v>-0.23999999999999899</c:v>
                </c:pt>
                <c:pt idx="77">
                  <c:v>-0.22999999999999901</c:v>
                </c:pt>
                <c:pt idx="78">
                  <c:v>-0.219999999999999</c:v>
                </c:pt>
                <c:pt idx="79">
                  <c:v>-0.20999999999999899</c:v>
                </c:pt>
                <c:pt idx="80">
                  <c:v>-0.19999999999999901</c:v>
                </c:pt>
                <c:pt idx="81">
                  <c:v>-0.189999999999999</c:v>
                </c:pt>
                <c:pt idx="82">
                  <c:v>-0.17999999999999899</c:v>
                </c:pt>
                <c:pt idx="83">
                  <c:v>-0.16999999999999901</c:v>
                </c:pt>
                <c:pt idx="84">
                  <c:v>-0.159999999999999</c:v>
                </c:pt>
                <c:pt idx="85">
                  <c:v>-0.149999999999999</c:v>
                </c:pt>
                <c:pt idx="86">
                  <c:v>-0.13999999999999899</c:v>
                </c:pt>
                <c:pt idx="87">
                  <c:v>-0.12999999999999901</c:v>
                </c:pt>
                <c:pt idx="88">
                  <c:v>-0.119999999999999</c:v>
                </c:pt>
                <c:pt idx="89">
                  <c:v>-0.109999999999999</c:v>
                </c:pt>
                <c:pt idx="90">
                  <c:v>-9.9999999999999006E-2</c:v>
                </c:pt>
                <c:pt idx="91">
                  <c:v>-8.9999999999998997E-2</c:v>
                </c:pt>
                <c:pt idx="92">
                  <c:v>-7.9999999999999002E-2</c:v>
                </c:pt>
                <c:pt idx="93">
                  <c:v>-6.9999999999998994E-2</c:v>
                </c:pt>
                <c:pt idx="94">
                  <c:v>-5.9999999999999103E-2</c:v>
                </c:pt>
                <c:pt idx="95">
                  <c:v>-4.9999999999998997E-2</c:v>
                </c:pt>
                <c:pt idx="96">
                  <c:v>-3.9999999999999002E-2</c:v>
                </c:pt>
                <c:pt idx="97">
                  <c:v>-2.9999999999999E-2</c:v>
                </c:pt>
                <c:pt idx="98">
                  <c:v>-1.9999999999999001E-2</c:v>
                </c:pt>
                <c:pt idx="99">
                  <c:v>-9.9999999999990097E-3</c:v>
                </c:pt>
                <c:pt idx="100">
                  <c:v>0</c:v>
                </c:pt>
                <c:pt idx="101">
                  <c:v>0.01</c:v>
                </c:pt>
                <c:pt idx="102">
                  <c:v>0.02</c:v>
                </c:pt>
                <c:pt idx="103">
                  <c:v>0.03</c:v>
                </c:pt>
                <c:pt idx="104">
                  <c:v>0.04</c:v>
                </c:pt>
                <c:pt idx="105">
                  <c:v>0.05</c:v>
                </c:pt>
                <c:pt idx="106">
                  <c:v>6.0000000000000102E-2</c:v>
                </c:pt>
                <c:pt idx="107">
                  <c:v>7.0000000000000104E-2</c:v>
                </c:pt>
                <c:pt idx="108">
                  <c:v>8.0000000000000099E-2</c:v>
                </c:pt>
                <c:pt idx="109">
                  <c:v>9.0000000000000094E-2</c:v>
                </c:pt>
                <c:pt idx="110">
                  <c:v>0.1</c:v>
                </c:pt>
                <c:pt idx="111">
                  <c:v>0.11</c:v>
                </c:pt>
                <c:pt idx="112">
                  <c:v>0.12</c:v>
                </c:pt>
                <c:pt idx="113">
                  <c:v>0.13</c:v>
                </c:pt>
                <c:pt idx="114">
                  <c:v>0.14000000000000001</c:v>
                </c:pt>
                <c:pt idx="115">
                  <c:v>0.15</c:v>
                </c:pt>
                <c:pt idx="116">
                  <c:v>0.16</c:v>
                </c:pt>
                <c:pt idx="117">
                  <c:v>0.17</c:v>
                </c:pt>
                <c:pt idx="118">
                  <c:v>0.18</c:v>
                </c:pt>
                <c:pt idx="119">
                  <c:v>0.19</c:v>
                </c:pt>
                <c:pt idx="120">
                  <c:v>0.2</c:v>
                </c:pt>
                <c:pt idx="121">
                  <c:v>0.21</c:v>
                </c:pt>
                <c:pt idx="122">
                  <c:v>0.22</c:v>
                </c:pt>
                <c:pt idx="123">
                  <c:v>0.23</c:v>
                </c:pt>
                <c:pt idx="124">
                  <c:v>0.24</c:v>
                </c:pt>
                <c:pt idx="125">
                  <c:v>0.25</c:v>
                </c:pt>
                <c:pt idx="126">
                  <c:v>0.26</c:v>
                </c:pt>
                <c:pt idx="127">
                  <c:v>0.27</c:v>
                </c:pt>
                <c:pt idx="128">
                  <c:v>0.28000000000000003</c:v>
                </c:pt>
                <c:pt idx="129">
                  <c:v>0.28999999999999998</c:v>
                </c:pt>
                <c:pt idx="130">
                  <c:v>0.3</c:v>
                </c:pt>
                <c:pt idx="131">
                  <c:v>0.31</c:v>
                </c:pt>
                <c:pt idx="132">
                  <c:v>0.32</c:v>
                </c:pt>
                <c:pt idx="133">
                  <c:v>0.33</c:v>
                </c:pt>
                <c:pt idx="134">
                  <c:v>0.34</c:v>
                </c:pt>
                <c:pt idx="135">
                  <c:v>0.35</c:v>
                </c:pt>
                <c:pt idx="136">
                  <c:v>0.36</c:v>
                </c:pt>
                <c:pt idx="137">
                  <c:v>0.37</c:v>
                </c:pt>
                <c:pt idx="138">
                  <c:v>0.38</c:v>
                </c:pt>
                <c:pt idx="139">
                  <c:v>0.39</c:v>
                </c:pt>
                <c:pt idx="140">
                  <c:v>0.4</c:v>
                </c:pt>
                <c:pt idx="141">
                  <c:v>0.41</c:v>
                </c:pt>
                <c:pt idx="142">
                  <c:v>0.42</c:v>
                </c:pt>
                <c:pt idx="143">
                  <c:v>0.43</c:v>
                </c:pt>
                <c:pt idx="144">
                  <c:v>0.44</c:v>
                </c:pt>
                <c:pt idx="145">
                  <c:v>0.45</c:v>
                </c:pt>
                <c:pt idx="146">
                  <c:v>0.46</c:v>
                </c:pt>
                <c:pt idx="147">
                  <c:v>0.47</c:v>
                </c:pt>
                <c:pt idx="148">
                  <c:v>0.48</c:v>
                </c:pt>
                <c:pt idx="149">
                  <c:v>0.49</c:v>
                </c:pt>
                <c:pt idx="150">
                  <c:v>0.5</c:v>
                </c:pt>
                <c:pt idx="151">
                  <c:v>0.51</c:v>
                </c:pt>
                <c:pt idx="152">
                  <c:v>0.52</c:v>
                </c:pt>
                <c:pt idx="153">
                  <c:v>0.53</c:v>
                </c:pt>
                <c:pt idx="154">
                  <c:v>0.54</c:v>
                </c:pt>
                <c:pt idx="155">
                  <c:v>0.55000000000000004</c:v>
                </c:pt>
                <c:pt idx="156">
                  <c:v>0.56000000000000005</c:v>
                </c:pt>
                <c:pt idx="157">
                  <c:v>0.56999999999999995</c:v>
                </c:pt>
                <c:pt idx="158">
                  <c:v>0.57999999999999996</c:v>
                </c:pt>
                <c:pt idx="159">
                  <c:v>0.59</c:v>
                </c:pt>
                <c:pt idx="160">
                  <c:v>0.6</c:v>
                </c:pt>
                <c:pt idx="161">
                  <c:v>0.61</c:v>
                </c:pt>
                <c:pt idx="162">
                  <c:v>0.62</c:v>
                </c:pt>
                <c:pt idx="163">
                  <c:v>0.63</c:v>
                </c:pt>
                <c:pt idx="164">
                  <c:v>0.64</c:v>
                </c:pt>
                <c:pt idx="165">
                  <c:v>0.65</c:v>
                </c:pt>
                <c:pt idx="166">
                  <c:v>0.66</c:v>
                </c:pt>
                <c:pt idx="167">
                  <c:v>0.67</c:v>
                </c:pt>
                <c:pt idx="168">
                  <c:v>0.68</c:v>
                </c:pt>
                <c:pt idx="169">
                  <c:v>0.69</c:v>
                </c:pt>
                <c:pt idx="170">
                  <c:v>0.7</c:v>
                </c:pt>
                <c:pt idx="171">
                  <c:v>0.71</c:v>
                </c:pt>
                <c:pt idx="172">
                  <c:v>0.72</c:v>
                </c:pt>
                <c:pt idx="173">
                  <c:v>0.73</c:v>
                </c:pt>
                <c:pt idx="174">
                  <c:v>0.74</c:v>
                </c:pt>
                <c:pt idx="175">
                  <c:v>0.75</c:v>
                </c:pt>
                <c:pt idx="176">
                  <c:v>0.76</c:v>
                </c:pt>
                <c:pt idx="177">
                  <c:v>0.77</c:v>
                </c:pt>
                <c:pt idx="178">
                  <c:v>0.78</c:v>
                </c:pt>
                <c:pt idx="179">
                  <c:v>0.79</c:v>
                </c:pt>
                <c:pt idx="180">
                  <c:v>0.8</c:v>
                </c:pt>
                <c:pt idx="181">
                  <c:v>0.81</c:v>
                </c:pt>
                <c:pt idx="182">
                  <c:v>0.82</c:v>
                </c:pt>
                <c:pt idx="183">
                  <c:v>0.83</c:v>
                </c:pt>
                <c:pt idx="184">
                  <c:v>0.84</c:v>
                </c:pt>
                <c:pt idx="185">
                  <c:v>0.85</c:v>
                </c:pt>
                <c:pt idx="186">
                  <c:v>0.86</c:v>
                </c:pt>
                <c:pt idx="187">
                  <c:v>0.87</c:v>
                </c:pt>
                <c:pt idx="188">
                  <c:v>0.88</c:v>
                </c:pt>
                <c:pt idx="189">
                  <c:v>0.89</c:v>
                </c:pt>
                <c:pt idx="190">
                  <c:v>0.9</c:v>
                </c:pt>
                <c:pt idx="191">
                  <c:v>0.91</c:v>
                </c:pt>
                <c:pt idx="192">
                  <c:v>0.92</c:v>
                </c:pt>
                <c:pt idx="193">
                  <c:v>0.93</c:v>
                </c:pt>
                <c:pt idx="194">
                  <c:v>0.94</c:v>
                </c:pt>
                <c:pt idx="195">
                  <c:v>0.95</c:v>
                </c:pt>
                <c:pt idx="196">
                  <c:v>0.96</c:v>
                </c:pt>
                <c:pt idx="197">
                  <c:v>0.97</c:v>
                </c:pt>
                <c:pt idx="198">
                  <c:v>0.98</c:v>
                </c:pt>
                <c:pt idx="199">
                  <c:v>0.99</c:v>
                </c:pt>
                <c:pt idx="200">
                  <c:v>1</c:v>
                </c:pt>
                <c:pt idx="201">
                  <c:v>1.01</c:v>
                </c:pt>
                <c:pt idx="202">
                  <c:v>1.02</c:v>
                </c:pt>
                <c:pt idx="203">
                  <c:v>1.03</c:v>
                </c:pt>
                <c:pt idx="204">
                  <c:v>1.04</c:v>
                </c:pt>
                <c:pt idx="205">
                  <c:v>1.05</c:v>
                </c:pt>
                <c:pt idx="206">
                  <c:v>1.06</c:v>
                </c:pt>
                <c:pt idx="207">
                  <c:v>1.07</c:v>
                </c:pt>
                <c:pt idx="208">
                  <c:v>1.08</c:v>
                </c:pt>
                <c:pt idx="209">
                  <c:v>1.0900000000000001</c:v>
                </c:pt>
                <c:pt idx="210">
                  <c:v>1.1000000000000001</c:v>
                </c:pt>
                <c:pt idx="211">
                  <c:v>1.1100000000000001</c:v>
                </c:pt>
                <c:pt idx="212">
                  <c:v>1.1200000000000001</c:v>
                </c:pt>
                <c:pt idx="213">
                  <c:v>1.1299999999999999</c:v>
                </c:pt>
                <c:pt idx="214">
                  <c:v>1.1399999999999999</c:v>
                </c:pt>
                <c:pt idx="215">
                  <c:v>1.1499999999999999</c:v>
                </c:pt>
                <c:pt idx="216">
                  <c:v>1.1599999999999999</c:v>
                </c:pt>
                <c:pt idx="217">
                  <c:v>1.17</c:v>
                </c:pt>
                <c:pt idx="218">
                  <c:v>1.18</c:v>
                </c:pt>
                <c:pt idx="219">
                  <c:v>1.19</c:v>
                </c:pt>
                <c:pt idx="220">
                  <c:v>1.2</c:v>
                </c:pt>
                <c:pt idx="221">
                  <c:v>1.21</c:v>
                </c:pt>
                <c:pt idx="222">
                  <c:v>1.22</c:v>
                </c:pt>
                <c:pt idx="223">
                  <c:v>1.23</c:v>
                </c:pt>
                <c:pt idx="224">
                  <c:v>1.24</c:v>
                </c:pt>
                <c:pt idx="225">
                  <c:v>1.25</c:v>
                </c:pt>
                <c:pt idx="226">
                  <c:v>1.26</c:v>
                </c:pt>
                <c:pt idx="227">
                  <c:v>1.27</c:v>
                </c:pt>
                <c:pt idx="228">
                  <c:v>1.28</c:v>
                </c:pt>
                <c:pt idx="229">
                  <c:v>1.29</c:v>
                </c:pt>
                <c:pt idx="230">
                  <c:v>1.3</c:v>
                </c:pt>
                <c:pt idx="231">
                  <c:v>1.31</c:v>
                </c:pt>
                <c:pt idx="232">
                  <c:v>1.32</c:v>
                </c:pt>
                <c:pt idx="233">
                  <c:v>1.33</c:v>
                </c:pt>
                <c:pt idx="234">
                  <c:v>1.34</c:v>
                </c:pt>
                <c:pt idx="235">
                  <c:v>1.35</c:v>
                </c:pt>
                <c:pt idx="236">
                  <c:v>1.36</c:v>
                </c:pt>
                <c:pt idx="237">
                  <c:v>1.37</c:v>
                </c:pt>
                <c:pt idx="238">
                  <c:v>1.38</c:v>
                </c:pt>
                <c:pt idx="239">
                  <c:v>1.39</c:v>
                </c:pt>
                <c:pt idx="240">
                  <c:v>1.4</c:v>
                </c:pt>
                <c:pt idx="241">
                  <c:v>1.41</c:v>
                </c:pt>
                <c:pt idx="242">
                  <c:v>1.42</c:v>
                </c:pt>
                <c:pt idx="243">
                  <c:v>1.43</c:v>
                </c:pt>
                <c:pt idx="244">
                  <c:v>1.44</c:v>
                </c:pt>
                <c:pt idx="245">
                  <c:v>1.45</c:v>
                </c:pt>
                <c:pt idx="246">
                  <c:v>1.46</c:v>
                </c:pt>
                <c:pt idx="247">
                  <c:v>1.47</c:v>
                </c:pt>
                <c:pt idx="248">
                  <c:v>1.48</c:v>
                </c:pt>
                <c:pt idx="249">
                  <c:v>1.49</c:v>
                </c:pt>
                <c:pt idx="250">
                  <c:v>1.5</c:v>
                </c:pt>
                <c:pt idx="251">
                  <c:v>1.51</c:v>
                </c:pt>
                <c:pt idx="252">
                  <c:v>1.52</c:v>
                </c:pt>
                <c:pt idx="253">
                  <c:v>1.53</c:v>
                </c:pt>
                <c:pt idx="254">
                  <c:v>1.54</c:v>
                </c:pt>
                <c:pt idx="255">
                  <c:v>1.55</c:v>
                </c:pt>
                <c:pt idx="256">
                  <c:v>1.56</c:v>
                </c:pt>
                <c:pt idx="257">
                  <c:v>1.57</c:v>
                </c:pt>
                <c:pt idx="258">
                  <c:v>1.58</c:v>
                </c:pt>
                <c:pt idx="259">
                  <c:v>1.59</c:v>
                </c:pt>
                <c:pt idx="260">
                  <c:v>1.6</c:v>
                </c:pt>
                <c:pt idx="261">
                  <c:v>1.61</c:v>
                </c:pt>
                <c:pt idx="262">
                  <c:v>1.62</c:v>
                </c:pt>
                <c:pt idx="263">
                  <c:v>1.63</c:v>
                </c:pt>
                <c:pt idx="264">
                  <c:v>1.64</c:v>
                </c:pt>
                <c:pt idx="265">
                  <c:v>1.65</c:v>
                </c:pt>
                <c:pt idx="266">
                  <c:v>1.66</c:v>
                </c:pt>
                <c:pt idx="267">
                  <c:v>1.67</c:v>
                </c:pt>
                <c:pt idx="268">
                  <c:v>1.68</c:v>
                </c:pt>
                <c:pt idx="269">
                  <c:v>1.69</c:v>
                </c:pt>
                <c:pt idx="270">
                  <c:v>1.7</c:v>
                </c:pt>
                <c:pt idx="271">
                  <c:v>1.71</c:v>
                </c:pt>
                <c:pt idx="272">
                  <c:v>1.72</c:v>
                </c:pt>
                <c:pt idx="273">
                  <c:v>1.73</c:v>
                </c:pt>
                <c:pt idx="274">
                  <c:v>1.74</c:v>
                </c:pt>
                <c:pt idx="275">
                  <c:v>1.75</c:v>
                </c:pt>
                <c:pt idx="276">
                  <c:v>1.76</c:v>
                </c:pt>
                <c:pt idx="277">
                  <c:v>1.77</c:v>
                </c:pt>
                <c:pt idx="278">
                  <c:v>1.78</c:v>
                </c:pt>
                <c:pt idx="279">
                  <c:v>1.79</c:v>
                </c:pt>
                <c:pt idx="280">
                  <c:v>1.8</c:v>
                </c:pt>
                <c:pt idx="281">
                  <c:v>1.81</c:v>
                </c:pt>
                <c:pt idx="282">
                  <c:v>1.82</c:v>
                </c:pt>
                <c:pt idx="283">
                  <c:v>1.83</c:v>
                </c:pt>
                <c:pt idx="284">
                  <c:v>1.84</c:v>
                </c:pt>
                <c:pt idx="285">
                  <c:v>1.85</c:v>
                </c:pt>
                <c:pt idx="286">
                  <c:v>1.86</c:v>
                </c:pt>
                <c:pt idx="287">
                  <c:v>1.87</c:v>
                </c:pt>
                <c:pt idx="288">
                  <c:v>1.88</c:v>
                </c:pt>
                <c:pt idx="289">
                  <c:v>1.89</c:v>
                </c:pt>
                <c:pt idx="290">
                  <c:v>1.9</c:v>
                </c:pt>
                <c:pt idx="291">
                  <c:v>1.91</c:v>
                </c:pt>
                <c:pt idx="292">
                  <c:v>1.92</c:v>
                </c:pt>
                <c:pt idx="293">
                  <c:v>1.93</c:v>
                </c:pt>
                <c:pt idx="294">
                  <c:v>1.94</c:v>
                </c:pt>
                <c:pt idx="295">
                  <c:v>1.95</c:v>
                </c:pt>
                <c:pt idx="296">
                  <c:v>1.96</c:v>
                </c:pt>
                <c:pt idx="297">
                  <c:v>1.97</c:v>
                </c:pt>
                <c:pt idx="298">
                  <c:v>1.98</c:v>
                </c:pt>
                <c:pt idx="299">
                  <c:v>1.99</c:v>
                </c:pt>
                <c:pt idx="300">
                  <c:v>2</c:v>
                </c:pt>
              </c:numCache>
            </c:numRef>
          </c:xVal>
          <c:yVal>
            <c:numRef>
              <c:f>'Exponent Debug Sheet Clusters '!$Z$10:$Z$310</c:f>
              <c:numCache>
                <c:formatCode>General</c:formatCode>
                <c:ptCount val="301"/>
                <c:pt idx="0">
                  <c:v>2.6</c:v>
                </c:pt>
                <c:pt idx="1">
                  <c:v>2.6019999999999999</c:v>
                </c:pt>
                <c:pt idx="2">
                  <c:v>2.6039999999999996</c:v>
                </c:pt>
                <c:pt idx="3">
                  <c:v>2.6059999999999999</c:v>
                </c:pt>
                <c:pt idx="4">
                  <c:v>2.6080000000000001</c:v>
                </c:pt>
                <c:pt idx="5">
                  <c:v>2.61</c:v>
                </c:pt>
                <c:pt idx="6">
                  <c:v>2.6120000000000005</c:v>
                </c:pt>
                <c:pt idx="7">
                  <c:v>2.6140000000000012</c:v>
                </c:pt>
                <c:pt idx="8">
                  <c:v>2.6159999999999997</c:v>
                </c:pt>
                <c:pt idx="9">
                  <c:v>2.6180000000000008</c:v>
                </c:pt>
                <c:pt idx="10">
                  <c:v>2.6439999999999984</c:v>
                </c:pt>
                <c:pt idx="11">
                  <c:v>2.6724000000000001</c:v>
                </c:pt>
                <c:pt idx="12">
                  <c:v>2.7008000000000001</c:v>
                </c:pt>
                <c:pt idx="13">
                  <c:v>2.7292000000000001</c:v>
                </c:pt>
                <c:pt idx="14">
                  <c:v>2.7576000000000001</c:v>
                </c:pt>
                <c:pt idx="15">
                  <c:v>2.7820000000000014</c:v>
                </c:pt>
                <c:pt idx="16">
                  <c:v>2.8047999999999993</c:v>
                </c:pt>
                <c:pt idx="17">
                  <c:v>2.8275999999999999</c:v>
                </c:pt>
                <c:pt idx="18">
                  <c:v>2.8503999999999996</c:v>
                </c:pt>
                <c:pt idx="19">
                  <c:v>2.8839999999999999</c:v>
                </c:pt>
                <c:pt idx="20">
                  <c:v>2.92</c:v>
                </c:pt>
                <c:pt idx="21">
                  <c:v>2.956</c:v>
                </c:pt>
                <c:pt idx="22">
                  <c:v>2.9824000000000002</c:v>
                </c:pt>
                <c:pt idx="23">
                  <c:v>3.0015999999999998</c:v>
                </c:pt>
                <c:pt idx="24">
                  <c:v>3.0207999999999999</c:v>
                </c:pt>
                <c:pt idx="25">
                  <c:v>3.04</c:v>
                </c:pt>
                <c:pt idx="26">
                  <c:v>3.0592000000000001</c:v>
                </c:pt>
                <c:pt idx="27">
                  <c:v>3.0783999999999998</c:v>
                </c:pt>
                <c:pt idx="28">
                  <c:v>3.1168</c:v>
                </c:pt>
                <c:pt idx="29">
                  <c:v>3.16</c:v>
                </c:pt>
                <c:pt idx="30">
                  <c:v>3.2</c:v>
                </c:pt>
                <c:pt idx="31">
                  <c:v>3.24</c:v>
                </c:pt>
                <c:pt idx="32">
                  <c:v>3.28</c:v>
                </c:pt>
                <c:pt idx="33">
                  <c:v>3.32</c:v>
                </c:pt>
                <c:pt idx="34">
                  <c:v>3.36</c:v>
                </c:pt>
                <c:pt idx="35">
                  <c:v>3.4</c:v>
                </c:pt>
                <c:pt idx="36">
                  <c:v>3.44</c:v>
                </c:pt>
                <c:pt idx="37">
                  <c:v>3.4824000000000002</c:v>
                </c:pt>
                <c:pt idx="38">
                  <c:v>3.5375999999999999</c:v>
                </c:pt>
                <c:pt idx="39">
                  <c:v>3.5928</c:v>
                </c:pt>
                <c:pt idx="40">
                  <c:v>3.6480000000000001</c:v>
                </c:pt>
                <c:pt idx="41">
                  <c:v>3.7031999999999998</c:v>
                </c:pt>
                <c:pt idx="42">
                  <c:v>3.7584</c:v>
                </c:pt>
                <c:pt idx="43">
                  <c:v>3.8203999999999998</c:v>
                </c:pt>
                <c:pt idx="44">
                  <c:v>3.8832</c:v>
                </c:pt>
                <c:pt idx="45">
                  <c:v>3.9460000000000002</c:v>
                </c:pt>
                <c:pt idx="46">
                  <c:v>4.0087999999999999</c:v>
                </c:pt>
                <c:pt idx="47">
                  <c:v>4.0716000000000001</c:v>
                </c:pt>
                <c:pt idx="48">
                  <c:v>4.1440000000000001</c:v>
                </c:pt>
                <c:pt idx="49">
                  <c:v>4.2220000000000004</c:v>
                </c:pt>
                <c:pt idx="50">
                  <c:v>4.3</c:v>
                </c:pt>
                <c:pt idx="51">
                  <c:v>4.3684000000000003</c:v>
                </c:pt>
                <c:pt idx="52">
                  <c:v>4.4367999999999999</c:v>
                </c:pt>
                <c:pt idx="53">
                  <c:v>4.5052000000000003</c:v>
                </c:pt>
                <c:pt idx="54">
                  <c:v>4.5735999999999999</c:v>
                </c:pt>
                <c:pt idx="55">
                  <c:v>4.6420000000000003</c:v>
                </c:pt>
                <c:pt idx="56">
                  <c:v>4.7103999999999999</c:v>
                </c:pt>
                <c:pt idx="57">
                  <c:v>4.7788000000000048</c:v>
                </c:pt>
                <c:pt idx="58">
                  <c:v>4.8472000000000044</c:v>
                </c:pt>
                <c:pt idx="59">
                  <c:v>4.9156000000000049</c:v>
                </c:pt>
                <c:pt idx="60">
                  <c:v>4.9840000000000044</c:v>
                </c:pt>
                <c:pt idx="61">
                  <c:v>5.0524000000000031</c:v>
                </c:pt>
                <c:pt idx="62">
                  <c:v>5.1208000000000036</c:v>
                </c:pt>
                <c:pt idx="63">
                  <c:v>5.1892000000000031</c:v>
                </c:pt>
                <c:pt idx="64">
                  <c:v>5.2576000000000036</c:v>
                </c:pt>
                <c:pt idx="65">
                  <c:v>5.326000000000005</c:v>
                </c:pt>
                <c:pt idx="66">
                  <c:v>5.3944000000000036</c:v>
                </c:pt>
                <c:pt idx="67">
                  <c:v>5.4628000000000032</c:v>
                </c:pt>
                <c:pt idx="68">
                  <c:v>5.5312000000000037</c:v>
                </c:pt>
                <c:pt idx="69">
                  <c:v>5.5996000000000032</c:v>
                </c:pt>
                <c:pt idx="70">
                  <c:v>5.6680000000000037</c:v>
                </c:pt>
                <c:pt idx="71">
                  <c:v>5.7364000000000033</c:v>
                </c:pt>
                <c:pt idx="72">
                  <c:v>5.8048000000000037</c:v>
                </c:pt>
                <c:pt idx="73">
                  <c:v>5.8732000000000033</c:v>
                </c:pt>
                <c:pt idx="74">
                  <c:v>5.9416000000000038</c:v>
                </c:pt>
                <c:pt idx="75">
                  <c:v>6.0100000000000033</c:v>
                </c:pt>
                <c:pt idx="76">
                  <c:v>6.0736000000000034</c:v>
                </c:pt>
                <c:pt idx="77">
                  <c:v>6.1372000000000035</c:v>
                </c:pt>
                <c:pt idx="78">
                  <c:v>6.2040000000000051</c:v>
                </c:pt>
                <c:pt idx="79">
                  <c:v>6.2820000000000045</c:v>
                </c:pt>
                <c:pt idx="80">
                  <c:v>6.3600000000000048</c:v>
                </c:pt>
                <c:pt idx="81">
                  <c:v>6.4380000000000051</c:v>
                </c:pt>
                <c:pt idx="82">
                  <c:v>6.5160000000000045</c:v>
                </c:pt>
                <c:pt idx="83">
                  <c:v>6.5940000000000039</c:v>
                </c:pt>
                <c:pt idx="84">
                  <c:v>6.6720000000000033</c:v>
                </c:pt>
                <c:pt idx="85">
                  <c:v>6.7500000000000036</c:v>
                </c:pt>
                <c:pt idx="86">
                  <c:v>6.8264000000000031</c:v>
                </c:pt>
                <c:pt idx="87">
                  <c:v>6.8988000000000032</c:v>
                </c:pt>
                <c:pt idx="88">
                  <c:v>6.9712000000000032</c:v>
                </c:pt>
                <c:pt idx="89">
                  <c:v>7.0444000000000031</c:v>
                </c:pt>
                <c:pt idx="90">
                  <c:v>7.1360000000000054</c:v>
                </c:pt>
                <c:pt idx="91">
                  <c:v>7.2384000000000057</c:v>
                </c:pt>
                <c:pt idx="92">
                  <c:v>7.340800000000006</c:v>
                </c:pt>
                <c:pt idx="93">
                  <c:v>7.4424000000000055</c:v>
                </c:pt>
                <c:pt idx="94">
                  <c:v>7.5392000000000046</c:v>
                </c:pt>
                <c:pt idx="95">
                  <c:v>7.6400000000000068</c:v>
                </c:pt>
                <c:pt idx="96">
                  <c:v>7.7520000000000069</c:v>
                </c:pt>
                <c:pt idx="97">
                  <c:v>7.864000000000007</c:v>
                </c:pt>
                <c:pt idx="98">
                  <c:v>7.9760000000000071</c:v>
                </c:pt>
                <c:pt idx="99">
                  <c:v>8.0880000000000063</c:v>
                </c:pt>
                <c:pt idx="100">
                  <c:v>8.1999999999999993</c:v>
                </c:pt>
                <c:pt idx="101">
                  <c:v>8.0923999999999996</c:v>
                </c:pt>
                <c:pt idx="102">
                  <c:v>7.9847999999999999</c:v>
                </c:pt>
                <c:pt idx="103">
                  <c:v>7.8772000000000002</c:v>
                </c:pt>
                <c:pt idx="104">
                  <c:v>7.7695999999999996</c:v>
                </c:pt>
                <c:pt idx="105">
                  <c:v>7.6619999999999999</c:v>
                </c:pt>
                <c:pt idx="106">
                  <c:v>7.5544000000000002</c:v>
                </c:pt>
                <c:pt idx="107">
                  <c:v>7.4467999999999996</c:v>
                </c:pt>
                <c:pt idx="108">
                  <c:v>7.3391999999999999</c:v>
                </c:pt>
                <c:pt idx="109">
                  <c:v>7.2316000000000003</c:v>
                </c:pt>
                <c:pt idx="110">
                  <c:v>7.1360000000000001</c:v>
                </c:pt>
                <c:pt idx="111">
                  <c:v>7.0415999999999999</c:v>
                </c:pt>
                <c:pt idx="112">
                  <c:v>6.9471999999999996</c:v>
                </c:pt>
                <c:pt idx="113">
                  <c:v>6.8528000000000002</c:v>
                </c:pt>
                <c:pt idx="114">
                  <c:v>6.7584</c:v>
                </c:pt>
                <c:pt idx="115">
                  <c:v>6.6639999999999997</c:v>
                </c:pt>
                <c:pt idx="116">
                  <c:v>6.5696000000000003</c:v>
                </c:pt>
                <c:pt idx="117">
                  <c:v>6.4728000000000003</c:v>
                </c:pt>
                <c:pt idx="118">
                  <c:v>6.3712</c:v>
                </c:pt>
                <c:pt idx="119">
                  <c:v>6.2911999999999999</c:v>
                </c:pt>
                <c:pt idx="120">
                  <c:v>6.2160000000000002</c:v>
                </c:pt>
                <c:pt idx="121">
                  <c:v>6.1407999999999996</c:v>
                </c:pt>
                <c:pt idx="122">
                  <c:v>6.0655999999999999</c:v>
                </c:pt>
                <c:pt idx="123">
                  <c:v>5.9904000000000002</c:v>
                </c:pt>
                <c:pt idx="124">
                  <c:v>5.9151999999999996</c:v>
                </c:pt>
                <c:pt idx="125">
                  <c:v>5.84</c:v>
                </c:pt>
                <c:pt idx="126">
                  <c:v>5.7648000000000001</c:v>
                </c:pt>
                <c:pt idx="127">
                  <c:v>5.6896000000000004</c:v>
                </c:pt>
                <c:pt idx="128">
                  <c:v>5.6143999999999998</c:v>
                </c:pt>
                <c:pt idx="129">
                  <c:v>5.5392000000000001</c:v>
                </c:pt>
                <c:pt idx="130">
                  <c:v>5.4640000000000004</c:v>
                </c:pt>
                <c:pt idx="131">
                  <c:v>5.3887999999999998</c:v>
                </c:pt>
                <c:pt idx="132">
                  <c:v>5.3136000000000001</c:v>
                </c:pt>
                <c:pt idx="133">
                  <c:v>5.2384000000000004</c:v>
                </c:pt>
                <c:pt idx="134">
                  <c:v>5.1536</c:v>
                </c:pt>
                <c:pt idx="135">
                  <c:v>5.0640000000000001</c:v>
                </c:pt>
                <c:pt idx="136">
                  <c:v>4.9744000000000002</c:v>
                </c:pt>
                <c:pt idx="137">
                  <c:v>4.8848000000000003</c:v>
                </c:pt>
                <c:pt idx="138">
                  <c:v>4.7951999999999995</c:v>
                </c:pt>
                <c:pt idx="139">
                  <c:v>4.7055999999999996</c:v>
                </c:pt>
                <c:pt idx="140">
                  <c:v>4.6159999999999997</c:v>
                </c:pt>
                <c:pt idx="141">
                  <c:v>4.5263999999999998</c:v>
                </c:pt>
                <c:pt idx="142">
                  <c:v>4.4367999999999999</c:v>
                </c:pt>
                <c:pt idx="143">
                  <c:v>4.3608000000000002</c:v>
                </c:pt>
                <c:pt idx="144">
                  <c:v>4.2864000000000004</c:v>
                </c:pt>
                <c:pt idx="145">
                  <c:v>4.2119999999999997</c:v>
                </c:pt>
                <c:pt idx="146">
                  <c:v>4.1375999999999999</c:v>
                </c:pt>
                <c:pt idx="147">
                  <c:v>4.0632000000000001</c:v>
                </c:pt>
                <c:pt idx="148">
                  <c:v>3.9935999999999998</c:v>
                </c:pt>
                <c:pt idx="149">
                  <c:v>3.9268000000000001</c:v>
                </c:pt>
                <c:pt idx="150">
                  <c:v>3.86</c:v>
                </c:pt>
                <c:pt idx="151">
                  <c:v>3.7932000000000001</c:v>
                </c:pt>
                <c:pt idx="152">
                  <c:v>3.7263999999999999</c:v>
                </c:pt>
                <c:pt idx="153">
                  <c:v>3.6652</c:v>
                </c:pt>
                <c:pt idx="154">
                  <c:v>3.6135999999999999</c:v>
                </c:pt>
                <c:pt idx="155">
                  <c:v>3.5619999999999998</c:v>
                </c:pt>
                <c:pt idx="156">
                  <c:v>3.5104000000000002</c:v>
                </c:pt>
                <c:pt idx="157">
                  <c:v>3.4588000000000001</c:v>
                </c:pt>
                <c:pt idx="158">
                  <c:v>3.4024000000000001</c:v>
                </c:pt>
                <c:pt idx="159">
                  <c:v>3.3452000000000002</c:v>
                </c:pt>
                <c:pt idx="160">
                  <c:v>3.2879999999999998</c:v>
                </c:pt>
                <c:pt idx="161">
                  <c:v>3.2307999999999999</c:v>
                </c:pt>
                <c:pt idx="162">
                  <c:v>3.1736</c:v>
                </c:pt>
                <c:pt idx="163">
                  <c:v>3.1164000000000001</c:v>
                </c:pt>
                <c:pt idx="164">
                  <c:v>3.0592000000000001</c:v>
                </c:pt>
                <c:pt idx="165">
                  <c:v>2.99</c:v>
                </c:pt>
                <c:pt idx="166">
                  <c:v>2.9159999999999999</c:v>
                </c:pt>
                <c:pt idx="167">
                  <c:v>2.8420000000000001</c:v>
                </c:pt>
                <c:pt idx="168">
                  <c:v>2.7679999999999998</c:v>
                </c:pt>
                <c:pt idx="169">
                  <c:v>2.694</c:v>
                </c:pt>
                <c:pt idx="170">
                  <c:v>2.62</c:v>
                </c:pt>
                <c:pt idx="171">
                  <c:v>2.5459999999999998</c:v>
                </c:pt>
                <c:pt idx="172">
                  <c:v>2.4687999999999999</c:v>
                </c:pt>
                <c:pt idx="173">
                  <c:v>2.3892000000000002</c:v>
                </c:pt>
                <c:pt idx="174">
                  <c:v>2.3096000000000001</c:v>
                </c:pt>
                <c:pt idx="175">
                  <c:v>2.23</c:v>
                </c:pt>
                <c:pt idx="176">
                  <c:v>2.1503999999999999</c:v>
                </c:pt>
                <c:pt idx="177">
                  <c:v>2.0708000000000002</c:v>
                </c:pt>
                <c:pt idx="178">
                  <c:v>1.9912000000000001</c:v>
                </c:pt>
                <c:pt idx="179">
                  <c:v>1.9116</c:v>
                </c:pt>
                <c:pt idx="180">
                  <c:v>1.8320000000000001</c:v>
                </c:pt>
                <c:pt idx="181">
                  <c:v>1.7524</c:v>
                </c:pt>
                <c:pt idx="182">
                  <c:v>1.6728000000000001</c:v>
                </c:pt>
                <c:pt idx="183">
                  <c:v>1.5931999999999999</c:v>
                </c:pt>
                <c:pt idx="184">
                  <c:v>1.5136000000000001</c:v>
                </c:pt>
                <c:pt idx="185">
                  <c:v>1.4340000000000004</c:v>
                </c:pt>
                <c:pt idx="186">
                  <c:v>1.3544</c:v>
                </c:pt>
                <c:pt idx="187">
                  <c:v>1.2747999999999999</c:v>
                </c:pt>
                <c:pt idx="188">
                  <c:v>1.1952</c:v>
                </c:pt>
                <c:pt idx="189">
                  <c:v>1.1180000000000001</c:v>
                </c:pt>
                <c:pt idx="190">
                  <c:v>1.0599999999999998</c:v>
                </c:pt>
                <c:pt idx="191">
                  <c:v>1.0044</c:v>
                </c:pt>
                <c:pt idx="192">
                  <c:v>0.9728</c:v>
                </c:pt>
                <c:pt idx="193">
                  <c:v>0.94120000000000004</c:v>
                </c:pt>
                <c:pt idx="194">
                  <c:v>0.90959999999999996</c:v>
                </c:pt>
                <c:pt idx="195">
                  <c:v>0.88200000000000001</c:v>
                </c:pt>
                <c:pt idx="196">
                  <c:v>0.86560000000000004</c:v>
                </c:pt>
                <c:pt idx="197">
                  <c:v>0.84919999999999995</c:v>
                </c:pt>
                <c:pt idx="198">
                  <c:v>0.83279999999999998</c:v>
                </c:pt>
                <c:pt idx="199">
                  <c:v>0.81640000000000013</c:v>
                </c:pt>
                <c:pt idx="200">
                  <c:v>0.8</c:v>
                </c:pt>
                <c:pt idx="201">
                  <c:v>0.81640000000000001</c:v>
                </c:pt>
                <c:pt idx="202">
                  <c:v>0.83279999999999998</c:v>
                </c:pt>
                <c:pt idx="203">
                  <c:v>0.84919999999999995</c:v>
                </c:pt>
                <c:pt idx="204">
                  <c:v>0.86560000000000004</c:v>
                </c:pt>
                <c:pt idx="205">
                  <c:v>0.88200000000000001</c:v>
                </c:pt>
                <c:pt idx="206">
                  <c:v>0.90959999999999996</c:v>
                </c:pt>
                <c:pt idx="207">
                  <c:v>0.94120000000000004</c:v>
                </c:pt>
                <c:pt idx="208">
                  <c:v>0.9728</c:v>
                </c:pt>
                <c:pt idx="209">
                  <c:v>1.0044</c:v>
                </c:pt>
                <c:pt idx="210">
                  <c:v>1.0600000000000003</c:v>
                </c:pt>
                <c:pt idx="211">
                  <c:v>1.1180000000000003</c:v>
                </c:pt>
                <c:pt idx="212">
                  <c:v>1.1952000000000003</c:v>
                </c:pt>
                <c:pt idx="213">
                  <c:v>1.2747999999999995</c:v>
                </c:pt>
                <c:pt idx="214">
                  <c:v>1.3543999999999996</c:v>
                </c:pt>
                <c:pt idx="215">
                  <c:v>1.4339999999999999</c:v>
                </c:pt>
                <c:pt idx="216">
                  <c:v>1.5136000000000001</c:v>
                </c:pt>
                <c:pt idx="217">
                  <c:v>1.5931999999999999</c:v>
                </c:pt>
                <c:pt idx="218">
                  <c:v>1.6727999999999996</c:v>
                </c:pt>
                <c:pt idx="219">
                  <c:v>1.7524</c:v>
                </c:pt>
                <c:pt idx="220">
                  <c:v>1.8320000000000001</c:v>
                </c:pt>
                <c:pt idx="221">
                  <c:v>1.9116</c:v>
                </c:pt>
                <c:pt idx="222">
                  <c:v>1.9912000000000001</c:v>
                </c:pt>
                <c:pt idx="223">
                  <c:v>2.0708000000000002</c:v>
                </c:pt>
                <c:pt idx="224">
                  <c:v>2.1503999999999999</c:v>
                </c:pt>
                <c:pt idx="225">
                  <c:v>2.23</c:v>
                </c:pt>
                <c:pt idx="226">
                  <c:v>2.3096000000000001</c:v>
                </c:pt>
                <c:pt idx="227">
                  <c:v>2.3892000000000002</c:v>
                </c:pt>
                <c:pt idx="228">
                  <c:v>2.4687999999999999</c:v>
                </c:pt>
                <c:pt idx="229">
                  <c:v>2.5459999999999998</c:v>
                </c:pt>
                <c:pt idx="230">
                  <c:v>2.62</c:v>
                </c:pt>
                <c:pt idx="231">
                  <c:v>2.694</c:v>
                </c:pt>
                <c:pt idx="232">
                  <c:v>2.7679999999999998</c:v>
                </c:pt>
                <c:pt idx="233">
                  <c:v>2.8420000000000001</c:v>
                </c:pt>
                <c:pt idx="234">
                  <c:v>2.9159999999999999</c:v>
                </c:pt>
                <c:pt idx="235">
                  <c:v>2.99</c:v>
                </c:pt>
                <c:pt idx="236">
                  <c:v>3.0592000000000001</c:v>
                </c:pt>
                <c:pt idx="237">
                  <c:v>3.1164000000000001</c:v>
                </c:pt>
                <c:pt idx="238">
                  <c:v>3.1736</c:v>
                </c:pt>
                <c:pt idx="239">
                  <c:v>3.2307999999999999</c:v>
                </c:pt>
                <c:pt idx="240">
                  <c:v>3.2879999999999998</c:v>
                </c:pt>
                <c:pt idx="241">
                  <c:v>3.3452000000000002</c:v>
                </c:pt>
                <c:pt idx="242">
                  <c:v>3.4024000000000001</c:v>
                </c:pt>
                <c:pt idx="243">
                  <c:v>3.4588000000000001</c:v>
                </c:pt>
                <c:pt idx="244">
                  <c:v>3.5104000000000002</c:v>
                </c:pt>
                <c:pt idx="245">
                  <c:v>3.5619999999999998</c:v>
                </c:pt>
                <c:pt idx="246">
                  <c:v>3.6135999999999999</c:v>
                </c:pt>
                <c:pt idx="247">
                  <c:v>3.6652</c:v>
                </c:pt>
                <c:pt idx="248">
                  <c:v>3.7168000000000001</c:v>
                </c:pt>
                <c:pt idx="249">
                  <c:v>3.7684000000000002</c:v>
                </c:pt>
                <c:pt idx="250">
                  <c:v>3.82</c:v>
                </c:pt>
                <c:pt idx="251">
                  <c:v>3.8715999999999999</c:v>
                </c:pt>
                <c:pt idx="252">
                  <c:v>3.9232</c:v>
                </c:pt>
                <c:pt idx="253">
                  <c:v>3.9748000000000001</c:v>
                </c:pt>
                <c:pt idx="254">
                  <c:v>4.0263999999999998</c:v>
                </c:pt>
                <c:pt idx="255">
                  <c:v>4.0780000000000003</c:v>
                </c:pt>
                <c:pt idx="256">
                  <c:v>4.1295999999999999</c:v>
                </c:pt>
                <c:pt idx="257">
                  <c:v>4.1811999999999996</c:v>
                </c:pt>
                <c:pt idx="258">
                  <c:v>4.2328000000000001</c:v>
                </c:pt>
                <c:pt idx="259">
                  <c:v>4.2843999999999998</c:v>
                </c:pt>
                <c:pt idx="260">
                  <c:v>4.3360000000000003</c:v>
                </c:pt>
                <c:pt idx="261">
                  <c:v>4.3876000000000008</c:v>
                </c:pt>
                <c:pt idx="262">
                  <c:v>4.4392000000000005</c:v>
                </c:pt>
                <c:pt idx="263">
                  <c:v>4.4907999999999992</c:v>
                </c:pt>
                <c:pt idx="264">
                  <c:v>4.5423999999999998</c:v>
                </c:pt>
                <c:pt idx="265">
                  <c:v>4.5940000000000003</c:v>
                </c:pt>
                <c:pt idx="266">
                  <c:v>4.6456</c:v>
                </c:pt>
                <c:pt idx="267">
                  <c:v>4.6924000000000001</c:v>
                </c:pt>
                <c:pt idx="268">
                  <c:v>4.7295999999999996</c:v>
                </c:pt>
                <c:pt idx="269">
                  <c:v>4.7667999999999999</c:v>
                </c:pt>
                <c:pt idx="270">
                  <c:v>4.8040000000000003</c:v>
                </c:pt>
                <c:pt idx="271">
                  <c:v>4.8411999999999997</c:v>
                </c:pt>
                <c:pt idx="272">
                  <c:v>4.8784000000000001</c:v>
                </c:pt>
                <c:pt idx="273">
                  <c:v>4.9156000000000004</c:v>
                </c:pt>
                <c:pt idx="274">
                  <c:v>4.9527999999999999</c:v>
                </c:pt>
                <c:pt idx="275">
                  <c:v>4.99</c:v>
                </c:pt>
                <c:pt idx="276">
                  <c:v>5.0271999999999997</c:v>
                </c:pt>
                <c:pt idx="277">
                  <c:v>5.0644</c:v>
                </c:pt>
                <c:pt idx="278">
                  <c:v>5.1016000000000004</c:v>
                </c:pt>
                <c:pt idx="279">
                  <c:v>5.1387999999999998</c:v>
                </c:pt>
                <c:pt idx="280">
                  <c:v>5.1760000000000002</c:v>
                </c:pt>
                <c:pt idx="281">
                  <c:v>5.2131999999999996</c:v>
                </c:pt>
                <c:pt idx="282">
                  <c:v>5.2504</c:v>
                </c:pt>
                <c:pt idx="283">
                  <c:v>5.2876000000000003</c:v>
                </c:pt>
                <c:pt idx="284">
                  <c:v>5.32</c:v>
                </c:pt>
                <c:pt idx="285">
                  <c:v>5.35</c:v>
                </c:pt>
                <c:pt idx="286">
                  <c:v>5.38</c:v>
                </c:pt>
                <c:pt idx="287">
                  <c:v>5.41</c:v>
                </c:pt>
                <c:pt idx="288">
                  <c:v>5.44</c:v>
                </c:pt>
                <c:pt idx="289">
                  <c:v>5.47</c:v>
                </c:pt>
                <c:pt idx="290">
                  <c:v>5.5</c:v>
                </c:pt>
                <c:pt idx="291">
                  <c:v>5.53</c:v>
                </c:pt>
                <c:pt idx="292">
                  <c:v>5.56</c:v>
                </c:pt>
                <c:pt idx="293">
                  <c:v>5.59</c:v>
                </c:pt>
                <c:pt idx="294">
                  <c:v>5.62</c:v>
                </c:pt>
                <c:pt idx="295">
                  <c:v>5.65</c:v>
                </c:pt>
                <c:pt idx="296">
                  <c:v>5.68</c:v>
                </c:pt>
                <c:pt idx="297">
                  <c:v>5.71</c:v>
                </c:pt>
                <c:pt idx="298">
                  <c:v>5.74</c:v>
                </c:pt>
                <c:pt idx="299">
                  <c:v>5.77</c:v>
                </c:pt>
                <c:pt idx="300">
                  <c:v>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50-4DD1-A668-20F9CE74A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544808"/>
        <c:axId val="517545136"/>
      </c:scatterChart>
      <c:valAx>
        <c:axId val="517544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545136"/>
        <c:crosses val="autoZero"/>
        <c:crossBetween val="midCat"/>
      </c:valAx>
      <c:valAx>
        <c:axId val="51754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544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Demand</a:t>
            </a:r>
            <a:r>
              <a:rPr lang="en-US" sz="2000" b="1" baseline="0"/>
              <a:t> and Ambulances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Demand Points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0">
                <a:solidFill>
                  <a:schemeClr val="accent1"/>
                </a:solidFill>
              </a:ln>
              <a:effectLst/>
            </c:spPr>
          </c:marker>
          <c:xVal>
            <c:numRef>
              <c:f>'Main Sheet With Convex Tester'!$C$10:$C$59</c:f>
              <c:numCache>
                <c:formatCode>0.0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'Main Sheet With Convex Tester'!$D$10:$D$59</c:f>
              <c:numCache>
                <c:formatCode>0.0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5E-B44A-BC0B-216C9421D0CE}"/>
            </c:ext>
          </c:extLst>
        </c:ser>
        <c:ser>
          <c:idx val="1"/>
          <c:order val="1"/>
          <c:tx>
            <c:v>Ambulances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228600">
                <a:solidFill>
                  <a:schemeClr val="accent2"/>
                </a:solidFill>
              </a:ln>
              <a:effectLst/>
            </c:spPr>
          </c:marker>
          <c:dPt>
            <c:idx val="6"/>
            <c:marker>
              <c:symbol val="circle"/>
              <c:size val="5"/>
              <c:spPr>
                <a:solidFill>
                  <a:schemeClr val="accent2"/>
                </a:solidFill>
                <a:ln w="228600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BB5E-B44A-BC0B-216C9421D0CE}"/>
              </c:ext>
            </c:extLst>
          </c:dPt>
          <c:xVal>
            <c:numRef>
              <c:f>'Main Sheet With Convex Tester'!$AH$11:$AH$20</c:f>
              <c:numCache>
                <c:formatCode>General</c:formatCode>
                <c:ptCount val="10"/>
                <c:pt idx="0">
                  <c:v>4.999998711835528</c:v>
                </c:pt>
                <c:pt idx="1">
                  <c:v>28.999998419347268</c:v>
                </c:pt>
                <c:pt idx="2">
                  <c:v>42.059127481032938</c:v>
                </c:pt>
                <c:pt idx="3">
                  <c:v>0.5</c:v>
                </c:pt>
                <c:pt idx="4">
                  <c:v>5.5</c:v>
                </c:pt>
                <c:pt idx="5">
                  <c:v>16.089612732538015</c:v>
                </c:pt>
                <c:pt idx="6">
                  <c:v>0.5</c:v>
                </c:pt>
                <c:pt idx="7">
                  <c:v>5.5</c:v>
                </c:pt>
                <c:pt idx="8">
                  <c:v>10.5</c:v>
                </c:pt>
                <c:pt idx="9">
                  <c:v>15.5</c:v>
                </c:pt>
              </c:numCache>
            </c:numRef>
          </c:xVal>
          <c:yVal>
            <c:numRef>
              <c:f>'Main Sheet With Convex Tester'!$AI$11:$AI$20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5.5</c:v>
                </c:pt>
                <c:pt idx="4">
                  <c:v>5.5</c:v>
                </c:pt>
                <c:pt idx="5">
                  <c:v>0</c:v>
                </c:pt>
                <c:pt idx="6">
                  <c:v>10.5</c:v>
                </c:pt>
                <c:pt idx="7">
                  <c:v>10.5</c:v>
                </c:pt>
                <c:pt idx="8">
                  <c:v>10.5</c:v>
                </c:pt>
                <c:pt idx="9">
                  <c:v>15.5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5E-B44A-BC0B-216C9421D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367584"/>
        <c:axId val="322367976"/>
      </c:scatterChart>
      <c:valAx>
        <c:axId val="32236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Area x Axis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367976"/>
        <c:crosses val="autoZero"/>
        <c:crossBetween val="midCat"/>
      </c:valAx>
      <c:valAx>
        <c:axId val="322367976"/>
        <c:scaling>
          <c:orientation val="minMax"/>
        </c:scaling>
        <c:delete val="0"/>
        <c:axPos val="l"/>
        <c:majorGridlines>
          <c:spPr>
            <a:ln w="317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Area</a:t>
                </a:r>
                <a:r>
                  <a:rPr lang="en-US" sz="1400" b="1" baseline="0"/>
                  <a:t> y Axis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367584"/>
        <c:crosses val="autoZero"/>
        <c:crossBetween val="midCat"/>
      </c:valAx>
      <c:spPr>
        <a:noFill/>
        <a:ln w="31750">
          <a:solidFill>
            <a:schemeClr val="accent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Linearly interpolating</a:t>
            </a:r>
            <a:r>
              <a:rPr lang="en-US" baseline="0"/>
              <a:t> between Initial and Final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'Main Sheet With Convex Tester'!$Y$10:$Y$310</c:f>
              <c:numCache>
                <c:formatCode>General</c:formatCode>
                <c:ptCount val="301"/>
                <c:pt idx="0">
                  <c:v>-1</c:v>
                </c:pt>
                <c:pt idx="1">
                  <c:v>-0.99</c:v>
                </c:pt>
                <c:pt idx="2">
                  <c:v>-0.98</c:v>
                </c:pt>
                <c:pt idx="3">
                  <c:v>-0.97</c:v>
                </c:pt>
                <c:pt idx="4">
                  <c:v>-0.96</c:v>
                </c:pt>
                <c:pt idx="5">
                  <c:v>-0.95</c:v>
                </c:pt>
                <c:pt idx="6">
                  <c:v>-0.94</c:v>
                </c:pt>
                <c:pt idx="7">
                  <c:v>-0.93</c:v>
                </c:pt>
                <c:pt idx="8">
                  <c:v>-0.92</c:v>
                </c:pt>
                <c:pt idx="9">
                  <c:v>-0.91</c:v>
                </c:pt>
                <c:pt idx="10">
                  <c:v>-0.9</c:v>
                </c:pt>
                <c:pt idx="11">
                  <c:v>-0.89</c:v>
                </c:pt>
                <c:pt idx="12">
                  <c:v>-0.88</c:v>
                </c:pt>
                <c:pt idx="13">
                  <c:v>-0.87</c:v>
                </c:pt>
                <c:pt idx="14">
                  <c:v>-0.86</c:v>
                </c:pt>
                <c:pt idx="15">
                  <c:v>-0.85</c:v>
                </c:pt>
                <c:pt idx="16">
                  <c:v>-0.84</c:v>
                </c:pt>
                <c:pt idx="17">
                  <c:v>-0.83</c:v>
                </c:pt>
                <c:pt idx="18">
                  <c:v>-0.82</c:v>
                </c:pt>
                <c:pt idx="19">
                  <c:v>-0.81</c:v>
                </c:pt>
                <c:pt idx="20">
                  <c:v>-0.8</c:v>
                </c:pt>
                <c:pt idx="21">
                  <c:v>-0.79</c:v>
                </c:pt>
                <c:pt idx="22">
                  <c:v>-0.78</c:v>
                </c:pt>
                <c:pt idx="23">
                  <c:v>-0.77</c:v>
                </c:pt>
                <c:pt idx="24">
                  <c:v>-0.76</c:v>
                </c:pt>
                <c:pt idx="25">
                  <c:v>-0.75</c:v>
                </c:pt>
                <c:pt idx="26">
                  <c:v>-0.74</c:v>
                </c:pt>
                <c:pt idx="27">
                  <c:v>-0.73</c:v>
                </c:pt>
                <c:pt idx="28">
                  <c:v>-0.72</c:v>
                </c:pt>
                <c:pt idx="29">
                  <c:v>-0.71</c:v>
                </c:pt>
                <c:pt idx="30">
                  <c:v>-0.7</c:v>
                </c:pt>
                <c:pt idx="31">
                  <c:v>-0.69</c:v>
                </c:pt>
                <c:pt idx="32">
                  <c:v>-0.68</c:v>
                </c:pt>
                <c:pt idx="33">
                  <c:v>-0.67</c:v>
                </c:pt>
                <c:pt idx="34">
                  <c:v>-0.66</c:v>
                </c:pt>
                <c:pt idx="35">
                  <c:v>-0.65</c:v>
                </c:pt>
                <c:pt idx="36">
                  <c:v>-0.64</c:v>
                </c:pt>
                <c:pt idx="37">
                  <c:v>-0.63</c:v>
                </c:pt>
                <c:pt idx="38">
                  <c:v>-0.62</c:v>
                </c:pt>
                <c:pt idx="39">
                  <c:v>-0.61</c:v>
                </c:pt>
                <c:pt idx="40">
                  <c:v>-0.6</c:v>
                </c:pt>
                <c:pt idx="41">
                  <c:v>-0.59</c:v>
                </c:pt>
                <c:pt idx="42">
                  <c:v>-0.57999999999999996</c:v>
                </c:pt>
                <c:pt idx="43">
                  <c:v>-0.56999999999999995</c:v>
                </c:pt>
                <c:pt idx="44">
                  <c:v>-0.56000000000000005</c:v>
                </c:pt>
                <c:pt idx="45">
                  <c:v>-0.55000000000000004</c:v>
                </c:pt>
                <c:pt idx="46">
                  <c:v>-0.54</c:v>
                </c:pt>
                <c:pt idx="47">
                  <c:v>-0.53</c:v>
                </c:pt>
                <c:pt idx="48">
                  <c:v>-0.52</c:v>
                </c:pt>
                <c:pt idx="49">
                  <c:v>-0.51</c:v>
                </c:pt>
                <c:pt idx="50">
                  <c:v>-0.5</c:v>
                </c:pt>
                <c:pt idx="51">
                  <c:v>-0.49</c:v>
                </c:pt>
                <c:pt idx="52">
                  <c:v>-0.48</c:v>
                </c:pt>
                <c:pt idx="53">
                  <c:v>-0.47</c:v>
                </c:pt>
                <c:pt idx="54">
                  <c:v>-0.46</c:v>
                </c:pt>
                <c:pt idx="55">
                  <c:v>-0.45</c:v>
                </c:pt>
                <c:pt idx="56">
                  <c:v>-0.44</c:v>
                </c:pt>
                <c:pt idx="57">
                  <c:v>-0.42999999999999899</c:v>
                </c:pt>
                <c:pt idx="58">
                  <c:v>-0.41999999999999899</c:v>
                </c:pt>
                <c:pt idx="59">
                  <c:v>-0.40999999999999898</c:v>
                </c:pt>
                <c:pt idx="60">
                  <c:v>-0.39999999999999902</c:v>
                </c:pt>
                <c:pt idx="61">
                  <c:v>-0.38999999999999901</c:v>
                </c:pt>
                <c:pt idx="62">
                  <c:v>-0.37999999999999901</c:v>
                </c:pt>
                <c:pt idx="63">
                  <c:v>-0.369999999999999</c:v>
                </c:pt>
                <c:pt idx="64">
                  <c:v>-0.35999999999999899</c:v>
                </c:pt>
                <c:pt idx="65">
                  <c:v>-0.34999999999999898</c:v>
                </c:pt>
                <c:pt idx="66">
                  <c:v>-0.33999999999999903</c:v>
                </c:pt>
                <c:pt idx="67">
                  <c:v>-0.32999999999999902</c:v>
                </c:pt>
                <c:pt idx="68">
                  <c:v>-0.31999999999999901</c:v>
                </c:pt>
                <c:pt idx="69">
                  <c:v>-0.309999999999999</c:v>
                </c:pt>
                <c:pt idx="70">
                  <c:v>-0.29999999999999899</c:v>
                </c:pt>
                <c:pt idx="71">
                  <c:v>-0.28999999999999898</c:v>
                </c:pt>
                <c:pt idx="72">
                  <c:v>-0.27999999999999903</c:v>
                </c:pt>
                <c:pt idx="73">
                  <c:v>-0.26999999999999902</c:v>
                </c:pt>
                <c:pt idx="74">
                  <c:v>-0.25999999999999901</c:v>
                </c:pt>
                <c:pt idx="75">
                  <c:v>-0.249999999999999</c:v>
                </c:pt>
                <c:pt idx="76">
                  <c:v>-0.23999999999999899</c:v>
                </c:pt>
                <c:pt idx="77">
                  <c:v>-0.22999999999999901</c:v>
                </c:pt>
                <c:pt idx="78">
                  <c:v>-0.219999999999999</c:v>
                </c:pt>
                <c:pt idx="79">
                  <c:v>-0.20999999999999899</c:v>
                </c:pt>
                <c:pt idx="80">
                  <c:v>-0.19999999999999901</c:v>
                </c:pt>
                <c:pt idx="81">
                  <c:v>-0.189999999999999</c:v>
                </c:pt>
                <c:pt idx="82">
                  <c:v>-0.17999999999999899</c:v>
                </c:pt>
                <c:pt idx="83">
                  <c:v>-0.16999999999999901</c:v>
                </c:pt>
                <c:pt idx="84">
                  <c:v>-0.159999999999999</c:v>
                </c:pt>
                <c:pt idx="85">
                  <c:v>-0.149999999999999</c:v>
                </c:pt>
                <c:pt idx="86">
                  <c:v>-0.13999999999999899</c:v>
                </c:pt>
                <c:pt idx="87">
                  <c:v>-0.12999999999999901</c:v>
                </c:pt>
                <c:pt idx="88">
                  <c:v>-0.119999999999999</c:v>
                </c:pt>
                <c:pt idx="89">
                  <c:v>-0.109999999999999</c:v>
                </c:pt>
                <c:pt idx="90">
                  <c:v>-9.9999999999999006E-2</c:v>
                </c:pt>
                <c:pt idx="91">
                  <c:v>-8.9999999999998997E-2</c:v>
                </c:pt>
                <c:pt idx="92">
                  <c:v>-7.9999999999999002E-2</c:v>
                </c:pt>
                <c:pt idx="93">
                  <c:v>-6.9999999999998994E-2</c:v>
                </c:pt>
                <c:pt idx="94">
                  <c:v>-5.9999999999999103E-2</c:v>
                </c:pt>
                <c:pt idx="95">
                  <c:v>-4.9999999999998997E-2</c:v>
                </c:pt>
                <c:pt idx="96">
                  <c:v>-3.9999999999999002E-2</c:v>
                </c:pt>
                <c:pt idx="97">
                  <c:v>-2.9999999999999E-2</c:v>
                </c:pt>
                <c:pt idx="98">
                  <c:v>-1.9999999999999001E-2</c:v>
                </c:pt>
                <c:pt idx="99">
                  <c:v>-9.9999999999990097E-3</c:v>
                </c:pt>
                <c:pt idx="100">
                  <c:v>0</c:v>
                </c:pt>
                <c:pt idx="101">
                  <c:v>0.01</c:v>
                </c:pt>
                <c:pt idx="102">
                  <c:v>0.02</c:v>
                </c:pt>
                <c:pt idx="103">
                  <c:v>0.03</c:v>
                </c:pt>
                <c:pt idx="104">
                  <c:v>0.04</c:v>
                </c:pt>
                <c:pt idx="105">
                  <c:v>0.05</c:v>
                </c:pt>
                <c:pt idx="106">
                  <c:v>6.0000000000000102E-2</c:v>
                </c:pt>
                <c:pt idx="107">
                  <c:v>7.0000000000000104E-2</c:v>
                </c:pt>
                <c:pt idx="108">
                  <c:v>8.0000000000000099E-2</c:v>
                </c:pt>
                <c:pt idx="109">
                  <c:v>9.0000000000000094E-2</c:v>
                </c:pt>
                <c:pt idx="110">
                  <c:v>0.1</c:v>
                </c:pt>
                <c:pt idx="111">
                  <c:v>0.11</c:v>
                </c:pt>
                <c:pt idx="112">
                  <c:v>0.12</c:v>
                </c:pt>
                <c:pt idx="113">
                  <c:v>0.13</c:v>
                </c:pt>
                <c:pt idx="114">
                  <c:v>0.14000000000000001</c:v>
                </c:pt>
                <c:pt idx="115">
                  <c:v>0.15</c:v>
                </c:pt>
                <c:pt idx="116">
                  <c:v>0.16</c:v>
                </c:pt>
                <c:pt idx="117">
                  <c:v>0.17</c:v>
                </c:pt>
                <c:pt idx="118">
                  <c:v>0.18</c:v>
                </c:pt>
                <c:pt idx="119">
                  <c:v>0.19</c:v>
                </c:pt>
                <c:pt idx="120">
                  <c:v>0.2</c:v>
                </c:pt>
                <c:pt idx="121">
                  <c:v>0.21</c:v>
                </c:pt>
                <c:pt idx="122">
                  <c:v>0.22</c:v>
                </c:pt>
                <c:pt idx="123">
                  <c:v>0.23</c:v>
                </c:pt>
                <c:pt idx="124">
                  <c:v>0.24</c:v>
                </c:pt>
                <c:pt idx="125">
                  <c:v>0.25</c:v>
                </c:pt>
                <c:pt idx="126">
                  <c:v>0.26</c:v>
                </c:pt>
                <c:pt idx="127">
                  <c:v>0.27</c:v>
                </c:pt>
                <c:pt idx="128">
                  <c:v>0.28000000000000003</c:v>
                </c:pt>
                <c:pt idx="129">
                  <c:v>0.28999999999999998</c:v>
                </c:pt>
                <c:pt idx="130">
                  <c:v>0.3</c:v>
                </c:pt>
                <c:pt idx="131">
                  <c:v>0.31</c:v>
                </c:pt>
                <c:pt idx="132">
                  <c:v>0.32</c:v>
                </c:pt>
                <c:pt idx="133">
                  <c:v>0.33</c:v>
                </c:pt>
                <c:pt idx="134">
                  <c:v>0.34</c:v>
                </c:pt>
                <c:pt idx="135">
                  <c:v>0.35</c:v>
                </c:pt>
                <c:pt idx="136">
                  <c:v>0.36</c:v>
                </c:pt>
                <c:pt idx="137">
                  <c:v>0.37</c:v>
                </c:pt>
                <c:pt idx="138">
                  <c:v>0.38</c:v>
                </c:pt>
                <c:pt idx="139">
                  <c:v>0.39</c:v>
                </c:pt>
                <c:pt idx="140">
                  <c:v>0.4</c:v>
                </c:pt>
                <c:pt idx="141">
                  <c:v>0.41</c:v>
                </c:pt>
                <c:pt idx="142">
                  <c:v>0.42</c:v>
                </c:pt>
                <c:pt idx="143">
                  <c:v>0.43</c:v>
                </c:pt>
                <c:pt idx="144">
                  <c:v>0.44</c:v>
                </c:pt>
                <c:pt idx="145">
                  <c:v>0.45</c:v>
                </c:pt>
                <c:pt idx="146">
                  <c:v>0.46</c:v>
                </c:pt>
                <c:pt idx="147">
                  <c:v>0.47</c:v>
                </c:pt>
                <c:pt idx="148">
                  <c:v>0.48</c:v>
                </c:pt>
                <c:pt idx="149">
                  <c:v>0.49</c:v>
                </c:pt>
                <c:pt idx="150">
                  <c:v>0.5</c:v>
                </c:pt>
                <c:pt idx="151">
                  <c:v>0.51</c:v>
                </c:pt>
                <c:pt idx="152">
                  <c:v>0.52</c:v>
                </c:pt>
                <c:pt idx="153">
                  <c:v>0.53</c:v>
                </c:pt>
                <c:pt idx="154">
                  <c:v>0.54</c:v>
                </c:pt>
                <c:pt idx="155">
                  <c:v>0.55000000000000004</c:v>
                </c:pt>
                <c:pt idx="156">
                  <c:v>0.56000000000000005</c:v>
                </c:pt>
                <c:pt idx="157">
                  <c:v>0.56999999999999995</c:v>
                </c:pt>
                <c:pt idx="158">
                  <c:v>0.57999999999999996</c:v>
                </c:pt>
                <c:pt idx="159">
                  <c:v>0.59</c:v>
                </c:pt>
                <c:pt idx="160">
                  <c:v>0.6</c:v>
                </c:pt>
                <c:pt idx="161">
                  <c:v>0.61</c:v>
                </c:pt>
                <c:pt idx="162">
                  <c:v>0.62</c:v>
                </c:pt>
                <c:pt idx="163">
                  <c:v>0.63</c:v>
                </c:pt>
                <c:pt idx="164">
                  <c:v>0.64</c:v>
                </c:pt>
                <c:pt idx="165">
                  <c:v>0.65</c:v>
                </c:pt>
                <c:pt idx="166">
                  <c:v>0.66</c:v>
                </c:pt>
                <c:pt idx="167">
                  <c:v>0.67</c:v>
                </c:pt>
                <c:pt idx="168">
                  <c:v>0.68</c:v>
                </c:pt>
                <c:pt idx="169">
                  <c:v>0.69</c:v>
                </c:pt>
                <c:pt idx="170">
                  <c:v>0.7</c:v>
                </c:pt>
                <c:pt idx="171">
                  <c:v>0.71</c:v>
                </c:pt>
                <c:pt idx="172">
                  <c:v>0.72</c:v>
                </c:pt>
                <c:pt idx="173">
                  <c:v>0.73</c:v>
                </c:pt>
                <c:pt idx="174">
                  <c:v>0.74</c:v>
                </c:pt>
                <c:pt idx="175">
                  <c:v>0.75</c:v>
                </c:pt>
                <c:pt idx="176">
                  <c:v>0.76</c:v>
                </c:pt>
                <c:pt idx="177">
                  <c:v>0.77</c:v>
                </c:pt>
                <c:pt idx="178">
                  <c:v>0.78</c:v>
                </c:pt>
                <c:pt idx="179">
                  <c:v>0.79</c:v>
                </c:pt>
                <c:pt idx="180">
                  <c:v>0.8</c:v>
                </c:pt>
                <c:pt idx="181">
                  <c:v>0.81</c:v>
                </c:pt>
                <c:pt idx="182">
                  <c:v>0.82</c:v>
                </c:pt>
                <c:pt idx="183">
                  <c:v>0.83</c:v>
                </c:pt>
                <c:pt idx="184">
                  <c:v>0.84</c:v>
                </c:pt>
                <c:pt idx="185">
                  <c:v>0.85</c:v>
                </c:pt>
                <c:pt idx="186">
                  <c:v>0.86</c:v>
                </c:pt>
                <c:pt idx="187">
                  <c:v>0.87</c:v>
                </c:pt>
                <c:pt idx="188">
                  <c:v>0.88</c:v>
                </c:pt>
                <c:pt idx="189">
                  <c:v>0.89</c:v>
                </c:pt>
                <c:pt idx="190">
                  <c:v>0.9</c:v>
                </c:pt>
                <c:pt idx="191">
                  <c:v>0.91</c:v>
                </c:pt>
                <c:pt idx="192">
                  <c:v>0.92</c:v>
                </c:pt>
                <c:pt idx="193">
                  <c:v>0.93</c:v>
                </c:pt>
                <c:pt idx="194">
                  <c:v>0.94</c:v>
                </c:pt>
                <c:pt idx="195">
                  <c:v>0.95</c:v>
                </c:pt>
                <c:pt idx="196">
                  <c:v>0.96</c:v>
                </c:pt>
                <c:pt idx="197">
                  <c:v>0.97</c:v>
                </c:pt>
                <c:pt idx="198">
                  <c:v>0.98</c:v>
                </c:pt>
                <c:pt idx="199">
                  <c:v>0.99</c:v>
                </c:pt>
                <c:pt idx="200">
                  <c:v>1</c:v>
                </c:pt>
                <c:pt idx="201">
                  <c:v>1.01</c:v>
                </c:pt>
                <c:pt idx="202">
                  <c:v>1.02</c:v>
                </c:pt>
                <c:pt idx="203">
                  <c:v>1.03</c:v>
                </c:pt>
                <c:pt idx="204">
                  <c:v>1.04</c:v>
                </c:pt>
                <c:pt idx="205">
                  <c:v>1.05</c:v>
                </c:pt>
                <c:pt idx="206">
                  <c:v>1.06</c:v>
                </c:pt>
                <c:pt idx="207">
                  <c:v>1.07</c:v>
                </c:pt>
                <c:pt idx="208">
                  <c:v>1.08</c:v>
                </c:pt>
                <c:pt idx="209">
                  <c:v>1.0900000000000001</c:v>
                </c:pt>
                <c:pt idx="210">
                  <c:v>1.1000000000000001</c:v>
                </c:pt>
                <c:pt idx="211">
                  <c:v>1.1100000000000001</c:v>
                </c:pt>
                <c:pt idx="212">
                  <c:v>1.1200000000000001</c:v>
                </c:pt>
                <c:pt idx="213">
                  <c:v>1.1299999999999999</c:v>
                </c:pt>
                <c:pt idx="214">
                  <c:v>1.1399999999999999</c:v>
                </c:pt>
                <c:pt idx="215">
                  <c:v>1.1499999999999999</c:v>
                </c:pt>
                <c:pt idx="216">
                  <c:v>1.1599999999999999</c:v>
                </c:pt>
                <c:pt idx="217">
                  <c:v>1.17</c:v>
                </c:pt>
                <c:pt idx="218">
                  <c:v>1.18</c:v>
                </c:pt>
                <c:pt idx="219">
                  <c:v>1.19</c:v>
                </c:pt>
                <c:pt idx="220">
                  <c:v>1.2</c:v>
                </c:pt>
                <c:pt idx="221">
                  <c:v>1.21</c:v>
                </c:pt>
                <c:pt idx="222">
                  <c:v>1.22</c:v>
                </c:pt>
                <c:pt idx="223">
                  <c:v>1.23</c:v>
                </c:pt>
                <c:pt idx="224">
                  <c:v>1.24</c:v>
                </c:pt>
                <c:pt idx="225">
                  <c:v>1.25</c:v>
                </c:pt>
                <c:pt idx="226">
                  <c:v>1.26</c:v>
                </c:pt>
                <c:pt idx="227">
                  <c:v>1.27</c:v>
                </c:pt>
                <c:pt idx="228">
                  <c:v>1.28</c:v>
                </c:pt>
                <c:pt idx="229">
                  <c:v>1.29</c:v>
                </c:pt>
                <c:pt idx="230">
                  <c:v>1.3</c:v>
                </c:pt>
                <c:pt idx="231">
                  <c:v>1.31</c:v>
                </c:pt>
                <c:pt idx="232">
                  <c:v>1.32</c:v>
                </c:pt>
                <c:pt idx="233">
                  <c:v>1.33</c:v>
                </c:pt>
                <c:pt idx="234">
                  <c:v>1.34</c:v>
                </c:pt>
                <c:pt idx="235">
                  <c:v>1.35</c:v>
                </c:pt>
                <c:pt idx="236">
                  <c:v>1.36</c:v>
                </c:pt>
                <c:pt idx="237">
                  <c:v>1.37</c:v>
                </c:pt>
                <c:pt idx="238">
                  <c:v>1.38</c:v>
                </c:pt>
                <c:pt idx="239">
                  <c:v>1.39</c:v>
                </c:pt>
                <c:pt idx="240">
                  <c:v>1.4</c:v>
                </c:pt>
                <c:pt idx="241">
                  <c:v>1.41</c:v>
                </c:pt>
                <c:pt idx="242">
                  <c:v>1.42</c:v>
                </c:pt>
                <c:pt idx="243">
                  <c:v>1.43</c:v>
                </c:pt>
                <c:pt idx="244">
                  <c:v>1.44</c:v>
                </c:pt>
                <c:pt idx="245">
                  <c:v>1.45</c:v>
                </c:pt>
                <c:pt idx="246">
                  <c:v>1.46</c:v>
                </c:pt>
                <c:pt idx="247">
                  <c:v>1.47</c:v>
                </c:pt>
                <c:pt idx="248">
                  <c:v>1.48</c:v>
                </c:pt>
                <c:pt idx="249">
                  <c:v>1.49</c:v>
                </c:pt>
                <c:pt idx="250">
                  <c:v>1.5</c:v>
                </c:pt>
                <c:pt idx="251">
                  <c:v>1.51</c:v>
                </c:pt>
                <c:pt idx="252">
                  <c:v>1.52</c:v>
                </c:pt>
                <c:pt idx="253">
                  <c:v>1.53</c:v>
                </c:pt>
                <c:pt idx="254">
                  <c:v>1.54</c:v>
                </c:pt>
                <c:pt idx="255">
                  <c:v>1.55</c:v>
                </c:pt>
                <c:pt idx="256">
                  <c:v>1.56</c:v>
                </c:pt>
                <c:pt idx="257">
                  <c:v>1.57</c:v>
                </c:pt>
                <c:pt idx="258">
                  <c:v>1.58</c:v>
                </c:pt>
                <c:pt idx="259">
                  <c:v>1.59</c:v>
                </c:pt>
                <c:pt idx="260">
                  <c:v>1.6</c:v>
                </c:pt>
                <c:pt idx="261">
                  <c:v>1.61</c:v>
                </c:pt>
                <c:pt idx="262">
                  <c:v>1.62</c:v>
                </c:pt>
                <c:pt idx="263">
                  <c:v>1.63</c:v>
                </c:pt>
                <c:pt idx="264">
                  <c:v>1.64</c:v>
                </c:pt>
                <c:pt idx="265">
                  <c:v>1.65</c:v>
                </c:pt>
                <c:pt idx="266">
                  <c:v>1.66</c:v>
                </c:pt>
                <c:pt idx="267">
                  <c:v>1.67</c:v>
                </c:pt>
                <c:pt idx="268">
                  <c:v>1.68</c:v>
                </c:pt>
                <c:pt idx="269">
                  <c:v>1.69</c:v>
                </c:pt>
                <c:pt idx="270">
                  <c:v>1.7</c:v>
                </c:pt>
                <c:pt idx="271">
                  <c:v>1.71</c:v>
                </c:pt>
                <c:pt idx="272">
                  <c:v>1.72</c:v>
                </c:pt>
                <c:pt idx="273">
                  <c:v>1.73</c:v>
                </c:pt>
                <c:pt idx="274">
                  <c:v>1.74</c:v>
                </c:pt>
                <c:pt idx="275">
                  <c:v>1.75</c:v>
                </c:pt>
                <c:pt idx="276">
                  <c:v>1.76</c:v>
                </c:pt>
                <c:pt idx="277">
                  <c:v>1.77</c:v>
                </c:pt>
                <c:pt idx="278">
                  <c:v>1.78</c:v>
                </c:pt>
                <c:pt idx="279">
                  <c:v>1.79</c:v>
                </c:pt>
                <c:pt idx="280">
                  <c:v>1.8</c:v>
                </c:pt>
                <c:pt idx="281">
                  <c:v>1.81</c:v>
                </c:pt>
                <c:pt idx="282">
                  <c:v>1.82</c:v>
                </c:pt>
                <c:pt idx="283">
                  <c:v>1.83</c:v>
                </c:pt>
                <c:pt idx="284">
                  <c:v>1.84</c:v>
                </c:pt>
                <c:pt idx="285">
                  <c:v>1.85</c:v>
                </c:pt>
                <c:pt idx="286">
                  <c:v>1.86</c:v>
                </c:pt>
                <c:pt idx="287">
                  <c:v>1.87</c:v>
                </c:pt>
                <c:pt idx="288">
                  <c:v>1.88</c:v>
                </c:pt>
                <c:pt idx="289">
                  <c:v>1.89</c:v>
                </c:pt>
                <c:pt idx="290">
                  <c:v>1.9</c:v>
                </c:pt>
                <c:pt idx="291">
                  <c:v>1.91</c:v>
                </c:pt>
                <c:pt idx="292">
                  <c:v>1.92</c:v>
                </c:pt>
                <c:pt idx="293">
                  <c:v>1.93</c:v>
                </c:pt>
                <c:pt idx="294">
                  <c:v>1.94</c:v>
                </c:pt>
                <c:pt idx="295">
                  <c:v>1.95</c:v>
                </c:pt>
                <c:pt idx="296">
                  <c:v>1.96</c:v>
                </c:pt>
                <c:pt idx="297">
                  <c:v>1.97</c:v>
                </c:pt>
                <c:pt idx="298">
                  <c:v>1.98</c:v>
                </c:pt>
                <c:pt idx="299">
                  <c:v>1.99</c:v>
                </c:pt>
                <c:pt idx="300">
                  <c:v>2</c:v>
                </c:pt>
              </c:numCache>
            </c:numRef>
          </c:xVal>
          <c:yVal>
            <c:numRef>
              <c:f>'Main Sheet With Convex Tester'!$Z$10:$Z$310</c:f>
              <c:numCache>
                <c:formatCode>General</c:formatCode>
                <c:ptCount val="301"/>
                <c:pt idx="0">
                  <c:v>3.1400000573763425</c:v>
                </c:pt>
                <c:pt idx="1">
                  <c:v>3.1400000573763425</c:v>
                </c:pt>
                <c:pt idx="2">
                  <c:v>3.1400000573763425</c:v>
                </c:pt>
                <c:pt idx="3">
                  <c:v>3.1400000573763425</c:v>
                </c:pt>
                <c:pt idx="4">
                  <c:v>3.1400000573763425</c:v>
                </c:pt>
                <c:pt idx="5">
                  <c:v>3.1400000573763425</c:v>
                </c:pt>
                <c:pt idx="6">
                  <c:v>3.1400000573763425</c:v>
                </c:pt>
                <c:pt idx="7">
                  <c:v>3.1400000573763425</c:v>
                </c:pt>
                <c:pt idx="8">
                  <c:v>3.1400000573763425</c:v>
                </c:pt>
                <c:pt idx="9">
                  <c:v>3.1400000573763425</c:v>
                </c:pt>
                <c:pt idx="10">
                  <c:v>3.1400000573763425</c:v>
                </c:pt>
                <c:pt idx="11">
                  <c:v>3.1400000573763425</c:v>
                </c:pt>
                <c:pt idx="12">
                  <c:v>3.1400000573763425</c:v>
                </c:pt>
                <c:pt idx="13">
                  <c:v>3.1400000573763425</c:v>
                </c:pt>
                <c:pt idx="14">
                  <c:v>3.1400000573763425</c:v>
                </c:pt>
                <c:pt idx="15">
                  <c:v>3.1400000573763425</c:v>
                </c:pt>
                <c:pt idx="16">
                  <c:v>3.1400000573763425</c:v>
                </c:pt>
                <c:pt idx="17">
                  <c:v>3.1400000573763425</c:v>
                </c:pt>
                <c:pt idx="18">
                  <c:v>3.1400000573763425</c:v>
                </c:pt>
                <c:pt idx="19">
                  <c:v>3.1400000573763425</c:v>
                </c:pt>
                <c:pt idx="20">
                  <c:v>3.1400000573763425</c:v>
                </c:pt>
                <c:pt idx="21">
                  <c:v>3.1400000573763425</c:v>
                </c:pt>
                <c:pt idx="22">
                  <c:v>3.1400000573763425</c:v>
                </c:pt>
                <c:pt idx="23">
                  <c:v>3.1400000573763425</c:v>
                </c:pt>
                <c:pt idx="24">
                  <c:v>3.1400000573763425</c:v>
                </c:pt>
                <c:pt idx="25">
                  <c:v>3.1400000573763425</c:v>
                </c:pt>
                <c:pt idx="26">
                  <c:v>3.1400000573763425</c:v>
                </c:pt>
                <c:pt idx="27">
                  <c:v>3.1400000573763425</c:v>
                </c:pt>
                <c:pt idx="28">
                  <c:v>3.1400000573763425</c:v>
                </c:pt>
                <c:pt idx="29">
                  <c:v>3.1400000573763425</c:v>
                </c:pt>
                <c:pt idx="30">
                  <c:v>3.1400000573763425</c:v>
                </c:pt>
                <c:pt idx="31">
                  <c:v>3.1400000573763425</c:v>
                </c:pt>
                <c:pt idx="32">
                  <c:v>3.1400000573763425</c:v>
                </c:pt>
                <c:pt idx="33">
                  <c:v>3.1400000573763425</c:v>
                </c:pt>
                <c:pt idx="34">
                  <c:v>3.1400000573763425</c:v>
                </c:pt>
                <c:pt idx="35">
                  <c:v>3.1400000573763425</c:v>
                </c:pt>
                <c:pt idx="36">
                  <c:v>3.1400000573763425</c:v>
                </c:pt>
                <c:pt idx="37">
                  <c:v>3.1400000573763425</c:v>
                </c:pt>
                <c:pt idx="38">
                  <c:v>3.1400000573763425</c:v>
                </c:pt>
                <c:pt idx="39">
                  <c:v>3.1400000573763425</c:v>
                </c:pt>
                <c:pt idx="40">
                  <c:v>3.1400000573763425</c:v>
                </c:pt>
                <c:pt idx="41">
                  <c:v>3.1400000573763425</c:v>
                </c:pt>
                <c:pt idx="42">
                  <c:v>3.1400000573763425</c:v>
                </c:pt>
                <c:pt idx="43">
                  <c:v>3.1400000573763425</c:v>
                </c:pt>
                <c:pt idx="44">
                  <c:v>3.1400000573763425</c:v>
                </c:pt>
                <c:pt idx="45">
                  <c:v>3.1400000573763425</c:v>
                </c:pt>
                <c:pt idx="46">
                  <c:v>3.1400000573763425</c:v>
                </c:pt>
                <c:pt idx="47">
                  <c:v>3.1400000573763425</c:v>
                </c:pt>
                <c:pt idx="48">
                  <c:v>3.1400000573763425</c:v>
                </c:pt>
                <c:pt idx="49">
                  <c:v>3.1400000573763425</c:v>
                </c:pt>
                <c:pt idx="50">
                  <c:v>3.1400000573763425</c:v>
                </c:pt>
                <c:pt idx="51">
                  <c:v>3.1400000573763425</c:v>
                </c:pt>
                <c:pt idx="52">
                  <c:v>3.1400000573763425</c:v>
                </c:pt>
                <c:pt idx="53">
                  <c:v>3.1400000573763425</c:v>
                </c:pt>
                <c:pt idx="54">
                  <c:v>3.1400000573763425</c:v>
                </c:pt>
                <c:pt idx="55">
                  <c:v>3.1400000573763425</c:v>
                </c:pt>
                <c:pt idx="56">
                  <c:v>3.1400000573763425</c:v>
                </c:pt>
                <c:pt idx="57">
                  <c:v>3.1400000573763425</c:v>
                </c:pt>
                <c:pt idx="58">
                  <c:v>3.1400000573763425</c:v>
                </c:pt>
                <c:pt idx="59">
                  <c:v>3.1400000573763425</c:v>
                </c:pt>
                <c:pt idx="60">
                  <c:v>3.1400000573763425</c:v>
                </c:pt>
                <c:pt idx="61">
                  <c:v>3.1400000573763425</c:v>
                </c:pt>
                <c:pt idx="62">
                  <c:v>3.1400000573763425</c:v>
                </c:pt>
                <c:pt idx="63">
                  <c:v>3.1400000573763425</c:v>
                </c:pt>
                <c:pt idx="64">
                  <c:v>3.1400000573763425</c:v>
                </c:pt>
                <c:pt idx="65">
                  <c:v>3.1400000573763425</c:v>
                </c:pt>
                <c:pt idx="66">
                  <c:v>3.1400000573763425</c:v>
                </c:pt>
                <c:pt idx="67">
                  <c:v>3.1400000573763425</c:v>
                </c:pt>
                <c:pt idx="68">
                  <c:v>3.1400000573763425</c:v>
                </c:pt>
                <c:pt idx="69">
                  <c:v>3.1400000573763425</c:v>
                </c:pt>
                <c:pt idx="70">
                  <c:v>3.1400000573763425</c:v>
                </c:pt>
                <c:pt idx="71">
                  <c:v>3.1400000573763425</c:v>
                </c:pt>
                <c:pt idx="72">
                  <c:v>3.1400000573763425</c:v>
                </c:pt>
                <c:pt idx="73">
                  <c:v>3.1400000573763425</c:v>
                </c:pt>
                <c:pt idx="74">
                  <c:v>3.1400000573763425</c:v>
                </c:pt>
                <c:pt idx="75">
                  <c:v>3.1400000573763425</c:v>
                </c:pt>
                <c:pt idx="76">
                  <c:v>3.1400000573763425</c:v>
                </c:pt>
                <c:pt idx="77">
                  <c:v>3.1400000573763425</c:v>
                </c:pt>
                <c:pt idx="78">
                  <c:v>3.1400000573763425</c:v>
                </c:pt>
                <c:pt idx="79">
                  <c:v>3.1400000573763425</c:v>
                </c:pt>
                <c:pt idx="80">
                  <c:v>3.1400000573763425</c:v>
                </c:pt>
                <c:pt idx="81">
                  <c:v>3.1400000573763425</c:v>
                </c:pt>
                <c:pt idx="82">
                  <c:v>3.1400000573763425</c:v>
                </c:pt>
                <c:pt idx="83">
                  <c:v>3.1400000573763425</c:v>
                </c:pt>
                <c:pt idx="84">
                  <c:v>3.1400000573763425</c:v>
                </c:pt>
                <c:pt idx="85">
                  <c:v>3.1400000573763425</c:v>
                </c:pt>
                <c:pt idx="86">
                  <c:v>3.1400000573763425</c:v>
                </c:pt>
                <c:pt idx="87">
                  <c:v>3.1400000573763425</c:v>
                </c:pt>
                <c:pt idx="88">
                  <c:v>3.1400000573763425</c:v>
                </c:pt>
                <c:pt idx="89">
                  <c:v>3.1400000573763425</c:v>
                </c:pt>
                <c:pt idx="90">
                  <c:v>3.1400000573763425</c:v>
                </c:pt>
                <c:pt idx="91">
                  <c:v>3.1400000573763425</c:v>
                </c:pt>
                <c:pt idx="92">
                  <c:v>3.1400000573763425</c:v>
                </c:pt>
                <c:pt idx="93">
                  <c:v>3.1400000573763425</c:v>
                </c:pt>
                <c:pt idx="94">
                  <c:v>3.1400000573763425</c:v>
                </c:pt>
                <c:pt idx="95">
                  <c:v>3.1400000573763425</c:v>
                </c:pt>
                <c:pt idx="96">
                  <c:v>3.1400000573763425</c:v>
                </c:pt>
                <c:pt idx="97">
                  <c:v>3.1400000573763425</c:v>
                </c:pt>
                <c:pt idx="98">
                  <c:v>3.1400000573763425</c:v>
                </c:pt>
                <c:pt idx="99">
                  <c:v>3.1400000573763425</c:v>
                </c:pt>
                <c:pt idx="100">
                  <c:v>3.1400000573763425</c:v>
                </c:pt>
                <c:pt idx="101">
                  <c:v>3.1400000573763425</c:v>
                </c:pt>
                <c:pt idx="102">
                  <c:v>3.1400000573763425</c:v>
                </c:pt>
                <c:pt idx="103">
                  <c:v>3.1400000573763425</c:v>
                </c:pt>
                <c:pt idx="104">
                  <c:v>3.1400000573763425</c:v>
                </c:pt>
                <c:pt idx="105">
                  <c:v>3.1400000573763425</c:v>
                </c:pt>
                <c:pt idx="106">
                  <c:v>3.1400000573763425</c:v>
                </c:pt>
                <c:pt idx="107">
                  <c:v>3.1400000573763425</c:v>
                </c:pt>
                <c:pt idx="108">
                  <c:v>3.1400000573763425</c:v>
                </c:pt>
                <c:pt idx="109">
                  <c:v>3.1400000573763425</c:v>
                </c:pt>
                <c:pt idx="110">
                  <c:v>3.1400000573763425</c:v>
                </c:pt>
                <c:pt idx="111">
                  <c:v>3.1400000573763425</c:v>
                </c:pt>
                <c:pt idx="112">
                  <c:v>3.1400000573763425</c:v>
                </c:pt>
                <c:pt idx="113">
                  <c:v>3.1400000573763425</c:v>
                </c:pt>
                <c:pt idx="114">
                  <c:v>3.1400000573763425</c:v>
                </c:pt>
                <c:pt idx="115">
                  <c:v>3.1400000573763425</c:v>
                </c:pt>
                <c:pt idx="116">
                  <c:v>3.1400000573763425</c:v>
                </c:pt>
                <c:pt idx="117">
                  <c:v>3.1400000573763425</c:v>
                </c:pt>
                <c:pt idx="118">
                  <c:v>3.1400000573763425</c:v>
                </c:pt>
                <c:pt idx="119">
                  <c:v>3.1400000573763425</c:v>
                </c:pt>
                <c:pt idx="120">
                  <c:v>3.1400000573763425</c:v>
                </c:pt>
                <c:pt idx="121">
                  <c:v>3.1400000573763425</c:v>
                </c:pt>
                <c:pt idx="122">
                  <c:v>3.1400000573763425</c:v>
                </c:pt>
                <c:pt idx="123">
                  <c:v>3.1400000573763425</c:v>
                </c:pt>
                <c:pt idx="124">
                  <c:v>3.1400000573763425</c:v>
                </c:pt>
                <c:pt idx="125">
                  <c:v>3.1400000573763425</c:v>
                </c:pt>
                <c:pt idx="126">
                  <c:v>3.1400000573763425</c:v>
                </c:pt>
                <c:pt idx="127">
                  <c:v>3.1400000573763425</c:v>
                </c:pt>
                <c:pt idx="128">
                  <c:v>3.1400000573763425</c:v>
                </c:pt>
                <c:pt idx="129">
                  <c:v>3.1400000573763425</c:v>
                </c:pt>
                <c:pt idx="130">
                  <c:v>3.1400000573763425</c:v>
                </c:pt>
                <c:pt idx="131">
                  <c:v>3.1400000573763425</c:v>
                </c:pt>
                <c:pt idx="132">
                  <c:v>3.1400000573763425</c:v>
                </c:pt>
                <c:pt idx="133">
                  <c:v>3.1400000573763425</c:v>
                </c:pt>
                <c:pt idx="134">
                  <c:v>3.1400000573763425</c:v>
                </c:pt>
                <c:pt idx="135">
                  <c:v>3.1400000573763425</c:v>
                </c:pt>
                <c:pt idx="136">
                  <c:v>3.1400000573763425</c:v>
                </c:pt>
                <c:pt idx="137">
                  <c:v>3.1400000573763425</c:v>
                </c:pt>
                <c:pt idx="138">
                  <c:v>3.1400000573763425</c:v>
                </c:pt>
                <c:pt idx="139">
                  <c:v>3.1400000573763425</c:v>
                </c:pt>
                <c:pt idx="140">
                  <c:v>3.1400000573763425</c:v>
                </c:pt>
                <c:pt idx="141">
                  <c:v>3.1400000573763425</c:v>
                </c:pt>
                <c:pt idx="142">
                  <c:v>3.1400000573763425</c:v>
                </c:pt>
                <c:pt idx="143">
                  <c:v>3.1400000573763425</c:v>
                </c:pt>
                <c:pt idx="144">
                  <c:v>3.1400000573763425</c:v>
                </c:pt>
                <c:pt idx="145">
                  <c:v>3.1400000573763425</c:v>
                </c:pt>
                <c:pt idx="146">
                  <c:v>3.1400000573763425</c:v>
                </c:pt>
                <c:pt idx="147">
                  <c:v>3.1400000573763425</c:v>
                </c:pt>
                <c:pt idx="148">
                  <c:v>3.1400000573763425</c:v>
                </c:pt>
                <c:pt idx="149">
                  <c:v>3.1400000573763425</c:v>
                </c:pt>
                <c:pt idx="150">
                  <c:v>3.1400000573763425</c:v>
                </c:pt>
                <c:pt idx="151">
                  <c:v>3.1400000573763425</c:v>
                </c:pt>
                <c:pt idx="152">
                  <c:v>3.1400000573763425</c:v>
                </c:pt>
                <c:pt idx="153">
                  <c:v>3.1400000573763425</c:v>
                </c:pt>
                <c:pt idx="154">
                  <c:v>3.1400000573763425</c:v>
                </c:pt>
                <c:pt idx="155">
                  <c:v>3.1400000573763425</c:v>
                </c:pt>
                <c:pt idx="156">
                  <c:v>3.1400000573763425</c:v>
                </c:pt>
                <c:pt idx="157">
                  <c:v>3.1400000573763425</c:v>
                </c:pt>
                <c:pt idx="158">
                  <c:v>3.1400000573763425</c:v>
                </c:pt>
                <c:pt idx="159">
                  <c:v>3.1400000573763425</c:v>
                </c:pt>
                <c:pt idx="160">
                  <c:v>3.1400000573763425</c:v>
                </c:pt>
                <c:pt idx="161">
                  <c:v>3.1400000573763425</c:v>
                </c:pt>
                <c:pt idx="162">
                  <c:v>3.1400000573763425</c:v>
                </c:pt>
                <c:pt idx="163">
                  <c:v>3.1400000573763425</c:v>
                </c:pt>
                <c:pt idx="164">
                  <c:v>3.1400000573763425</c:v>
                </c:pt>
                <c:pt idx="165">
                  <c:v>3.1400000573763425</c:v>
                </c:pt>
                <c:pt idx="166">
                  <c:v>3.1400000573763425</c:v>
                </c:pt>
                <c:pt idx="167">
                  <c:v>3.1400000573763425</c:v>
                </c:pt>
                <c:pt idx="168">
                  <c:v>3.1400000573763425</c:v>
                </c:pt>
                <c:pt idx="169">
                  <c:v>3.1400000573763425</c:v>
                </c:pt>
                <c:pt idx="170">
                  <c:v>3.1400000573763425</c:v>
                </c:pt>
                <c:pt idx="171">
                  <c:v>3.1400000573763425</c:v>
                </c:pt>
                <c:pt idx="172">
                  <c:v>3.1400000573763425</c:v>
                </c:pt>
                <c:pt idx="173">
                  <c:v>3.1400000573763425</c:v>
                </c:pt>
                <c:pt idx="174">
                  <c:v>3.1400000573763425</c:v>
                </c:pt>
                <c:pt idx="175">
                  <c:v>3.1400000573763425</c:v>
                </c:pt>
                <c:pt idx="176">
                  <c:v>3.1400000573763425</c:v>
                </c:pt>
                <c:pt idx="177">
                  <c:v>3.1400000573763425</c:v>
                </c:pt>
                <c:pt idx="178">
                  <c:v>3.1400000573763425</c:v>
                </c:pt>
                <c:pt idx="179">
                  <c:v>3.1400000573763425</c:v>
                </c:pt>
                <c:pt idx="180">
                  <c:v>3.1400000573763425</c:v>
                </c:pt>
                <c:pt idx="181">
                  <c:v>3.1400000573763425</c:v>
                </c:pt>
                <c:pt idx="182">
                  <c:v>3.1400000573763425</c:v>
                </c:pt>
                <c:pt idx="183">
                  <c:v>3.1400000573763425</c:v>
                </c:pt>
                <c:pt idx="184">
                  <c:v>3.1400000573763425</c:v>
                </c:pt>
                <c:pt idx="185">
                  <c:v>3.1400000573763425</c:v>
                </c:pt>
                <c:pt idx="186">
                  <c:v>3.1400000573763425</c:v>
                </c:pt>
                <c:pt idx="187">
                  <c:v>3.1400000573763425</c:v>
                </c:pt>
                <c:pt idx="188">
                  <c:v>3.1400000573763425</c:v>
                </c:pt>
                <c:pt idx="189">
                  <c:v>3.1400000573763425</c:v>
                </c:pt>
                <c:pt idx="190">
                  <c:v>3.1400000573763425</c:v>
                </c:pt>
                <c:pt idx="191">
                  <c:v>3.1400000573763425</c:v>
                </c:pt>
                <c:pt idx="192">
                  <c:v>3.1400000573763425</c:v>
                </c:pt>
                <c:pt idx="193">
                  <c:v>3.1400000573763425</c:v>
                </c:pt>
                <c:pt idx="194">
                  <c:v>3.1400000573763425</c:v>
                </c:pt>
                <c:pt idx="195">
                  <c:v>3.1400000573763425</c:v>
                </c:pt>
                <c:pt idx="196">
                  <c:v>3.1400000573763425</c:v>
                </c:pt>
                <c:pt idx="197">
                  <c:v>3.1400000573763425</c:v>
                </c:pt>
                <c:pt idx="198">
                  <c:v>3.1400000573763425</c:v>
                </c:pt>
                <c:pt idx="199">
                  <c:v>3.1400000573763425</c:v>
                </c:pt>
                <c:pt idx="200">
                  <c:v>3.1400000573763425</c:v>
                </c:pt>
                <c:pt idx="201">
                  <c:v>3.1400000573763425</c:v>
                </c:pt>
                <c:pt idx="202">
                  <c:v>3.1400000573763425</c:v>
                </c:pt>
                <c:pt idx="203">
                  <c:v>3.1400000573763425</c:v>
                </c:pt>
                <c:pt idx="204">
                  <c:v>3.1400000573763425</c:v>
                </c:pt>
                <c:pt idx="205">
                  <c:v>3.1400000573763425</c:v>
                </c:pt>
                <c:pt idx="206">
                  <c:v>3.1400000573763425</c:v>
                </c:pt>
                <c:pt idx="207">
                  <c:v>3.1400000573763425</c:v>
                </c:pt>
                <c:pt idx="208">
                  <c:v>3.1400000573763425</c:v>
                </c:pt>
                <c:pt idx="209">
                  <c:v>3.1400000573763425</c:v>
                </c:pt>
                <c:pt idx="210">
                  <c:v>3.1400000573763425</c:v>
                </c:pt>
                <c:pt idx="211">
                  <c:v>3.1400000573763425</c:v>
                </c:pt>
                <c:pt idx="212">
                  <c:v>3.1400000573763425</c:v>
                </c:pt>
                <c:pt idx="213">
                  <c:v>3.1400000573763425</c:v>
                </c:pt>
                <c:pt idx="214">
                  <c:v>3.1400000573763425</c:v>
                </c:pt>
                <c:pt idx="215">
                  <c:v>3.1400000573763425</c:v>
                </c:pt>
                <c:pt idx="216">
                  <c:v>3.1400000573763425</c:v>
                </c:pt>
                <c:pt idx="217">
                  <c:v>3.1400000573763425</c:v>
                </c:pt>
                <c:pt idx="218">
                  <c:v>3.1400000573763425</c:v>
                </c:pt>
                <c:pt idx="219">
                  <c:v>3.1400000573763425</c:v>
                </c:pt>
                <c:pt idx="220">
                  <c:v>3.1400000573763425</c:v>
                </c:pt>
                <c:pt idx="221">
                  <c:v>3.1400000573763425</c:v>
                </c:pt>
                <c:pt idx="222">
                  <c:v>3.1400000573763425</c:v>
                </c:pt>
                <c:pt idx="223">
                  <c:v>3.1400000573763425</c:v>
                </c:pt>
                <c:pt idx="224">
                  <c:v>3.1400000573763425</c:v>
                </c:pt>
                <c:pt idx="225">
                  <c:v>3.1400000573763425</c:v>
                </c:pt>
                <c:pt idx="226">
                  <c:v>3.1400000573763425</c:v>
                </c:pt>
                <c:pt idx="227">
                  <c:v>3.1400000573763425</c:v>
                </c:pt>
                <c:pt idx="228">
                  <c:v>3.1400000573763425</c:v>
                </c:pt>
                <c:pt idx="229">
                  <c:v>3.1400000573763425</c:v>
                </c:pt>
                <c:pt idx="230">
                  <c:v>3.1400000573763425</c:v>
                </c:pt>
                <c:pt idx="231">
                  <c:v>3.1400000573763425</c:v>
                </c:pt>
                <c:pt idx="232">
                  <c:v>3.1400000573763425</c:v>
                </c:pt>
                <c:pt idx="233">
                  <c:v>3.1400000573763425</c:v>
                </c:pt>
                <c:pt idx="234">
                  <c:v>3.1400000573763425</c:v>
                </c:pt>
                <c:pt idx="235">
                  <c:v>3.1400000573763425</c:v>
                </c:pt>
                <c:pt idx="236">
                  <c:v>3.1400000573763425</c:v>
                </c:pt>
                <c:pt idx="237">
                  <c:v>3.1400000573763425</c:v>
                </c:pt>
                <c:pt idx="238">
                  <c:v>3.1400000573763425</c:v>
                </c:pt>
                <c:pt idx="239">
                  <c:v>3.1400000573763425</c:v>
                </c:pt>
                <c:pt idx="240">
                  <c:v>3.1400000573763425</c:v>
                </c:pt>
                <c:pt idx="241">
                  <c:v>3.1400000573763425</c:v>
                </c:pt>
                <c:pt idx="242">
                  <c:v>3.1400000573763425</c:v>
                </c:pt>
                <c:pt idx="243">
                  <c:v>3.1400000573763425</c:v>
                </c:pt>
                <c:pt idx="244">
                  <c:v>3.1400000573763425</c:v>
                </c:pt>
                <c:pt idx="245">
                  <c:v>3.1400000573763425</c:v>
                </c:pt>
                <c:pt idx="246">
                  <c:v>3.1400000573763425</c:v>
                </c:pt>
                <c:pt idx="247">
                  <c:v>3.1400000573763425</c:v>
                </c:pt>
                <c:pt idx="248">
                  <c:v>3.1400000573763425</c:v>
                </c:pt>
                <c:pt idx="249">
                  <c:v>3.1400000573763425</c:v>
                </c:pt>
                <c:pt idx="250">
                  <c:v>3.1400000573763425</c:v>
                </c:pt>
                <c:pt idx="251">
                  <c:v>3.1400000573763425</c:v>
                </c:pt>
                <c:pt idx="252">
                  <c:v>3.1400000573763425</c:v>
                </c:pt>
                <c:pt idx="253">
                  <c:v>3.1400000573763425</c:v>
                </c:pt>
                <c:pt idx="254">
                  <c:v>3.1400000573763425</c:v>
                </c:pt>
                <c:pt idx="255">
                  <c:v>3.1400000573763425</c:v>
                </c:pt>
                <c:pt idx="256">
                  <c:v>3.1400000573763425</c:v>
                </c:pt>
                <c:pt idx="257">
                  <c:v>3.1400000573763425</c:v>
                </c:pt>
                <c:pt idx="258">
                  <c:v>3.1400000573763425</c:v>
                </c:pt>
                <c:pt idx="259">
                  <c:v>3.1400000573763425</c:v>
                </c:pt>
                <c:pt idx="260">
                  <c:v>3.1400000573763425</c:v>
                </c:pt>
                <c:pt idx="261">
                  <c:v>3.1400000573763425</c:v>
                </c:pt>
                <c:pt idx="262">
                  <c:v>3.1400000573763425</c:v>
                </c:pt>
                <c:pt idx="263">
                  <c:v>3.1400000573763425</c:v>
                </c:pt>
                <c:pt idx="264">
                  <c:v>3.1400000573763425</c:v>
                </c:pt>
                <c:pt idx="265">
                  <c:v>3.1400000573763425</c:v>
                </c:pt>
                <c:pt idx="266">
                  <c:v>3.1400000573763425</c:v>
                </c:pt>
                <c:pt idx="267">
                  <c:v>3.1400000573763425</c:v>
                </c:pt>
                <c:pt idx="268">
                  <c:v>3.1400000573763425</c:v>
                </c:pt>
                <c:pt idx="269">
                  <c:v>3.1400000573763425</c:v>
                </c:pt>
                <c:pt idx="270">
                  <c:v>3.1400000573763425</c:v>
                </c:pt>
                <c:pt idx="271">
                  <c:v>3.1400000573763425</c:v>
                </c:pt>
                <c:pt idx="272">
                  <c:v>3.1400000573763425</c:v>
                </c:pt>
                <c:pt idx="273">
                  <c:v>3.1400000573763425</c:v>
                </c:pt>
                <c:pt idx="274">
                  <c:v>3.1400000573763425</c:v>
                </c:pt>
                <c:pt idx="275">
                  <c:v>3.1400000573763425</c:v>
                </c:pt>
                <c:pt idx="276">
                  <c:v>3.1400000573763425</c:v>
                </c:pt>
                <c:pt idx="277">
                  <c:v>3.1400000573763425</c:v>
                </c:pt>
                <c:pt idx="278">
                  <c:v>3.1400000573763425</c:v>
                </c:pt>
                <c:pt idx="279">
                  <c:v>3.1400000573763425</c:v>
                </c:pt>
                <c:pt idx="280">
                  <c:v>3.1400000573763425</c:v>
                </c:pt>
                <c:pt idx="281">
                  <c:v>3.1400000573763425</c:v>
                </c:pt>
                <c:pt idx="282">
                  <c:v>3.1400000573763425</c:v>
                </c:pt>
                <c:pt idx="283">
                  <c:v>3.1400000573763425</c:v>
                </c:pt>
                <c:pt idx="284">
                  <c:v>3.1400000573763425</c:v>
                </c:pt>
                <c:pt idx="285">
                  <c:v>3.1400000573763425</c:v>
                </c:pt>
                <c:pt idx="286">
                  <c:v>3.1400000573763425</c:v>
                </c:pt>
                <c:pt idx="287">
                  <c:v>3.1400000573763425</c:v>
                </c:pt>
                <c:pt idx="288">
                  <c:v>3.1400000573763425</c:v>
                </c:pt>
                <c:pt idx="289">
                  <c:v>3.1400000573763425</c:v>
                </c:pt>
                <c:pt idx="290">
                  <c:v>3.1400000573763425</c:v>
                </c:pt>
                <c:pt idx="291">
                  <c:v>3.1400000573763425</c:v>
                </c:pt>
                <c:pt idx="292">
                  <c:v>3.1400000573763425</c:v>
                </c:pt>
                <c:pt idx="293">
                  <c:v>3.1400000573763425</c:v>
                </c:pt>
                <c:pt idx="294">
                  <c:v>3.1400000573763425</c:v>
                </c:pt>
                <c:pt idx="295">
                  <c:v>3.1400000573763425</c:v>
                </c:pt>
                <c:pt idx="296">
                  <c:v>3.1400000573763425</c:v>
                </c:pt>
                <c:pt idx="297">
                  <c:v>3.1400000573763425</c:v>
                </c:pt>
                <c:pt idx="298">
                  <c:v>3.1400000573763425</c:v>
                </c:pt>
                <c:pt idx="299">
                  <c:v>3.1400000573763425</c:v>
                </c:pt>
                <c:pt idx="300">
                  <c:v>3.1400000573763425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73-F44E-8CE9-24BADF359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544808"/>
        <c:axId val="517545136"/>
      </c:scatterChart>
      <c:valAx>
        <c:axId val="517544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545136"/>
        <c:crosses val="autoZero"/>
        <c:crossBetween val="midCat"/>
      </c:valAx>
      <c:valAx>
        <c:axId val="51754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544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Demand</a:t>
            </a:r>
            <a:r>
              <a:rPr lang="en-US" sz="2000" b="1" baseline="0"/>
              <a:t> and Ambulances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Demand Points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0">
                <a:solidFill>
                  <a:schemeClr val="accent1"/>
                </a:solidFill>
              </a:ln>
              <a:effectLst/>
            </c:spPr>
          </c:marker>
          <c:xVal>
            <c:numRef>
              <c:f>'New Term Exp Debug  Clusters '!$C$10:$C$59</c:f>
              <c:numCache>
                <c:formatCode>0.0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0.5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5</c:v>
                </c:pt>
                <c:pt idx="9">
                  <c:v>5.5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10</c:v>
                </c:pt>
                <c:pt idx="14">
                  <c:v>10.5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0.5</c:v>
                </c:pt>
                <c:pt idx="20">
                  <c:v>5</c:v>
                </c:pt>
                <c:pt idx="21">
                  <c:v>6</c:v>
                </c:pt>
                <c:pt idx="22">
                  <c:v>6</c:v>
                </c:pt>
                <c:pt idx="23">
                  <c:v>5</c:v>
                </c:pt>
                <c:pt idx="24">
                  <c:v>5.5</c:v>
                </c:pt>
                <c:pt idx="25">
                  <c:v>10</c:v>
                </c:pt>
                <c:pt idx="26">
                  <c:v>11</c:v>
                </c:pt>
                <c:pt idx="27">
                  <c:v>11</c:v>
                </c:pt>
                <c:pt idx="28">
                  <c:v>10</c:v>
                </c:pt>
                <c:pt idx="29">
                  <c:v>10.5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0.5</c:v>
                </c:pt>
                <c:pt idx="35">
                  <c:v>5</c:v>
                </c:pt>
                <c:pt idx="36">
                  <c:v>6</c:v>
                </c:pt>
                <c:pt idx="37">
                  <c:v>6</c:v>
                </c:pt>
                <c:pt idx="38">
                  <c:v>5</c:v>
                </c:pt>
                <c:pt idx="39">
                  <c:v>5.5</c:v>
                </c:pt>
                <c:pt idx="40">
                  <c:v>10</c:v>
                </c:pt>
                <c:pt idx="41">
                  <c:v>11</c:v>
                </c:pt>
                <c:pt idx="42">
                  <c:v>11</c:v>
                </c:pt>
                <c:pt idx="43">
                  <c:v>10</c:v>
                </c:pt>
                <c:pt idx="44">
                  <c:v>10.5</c:v>
                </c:pt>
                <c:pt idx="45">
                  <c:v>15</c:v>
                </c:pt>
                <c:pt idx="46">
                  <c:v>16</c:v>
                </c:pt>
                <c:pt idx="47">
                  <c:v>16</c:v>
                </c:pt>
                <c:pt idx="48">
                  <c:v>15</c:v>
                </c:pt>
                <c:pt idx="49">
                  <c:v>15.5</c:v>
                </c:pt>
              </c:numCache>
            </c:numRef>
          </c:xVal>
          <c:yVal>
            <c:numRef>
              <c:f>'New Term Exp Debug  Clusters '!$D$10:$D$59</c:f>
              <c:numCache>
                <c:formatCode>0.0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0.5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0.5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5.5</c:v>
                </c:pt>
                <c:pt idx="20">
                  <c:v>5</c:v>
                </c:pt>
                <c:pt idx="21">
                  <c:v>5</c:v>
                </c:pt>
                <c:pt idx="22">
                  <c:v>6</c:v>
                </c:pt>
                <c:pt idx="23">
                  <c:v>6</c:v>
                </c:pt>
                <c:pt idx="24">
                  <c:v>5.5</c:v>
                </c:pt>
                <c:pt idx="25">
                  <c:v>5</c:v>
                </c:pt>
                <c:pt idx="26">
                  <c:v>5</c:v>
                </c:pt>
                <c:pt idx="27">
                  <c:v>6</c:v>
                </c:pt>
                <c:pt idx="28">
                  <c:v>6</c:v>
                </c:pt>
                <c:pt idx="29">
                  <c:v>5.5</c:v>
                </c:pt>
                <c:pt idx="30">
                  <c:v>10</c:v>
                </c:pt>
                <c:pt idx="31">
                  <c:v>10</c:v>
                </c:pt>
                <c:pt idx="32">
                  <c:v>11</c:v>
                </c:pt>
                <c:pt idx="33">
                  <c:v>11</c:v>
                </c:pt>
                <c:pt idx="34">
                  <c:v>10.5</c:v>
                </c:pt>
                <c:pt idx="35">
                  <c:v>10</c:v>
                </c:pt>
                <c:pt idx="36">
                  <c:v>10</c:v>
                </c:pt>
                <c:pt idx="37">
                  <c:v>11</c:v>
                </c:pt>
                <c:pt idx="38">
                  <c:v>11</c:v>
                </c:pt>
                <c:pt idx="39">
                  <c:v>10.5</c:v>
                </c:pt>
                <c:pt idx="40">
                  <c:v>10</c:v>
                </c:pt>
                <c:pt idx="41">
                  <c:v>10</c:v>
                </c:pt>
                <c:pt idx="42">
                  <c:v>11</c:v>
                </c:pt>
                <c:pt idx="43">
                  <c:v>11</c:v>
                </c:pt>
                <c:pt idx="44">
                  <c:v>10.5</c:v>
                </c:pt>
                <c:pt idx="45">
                  <c:v>15</c:v>
                </c:pt>
                <c:pt idx="46">
                  <c:v>15</c:v>
                </c:pt>
                <c:pt idx="47">
                  <c:v>16</c:v>
                </c:pt>
                <c:pt idx="48">
                  <c:v>16</c:v>
                </c:pt>
                <c:pt idx="49">
                  <c:v>15.5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60-5141-85A2-F0A52CB0F577}"/>
            </c:ext>
          </c:extLst>
        </c:ser>
        <c:ser>
          <c:idx val="1"/>
          <c:order val="1"/>
          <c:tx>
            <c:v>Ambulances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228600">
                <a:solidFill>
                  <a:schemeClr val="accent2"/>
                </a:solidFill>
              </a:ln>
              <a:effectLst/>
            </c:spPr>
          </c:marker>
          <c:dPt>
            <c:idx val="6"/>
            <c:marker>
              <c:symbol val="circle"/>
              <c:size val="5"/>
              <c:spPr>
                <a:solidFill>
                  <a:schemeClr val="accent2"/>
                </a:solidFill>
                <a:ln w="228600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B60-5141-85A2-F0A52CB0F577}"/>
              </c:ext>
            </c:extLst>
          </c:dPt>
          <c:xVal>
            <c:numRef>
              <c:f>'New Term Exp Debug  Clusters '!$AH$11:$AH$20</c:f>
              <c:numCache>
                <c:formatCode>0.0</c:formatCode>
                <c:ptCount val="10"/>
                <c:pt idx="0">
                  <c:v>6.4</c:v>
                </c:pt>
                <c:pt idx="1">
                  <c:v>6.4</c:v>
                </c:pt>
                <c:pt idx="2">
                  <c:v>6.4</c:v>
                </c:pt>
                <c:pt idx="3">
                  <c:v>6.4</c:v>
                </c:pt>
                <c:pt idx="4">
                  <c:v>6.4</c:v>
                </c:pt>
                <c:pt idx="5">
                  <c:v>6.4</c:v>
                </c:pt>
                <c:pt idx="6">
                  <c:v>6.4</c:v>
                </c:pt>
                <c:pt idx="7">
                  <c:v>6.4</c:v>
                </c:pt>
                <c:pt idx="8">
                  <c:v>6.4</c:v>
                </c:pt>
                <c:pt idx="9">
                  <c:v>6.4</c:v>
                </c:pt>
              </c:numCache>
            </c:numRef>
          </c:xVal>
          <c:yVal>
            <c:numRef>
              <c:f>'New Term Exp Debug  Clusters '!$AI$11:$AI$20</c:f>
              <c:numCache>
                <c:formatCode>0.0</c:formatCode>
                <c:ptCount val="10"/>
                <c:pt idx="0">
                  <c:v>6.4</c:v>
                </c:pt>
                <c:pt idx="1">
                  <c:v>6.4</c:v>
                </c:pt>
                <c:pt idx="2">
                  <c:v>6.4</c:v>
                </c:pt>
                <c:pt idx="3">
                  <c:v>6.4</c:v>
                </c:pt>
                <c:pt idx="4">
                  <c:v>6.4</c:v>
                </c:pt>
                <c:pt idx="5">
                  <c:v>6.4</c:v>
                </c:pt>
                <c:pt idx="6">
                  <c:v>6.4</c:v>
                </c:pt>
                <c:pt idx="7">
                  <c:v>6.4</c:v>
                </c:pt>
                <c:pt idx="8">
                  <c:v>6.4</c:v>
                </c:pt>
                <c:pt idx="9">
                  <c:v>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60-5141-85A2-F0A52CB0F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367584"/>
        <c:axId val="322367976"/>
      </c:scatterChart>
      <c:valAx>
        <c:axId val="32236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Area x Axis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367976"/>
        <c:crosses val="autoZero"/>
        <c:crossBetween val="midCat"/>
      </c:valAx>
      <c:valAx>
        <c:axId val="322367976"/>
        <c:scaling>
          <c:orientation val="minMax"/>
        </c:scaling>
        <c:delete val="0"/>
        <c:axPos val="l"/>
        <c:majorGridlines>
          <c:spPr>
            <a:ln w="317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Area</a:t>
                </a:r>
                <a:r>
                  <a:rPr lang="en-US" sz="1400" b="1" baseline="0"/>
                  <a:t> y Axis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367584"/>
        <c:crosses val="autoZero"/>
        <c:crossBetween val="midCat"/>
      </c:valAx>
      <c:spPr>
        <a:noFill/>
        <a:ln w="31750">
          <a:solidFill>
            <a:schemeClr val="accent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375353</xdr:colOff>
      <xdr:row>5</xdr:row>
      <xdr:rowOff>180624</xdr:rowOff>
    </xdr:from>
    <xdr:to>
      <xdr:col>42</xdr:col>
      <xdr:colOff>395111</xdr:colOff>
      <xdr:row>53</xdr:row>
      <xdr:rowOff>42334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BB07BC-1C30-4A4C-88BD-CEFBA266F4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714020</xdr:colOff>
      <xdr:row>21</xdr:row>
      <xdr:rowOff>11290</xdr:rowOff>
    </xdr:from>
    <xdr:to>
      <xdr:col>49</xdr:col>
      <xdr:colOff>112889</xdr:colOff>
      <xdr:row>73</xdr:row>
      <xdr:rowOff>112889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544E5-FBBC-4045-A0F3-6BF9911DC5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215900</xdr:colOff>
      <xdr:row>22</xdr:row>
      <xdr:rowOff>254000</xdr:rowOff>
    </xdr:from>
    <xdr:to>
      <xdr:col>17</xdr:col>
      <xdr:colOff>100191</xdr:colOff>
      <xdr:row>72</xdr:row>
      <xdr:rowOff>45155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B02245-183F-0848-B6FE-866E6C76C5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191909</xdr:colOff>
      <xdr:row>2</xdr:row>
      <xdr:rowOff>124179</xdr:rowOff>
    </xdr:from>
    <xdr:to>
      <xdr:col>45</xdr:col>
      <xdr:colOff>578556</xdr:colOff>
      <xdr:row>50</xdr:row>
      <xdr:rowOff>141111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7E076A-0956-F14A-A03B-CAB9C9ECCB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191909</xdr:colOff>
      <xdr:row>2</xdr:row>
      <xdr:rowOff>124179</xdr:rowOff>
    </xdr:from>
    <xdr:to>
      <xdr:col>45</xdr:col>
      <xdr:colOff>578556</xdr:colOff>
      <xdr:row>50</xdr:row>
      <xdr:rowOff>141111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07D403-0141-5645-9515-B0513A38A2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714020</xdr:colOff>
      <xdr:row>21</xdr:row>
      <xdr:rowOff>11290</xdr:rowOff>
    </xdr:from>
    <xdr:to>
      <xdr:col>49</xdr:col>
      <xdr:colOff>112889</xdr:colOff>
      <xdr:row>71</xdr:row>
      <xdr:rowOff>112889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5FFD0C-73CA-9946-8850-A51406CC9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714020</xdr:colOff>
      <xdr:row>21</xdr:row>
      <xdr:rowOff>11290</xdr:rowOff>
    </xdr:from>
    <xdr:to>
      <xdr:col>49</xdr:col>
      <xdr:colOff>112889</xdr:colOff>
      <xdr:row>71</xdr:row>
      <xdr:rowOff>112889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B4F6B-E05C-2B45-A858-D0B9CD125E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191909</xdr:colOff>
      <xdr:row>2</xdr:row>
      <xdr:rowOff>124179</xdr:rowOff>
    </xdr:from>
    <xdr:to>
      <xdr:col>45</xdr:col>
      <xdr:colOff>578556</xdr:colOff>
      <xdr:row>50</xdr:row>
      <xdr:rowOff>141111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BDF920-BDE6-DF4D-BC9F-F9D14DD240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596721</xdr:colOff>
      <xdr:row>7</xdr:row>
      <xdr:rowOff>28928</xdr:rowOff>
    </xdr:from>
    <xdr:to>
      <xdr:col>49</xdr:col>
      <xdr:colOff>7056</xdr:colOff>
      <xdr:row>55</xdr:row>
      <xdr:rowOff>117298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A9CCB-E597-6245-94C5-A17CF1C084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519674</xdr:colOff>
      <xdr:row>8</xdr:row>
      <xdr:rowOff>588028</xdr:rowOff>
    </xdr:from>
    <xdr:to>
      <xdr:col>8</xdr:col>
      <xdr:colOff>662549</xdr:colOff>
      <xdr:row>19</xdr:row>
      <xdr:rowOff>119342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4AF093-B7F2-40F4-94B8-25EFB0DBC0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596721</xdr:colOff>
      <xdr:row>7</xdr:row>
      <xdr:rowOff>28928</xdr:rowOff>
    </xdr:from>
    <xdr:to>
      <xdr:col>49</xdr:col>
      <xdr:colOff>7056</xdr:colOff>
      <xdr:row>55</xdr:row>
      <xdr:rowOff>117298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BD07E9-FB28-5C45-927E-212B9E8DA2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519674</xdr:colOff>
      <xdr:row>8</xdr:row>
      <xdr:rowOff>588028</xdr:rowOff>
    </xdr:from>
    <xdr:to>
      <xdr:col>8</xdr:col>
      <xdr:colOff>662549</xdr:colOff>
      <xdr:row>19</xdr:row>
      <xdr:rowOff>119342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18921E-502F-9E48-8B1F-9C172E446A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620534</xdr:colOff>
      <xdr:row>23</xdr:row>
      <xdr:rowOff>44804</xdr:rowOff>
    </xdr:from>
    <xdr:to>
      <xdr:col>47</xdr:col>
      <xdr:colOff>832556</xdr:colOff>
      <xdr:row>74</xdr:row>
      <xdr:rowOff>14111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86A392-F5ED-8046-8916-2D6403C9BB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2:AW55"/>
  <sheetViews>
    <sheetView topLeftCell="I1" zoomScaleNormal="100" workbookViewId="0">
      <selection activeCell="K5" sqref="K5:S15"/>
    </sheetView>
  </sheetViews>
  <sheetFormatPr baseColWidth="10" defaultColWidth="11" defaultRowHeight="16"/>
  <cols>
    <col min="1" max="1" width="13.83203125" customWidth="1"/>
    <col min="2" max="2" width="12.83203125" customWidth="1"/>
    <col min="3" max="3" width="13" customWidth="1"/>
    <col min="4" max="4" width="16.83203125" customWidth="1"/>
    <col min="5" max="5" width="16" customWidth="1"/>
    <col min="6" max="8" width="14.6640625" customWidth="1"/>
    <col min="11" max="11" width="19.1640625" customWidth="1"/>
    <col min="12" max="12" width="16.83203125" customWidth="1"/>
    <col min="13" max="13" width="16" customWidth="1"/>
    <col min="14" max="14" width="20.33203125" customWidth="1"/>
    <col min="15" max="19" width="19.33203125" customWidth="1"/>
  </cols>
  <sheetData>
    <row r="2" spans="1:49">
      <c r="D2" t="s">
        <v>42</v>
      </c>
    </row>
    <row r="3" spans="1:49" ht="21">
      <c r="I3" s="7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</row>
    <row r="4" spans="1:49" ht="21">
      <c r="A4" t="s">
        <v>8</v>
      </c>
      <c r="I4" s="7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</row>
    <row r="5" spans="1:49" ht="22">
      <c r="A5" s="1" t="s">
        <v>0</v>
      </c>
      <c r="B5" s="1" t="s">
        <v>4</v>
      </c>
      <c r="C5" s="1" t="s">
        <v>3</v>
      </c>
      <c r="D5" s="41" t="s">
        <v>41</v>
      </c>
      <c r="E5" s="4"/>
      <c r="F5" s="4"/>
      <c r="G5" s="4"/>
      <c r="H5" s="4"/>
      <c r="I5" s="7"/>
      <c r="J5" s="15"/>
      <c r="K5" s="29" t="s">
        <v>0</v>
      </c>
      <c r="L5" s="29" t="s">
        <v>4</v>
      </c>
      <c r="M5" s="29" t="s">
        <v>3</v>
      </c>
      <c r="N5" s="29" t="s">
        <v>23</v>
      </c>
      <c r="O5" s="29" t="s">
        <v>45</v>
      </c>
      <c r="P5" s="29" t="s">
        <v>46</v>
      </c>
      <c r="Q5" s="29" t="s">
        <v>47</v>
      </c>
      <c r="R5" s="15" t="s">
        <v>150</v>
      </c>
      <c r="S5" s="29" t="s">
        <v>54</v>
      </c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</row>
    <row r="6" spans="1:49" ht="21">
      <c r="A6" s="1">
        <v>1</v>
      </c>
      <c r="B6" s="2">
        <f ca="1">RAND()*80</f>
        <v>49.079117885721729</v>
      </c>
      <c r="C6" s="2">
        <f ca="1">RAND()*80</f>
        <v>47.544359923392967</v>
      </c>
      <c r="D6" s="43">
        <f ca="1">RAND()*100000</f>
        <v>45626.580840292183</v>
      </c>
      <c r="E6" s="20"/>
      <c r="F6" s="20"/>
      <c r="G6" s="20"/>
      <c r="H6" s="3"/>
      <c r="I6" s="7"/>
      <c r="J6" s="15"/>
      <c r="K6" s="24">
        <v>1</v>
      </c>
      <c r="L6" s="8">
        <v>46.768460207597712</v>
      </c>
      <c r="M6" s="8">
        <v>13.596596659914573</v>
      </c>
      <c r="N6" s="44">
        <v>9987.3854625139538</v>
      </c>
      <c r="O6" s="8">
        <f ca="1">ABS($C6-O$2)+ABS($D6-O$3)</f>
        <v>45674.125200215574</v>
      </c>
      <c r="P6" s="8">
        <f t="shared" ref="P6:Q15" ca="1" si="0">ABS($C6-P$2)+ABS($D6-P$3)</f>
        <v>45674.125200215574</v>
      </c>
      <c r="Q6" s="8">
        <f t="shared" ca="1" si="0"/>
        <v>45674.125200215574</v>
      </c>
      <c r="R6" s="15"/>
      <c r="S6" s="8">
        <f t="shared" ref="S6:S15" ca="1" si="1">ABS($C6-S$2)+ABS($D6-S$3)</f>
        <v>45674.125200215574</v>
      </c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</row>
    <row r="7" spans="1:49" ht="21">
      <c r="A7" s="1">
        <v>2</v>
      </c>
      <c r="B7" s="2">
        <f t="shared" ref="B7:C38" ca="1" si="2">RAND()*80</f>
        <v>43.006011491699965</v>
      </c>
      <c r="C7" s="2">
        <f t="shared" ca="1" si="2"/>
        <v>17.700786970078966</v>
      </c>
      <c r="D7" s="43">
        <f t="shared" ref="D7:D55" ca="1" si="3">RAND()*100000</f>
        <v>8379.9103265345002</v>
      </c>
      <c r="E7" s="20"/>
      <c r="F7" s="20"/>
      <c r="G7" s="20"/>
      <c r="H7" s="3"/>
      <c r="I7" s="7"/>
      <c r="J7" s="15"/>
      <c r="K7" s="24">
        <v>2</v>
      </c>
      <c r="L7" s="8">
        <v>22.627124740284088</v>
      </c>
      <c r="M7" s="8">
        <v>72.400365569287942</v>
      </c>
      <c r="N7" s="44">
        <v>89784.690226806182</v>
      </c>
      <c r="O7" s="8">
        <f t="shared" ref="O7:O15" ca="1" si="4">ABS($C7-O$2)+ABS($D7-O$3)</f>
        <v>8397.6111135045794</v>
      </c>
      <c r="P7" s="8">
        <f t="shared" ca="1" si="0"/>
        <v>8397.6111135045794</v>
      </c>
      <c r="Q7" s="8">
        <f t="shared" ca="1" si="0"/>
        <v>8397.6111135045794</v>
      </c>
      <c r="R7" s="15"/>
      <c r="S7" s="8">
        <f t="shared" ca="1" si="1"/>
        <v>8397.6111135045794</v>
      </c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</row>
    <row r="8" spans="1:49" ht="21">
      <c r="A8" s="1">
        <v>3</v>
      </c>
      <c r="B8" s="2">
        <f t="shared" ca="1" si="2"/>
        <v>44.04353154932592</v>
      </c>
      <c r="C8" s="2">
        <f t="shared" ca="1" si="2"/>
        <v>34.68696904099744</v>
      </c>
      <c r="D8" s="43">
        <f t="shared" ca="1" si="3"/>
        <v>93868.625405402621</v>
      </c>
      <c r="E8" s="20"/>
      <c r="F8" s="20"/>
      <c r="G8" s="20"/>
      <c r="H8" s="3"/>
      <c r="I8" s="7"/>
      <c r="J8" s="15"/>
      <c r="K8" s="24">
        <v>3</v>
      </c>
      <c r="L8" s="8">
        <v>32.581266223639631</v>
      </c>
      <c r="M8" s="8">
        <v>21.73230260475508</v>
      </c>
      <c r="N8" s="44">
        <v>64736.498682516241</v>
      </c>
      <c r="O8" s="8">
        <f t="shared" ca="1" si="4"/>
        <v>93903.312374443616</v>
      </c>
      <c r="P8" s="8">
        <f t="shared" ca="1" si="0"/>
        <v>93903.312374443616</v>
      </c>
      <c r="Q8" s="8">
        <f t="shared" ca="1" si="0"/>
        <v>93903.312374443616</v>
      </c>
      <c r="R8" s="15"/>
      <c r="S8" s="8">
        <f t="shared" ca="1" si="1"/>
        <v>93903.312374443616</v>
      </c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</row>
    <row r="9" spans="1:49" ht="21">
      <c r="A9" s="1">
        <v>4</v>
      </c>
      <c r="B9" s="2">
        <f t="shared" ca="1" si="2"/>
        <v>50.508702601227483</v>
      </c>
      <c r="C9" s="2">
        <f t="shared" ca="1" si="2"/>
        <v>31.671116094740491</v>
      </c>
      <c r="D9" s="43">
        <f t="shared" ca="1" si="3"/>
        <v>89058.818945481064</v>
      </c>
      <c r="E9" s="20"/>
      <c r="F9" s="20"/>
      <c r="G9" s="20"/>
      <c r="H9" s="3"/>
      <c r="I9" s="7"/>
      <c r="J9" s="15"/>
      <c r="K9" s="24">
        <v>4</v>
      </c>
      <c r="L9" s="8">
        <v>23.736458710391013</v>
      </c>
      <c r="M9" s="8">
        <v>19.26157774929651</v>
      </c>
      <c r="N9" s="44">
        <v>32004.992659567986</v>
      </c>
      <c r="O9" s="8">
        <f t="shared" ca="1" si="4"/>
        <v>89090.490061575809</v>
      </c>
      <c r="P9" s="8">
        <f t="shared" ca="1" si="0"/>
        <v>89090.490061575809</v>
      </c>
      <c r="Q9" s="8">
        <f t="shared" ca="1" si="0"/>
        <v>89090.490061575809</v>
      </c>
      <c r="R9" s="15"/>
      <c r="S9" s="8">
        <f t="shared" ca="1" si="1"/>
        <v>89090.490061575809</v>
      </c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</row>
    <row r="10" spans="1:49" ht="21">
      <c r="A10" s="1">
        <v>5</v>
      </c>
      <c r="B10" s="2">
        <f t="shared" ca="1" si="2"/>
        <v>19.600238212977771</v>
      </c>
      <c r="C10" s="2">
        <f t="shared" ca="1" si="2"/>
        <v>3.1500576752734766</v>
      </c>
      <c r="D10" s="43">
        <f t="shared" ca="1" si="3"/>
        <v>74819.267651387039</v>
      </c>
      <c r="E10" s="20"/>
      <c r="F10" s="20"/>
      <c r="G10" s="20"/>
      <c r="H10" s="3"/>
      <c r="I10" s="7"/>
      <c r="J10" s="15"/>
      <c r="K10" s="24">
        <v>5</v>
      </c>
      <c r="L10" s="8">
        <v>74.161245556319628</v>
      </c>
      <c r="M10" s="8">
        <v>61.420821764557616</v>
      </c>
      <c r="N10" s="44">
        <v>74922.568319450307</v>
      </c>
      <c r="O10" s="8">
        <f t="shared" ca="1" si="4"/>
        <v>74822.417709062312</v>
      </c>
      <c r="P10" s="8">
        <f t="shared" ca="1" si="0"/>
        <v>74822.417709062312</v>
      </c>
      <c r="Q10" s="8">
        <f t="shared" ca="1" si="0"/>
        <v>74822.417709062312</v>
      </c>
      <c r="R10" s="15"/>
      <c r="S10" s="8">
        <f t="shared" ca="1" si="1"/>
        <v>74822.417709062312</v>
      </c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</row>
    <row r="11" spans="1:49" ht="21">
      <c r="A11" s="1">
        <v>6</v>
      </c>
      <c r="B11" s="2">
        <f t="shared" ca="1" si="2"/>
        <v>74.780409979914836</v>
      </c>
      <c r="C11" s="2">
        <f t="shared" ca="1" si="2"/>
        <v>55.676358670450981</v>
      </c>
      <c r="D11" s="43">
        <f t="shared" ca="1" si="3"/>
        <v>89502.439042235113</v>
      </c>
      <c r="E11" s="20"/>
      <c r="F11" s="20"/>
      <c r="G11" s="20"/>
      <c r="H11" s="3"/>
      <c r="I11" s="7"/>
      <c r="J11" s="15"/>
      <c r="K11" s="24">
        <v>6</v>
      </c>
      <c r="L11" s="8">
        <v>69.853274074740995</v>
      </c>
      <c r="M11" s="8">
        <v>28.035856841471485</v>
      </c>
      <c r="N11" s="44">
        <v>90976.893849262939</v>
      </c>
      <c r="O11" s="8">
        <f t="shared" ca="1" si="4"/>
        <v>89558.115400905561</v>
      </c>
      <c r="P11" s="8">
        <f t="shared" ca="1" si="0"/>
        <v>89558.115400905561</v>
      </c>
      <c r="Q11" s="8">
        <f t="shared" ca="1" si="0"/>
        <v>89558.115400905561</v>
      </c>
      <c r="R11" s="15"/>
      <c r="S11" s="8">
        <f t="shared" ca="1" si="1"/>
        <v>89558.115400905561</v>
      </c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</row>
    <row r="12" spans="1:49" ht="21">
      <c r="A12" s="1">
        <v>7</v>
      </c>
      <c r="B12" s="2">
        <f t="shared" ca="1" si="2"/>
        <v>51.339852709375492</v>
      </c>
      <c r="C12" s="2">
        <f t="shared" ca="1" si="2"/>
        <v>40.161953481894543</v>
      </c>
      <c r="D12" s="43">
        <f t="shared" ca="1" si="3"/>
        <v>27963.358514502801</v>
      </c>
      <c r="E12" s="20"/>
      <c r="F12" s="20"/>
      <c r="G12" s="20"/>
      <c r="H12" s="3"/>
      <c r="I12" s="7"/>
      <c r="J12" s="15"/>
      <c r="K12" s="24">
        <v>7</v>
      </c>
      <c r="L12" s="8">
        <v>30.406864606319051</v>
      </c>
      <c r="M12" s="8">
        <v>19.554513277454475</v>
      </c>
      <c r="N12" s="44">
        <v>28346.586922426341</v>
      </c>
      <c r="O12" s="8">
        <f t="shared" ca="1" si="4"/>
        <v>28003.520467984694</v>
      </c>
      <c r="P12" s="8">
        <f t="shared" ca="1" si="0"/>
        <v>28003.520467984694</v>
      </c>
      <c r="Q12" s="8">
        <f t="shared" ca="1" si="0"/>
        <v>28003.520467984694</v>
      </c>
      <c r="R12" s="15"/>
      <c r="S12" s="8">
        <f t="shared" ca="1" si="1"/>
        <v>28003.520467984694</v>
      </c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</row>
    <row r="13" spans="1:49" ht="21">
      <c r="A13" s="1">
        <v>8</v>
      </c>
      <c r="B13" s="2">
        <f t="shared" ca="1" si="2"/>
        <v>66.787256895018615</v>
      </c>
      <c r="C13" s="2">
        <f t="shared" ca="1" si="2"/>
        <v>43.199897303316831</v>
      </c>
      <c r="D13" s="43">
        <f t="shared" ca="1" si="3"/>
        <v>81551.397102830495</v>
      </c>
      <c r="E13" s="20"/>
      <c r="F13" s="20"/>
      <c r="G13" s="20"/>
      <c r="H13" s="3"/>
      <c r="I13" s="7"/>
      <c r="J13" s="15"/>
      <c r="K13" s="24">
        <v>8</v>
      </c>
      <c r="L13" s="8">
        <v>65.48411727821815</v>
      </c>
      <c r="M13" s="8">
        <v>3.2330920595547763</v>
      </c>
      <c r="N13" s="44">
        <v>90813.271933923155</v>
      </c>
      <c r="O13" s="8">
        <f t="shared" ca="1" si="4"/>
        <v>81594.597000133814</v>
      </c>
      <c r="P13" s="8">
        <f t="shared" ca="1" si="0"/>
        <v>81594.597000133814</v>
      </c>
      <c r="Q13" s="8">
        <f t="shared" ca="1" si="0"/>
        <v>81594.597000133814</v>
      </c>
      <c r="R13" s="15"/>
      <c r="S13" s="8">
        <f t="shared" ca="1" si="1"/>
        <v>81594.597000133814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</row>
    <row r="14" spans="1:49" ht="21">
      <c r="A14" s="1">
        <v>9</v>
      </c>
      <c r="B14" s="2">
        <f t="shared" ca="1" si="2"/>
        <v>6.2227222000741822</v>
      </c>
      <c r="C14" s="2">
        <f t="shared" ca="1" si="2"/>
        <v>61.142678695191357</v>
      </c>
      <c r="D14" s="43">
        <f t="shared" ca="1" si="3"/>
        <v>26844.416793150951</v>
      </c>
      <c r="E14" s="20"/>
      <c r="F14" s="20"/>
      <c r="G14" s="20"/>
      <c r="H14" s="3"/>
      <c r="I14" s="7"/>
      <c r="J14" s="15"/>
      <c r="K14" s="24">
        <v>9</v>
      </c>
      <c r="L14" s="8">
        <v>30.931243598780096</v>
      </c>
      <c r="M14" s="8">
        <v>41.099346558109261</v>
      </c>
      <c r="N14" s="44">
        <v>19814.959119853338</v>
      </c>
      <c r="O14" s="8">
        <f t="shared" ca="1" si="4"/>
        <v>26905.559471846143</v>
      </c>
      <c r="P14" s="8">
        <f t="shared" ca="1" si="0"/>
        <v>26905.559471846143</v>
      </c>
      <c r="Q14" s="8">
        <f t="shared" ca="1" si="0"/>
        <v>26905.559471846143</v>
      </c>
      <c r="R14" s="15"/>
      <c r="S14" s="8">
        <f t="shared" ca="1" si="1"/>
        <v>26905.559471846143</v>
      </c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</row>
    <row r="15" spans="1:49" ht="21">
      <c r="A15" s="1">
        <v>10</v>
      </c>
      <c r="B15" s="2">
        <f t="shared" ca="1" si="2"/>
        <v>73.559552128292722</v>
      </c>
      <c r="C15" s="2">
        <f t="shared" ca="1" si="2"/>
        <v>24.643550398787202</v>
      </c>
      <c r="D15" s="43">
        <f t="shared" ca="1" si="3"/>
        <v>47762.618703480199</v>
      </c>
      <c r="E15" s="20"/>
      <c r="F15" s="20"/>
      <c r="G15" s="20"/>
      <c r="H15" s="3"/>
      <c r="I15" s="7"/>
      <c r="J15" s="15"/>
      <c r="K15" s="24">
        <v>10</v>
      </c>
      <c r="L15" s="8">
        <v>23.094922035954923</v>
      </c>
      <c r="M15" s="8">
        <v>78.931910143770608</v>
      </c>
      <c r="N15" s="44">
        <v>3995.0730328800701</v>
      </c>
      <c r="O15" s="8">
        <f t="shared" ca="1" si="4"/>
        <v>47787.262253878987</v>
      </c>
      <c r="P15" s="8">
        <f t="shared" ca="1" si="0"/>
        <v>47787.262253878987</v>
      </c>
      <c r="Q15" s="8">
        <f t="shared" ca="1" si="0"/>
        <v>47787.262253878987</v>
      </c>
      <c r="R15" s="15"/>
      <c r="S15" s="8">
        <f t="shared" ca="1" si="1"/>
        <v>47787.262253878987</v>
      </c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</row>
    <row r="16" spans="1:49" ht="21">
      <c r="A16" s="1">
        <v>11</v>
      </c>
      <c r="B16" s="2">
        <f t="shared" ca="1" si="2"/>
        <v>36.416283785045195</v>
      </c>
      <c r="C16" s="2">
        <f t="shared" ca="1" si="2"/>
        <v>77.481819824503859</v>
      </c>
      <c r="D16" s="43">
        <f t="shared" ca="1" si="3"/>
        <v>23444.056225706288</v>
      </c>
      <c r="I16" s="7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</row>
    <row r="17" spans="1:49" ht="21">
      <c r="A17" s="1">
        <v>12</v>
      </c>
      <c r="B17" s="2">
        <f t="shared" ca="1" si="2"/>
        <v>42.995742348592913</v>
      </c>
      <c r="C17" s="2">
        <f t="shared" ca="1" si="2"/>
        <v>29.093544025002657</v>
      </c>
      <c r="D17" s="43">
        <f t="shared" ca="1" si="3"/>
        <v>43395.153407401674</v>
      </c>
      <c r="I17" s="7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</row>
    <row r="18" spans="1:49" ht="21">
      <c r="A18" s="1">
        <v>13</v>
      </c>
      <c r="B18" s="2">
        <f t="shared" ca="1" si="2"/>
        <v>78.624784751951552</v>
      </c>
      <c r="C18" s="2">
        <f t="shared" ca="1" si="2"/>
        <v>23.042850252590377</v>
      </c>
      <c r="D18" s="43">
        <f t="shared" ca="1" si="3"/>
        <v>95104.873697923249</v>
      </c>
      <c r="I18" s="7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</row>
    <row r="19" spans="1:49" ht="21">
      <c r="A19" s="1">
        <v>14</v>
      </c>
      <c r="B19" s="2">
        <f t="shared" ca="1" si="2"/>
        <v>70.767961523821583</v>
      </c>
      <c r="C19" s="2">
        <f t="shared" ca="1" si="2"/>
        <v>10.774509797554277</v>
      </c>
      <c r="D19" s="43">
        <f t="shared" ca="1" si="3"/>
        <v>85296.262333720428</v>
      </c>
      <c r="E19" s="16"/>
      <c r="F19" s="16"/>
      <c r="G19" s="16"/>
      <c r="I19" s="7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</row>
    <row r="20" spans="1:49" ht="24">
      <c r="A20" s="1">
        <v>15</v>
      </c>
      <c r="B20" s="2">
        <f t="shared" ca="1" si="2"/>
        <v>75.996584590140586</v>
      </c>
      <c r="C20" s="2">
        <f t="shared" ca="1" si="2"/>
        <v>49.032201641846726</v>
      </c>
      <c r="D20" s="43">
        <f t="shared" ca="1" si="3"/>
        <v>42511.227561340573</v>
      </c>
      <c r="E20" s="18"/>
      <c r="F20" s="16"/>
      <c r="G20" s="16"/>
      <c r="I20" s="7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</row>
    <row r="21" spans="1:49" ht="21">
      <c r="A21" s="1">
        <v>16</v>
      </c>
      <c r="B21" s="2">
        <f t="shared" ca="1" si="2"/>
        <v>77.087966043386444</v>
      </c>
      <c r="C21" s="2">
        <f t="shared" ca="1" si="2"/>
        <v>33.26689861882975</v>
      </c>
      <c r="D21" s="43">
        <f t="shared" ca="1" si="3"/>
        <v>70977.749990891258</v>
      </c>
      <c r="E21" s="4"/>
      <c r="F21" s="4"/>
      <c r="G21" s="4"/>
      <c r="I21" s="7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</row>
    <row r="22" spans="1:49" ht="21">
      <c r="A22" s="1">
        <v>17</v>
      </c>
      <c r="B22" s="2">
        <f t="shared" ca="1" si="2"/>
        <v>36.152341869968161</v>
      </c>
      <c r="C22" s="2">
        <f t="shared" ca="1" si="2"/>
        <v>69.648214044325442</v>
      </c>
      <c r="D22" s="43">
        <f t="shared" ca="1" si="3"/>
        <v>83014.326231600295</v>
      </c>
      <c r="E22" s="4"/>
      <c r="F22" s="20"/>
      <c r="G22" s="20"/>
      <c r="I22" s="7"/>
      <c r="J22" s="15"/>
      <c r="K22" s="15"/>
      <c r="L22" s="15"/>
      <c r="M22" s="15"/>
      <c r="N22" s="15"/>
      <c r="O22" s="15"/>
      <c r="P22" s="15"/>
      <c r="Q22" s="15"/>
      <c r="R22" s="15"/>
      <c r="S22" s="16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</row>
    <row r="23" spans="1:49" ht="21">
      <c r="A23" s="1">
        <v>18</v>
      </c>
      <c r="B23" s="2">
        <f t="shared" ca="1" si="2"/>
        <v>53.59406102461115</v>
      </c>
      <c r="C23" s="2">
        <f t="shared" ca="1" si="2"/>
        <v>58.511027949293549</v>
      </c>
      <c r="D23" s="43">
        <f t="shared" ca="1" si="3"/>
        <v>85821.001668293786</v>
      </c>
      <c r="E23" s="4"/>
      <c r="F23" s="20"/>
      <c r="G23" s="20"/>
      <c r="I23" s="7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</row>
    <row r="24" spans="1:49" ht="21">
      <c r="A24" s="1">
        <v>19</v>
      </c>
      <c r="B24" s="2">
        <f t="shared" ca="1" si="2"/>
        <v>44.482545669044669</v>
      </c>
      <c r="C24" s="2">
        <f t="shared" ca="1" si="2"/>
        <v>63.308268709387711</v>
      </c>
      <c r="D24" s="43">
        <f t="shared" ca="1" si="3"/>
        <v>86314.013470253587</v>
      </c>
      <c r="E24" s="4"/>
      <c r="F24" s="20"/>
      <c r="G24" s="20"/>
      <c r="I24" s="7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</row>
    <row r="25" spans="1:49" ht="21">
      <c r="A25" s="1">
        <v>20</v>
      </c>
      <c r="B25" s="2">
        <f t="shared" ca="1" si="2"/>
        <v>68.377246340843087</v>
      </c>
      <c r="C25" s="2">
        <f t="shared" ca="1" si="2"/>
        <v>20.51403908676356</v>
      </c>
      <c r="D25" s="43">
        <f t="shared" ca="1" si="3"/>
        <v>16904.387735914261</v>
      </c>
      <c r="E25" s="16"/>
      <c r="F25" s="16"/>
      <c r="G25" s="16"/>
      <c r="I25" s="7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</row>
    <row r="26" spans="1:49" ht="21">
      <c r="A26" s="1">
        <v>21</v>
      </c>
      <c r="B26" s="2">
        <f t="shared" ca="1" si="2"/>
        <v>25.75225865045865</v>
      </c>
      <c r="C26" s="2">
        <f t="shared" ca="1" si="2"/>
        <v>14.360600285298926</v>
      </c>
      <c r="D26" s="43">
        <f t="shared" ca="1" si="3"/>
        <v>64436.963847074949</v>
      </c>
      <c r="E26" s="16"/>
      <c r="F26" s="16"/>
      <c r="G26" s="16"/>
      <c r="I26" s="7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</row>
    <row r="27" spans="1:49" ht="21">
      <c r="A27" s="1">
        <v>22</v>
      </c>
      <c r="B27" s="2">
        <f t="shared" ca="1" si="2"/>
        <v>18.603257947672276</v>
      </c>
      <c r="C27" s="2">
        <f t="shared" ca="1" si="2"/>
        <v>28.386403384228707</v>
      </c>
      <c r="D27" s="43">
        <f t="shared" ca="1" si="3"/>
        <v>81624.636201367248</v>
      </c>
      <c r="E27" s="16"/>
      <c r="F27" s="16"/>
      <c r="G27" s="16"/>
      <c r="I27" s="7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</row>
    <row r="28" spans="1:49" ht="21">
      <c r="A28" s="1">
        <v>23</v>
      </c>
      <c r="B28" s="2">
        <f t="shared" ca="1" si="2"/>
        <v>53.547389713396562</v>
      </c>
      <c r="C28" s="2">
        <f t="shared" ca="1" si="2"/>
        <v>17.702253876679237</v>
      </c>
      <c r="D28" s="43">
        <f t="shared" ca="1" si="3"/>
        <v>23571.577546191646</v>
      </c>
      <c r="E28" s="16"/>
      <c r="F28" s="16"/>
      <c r="G28" s="16"/>
      <c r="I28" s="7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</row>
    <row r="29" spans="1:49" ht="21">
      <c r="A29" s="1">
        <v>24</v>
      </c>
      <c r="B29" s="2">
        <f t="shared" ca="1" si="2"/>
        <v>27.263256591626963</v>
      </c>
      <c r="C29" s="2">
        <f t="shared" ca="1" si="2"/>
        <v>40.365253032159181</v>
      </c>
      <c r="D29" s="43">
        <f t="shared" ca="1" si="3"/>
        <v>79898.882673183121</v>
      </c>
      <c r="E29" s="16"/>
      <c r="F29" s="16"/>
      <c r="G29" s="16"/>
      <c r="I29" s="7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</row>
    <row r="30" spans="1:49" ht="21">
      <c r="A30" s="1">
        <v>25</v>
      </c>
      <c r="B30" s="2">
        <f t="shared" ca="1" si="2"/>
        <v>49.586819528395608</v>
      </c>
      <c r="C30" s="2">
        <f t="shared" ca="1" si="2"/>
        <v>23.284472290618723</v>
      </c>
      <c r="D30" s="43">
        <f t="shared" ca="1" si="3"/>
        <v>16377.670437143099</v>
      </c>
      <c r="E30" s="16"/>
      <c r="F30" s="16"/>
      <c r="G30" s="16"/>
      <c r="I30" s="7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</row>
    <row r="31" spans="1:49" ht="21">
      <c r="A31" s="1">
        <v>26</v>
      </c>
      <c r="B31" s="2">
        <f t="shared" ca="1" si="2"/>
        <v>28.135898706044689</v>
      </c>
      <c r="C31" s="2">
        <f t="shared" ca="1" si="2"/>
        <v>74.363798908597545</v>
      </c>
      <c r="D31" s="43">
        <f t="shared" ca="1" si="3"/>
        <v>49533.3972730889</v>
      </c>
      <c r="E31" s="19"/>
      <c r="F31" s="16"/>
      <c r="G31" s="16"/>
      <c r="I31" s="7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</row>
    <row r="32" spans="1:49" ht="21">
      <c r="A32" s="1">
        <v>27</v>
      </c>
      <c r="B32" s="2">
        <f t="shared" ca="1" si="2"/>
        <v>36.7320554146403</v>
      </c>
      <c r="C32" s="2">
        <f t="shared" ca="1" si="2"/>
        <v>5.6377494997703703</v>
      </c>
      <c r="D32" s="43">
        <f t="shared" ca="1" si="3"/>
        <v>3975.4430232086024</v>
      </c>
      <c r="E32" s="4"/>
      <c r="F32" s="21"/>
      <c r="G32" s="16"/>
      <c r="I32" s="7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</row>
    <row r="33" spans="1:49" ht="21">
      <c r="A33" s="1">
        <v>28</v>
      </c>
      <c r="B33" s="2">
        <f t="shared" ca="1" si="2"/>
        <v>78.054482905956789</v>
      </c>
      <c r="C33" s="2">
        <f t="shared" ca="1" si="2"/>
        <v>76.97703487971215</v>
      </c>
      <c r="D33" s="43">
        <f t="shared" ca="1" si="3"/>
        <v>86995.27682059849</v>
      </c>
      <c r="I33" s="7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</row>
    <row r="34" spans="1:49" ht="21">
      <c r="A34" s="1">
        <v>29</v>
      </c>
      <c r="B34" s="2">
        <f t="shared" ca="1" si="2"/>
        <v>13.557310995990859</v>
      </c>
      <c r="C34" s="2">
        <f t="shared" ca="1" si="2"/>
        <v>58.937736073982741</v>
      </c>
      <c r="D34" s="43">
        <f t="shared" ca="1" si="3"/>
        <v>39850.251733062571</v>
      </c>
      <c r="I34" s="7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</row>
    <row r="35" spans="1:49" ht="21">
      <c r="A35" s="1">
        <v>30</v>
      </c>
      <c r="B35" s="2">
        <f t="shared" ca="1" si="2"/>
        <v>2.623148550170713</v>
      </c>
      <c r="C35" s="2">
        <f t="shared" ca="1" si="2"/>
        <v>76.985519153477867</v>
      </c>
      <c r="D35" s="43">
        <f t="shared" ca="1" si="3"/>
        <v>26754.388629199089</v>
      </c>
      <c r="I35" s="7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</row>
    <row r="36" spans="1:49" ht="21">
      <c r="A36" s="1">
        <v>31</v>
      </c>
      <c r="B36" s="2">
        <f t="shared" ca="1" si="2"/>
        <v>8.5594655006908393</v>
      </c>
      <c r="C36" s="2">
        <f t="shared" ca="1" si="2"/>
        <v>2.2560690584036536</v>
      </c>
      <c r="D36" s="43">
        <f t="shared" ca="1" si="3"/>
        <v>93594.711917561741</v>
      </c>
      <c r="I36" s="7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</row>
    <row r="37" spans="1:49" ht="21">
      <c r="A37" s="1">
        <v>32</v>
      </c>
      <c r="B37" s="2">
        <f t="shared" ca="1" si="2"/>
        <v>34.337828871177365</v>
      </c>
      <c r="C37" s="2">
        <f t="shared" ca="1" si="2"/>
        <v>13.145471805109619</v>
      </c>
      <c r="D37" s="43">
        <f t="shared" ca="1" si="3"/>
        <v>6680.9999724081081</v>
      </c>
      <c r="I37" s="7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</row>
    <row r="38" spans="1:49" ht="21">
      <c r="A38" s="1">
        <v>33</v>
      </c>
      <c r="B38" s="2">
        <f t="shared" ca="1" si="2"/>
        <v>14.616663395204927</v>
      </c>
      <c r="C38" s="2">
        <f t="shared" ca="1" si="2"/>
        <v>72.471265910921758</v>
      </c>
      <c r="D38" s="43">
        <f t="shared" ca="1" si="3"/>
        <v>37905.859205179295</v>
      </c>
      <c r="I38" s="7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</row>
    <row r="39" spans="1:49" ht="21">
      <c r="A39" s="1">
        <v>34</v>
      </c>
      <c r="B39" s="2">
        <f t="shared" ref="B39:C55" ca="1" si="5">RAND()*80</f>
        <v>46.567955703116098</v>
      </c>
      <c r="C39" s="2">
        <f t="shared" ca="1" si="5"/>
        <v>67.588006143547958</v>
      </c>
      <c r="D39" s="43">
        <f t="shared" ca="1" si="3"/>
        <v>17596.203650289975</v>
      </c>
      <c r="I39" s="7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</row>
    <row r="40" spans="1:49" ht="21">
      <c r="A40" s="1">
        <v>35</v>
      </c>
      <c r="B40" s="2">
        <f t="shared" ca="1" si="5"/>
        <v>43.755588785464624</v>
      </c>
      <c r="C40" s="2">
        <f t="shared" ca="1" si="5"/>
        <v>18.625986486076521</v>
      </c>
      <c r="D40" s="43">
        <f t="shared" ca="1" si="3"/>
        <v>27099.390965938164</v>
      </c>
      <c r="I40" s="7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</row>
    <row r="41" spans="1:49" ht="21">
      <c r="A41" s="1">
        <v>36</v>
      </c>
      <c r="B41" s="2">
        <f t="shared" ca="1" si="5"/>
        <v>50.204270986135448</v>
      </c>
      <c r="C41" s="2">
        <f t="shared" ca="1" si="5"/>
        <v>34.757049700480806</v>
      </c>
      <c r="D41" s="43">
        <f t="shared" ca="1" si="3"/>
        <v>30592.109424632406</v>
      </c>
      <c r="I41" s="7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</row>
    <row r="42" spans="1:49" ht="21">
      <c r="A42" s="1">
        <v>37</v>
      </c>
      <c r="B42" s="2">
        <f t="shared" ca="1" si="5"/>
        <v>15.290329640531395</v>
      </c>
      <c r="C42" s="2">
        <f t="shared" ca="1" si="5"/>
        <v>7.2286485416203483</v>
      </c>
      <c r="D42" s="43">
        <f t="shared" ca="1" si="3"/>
        <v>81939.975819235944</v>
      </c>
      <c r="I42" s="7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</row>
    <row r="43" spans="1:49" ht="19">
      <c r="A43" s="1">
        <v>38</v>
      </c>
      <c r="B43" s="2">
        <f t="shared" ca="1" si="5"/>
        <v>2.3386912374950342</v>
      </c>
      <c r="C43" s="2">
        <f t="shared" ca="1" si="5"/>
        <v>12.927592050894816</v>
      </c>
      <c r="D43" s="43">
        <f t="shared" ca="1" si="3"/>
        <v>77439.357663265124</v>
      </c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</row>
    <row r="44" spans="1:49">
      <c r="A44" s="1">
        <v>39</v>
      </c>
      <c r="B44" s="2">
        <f t="shared" ca="1" si="5"/>
        <v>78.524742743150128</v>
      </c>
      <c r="C44" s="2">
        <f t="shared" ca="1" si="5"/>
        <v>55.889785829047497</v>
      </c>
      <c r="D44" s="43">
        <f t="shared" ca="1" si="3"/>
        <v>36573.724136621109</v>
      </c>
    </row>
    <row r="45" spans="1:49">
      <c r="A45" s="1">
        <v>40</v>
      </c>
      <c r="B45" s="2">
        <f t="shared" ca="1" si="5"/>
        <v>71.464848345376026</v>
      </c>
      <c r="C45" s="2">
        <f t="shared" ca="1" si="5"/>
        <v>6.8419796996520876</v>
      </c>
      <c r="D45" s="43">
        <f t="shared" ca="1" si="3"/>
        <v>83081.95427570348</v>
      </c>
    </row>
    <row r="46" spans="1:49">
      <c r="A46" s="1">
        <v>41</v>
      </c>
      <c r="B46" s="2">
        <f t="shared" ca="1" si="5"/>
        <v>47.123403395792863</v>
      </c>
      <c r="C46" s="2">
        <f t="shared" ca="1" si="5"/>
        <v>55.33237154933169</v>
      </c>
      <c r="D46" s="43">
        <f t="shared" ca="1" si="3"/>
        <v>41010.894021890912</v>
      </c>
    </row>
    <row r="47" spans="1:49">
      <c r="A47" s="1">
        <v>42</v>
      </c>
      <c r="B47" s="2">
        <f t="shared" ca="1" si="5"/>
        <v>53.706043428377804</v>
      </c>
      <c r="C47" s="2">
        <f t="shared" ca="1" si="5"/>
        <v>0.333399024174037</v>
      </c>
      <c r="D47" s="43">
        <f t="shared" ca="1" si="3"/>
        <v>95121.876343898126</v>
      </c>
    </row>
    <row r="48" spans="1:49">
      <c r="A48" s="1">
        <v>43</v>
      </c>
      <c r="B48" s="2">
        <f t="shared" ca="1" si="5"/>
        <v>4.0697544895679449</v>
      </c>
      <c r="C48" s="2">
        <f t="shared" ca="1" si="5"/>
        <v>52.776308637878572</v>
      </c>
      <c r="D48" s="43">
        <f t="shared" ca="1" si="3"/>
        <v>51333.230033841362</v>
      </c>
    </row>
    <row r="49" spans="1:4">
      <c r="A49" s="1">
        <v>44</v>
      </c>
      <c r="B49" s="2">
        <f t="shared" ca="1" si="5"/>
        <v>14.143233140526039</v>
      </c>
      <c r="C49" s="2">
        <f t="shared" ca="1" si="5"/>
        <v>14.723151773582197</v>
      </c>
      <c r="D49" s="43">
        <f t="shared" ca="1" si="3"/>
        <v>87743.818442767937</v>
      </c>
    </row>
    <row r="50" spans="1:4">
      <c r="A50" s="1">
        <v>45</v>
      </c>
      <c r="B50" s="2">
        <f t="shared" ca="1" si="5"/>
        <v>46.487348466574979</v>
      </c>
      <c r="C50" s="2">
        <f t="shared" ca="1" si="5"/>
        <v>63.989693042915206</v>
      </c>
      <c r="D50" s="43">
        <f t="shared" ca="1" si="3"/>
        <v>74691.003382374372</v>
      </c>
    </row>
    <row r="51" spans="1:4">
      <c r="A51" s="1">
        <v>46</v>
      </c>
      <c r="B51" s="2">
        <f t="shared" ca="1" si="5"/>
        <v>5.9425280697688354</v>
      </c>
      <c r="C51" s="2">
        <f t="shared" ca="1" si="5"/>
        <v>1.3608848036581467</v>
      </c>
      <c r="D51" s="43">
        <f t="shared" ca="1" si="3"/>
        <v>99404.598049742781</v>
      </c>
    </row>
    <row r="52" spans="1:4">
      <c r="A52" s="1">
        <v>47</v>
      </c>
      <c r="B52" s="2">
        <f t="shared" ca="1" si="5"/>
        <v>68.084592043845575</v>
      </c>
      <c r="C52" s="2">
        <f t="shared" ca="1" si="5"/>
        <v>74.289945946710858</v>
      </c>
      <c r="D52" s="43">
        <f t="shared" ca="1" si="3"/>
        <v>72807.391989552372</v>
      </c>
    </row>
    <row r="53" spans="1:4">
      <c r="A53" s="1">
        <v>48</v>
      </c>
      <c r="B53" s="2">
        <f t="shared" ca="1" si="5"/>
        <v>53.388026641334328</v>
      </c>
      <c r="C53" s="2">
        <f t="shared" ca="1" si="5"/>
        <v>55.787403691750654</v>
      </c>
      <c r="D53" s="43">
        <f t="shared" ca="1" si="3"/>
        <v>99401.923203440019</v>
      </c>
    </row>
    <row r="54" spans="1:4">
      <c r="A54" s="1">
        <v>49</v>
      </c>
      <c r="B54" s="2">
        <f t="shared" ca="1" si="5"/>
        <v>3.7401104818441411</v>
      </c>
      <c r="C54" s="2">
        <f t="shared" ca="1" si="5"/>
        <v>13.26328427996172</v>
      </c>
      <c r="D54" s="43">
        <f t="shared" ca="1" si="3"/>
        <v>96813.338873810731</v>
      </c>
    </row>
    <row r="55" spans="1:4">
      <c r="A55" s="1">
        <v>50</v>
      </c>
      <c r="B55" s="2">
        <f t="shared" ca="1" si="5"/>
        <v>57.953136443623798</v>
      </c>
      <c r="C55" s="2">
        <f t="shared" ca="1" si="5"/>
        <v>32.254221115606626</v>
      </c>
      <c r="D55" s="43">
        <f t="shared" ca="1" si="3"/>
        <v>9460.1327309536737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Z59"/>
  <sheetViews>
    <sheetView zoomScale="90" zoomScaleNormal="90" workbookViewId="0">
      <selection activeCell="E43" sqref="E43"/>
    </sheetView>
  </sheetViews>
  <sheetFormatPr baseColWidth="10" defaultColWidth="11" defaultRowHeight="16"/>
  <cols>
    <col min="1" max="1" width="20.33203125" customWidth="1"/>
    <col min="2" max="2" width="19.1640625" customWidth="1"/>
    <col min="3" max="3" width="16.83203125" customWidth="1"/>
    <col min="4" max="4" width="16" customWidth="1"/>
    <col min="5" max="5" width="20.33203125" customWidth="1"/>
    <col min="6" max="15" width="19.33203125" customWidth="1"/>
    <col min="16" max="16" width="22" customWidth="1"/>
    <col min="17" max="19" width="19.33203125" customWidth="1"/>
    <col min="25" max="25" width="15.6640625" customWidth="1"/>
    <col min="26" max="26" width="19.83203125" customWidth="1"/>
  </cols>
  <sheetData>
    <row r="1" spans="1:26" ht="22" thickBot="1">
      <c r="A1" s="27" t="s">
        <v>20</v>
      </c>
      <c r="B1" s="5" t="s">
        <v>21</v>
      </c>
    </row>
    <row r="2" spans="1:26" ht="22" thickBot="1">
      <c r="A2" s="27" t="s">
        <v>22</v>
      </c>
      <c r="B2" s="5">
        <v>10</v>
      </c>
      <c r="E2" s="28" t="s">
        <v>24</v>
      </c>
      <c r="F2" s="9">
        <v>0</v>
      </c>
      <c r="G2" s="9">
        <v>22.220010798555656</v>
      </c>
      <c r="H2" s="9">
        <v>23.86362492071758</v>
      </c>
      <c r="I2" s="9">
        <v>45.919824894083725</v>
      </c>
      <c r="J2" s="9">
        <v>115.0168316425675</v>
      </c>
      <c r="K2" s="9">
        <v>45.756283622897662</v>
      </c>
      <c r="L2" s="9">
        <v>22.18445284301135</v>
      </c>
      <c r="M2" s="9">
        <v>9.5090503607563885</v>
      </c>
      <c r="N2" s="9">
        <v>64.280722034710422</v>
      </c>
      <c r="O2" s="9">
        <v>67.509752531364626</v>
      </c>
      <c r="Q2" s="34" t="s">
        <v>38</v>
      </c>
      <c r="R2" s="35">
        <f>SUM(P10:P59)</f>
        <v>544.80173398543718</v>
      </c>
    </row>
    <row r="3" spans="1:26" ht="22" thickBot="1">
      <c r="A3" s="27" t="s">
        <v>43</v>
      </c>
      <c r="B3" s="42">
        <v>100000</v>
      </c>
      <c r="E3" s="28" t="s">
        <v>25</v>
      </c>
      <c r="F3" s="9">
        <v>36.058481281442752</v>
      </c>
      <c r="G3" s="9">
        <v>7.6615826814989445</v>
      </c>
      <c r="H3" s="9">
        <v>19.958756935597584</v>
      </c>
      <c r="I3" s="9">
        <v>12.231356149517355</v>
      </c>
      <c r="J3" s="9">
        <v>89.33589546734369</v>
      </c>
      <c r="K3" s="9">
        <v>45.111140003860967</v>
      </c>
      <c r="L3" s="9">
        <v>56.871958883561994</v>
      </c>
      <c r="M3" s="9">
        <v>3.6043904976823296</v>
      </c>
      <c r="N3" s="9">
        <v>54.712200179537831</v>
      </c>
      <c r="O3" s="9">
        <v>13.299974568524528</v>
      </c>
      <c r="Q3" s="36" t="s">
        <v>39</v>
      </c>
      <c r="R3" s="37">
        <v>544.79999999999995</v>
      </c>
    </row>
    <row r="6" spans="1:26" ht="24">
      <c r="Q6" s="39" t="s">
        <v>40</v>
      </c>
      <c r="R6" s="40"/>
      <c r="S6" s="40"/>
      <c r="T6" s="40"/>
      <c r="U6" s="40"/>
      <c r="V6" s="40"/>
    </row>
    <row r="8" spans="1:26">
      <c r="B8" s="23" t="s">
        <v>26</v>
      </c>
      <c r="C8" s="22"/>
      <c r="D8" s="22"/>
    </row>
    <row r="9" spans="1:26" ht="66">
      <c r="B9" s="29" t="s">
        <v>0</v>
      </c>
      <c r="C9" s="29" t="s">
        <v>4</v>
      </c>
      <c r="D9" s="29" t="s">
        <v>3</v>
      </c>
      <c r="E9" s="29" t="s">
        <v>23</v>
      </c>
      <c r="F9" s="29" t="s">
        <v>5</v>
      </c>
      <c r="G9" s="29" t="s">
        <v>6</v>
      </c>
      <c r="H9" s="29" t="s">
        <v>7</v>
      </c>
      <c r="I9" s="29" t="s">
        <v>13</v>
      </c>
      <c r="J9" s="29" t="s">
        <v>14</v>
      </c>
      <c r="K9" s="29" t="s">
        <v>15</v>
      </c>
      <c r="L9" s="29" t="s">
        <v>16</v>
      </c>
      <c r="M9" s="29" t="s">
        <v>17</v>
      </c>
      <c r="N9" s="29" t="s">
        <v>18</v>
      </c>
      <c r="O9" s="29" t="s">
        <v>19</v>
      </c>
      <c r="P9" s="29" t="s">
        <v>29</v>
      </c>
      <c r="Q9" s="29" t="s">
        <v>30</v>
      </c>
      <c r="R9" s="29" t="s">
        <v>27</v>
      </c>
      <c r="S9" s="29" t="s">
        <v>28</v>
      </c>
    </row>
    <row r="10" spans="1:26" ht="21">
      <c r="B10" s="24">
        <v>1</v>
      </c>
      <c r="C10" s="8">
        <v>46.768460207597712</v>
      </c>
      <c r="D10" s="8">
        <v>13.596596659914573</v>
      </c>
      <c r="E10" s="44">
        <v>9987.3854625139538</v>
      </c>
      <c r="F10" s="8">
        <f>ABS($C10-F$2)+ABS($D10-F$3)</f>
        <v>69.230344829125897</v>
      </c>
      <c r="G10" s="8">
        <f t="shared" ref="G10:O25" si="0">ABS($C10-G$2)+ABS($D10-G$3)</f>
        <v>30.483463387457686</v>
      </c>
      <c r="H10" s="8">
        <f t="shared" si="0"/>
        <v>29.266995562563146</v>
      </c>
      <c r="I10" s="8">
        <f t="shared" si="0"/>
        <v>2.2138758239112057</v>
      </c>
      <c r="J10" s="8">
        <f t="shared" si="0"/>
        <v>143.98767024239891</v>
      </c>
      <c r="K10" s="8">
        <f t="shared" si="0"/>
        <v>32.526719928646443</v>
      </c>
      <c r="L10" s="8">
        <f t="shared" si="0"/>
        <v>67.85936958823379</v>
      </c>
      <c r="M10" s="8">
        <f t="shared" si="0"/>
        <v>47.251616009073565</v>
      </c>
      <c r="N10" s="8">
        <f t="shared" si="0"/>
        <v>58.627865346735966</v>
      </c>
      <c r="O10" s="8">
        <f t="shared" si="0"/>
        <v>21.037914415156958</v>
      </c>
      <c r="P10" s="8">
        <f>MIN(F10:O10)</f>
        <v>2.2138758239112057</v>
      </c>
      <c r="Q10" s="8">
        <f>SMALL(F10:O10,2)</f>
        <v>21.037914415156958</v>
      </c>
      <c r="R10" s="8">
        <f>E10*MIN(F10:O10)</f>
        <v>22110.831219541877</v>
      </c>
      <c r="S10" s="8">
        <f>E10*SMALL(F10:O10,2)</f>
        <v>210113.76059155134</v>
      </c>
      <c r="X10" s="30" t="s">
        <v>9</v>
      </c>
      <c r="Y10" s="31" t="s">
        <v>1</v>
      </c>
      <c r="Z10" s="31" t="s">
        <v>2</v>
      </c>
    </row>
    <row r="11" spans="1:26" ht="19">
      <c r="B11" s="24">
        <v>2</v>
      </c>
      <c r="C11" s="8">
        <v>22.627124740284088</v>
      </c>
      <c r="D11" s="8">
        <v>72.400365569287942</v>
      </c>
      <c r="E11" s="44">
        <v>89784.690226806182</v>
      </c>
      <c r="F11" s="8">
        <f t="shared" ref="F11:O42" si="1">ABS($C11-F$2)+ABS($D11-F$3)</f>
        <v>58.969009028129278</v>
      </c>
      <c r="G11" s="8">
        <f t="shared" si="0"/>
        <v>65.145896829517426</v>
      </c>
      <c r="H11" s="8">
        <f t="shared" si="0"/>
        <v>53.678108814123846</v>
      </c>
      <c r="I11" s="8">
        <f t="shared" si="0"/>
        <v>83.461709573570232</v>
      </c>
      <c r="J11" s="8">
        <f t="shared" si="0"/>
        <v>109.32523680033916</v>
      </c>
      <c r="K11" s="8">
        <f t="shared" si="0"/>
        <v>50.418384448040548</v>
      </c>
      <c r="L11" s="8">
        <f t="shared" si="0"/>
        <v>15.971078582998686</v>
      </c>
      <c r="M11" s="8">
        <f t="shared" si="0"/>
        <v>81.914049451133309</v>
      </c>
      <c r="N11" s="8">
        <f t="shared" si="0"/>
        <v>59.341762684176445</v>
      </c>
      <c r="O11" s="8">
        <f t="shared" si="0"/>
        <v>103.98301879184396</v>
      </c>
      <c r="P11" s="8">
        <f t="shared" ref="P11:P59" si="2">MIN(F11:O11)</f>
        <v>15.971078582998686</v>
      </c>
      <c r="Q11" s="8">
        <f t="shared" ref="Q11:Q59" si="3">SMALL(F11:O11,2)</f>
        <v>50.418384448040548</v>
      </c>
      <c r="R11" s="8">
        <f t="shared" ref="R11:R59" si="4">E11*MIN(F11:O11)</f>
        <v>1433958.3431625157</v>
      </c>
      <c r="S11" s="8">
        <f t="shared" ref="S11:S59" si="5">E11*SMALL(F11:O11,2)</f>
        <v>4526799.0294033429</v>
      </c>
      <c r="X11" s="30" t="s">
        <v>10</v>
      </c>
      <c r="Y11" s="32">
        <f>F2</f>
        <v>0</v>
      </c>
      <c r="Z11" s="32">
        <f>F3</f>
        <v>36.058481281442752</v>
      </c>
    </row>
    <row r="12" spans="1:26" ht="19">
      <c r="B12" s="24">
        <v>3</v>
      </c>
      <c r="C12" s="8">
        <v>32.581266223639631</v>
      </c>
      <c r="D12" s="8">
        <v>21.73230260475508</v>
      </c>
      <c r="E12" s="44">
        <v>64736.498682516241</v>
      </c>
      <c r="F12" s="8">
        <f t="shared" si="1"/>
        <v>46.907444900327306</v>
      </c>
      <c r="G12" s="8">
        <f t="shared" si="0"/>
        <v>24.43197534834011</v>
      </c>
      <c r="H12" s="8">
        <f t="shared" si="0"/>
        <v>10.491186972079547</v>
      </c>
      <c r="I12" s="8">
        <f t="shared" si="0"/>
        <v>22.839505125681818</v>
      </c>
      <c r="J12" s="8">
        <f t="shared" si="0"/>
        <v>150.03915828151648</v>
      </c>
      <c r="K12" s="8">
        <f t="shared" si="0"/>
        <v>36.553854798363915</v>
      </c>
      <c r="L12" s="8">
        <f t="shared" si="0"/>
        <v>45.536469659435191</v>
      </c>
      <c r="M12" s="8">
        <f t="shared" si="0"/>
        <v>41.200127969955993</v>
      </c>
      <c r="N12" s="8">
        <f t="shared" si="0"/>
        <v>64.679353385853545</v>
      </c>
      <c r="O12" s="8">
        <f t="shared" si="0"/>
        <v>43.360814343955546</v>
      </c>
      <c r="P12" s="8">
        <f t="shared" si="2"/>
        <v>10.491186972079547</v>
      </c>
      <c r="Q12" s="8">
        <f t="shared" si="3"/>
        <v>22.839505125681818</v>
      </c>
      <c r="R12" s="8">
        <f t="shared" si="4"/>
        <v>679162.71159605915</v>
      </c>
      <c r="S12" s="8">
        <f t="shared" si="5"/>
        <v>1478549.593478024</v>
      </c>
      <c r="X12" s="30" t="s">
        <v>11</v>
      </c>
      <c r="Y12" s="32">
        <f>G2</f>
        <v>22.220010798555656</v>
      </c>
      <c r="Z12" s="32">
        <f>G3</f>
        <v>7.6615826814989445</v>
      </c>
    </row>
    <row r="13" spans="1:26" ht="19">
      <c r="B13" s="24">
        <v>4</v>
      </c>
      <c r="C13" s="8">
        <v>23.736458710391013</v>
      </c>
      <c r="D13" s="8">
        <v>19.26157774929651</v>
      </c>
      <c r="E13" s="44">
        <v>32004.992659567986</v>
      </c>
      <c r="F13" s="8">
        <f t="shared" si="1"/>
        <v>40.533362242537251</v>
      </c>
      <c r="G13" s="8">
        <f t="shared" si="0"/>
        <v>13.116442979632922</v>
      </c>
      <c r="H13" s="8">
        <f t="shared" si="0"/>
        <v>0.82434539662764195</v>
      </c>
      <c r="I13" s="8">
        <f t="shared" si="0"/>
        <v>29.213587783471866</v>
      </c>
      <c r="J13" s="8">
        <f t="shared" si="0"/>
        <v>161.35469065022366</v>
      </c>
      <c r="K13" s="8">
        <f t="shared" si="0"/>
        <v>47.86938716707111</v>
      </c>
      <c r="L13" s="8">
        <f t="shared" si="0"/>
        <v>39.162387001645143</v>
      </c>
      <c r="M13" s="8">
        <f t="shared" si="0"/>
        <v>29.884595601248805</v>
      </c>
      <c r="N13" s="8">
        <f t="shared" si="0"/>
        <v>75.994885754560727</v>
      </c>
      <c r="O13" s="8">
        <f t="shared" si="0"/>
        <v>49.734897001745594</v>
      </c>
      <c r="P13" s="8">
        <f t="shared" si="2"/>
        <v>0.82434539662764195</v>
      </c>
      <c r="Q13" s="8">
        <f t="shared" si="3"/>
        <v>13.116442979632922</v>
      </c>
      <c r="R13" s="8">
        <f t="shared" si="4"/>
        <v>26383.168368016341</v>
      </c>
      <c r="S13" s="8">
        <f t="shared" si="5"/>
        <v>419791.66128279368</v>
      </c>
      <c r="X13" s="30" t="s">
        <v>12</v>
      </c>
      <c r="Y13" s="32">
        <f>H2</f>
        <v>23.86362492071758</v>
      </c>
      <c r="Z13" s="32">
        <f>H3</f>
        <v>19.958756935597584</v>
      </c>
    </row>
    <row r="14" spans="1:26" ht="19">
      <c r="B14" s="24">
        <v>5</v>
      </c>
      <c r="C14" s="8">
        <v>74.161245556319628</v>
      </c>
      <c r="D14" s="8">
        <v>61.420821764557616</v>
      </c>
      <c r="E14" s="44">
        <v>74922.568319450307</v>
      </c>
      <c r="F14" s="8">
        <f t="shared" si="1"/>
        <v>99.523586039434491</v>
      </c>
      <c r="G14" s="8">
        <f t="shared" si="0"/>
        <v>105.70047384082264</v>
      </c>
      <c r="H14" s="8">
        <f t="shared" si="0"/>
        <v>91.759685464562068</v>
      </c>
      <c r="I14" s="8">
        <f t="shared" si="0"/>
        <v>77.430886277276159</v>
      </c>
      <c r="J14" s="8">
        <f t="shared" si="0"/>
        <v>68.770659789033942</v>
      </c>
      <c r="K14" s="8">
        <f t="shared" si="0"/>
        <v>44.714643694118614</v>
      </c>
      <c r="L14" s="8">
        <f t="shared" si="0"/>
        <v>56.525655594303899</v>
      </c>
      <c r="M14" s="8">
        <f t="shared" si="0"/>
        <v>122.46862646243852</v>
      </c>
      <c r="N14" s="8">
        <f t="shared" si="0"/>
        <v>16.58914510662899</v>
      </c>
      <c r="O14" s="8">
        <f t="shared" si="0"/>
        <v>54.772340220988092</v>
      </c>
      <c r="P14" s="8">
        <f t="shared" si="2"/>
        <v>16.58914510662899</v>
      </c>
      <c r="Q14" s="8">
        <f t="shared" si="3"/>
        <v>44.714643694118614</v>
      </c>
      <c r="R14" s="8">
        <f t="shared" si="4"/>
        <v>1242901.3576126853</v>
      </c>
      <c r="S14" s="8">
        <f t="shared" si="5"/>
        <v>3350135.9470524797</v>
      </c>
      <c r="X14" s="30" t="s">
        <v>31</v>
      </c>
      <c r="Y14" s="32">
        <f>I2</f>
        <v>45.919824894083725</v>
      </c>
      <c r="Z14" s="32">
        <f>I3</f>
        <v>12.231356149517355</v>
      </c>
    </row>
    <row r="15" spans="1:26" ht="19">
      <c r="B15" s="24">
        <v>6</v>
      </c>
      <c r="C15" s="8">
        <v>69.853274074740995</v>
      </c>
      <c r="D15" s="8">
        <v>28.035856841471485</v>
      </c>
      <c r="E15" s="44">
        <v>90976.893849262939</v>
      </c>
      <c r="F15" s="8">
        <f t="shared" si="1"/>
        <v>77.875898514712262</v>
      </c>
      <c r="G15" s="8">
        <f t="shared" si="0"/>
        <v>68.007537436157875</v>
      </c>
      <c r="H15" s="8">
        <f t="shared" si="0"/>
        <v>54.066749059897312</v>
      </c>
      <c r="I15" s="8">
        <f t="shared" si="0"/>
        <v>39.737949872611402</v>
      </c>
      <c r="J15" s="8">
        <f t="shared" si="0"/>
        <v>106.46359619369871</v>
      </c>
      <c r="K15" s="8">
        <f t="shared" si="0"/>
        <v>41.172273614232815</v>
      </c>
      <c r="L15" s="8">
        <f t="shared" si="0"/>
        <v>76.504923273820154</v>
      </c>
      <c r="M15" s="8">
        <f t="shared" si="0"/>
        <v>84.775690057773758</v>
      </c>
      <c r="N15" s="8">
        <f t="shared" si="0"/>
        <v>32.248895378096918</v>
      </c>
      <c r="O15" s="8">
        <f t="shared" si="0"/>
        <v>17.079403816323328</v>
      </c>
      <c r="P15" s="8">
        <f t="shared" si="2"/>
        <v>17.079403816323328</v>
      </c>
      <c r="Q15" s="8">
        <f t="shared" si="3"/>
        <v>32.248895378096918</v>
      </c>
      <c r="R15" s="8">
        <f t="shared" si="4"/>
        <v>1553831.1080063437</v>
      </c>
      <c r="S15" s="8">
        <f t="shared" si="5"/>
        <v>2933904.3315691096</v>
      </c>
      <c r="X15" s="30" t="s">
        <v>32</v>
      </c>
      <c r="Y15" s="32">
        <f>J2</f>
        <v>115.0168316425675</v>
      </c>
      <c r="Z15" s="32">
        <f>J3</f>
        <v>89.33589546734369</v>
      </c>
    </row>
    <row r="16" spans="1:26" ht="19">
      <c r="B16" s="24">
        <v>7</v>
      </c>
      <c r="C16" s="8">
        <v>30.406864606319051</v>
      </c>
      <c r="D16" s="8">
        <v>19.554513277454475</v>
      </c>
      <c r="E16" s="44">
        <v>28346.586922426341</v>
      </c>
      <c r="F16" s="8">
        <f t="shared" si="1"/>
        <v>46.910832610307324</v>
      </c>
      <c r="G16" s="8">
        <f t="shared" si="0"/>
        <v>20.079784403718925</v>
      </c>
      <c r="H16" s="8">
        <f t="shared" si="0"/>
        <v>6.9474833437445795</v>
      </c>
      <c r="I16" s="8">
        <f t="shared" si="0"/>
        <v>22.836117415701793</v>
      </c>
      <c r="J16" s="8">
        <f t="shared" si="0"/>
        <v>154.39134922613766</v>
      </c>
      <c r="K16" s="8">
        <f t="shared" si="0"/>
        <v>40.9060457429851</v>
      </c>
      <c r="L16" s="8">
        <f t="shared" si="0"/>
        <v>45.539857369415216</v>
      </c>
      <c r="M16" s="8">
        <f t="shared" si="0"/>
        <v>36.847937025334808</v>
      </c>
      <c r="N16" s="8">
        <f t="shared" si="0"/>
        <v>69.03154433047473</v>
      </c>
      <c r="O16" s="8">
        <f t="shared" si="0"/>
        <v>43.357426633975528</v>
      </c>
      <c r="P16" s="8">
        <f t="shared" si="2"/>
        <v>6.9474833437445795</v>
      </c>
      <c r="Q16" s="8">
        <f t="shared" si="3"/>
        <v>20.079784403718925</v>
      </c>
      <c r="R16" s="8">
        <f t="shared" si="4"/>
        <v>196937.44049556492</v>
      </c>
      <c r="S16" s="8">
        <f t="shared" si="5"/>
        <v>569193.35398359923</v>
      </c>
      <c r="X16" s="30" t="s">
        <v>33</v>
      </c>
      <c r="Y16" s="32">
        <f>K2</f>
        <v>45.756283622897662</v>
      </c>
      <c r="Z16" s="32">
        <f>K3</f>
        <v>45.111140003860967</v>
      </c>
    </row>
    <row r="17" spans="2:26" ht="19">
      <c r="B17" s="24">
        <v>8</v>
      </c>
      <c r="C17" s="8">
        <v>65.48411727821815</v>
      </c>
      <c r="D17" s="8">
        <v>3.2330920595547763</v>
      </c>
      <c r="E17" s="44">
        <v>90813.271933923155</v>
      </c>
      <c r="F17" s="8">
        <f t="shared" si="1"/>
        <v>98.309506500106124</v>
      </c>
      <c r="G17" s="8">
        <f t="shared" si="0"/>
        <v>47.692597101606665</v>
      </c>
      <c r="H17" s="8">
        <f t="shared" si="0"/>
        <v>58.346157233543373</v>
      </c>
      <c r="I17" s="8">
        <f t="shared" si="0"/>
        <v>28.562556474097004</v>
      </c>
      <c r="J17" s="8">
        <f t="shared" si="0"/>
        <v>135.63551777213826</v>
      </c>
      <c r="K17" s="8">
        <f t="shared" si="0"/>
        <v>61.605881599626677</v>
      </c>
      <c r="L17" s="8">
        <f t="shared" si="0"/>
        <v>96.938531259214017</v>
      </c>
      <c r="M17" s="8">
        <f t="shared" si="0"/>
        <v>56.346365355589313</v>
      </c>
      <c r="N17" s="8">
        <f t="shared" si="0"/>
        <v>52.682503363490781</v>
      </c>
      <c r="O17" s="8">
        <f t="shared" si="0"/>
        <v>12.092517762116227</v>
      </c>
      <c r="P17" s="8">
        <f t="shared" si="2"/>
        <v>12.092517762116227</v>
      </c>
      <c r="Q17" s="8">
        <f t="shared" si="3"/>
        <v>28.562556474097004</v>
      </c>
      <c r="R17" s="8">
        <f t="shared" si="4"/>
        <v>1098161.1038968568</v>
      </c>
      <c r="S17" s="8">
        <f t="shared" si="5"/>
        <v>2593859.2082102085</v>
      </c>
      <c r="X17" s="30" t="s">
        <v>34</v>
      </c>
      <c r="Y17" s="32">
        <f>L2</f>
        <v>22.18445284301135</v>
      </c>
      <c r="Z17" s="32">
        <f>L3</f>
        <v>56.871958883561994</v>
      </c>
    </row>
    <row r="18" spans="2:26" ht="19">
      <c r="B18" s="24">
        <v>9</v>
      </c>
      <c r="C18" s="8">
        <v>30.931243598780096</v>
      </c>
      <c r="D18" s="8">
        <v>41.099346558109261</v>
      </c>
      <c r="E18" s="44">
        <v>19814.959119853338</v>
      </c>
      <c r="F18" s="8">
        <f t="shared" si="1"/>
        <v>35.972108875446608</v>
      </c>
      <c r="G18" s="8">
        <f t="shared" si="0"/>
        <v>42.148996676834756</v>
      </c>
      <c r="H18" s="8">
        <f t="shared" si="0"/>
        <v>28.208208300574192</v>
      </c>
      <c r="I18" s="8">
        <f t="shared" si="0"/>
        <v>43.85657170389554</v>
      </c>
      <c r="J18" s="8">
        <f t="shared" si="0"/>
        <v>132.32213695302181</v>
      </c>
      <c r="K18" s="8">
        <f t="shared" si="0"/>
        <v>18.836833469869273</v>
      </c>
      <c r="L18" s="8">
        <f t="shared" si="0"/>
        <v>24.51940308122148</v>
      </c>
      <c r="M18" s="8">
        <f t="shared" si="0"/>
        <v>58.917149298450639</v>
      </c>
      <c r="N18" s="8">
        <f t="shared" si="0"/>
        <v>46.962332057358893</v>
      </c>
      <c r="O18" s="8">
        <f t="shared" si="0"/>
        <v>64.377880922169254</v>
      </c>
      <c r="P18" s="8">
        <f t="shared" si="2"/>
        <v>18.836833469869273</v>
      </c>
      <c r="Q18" s="8">
        <f t="shared" si="3"/>
        <v>24.51940308122148</v>
      </c>
      <c r="R18" s="8">
        <f t="shared" si="4"/>
        <v>373251.08515294472</v>
      </c>
      <c r="S18" s="8">
        <f t="shared" si="5"/>
        <v>485850.9696976096</v>
      </c>
      <c r="X18" s="30" t="s">
        <v>35</v>
      </c>
      <c r="Y18" s="32">
        <f>M2</f>
        <v>9.5090503607563885</v>
      </c>
      <c r="Z18" s="32">
        <f>M3</f>
        <v>3.6043904976823296</v>
      </c>
    </row>
    <row r="19" spans="2:26" ht="19">
      <c r="B19" s="24">
        <v>10</v>
      </c>
      <c r="C19" s="8">
        <v>23.094922035954923</v>
      </c>
      <c r="D19" s="8">
        <v>78.931910143770608</v>
      </c>
      <c r="E19" s="44">
        <v>3995.0730328800701</v>
      </c>
      <c r="F19" s="8">
        <f t="shared" si="1"/>
        <v>65.968350898282779</v>
      </c>
      <c r="G19" s="8">
        <f t="shared" si="0"/>
        <v>72.145238699670927</v>
      </c>
      <c r="H19" s="8">
        <f t="shared" si="0"/>
        <v>59.741856092935677</v>
      </c>
      <c r="I19" s="8">
        <f t="shared" si="0"/>
        <v>89.525456852382064</v>
      </c>
      <c r="J19" s="8">
        <f t="shared" si="0"/>
        <v>102.32589493018565</v>
      </c>
      <c r="K19" s="8">
        <f t="shared" si="0"/>
        <v>56.48213172685238</v>
      </c>
      <c r="L19" s="8">
        <f t="shared" si="0"/>
        <v>22.970420453152187</v>
      </c>
      <c r="M19" s="8">
        <f t="shared" si="0"/>
        <v>88.913391321286809</v>
      </c>
      <c r="N19" s="8">
        <f t="shared" si="0"/>
        <v>65.405509962988276</v>
      </c>
      <c r="O19" s="8">
        <f t="shared" si="0"/>
        <v>110.04676607065578</v>
      </c>
      <c r="P19" s="8">
        <f t="shared" si="2"/>
        <v>22.970420453152187</v>
      </c>
      <c r="Q19" s="8">
        <f t="shared" si="3"/>
        <v>56.48213172685238</v>
      </c>
      <c r="R19" s="8">
        <f t="shared" si="4"/>
        <v>91768.507306305095</v>
      </c>
      <c r="S19" s="8">
        <f t="shared" si="5"/>
        <v>225650.24130152777</v>
      </c>
      <c r="X19" s="30" t="s">
        <v>36</v>
      </c>
      <c r="Y19" s="32">
        <f>N2</f>
        <v>64.280722034710422</v>
      </c>
      <c r="Z19" s="32">
        <f>N3</f>
        <v>54.712200179537831</v>
      </c>
    </row>
    <row r="20" spans="2:26" ht="19">
      <c r="B20" s="24">
        <v>11</v>
      </c>
      <c r="C20" s="8">
        <v>48.881224075922987</v>
      </c>
      <c r="D20" s="8">
        <v>70.360767280452848</v>
      </c>
      <c r="E20" s="44">
        <v>68181.640615352895</v>
      </c>
      <c r="F20" s="8">
        <f t="shared" si="1"/>
        <v>83.183510074933082</v>
      </c>
      <c r="G20" s="8">
        <f t="shared" si="0"/>
        <v>89.36039787632123</v>
      </c>
      <c r="H20" s="8">
        <f t="shared" si="0"/>
        <v>75.419609500060673</v>
      </c>
      <c r="I20" s="8">
        <f t="shared" si="0"/>
        <v>61.090810312774757</v>
      </c>
      <c r="J20" s="8">
        <f t="shared" si="0"/>
        <v>85.110735753535351</v>
      </c>
      <c r="K20" s="8">
        <f t="shared" si="0"/>
        <v>28.374567729617205</v>
      </c>
      <c r="L20" s="8">
        <f t="shared" si="0"/>
        <v>40.18557962980249</v>
      </c>
      <c r="M20" s="8">
        <f t="shared" si="0"/>
        <v>106.12855049793711</v>
      </c>
      <c r="N20" s="8">
        <f t="shared" si="0"/>
        <v>31.048065059702452</v>
      </c>
      <c r="O20" s="8">
        <f t="shared" si="0"/>
        <v>75.689321167369968</v>
      </c>
      <c r="P20" s="8">
        <f t="shared" si="2"/>
        <v>28.374567729617205</v>
      </c>
      <c r="Q20" s="8">
        <f t="shared" si="3"/>
        <v>31.048065059702452</v>
      </c>
      <c r="R20" s="8">
        <f t="shared" si="4"/>
        <v>1934624.5795567499</v>
      </c>
      <c r="S20" s="8">
        <f t="shared" si="5"/>
        <v>2116908.0137027279</v>
      </c>
      <c r="X20" s="30" t="s">
        <v>37</v>
      </c>
      <c r="Y20" s="32">
        <f>O2</f>
        <v>67.509752531364626</v>
      </c>
      <c r="Z20" s="32">
        <f>O3</f>
        <v>13.299974568524528</v>
      </c>
    </row>
    <row r="21" spans="2:26" ht="19">
      <c r="B21" s="24">
        <v>12</v>
      </c>
      <c r="C21" s="8">
        <v>14.522661397311749</v>
      </c>
      <c r="D21" s="8">
        <v>58.12387216100511</v>
      </c>
      <c r="E21" s="44">
        <v>66625.747834252819</v>
      </c>
      <c r="F21" s="8">
        <f t="shared" si="1"/>
        <v>36.588052276874109</v>
      </c>
      <c r="G21" s="8">
        <f t="shared" si="0"/>
        <v>58.159638880750073</v>
      </c>
      <c r="H21" s="8">
        <f t="shared" si="0"/>
        <v>47.506078748813358</v>
      </c>
      <c r="I21" s="8">
        <f t="shared" si="0"/>
        <v>77.289679508259724</v>
      </c>
      <c r="J21" s="8">
        <f t="shared" si="0"/>
        <v>131.70619355159431</v>
      </c>
      <c r="K21" s="8">
        <f t="shared" si="0"/>
        <v>44.246354382730054</v>
      </c>
      <c r="L21" s="8">
        <f t="shared" si="0"/>
        <v>8.9137047231427164</v>
      </c>
      <c r="M21" s="8">
        <f t="shared" si="0"/>
        <v>59.533092699878139</v>
      </c>
      <c r="N21" s="8">
        <f t="shared" si="0"/>
        <v>53.16973261886595</v>
      </c>
      <c r="O21" s="8">
        <f t="shared" si="0"/>
        <v>97.810988726533452</v>
      </c>
      <c r="P21" s="8">
        <f t="shared" si="2"/>
        <v>8.9137047231427164</v>
      </c>
      <c r="Q21" s="8">
        <f t="shared" si="3"/>
        <v>36.588052276874109</v>
      </c>
      <c r="R21" s="8">
        <f t="shared" si="4"/>
        <v>593882.24315309501</v>
      </c>
      <c r="S21" s="8">
        <f t="shared" si="5"/>
        <v>2437706.3447454739</v>
      </c>
    </row>
    <row r="22" spans="2:26" ht="19">
      <c r="B22" s="24">
        <v>13</v>
      </c>
      <c r="C22" s="8">
        <v>18.822223384232597</v>
      </c>
      <c r="D22" s="8">
        <v>20.353549329477776</v>
      </c>
      <c r="E22" s="44">
        <v>84984.942593086904</v>
      </c>
      <c r="F22" s="8">
        <f t="shared" si="1"/>
        <v>34.527155336197573</v>
      </c>
      <c r="G22" s="8">
        <f t="shared" si="0"/>
        <v>16.089754062301889</v>
      </c>
      <c r="H22" s="8">
        <f t="shared" si="0"/>
        <v>5.4361939303651745</v>
      </c>
      <c r="I22" s="8">
        <f t="shared" si="0"/>
        <v>35.21979468981155</v>
      </c>
      <c r="J22" s="8">
        <f t="shared" si="0"/>
        <v>165.17695439620081</v>
      </c>
      <c r="K22" s="8">
        <f t="shared" si="0"/>
        <v>51.691650913048257</v>
      </c>
      <c r="L22" s="8">
        <f t="shared" si="0"/>
        <v>39.880639012862972</v>
      </c>
      <c r="M22" s="8">
        <f t="shared" si="0"/>
        <v>26.062331855271658</v>
      </c>
      <c r="N22" s="8">
        <f t="shared" si="0"/>
        <v>79.81714950053788</v>
      </c>
      <c r="O22" s="8">
        <f t="shared" si="0"/>
        <v>55.741103908085272</v>
      </c>
      <c r="P22" s="8">
        <f t="shared" si="2"/>
        <v>5.4361939303651745</v>
      </c>
      <c r="Q22" s="8">
        <f t="shared" si="3"/>
        <v>16.089754062301889</v>
      </c>
      <c r="R22" s="8">
        <f t="shared" si="4"/>
        <v>461994.62909697182</v>
      </c>
      <c r="S22" s="8">
        <f t="shared" si="5"/>
        <v>1367386.8253216129</v>
      </c>
    </row>
    <row r="23" spans="2:26" ht="19">
      <c r="B23" s="24">
        <v>14</v>
      </c>
      <c r="C23" s="8">
        <v>22.219535629952311</v>
      </c>
      <c r="D23" s="8">
        <v>7.6669520407045599</v>
      </c>
      <c r="E23" s="44">
        <v>20955.112822512845</v>
      </c>
      <c r="F23" s="8">
        <f t="shared" si="1"/>
        <v>50.611064870690505</v>
      </c>
      <c r="G23" s="8">
        <f t="shared" si="0"/>
        <v>5.8445278089598318E-3</v>
      </c>
      <c r="H23" s="8">
        <f t="shared" si="0"/>
        <v>13.935894185658293</v>
      </c>
      <c r="I23" s="8">
        <f t="shared" si="0"/>
        <v>28.264693372944208</v>
      </c>
      <c r="J23" s="8">
        <f t="shared" si="0"/>
        <v>174.46623943925431</v>
      </c>
      <c r="K23" s="8">
        <f t="shared" si="0"/>
        <v>60.98093595610176</v>
      </c>
      <c r="L23" s="8">
        <f t="shared" si="0"/>
        <v>49.240089629798398</v>
      </c>
      <c r="M23" s="8">
        <f t="shared" si="0"/>
        <v>16.773046812218155</v>
      </c>
      <c r="N23" s="8">
        <f t="shared" si="0"/>
        <v>89.106434543591376</v>
      </c>
      <c r="O23" s="8">
        <f t="shared" si="0"/>
        <v>50.923239429232282</v>
      </c>
      <c r="P23" s="8">
        <f t="shared" si="2"/>
        <v>5.8445278089598318E-3</v>
      </c>
      <c r="Q23" s="8">
        <f t="shared" si="3"/>
        <v>13.935894185658293</v>
      </c>
      <c r="R23" s="8">
        <f t="shared" si="4"/>
        <v>122.47273963106707</v>
      </c>
      <c r="S23" s="8">
        <f t="shared" si="5"/>
        <v>292028.23494307033</v>
      </c>
    </row>
    <row r="24" spans="2:26" ht="19">
      <c r="B24" s="24">
        <v>15</v>
      </c>
      <c r="C24" s="8">
        <v>18.442716019349685</v>
      </c>
      <c r="D24" s="8">
        <v>2.7484175932073018</v>
      </c>
      <c r="E24" s="44">
        <v>18984.552839829848</v>
      </c>
      <c r="F24" s="8">
        <f t="shared" si="1"/>
        <v>51.752779707585134</v>
      </c>
      <c r="G24" s="8">
        <f t="shared" si="0"/>
        <v>8.6904598674976121</v>
      </c>
      <c r="H24" s="8">
        <f t="shared" si="0"/>
        <v>22.631248243758179</v>
      </c>
      <c r="I24" s="8">
        <f t="shared" si="0"/>
        <v>36.960047431044089</v>
      </c>
      <c r="J24" s="8">
        <f t="shared" si="0"/>
        <v>183.1615934973542</v>
      </c>
      <c r="K24" s="8">
        <f t="shared" si="0"/>
        <v>69.676290014201641</v>
      </c>
      <c r="L24" s="8">
        <f t="shared" si="0"/>
        <v>57.865278114016363</v>
      </c>
      <c r="M24" s="8">
        <f t="shared" si="0"/>
        <v>9.7896385630683245</v>
      </c>
      <c r="N24" s="8">
        <f t="shared" si="0"/>
        <v>97.801788601691271</v>
      </c>
      <c r="O24" s="8">
        <f t="shared" si="0"/>
        <v>59.618593487332163</v>
      </c>
      <c r="P24" s="8">
        <f t="shared" si="2"/>
        <v>8.6904598674976121</v>
      </c>
      <c r="Q24" s="8">
        <f t="shared" si="3"/>
        <v>9.7896385630683245</v>
      </c>
      <c r="R24" s="8">
        <f t="shared" si="4"/>
        <v>164984.49455692913</v>
      </c>
      <c r="S24" s="8">
        <f t="shared" si="5"/>
        <v>185851.91058340654</v>
      </c>
    </row>
    <row r="25" spans="2:26" ht="19">
      <c r="B25" s="24">
        <v>16</v>
      </c>
      <c r="C25" s="8">
        <v>40.126005243929725</v>
      </c>
      <c r="D25" s="8">
        <v>12.231871118890743</v>
      </c>
      <c r="E25" s="44">
        <v>48947.737702456339</v>
      </c>
      <c r="F25" s="8">
        <f t="shared" si="1"/>
        <v>63.952615406481733</v>
      </c>
      <c r="G25" s="8">
        <f t="shared" si="0"/>
        <v>22.476282882765869</v>
      </c>
      <c r="H25" s="8">
        <f t="shared" si="0"/>
        <v>23.989266139918989</v>
      </c>
      <c r="I25" s="8">
        <f t="shared" si="0"/>
        <v>5.7943346195273868</v>
      </c>
      <c r="J25" s="8">
        <f t="shared" si="0"/>
        <v>151.99485074709071</v>
      </c>
      <c r="K25" s="8">
        <f t="shared" si="0"/>
        <v>38.50954726393816</v>
      </c>
      <c r="L25" s="8">
        <f t="shared" si="0"/>
        <v>62.581640165589626</v>
      </c>
      <c r="M25" s="8">
        <f t="shared" si="0"/>
        <v>39.244435504381748</v>
      </c>
      <c r="N25" s="8">
        <f t="shared" si="0"/>
        <v>66.635045851427776</v>
      </c>
      <c r="O25" s="8">
        <f t="shared" si="0"/>
        <v>28.451850737068686</v>
      </c>
      <c r="P25" s="8">
        <f t="shared" si="2"/>
        <v>5.7943346195273868</v>
      </c>
      <c r="Q25" s="8">
        <f t="shared" si="3"/>
        <v>22.476282882765869</v>
      </c>
      <c r="R25" s="8">
        <f t="shared" si="4"/>
        <v>283619.57111688866</v>
      </c>
      <c r="S25" s="8">
        <f t="shared" si="5"/>
        <v>1100163.1990718329</v>
      </c>
    </row>
    <row r="26" spans="2:26" ht="19">
      <c r="B26" s="24">
        <v>17</v>
      </c>
      <c r="C26" s="8">
        <v>63.748824605676582</v>
      </c>
      <c r="D26" s="8">
        <v>34.531487987913181</v>
      </c>
      <c r="E26" s="44">
        <v>19518.556104620046</v>
      </c>
      <c r="F26" s="8">
        <f t="shared" si="1"/>
        <v>65.275817899206146</v>
      </c>
      <c r="G26" s="8">
        <f t="shared" si="1"/>
        <v>68.398719113535165</v>
      </c>
      <c r="H26" s="8">
        <f t="shared" si="1"/>
        <v>54.457930737274602</v>
      </c>
      <c r="I26" s="8">
        <f t="shared" si="1"/>
        <v>40.129131549988685</v>
      </c>
      <c r="J26" s="8">
        <f t="shared" si="1"/>
        <v>106.07241451632143</v>
      </c>
      <c r="K26" s="8">
        <f t="shared" si="1"/>
        <v>28.572192998726706</v>
      </c>
      <c r="L26" s="8">
        <f t="shared" si="1"/>
        <v>63.904842658314045</v>
      </c>
      <c r="M26" s="8">
        <f t="shared" si="1"/>
        <v>85.166871735151034</v>
      </c>
      <c r="N26" s="8">
        <f t="shared" si="1"/>
        <v>20.71260962065849</v>
      </c>
      <c r="O26" s="8">
        <f t="shared" si="1"/>
        <v>24.992441345076699</v>
      </c>
      <c r="P26" s="8">
        <f t="shared" si="2"/>
        <v>20.71260962065849</v>
      </c>
      <c r="Q26" s="8">
        <f t="shared" si="3"/>
        <v>24.992441345076699</v>
      </c>
      <c r="R26" s="8">
        <f t="shared" si="4"/>
        <v>404280.23295391566</v>
      </c>
      <c r="S26" s="8">
        <f t="shared" si="5"/>
        <v>487816.36858530523</v>
      </c>
    </row>
    <row r="27" spans="2:26" ht="19">
      <c r="B27" s="24">
        <v>18</v>
      </c>
      <c r="C27" s="8">
        <v>2.8861049172851061</v>
      </c>
      <c r="D27" s="8">
        <v>3.5524256206770399</v>
      </c>
      <c r="E27" s="44">
        <v>76824.659490731487</v>
      </c>
      <c r="F27" s="8">
        <f t="shared" si="1"/>
        <v>35.39216057805082</v>
      </c>
      <c r="G27" s="8">
        <f t="shared" si="1"/>
        <v>23.443062942092453</v>
      </c>
      <c r="H27" s="8">
        <f t="shared" si="1"/>
        <v>37.383851318353017</v>
      </c>
      <c r="I27" s="8">
        <f t="shared" si="1"/>
        <v>51.712650505638933</v>
      </c>
      <c r="J27" s="8">
        <f t="shared" si="1"/>
        <v>197.91419657194905</v>
      </c>
      <c r="K27" s="8">
        <f t="shared" si="1"/>
        <v>84.428893088796485</v>
      </c>
      <c r="L27" s="8">
        <f t="shared" si="1"/>
        <v>72.617881188611193</v>
      </c>
      <c r="M27" s="8">
        <f t="shared" si="1"/>
        <v>6.6749103204765721</v>
      </c>
      <c r="N27" s="8">
        <f t="shared" si="1"/>
        <v>112.5543916762861</v>
      </c>
      <c r="O27" s="8">
        <f t="shared" si="1"/>
        <v>74.371196561927007</v>
      </c>
      <c r="P27" s="8">
        <f t="shared" si="2"/>
        <v>6.6749103204765721</v>
      </c>
      <c r="Q27" s="8">
        <f t="shared" si="3"/>
        <v>23.443062942092453</v>
      </c>
      <c r="R27" s="8">
        <f t="shared" si="4"/>
        <v>512797.71250178205</v>
      </c>
      <c r="S27" s="8">
        <f t="shared" si="5"/>
        <v>1801005.3279460387</v>
      </c>
    </row>
    <row r="28" spans="2:26" ht="19">
      <c r="B28" s="24">
        <v>19</v>
      </c>
      <c r="C28" s="8">
        <v>44.598038175204955</v>
      </c>
      <c r="D28" s="8">
        <v>52.863419844176242</v>
      </c>
      <c r="E28" s="44">
        <v>75944.538103618193</v>
      </c>
      <c r="F28" s="8">
        <f t="shared" si="1"/>
        <v>61.402976737938445</v>
      </c>
      <c r="G28" s="8">
        <f t="shared" si="1"/>
        <v>67.579864539326593</v>
      </c>
      <c r="H28" s="8">
        <f t="shared" si="1"/>
        <v>53.639076163066036</v>
      </c>
      <c r="I28" s="8">
        <f t="shared" si="1"/>
        <v>41.953850413537658</v>
      </c>
      <c r="J28" s="8">
        <f t="shared" si="1"/>
        <v>106.89126909052999</v>
      </c>
      <c r="K28" s="8">
        <f t="shared" si="1"/>
        <v>8.9105252880079817</v>
      </c>
      <c r="L28" s="8">
        <f t="shared" si="1"/>
        <v>26.422124371579358</v>
      </c>
      <c r="M28" s="8">
        <f t="shared" si="1"/>
        <v>84.348017160942476</v>
      </c>
      <c r="N28" s="8">
        <f t="shared" si="1"/>
        <v>21.531464194867056</v>
      </c>
      <c r="O28" s="8">
        <f t="shared" si="1"/>
        <v>62.475159631811387</v>
      </c>
      <c r="P28" s="8">
        <f t="shared" si="2"/>
        <v>8.9105252880079817</v>
      </c>
      <c r="Q28" s="8">
        <f t="shared" si="3"/>
        <v>21.531464194867056</v>
      </c>
      <c r="R28" s="8">
        <f t="shared" si="4"/>
        <v>676705.72725837561</v>
      </c>
      <c r="S28" s="8">
        <f t="shared" si="5"/>
        <v>1635197.102973772</v>
      </c>
    </row>
    <row r="29" spans="2:26" ht="19">
      <c r="B29" s="24">
        <v>20</v>
      </c>
      <c r="C29" s="8">
        <v>63.452637732061639</v>
      </c>
      <c r="D29" s="8">
        <v>6.3134057309733205</v>
      </c>
      <c r="E29" s="44">
        <v>79591.643260047946</v>
      </c>
      <c r="F29" s="8">
        <f t="shared" si="1"/>
        <v>93.197713282531069</v>
      </c>
      <c r="G29" s="8">
        <f t="shared" si="1"/>
        <v>42.58080388403161</v>
      </c>
      <c r="H29" s="8">
        <f t="shared" si="1"/>
        <v>53.234364015968325</v>
      </c>
      <c r="I29" s="8">
        <f t="shared" si="1"/>
        <v>23.450763256521949</v>
      </c>
      <c r="J29" s="8">
        <f t="shared" si="1"/>
        <v>134.58668364687622</v>
      </c>
      <c r="K29" s="8">
        <f t="shared" si="1"/>
        <v>56.494088382051622</v>
      </c>
      <c r="L29" s="8">
        <f t="shared" si="1"/>
        <v>91.826738041638961</v>
      </c>
      <c r="M29" s="8">
        <f t="shared" si="1"/>
        <v>56.65260260459624</v>
      </c>
      <c r="N29" s="8">
        <f t="shared" si="1"/>
        <v>49.226878751213292</v>
      </c>
      <c r="O29" s="8">
        <f t="shared" si="1"/>
        <v>11.043683636854194</v>
      </c>
      <c r="P29" s="8">
        <f t="shared" si="2"/>
        <v>11.043683636854194</v>
      </c>
      <c r="Q29" s="8">
        <f t="shared" si="3"/>
        <v>23.450763256521949</v>
      </c>
      <c r="R29" s="8">
        <f t="shared" si="4"/>
        <v>878984.92830132786</v>
      </c>
      <c r="S29" s="8">
        <f t="shared" si="5"/>
        <v>1866484.7832889352</v>
      </c>
    </row>
    <row r="30" spans="2:26" ht="19">
      <c r="B30" s="24">
        <v>21</v>
      </c>
      <c r="C30" s="8">
        <v>78.502277891114133</v>
      </c>
      <c r="D30" s="8">
        <v>33.687998710067511</v>
      </c>
      <c r="E30" s="44">
        <v>20074.175233360656</v>
      </c>
      <c r="F30" s="8">
        <f t="shared" si="1"/>
        <v>80.872760462489367</v>
      </c>
      <c r="G30" s="8">
        <f t="shared" si="1"/>
        <v>82.308683121127046</v>
      </c>
      <c r="H30" s="8">
        <f t="shared" si="1"/>
        <v>68.367894744866476</v>
      </c>
      <c r="I30" s="8">
        <f t="shared" si="1"/>
        <v>54.039095557580566</v>
      </c>
      <c r="J30" s="8">
        <f t="shared" si="1"/>
        <v>92.162450508729535</v>
      </c>
      <c r="K30" s="8">
        <f t="shared" si="1"/>
        <v>44.169135562009927</v>
      </c>
      <c r="L30" s="8">
        <f t="shared" si="1"/>
        <v>79.50178522159726</v>
      </c>
      <c r="M30" s="8">
        <f t="shared" si="1"/>
        <v>99.076835742742929</v>
      </c>
      <c r="N30" s="8">
        <f t="shared" si="1"/>
        <v>35.245757325874031</v>
      </c>
      <c r="O30" s="8">
        <f t="shared" si="1"/>
        <v>31.380549501292492</v>
      </c>
      <c r="P30" s="8">
        <f t="shared" si="2"/>
        <v>31.380549501292492</v>
      </c>
      <c r="Q30" s="8">
        <f t="shared" si="3"/>
        <v>35.245757325874031</v>
      </c>
      <c r="R30" s="8">
        <f t="shared" si="4"/>
        <v>629938.6496080939</v>
      </c>
      <c r="S30" s="8">
        <f t="shared" si="5"/>
        <v>707529.50879210036</v>
      </c>
    </row>
    <row r="31" spans="2:26" ht="19">
      <c r="B31" s="24">
        <v>22</v>
      </c>
      <c r="C31" s="8">
        <v>75.601954476772889</v>
      </c>
      <c r="D31" s="8">
        <v>59.722492083139365</v>
      </c>
      <c r="E31" s="44">
        <v>54885.252646181929</v>
      </c>
      <c r="F31" s="8">
        <f t="shared" si="1"/>
        <v>99.265965278469508</v>
      </c>
      <c r="G31" s="8">
        <f t="shared" si="1"/>
        <v>105.44285307985766</v>
      </c>
      <c r="H31" s="8">
        <f t="shared" si="1"/>
        <v>91.502064703597085</v>
      </c>
      <c r="I31" s="8">
        <f t="shared" si="1"/>
        <v>77.173265516311176</v>
      </c>
      <c r="J31" s="8">
        <f t="shared" si="1"/>
        <v>69.028280549998925</v>
      </c>
      <c r="K31" s="8">
        <f t="shared" si="1"/>
        <v>44.457022933153624</v>
      </c>
      <c r="L31" s="8">
        <f t="shared" si="1"/>
        <v>56.268034833338909</v>
      </c>
      <c r="M31" s="8">
        <f t="shared" si="1"/>
        <v>122.21100570147354</v>
      </c>
      <c r="N31" s="8">
        <f t="shared" si="1"/>
        <v>16.331524345664</v>
      </c>
      <c r="O31" s="8">
        <f t="shared" si="1"/>
        <v>54.514719460023102</v>
      </c>
      <c r="P31" s="8">
        <f t="shared" si="2"/>
        <v>16.331524345664</v>
      </c>
      <c r="Q31" s="8">
        <f t="shared" si="3"/>
        <v>44.457022933153624</v>
      </c>
      <c r="R31" s="8">
        <f t="shared" si="4"/>
        <v>896359.83980903972</v>
      </c>
      <c r="S31" s="8">
        <f t="shared" si="5"/>
        <v>2440034.9355832408</v>
      </c>
    </row>
    <row r="32" spans="2:26" ht="19">
      <c r="B32" s="24">
        <v>23</v>
      </c>
      <c r="C32" s="8">
        <v>46.856998981245468</v>
      </c>
      <c r="D32" s="8">
        <v>42.917402677499645</v>
      </c>
      <c r="E32" s="44">
        <v>62918.601827521372</v>
      </c>
      <c r="F32" s="8">
        <f t="shared" si="1"/>
        <v>53.715920377302361</v>
      </c>
      <c r="G32" s="8">
        <f t="shared" si="1"/>
        <v>59.892808178690515</v>
      </c>
      <c r="H32" s="8">
        <f t="shared" si="1"/>
        <v>45.952019802429945</v>
      </c>
      <c r="I32" s="8">
        <f t="shared" si="1"/>
        <v>31.623220615144035</v>
      </c>
      <c r="J32" s="8">
        <f t="shared" si="1"/>
        <v>114.57832545116608</v>
      </c>
      <c r="K32" s="8">
        <f t="shared" si="1"/>
        <v>3.2944526847091282</v>
      </c>
      <c r="L32" s="8">
        <f t="shared" si="1"/>
        <v>38.627102344296468</v>
      </c>
      <c r="M32" s="8">
        <f t="shared" si="1"/>
        <v>76.660960800306384</v>
      </c>
      <c r="N32" s="8">
        <f t="shared" si="1"/>
        <v>29.21852055550314</v>
      </c>
      <c r="O32" s="8">
        <f t="shared" si="1"/>
        <v>50.270181659094277</v>
      </c>
      <c r="P32" s="8">
        <f t="shared" si="2"/>
        <v>3.2944526847091282</v>
      </c>
      <c r="Q32" s="8">
        <f t="shared" si="3"/>
        <v>29.21852055550314</v>
      </c>
      <c r="R32" s="8">
        <f t="shared" si="4"/>
        <v>207282.35670882245</v>
      </c>
      <c r="S32" s="8">
        <f t="shared" si="5"/>
        <v>1838388.4608209506</v>
      </c>
    </row>
    <row r="33" spans="2:19" ht="19">
      <c r="B33" s="24">
        <v>24</v>
      </c>
      <c r="C33" s="8">
        <v>67.509826789761092</v>
      </c>
      <c r="D33" s="8">
        <v>14.079537448892081</v>
      </c>
      <c r="E33" s="44">
        <v>29368.954603322971</v>
      </c>
      <c r="F33" s="8">
        <f t="shared" si="1"/>
        <v>89.488770622311762</v>
      </c>
      <c r="G33" s="8">
        <f t="shared" si="1"/>
        <v>51.707770758598571</v>
      </c>
      <c r="H33" s="8">
        <f t="shared" si="1"/>
        <v>49.52542135574901</v>
      </c>
      <c r="I33" s="8">
        <f t="shared" si="1"/>
        <v>23.438183195052094</v>
      </c>
      <c r="J33" s="8">
        <f t="shared" si="1"/>
        <v>122.76336287125801</v>
      </c>
      <c r="K33" s="8">
        <f t="shared" si="1"/>
        <v>52.785145721832315</v>
      </c>
      <c r="L33" s="8">
        <f t="shared" si="1"/>
        <v>88.117795381419654</v>
      </c>
      <c r="M33" s="8">
        <f t="shared" si="1"/>
        <v>68.475923380214454</v>
      </c>
      <c r="N33" s="8">
        <f t="shared" si="1"/>
        <v>43.861767485696419</v>
      </c>
      <c r="O33" s="8">
        <f t="shared" si="1"/>
        <v>0.77963713876401997</v>
      </c>
      <c r="P33" s="8">
        <f t="shared" si="2"/>
        <v>0.77963713876401997</v>
      </c>
      <c r="Q33" s="8">
        <f t="shared" si="3"/>
        <v>23.438183195052094</v>
      </c>
      <c r="R33" s="8">
        <f t="shared" si="4"/>
        <v>22897.127735425114</v>
      </c>
      <c r="S33" s="8">
        <f t="shared" si="5"/>
        <v>688354.93823985232</v>
      </c>
    </row>
    <row r="34" spans="2:19" ht="19">
      <c r="B34" s="24">
        <v>25</v>
      </c>
      <c r="C34" s="8">
        <v>18.530672523893024</v>
      </c>
      <c r="D34" s="8">
        <v>46.969858110357819</v>
      </c>
      <c r="E34" s="44">
        <v>2520.2289451720317</v>
      </c>
      <c r="F34" s="8">
        <f t="shared" si="1"/>
        <v>29.442049352808091</v>
      </c>
      <c r="G34" s="8">
        <f t="shared" si="1"/>
        <v>42.997613703521509</v>
      </c>
      <c r="H34" s="8">
        <f t="shared" si="1"/>
        <v>32.344053571584794</v>
      </c>
      <c r="I34" s="8">
        <f t="shared" si="1"/>
        <v>62.127654331031167</v>
      </c>
      <c r="J34" s="8">
        <f t="shared" si="1"/>
        <v>138.85219647566032</v>
      </c>
      <c r="K34" s="8">
        <f t="shared" si="1"/>
        <v>29.08432920550149</v>
      </c>
      <c r="L34" s="8">
        <f t="shared" si="1"/>
        <v>13.555881092322501</v>
      </c>
      <c r="M34" s="8">
        <f t="shared" si="1"/>
        <v>52.387089775812122</v>
      </c>
      <c r="N34" s="8">
        <f t="shared" si="1"/>
        <v>53.49239157999741</v>
      </c>
      <c r="O34" s="8">
        <f t="shared" si="1"/>
        <v>82.648963549304895</v>
      </c>
      <c r="P34" s="8">
        <f t="shared" si="2"/>
        <v>13.555881092322501</v>
      </c>
      <c r="Q34" s="8">
        <f t="shared" si="3"/>
        <v>29.08432920550149</v>
      </c>
      <c r="R34" s="8">
        <f t="shared" si="4"/>
        <v>34163.923906181422</v>
      </c>
      <c r="S34" s="8">
        <f t="shared" si="5"/>
        <v>73299.168314617127</v>
      </c>
    </row>
    <row r="35" spans="2:19" ht="19">
      <c r="B35" s="24">
        <v>26</v>
      </c>
      <c r="C35" s="8">
        <v>0.98356621830314239</v>
      </c>
      <c r="D35" s="8">
        <v>36.058540877621851</v>
      </c>
      <c r="E35" s="44">
        <v>70194.253796939433</v>
      </c>
      <c r="F35" s="8">
        <f t="shared" si="1"/>
        <v>0.98362581448224162</v>
      </c>
      <c r="G35" s="8">
        <f t="shared" si="1"/>
        <v>49.633402776375419</v>
      </c>
      <c r="H35" s="8">
        <f t="shared" si="1"/>
        <v>38.979842644438705</v>
      </c>
      <c r="I35" s="8">
        <f t="shared" si="1"/>
        <v>68.763443403885077</v>
      </c>
      <c r="J35" s="8">
        <f t="shared" si="1"/>
        <v>167.31062001398618</v>
      </c>
      <c r="K35" s="8">
        <f t="shared" si="1"/>
        <v>53.825316530833632</v>
      </c>
      <c r="L35" s="8">
        <f t="shared" si="1"/>
        <v>42.014304630648354</v>
      </c>
      <c r="M35" s="8">
        <f t="shared" si="1"/>
        <v>40.979634522392764</v>
      </c>
      <c r="N35" s="8">
        <f t="shared" si="1"/>
        <v>81.950815118323263</v>
      </c>
      <c r="O35" s="8">
        <f t="shared" si="1"/>
        <v>89.284752622158805</v>
      </c>
      <c r="P35" s="8">
        <f t="shared" si="2"/>
        <v>0.98362581448224162</v>
      </c>
      <c r="Q35" s="8">
        <f t="shared" si="3"/>
        <v>38.979842644438705</v>
      </c>
      <c r="R35" s="8">
        <f t="shared" si="4"/>
        <v>69044.880062987737</v>
      </c>
      <c r="S35" s="8">
        <f t="shared" si="5"/>
        <v>2736160.9675484933</v>
      </c>
    </row>
    <row r="36" spans="2:19" ht="19">
      <c r="B36" s="24">
        <v>27</v>
      </c>
      <c r="C36" s="8">
        <v>24.798469126388252</v>
      </c>
      <c r="D36" s="8">
        <v>51.728948215306914</v>
      </c>
      <c r="E36" s="44">
        <v>47099.815556151261</v>
      </c>
      <c r="F36" s="8">
        <f t="shared" si="1"/>
        <v>40.468936060252418</v>
      </c>
      <c r="G36" s="8">
        <f t="shared" si="1"/>
        <v>46.645823861640565</v>
      </c>
      <c r="H36" s="8">
        <f t="shared" si="1"/>
        <v>32.705035485380002</v>
      </c>
      <c r="I36" s="8">
        <f t="shared" si="1"/>
        <v>60.618947833485038</v>
      </c>
      <c r="J36" s="8">
        <f t="shared" si="1"/>
        <v>127.82530976821602</v>
      </c>
      <c r="K36" s="8">
        <f t="shared" si="1"/>
        <v>27.575622707955358</v>
      </c>
      <c r="L36" s="8">
        <f t="shared" si="1"/>
        <v>7.7570269516319819</v>
      </c>
      <c r="M36" s="8">
        <f t="shared" si="1"/>
        <v>63.413976483256448</v>
      </c>
      <c r="N36" s="8">
        <f t="shared" si="1"/>
        <v>42.465504872553083</v>
      </c>
      <c r="O36" s="8">
        <f t="shared" si="1"/>
        <v>81.140257051758766</v>
      </c>
      <c r="P36" s="8">
        <f t="shared" si="2"/>
        <v>7.7570269516319819</v>
      </c>
      <c r="Q36" s="8">
        <f t="shared" si="3"/>
        <v>27.575622707955358</v>
      </c>
      <c r="R36" s="8">
        <f t="shared" si="4"/>
        <v>365354.53868596064</v>
      </c>
      <c r="S36" s="8">
        <f t="shared" si="5"/>
        <v>1298806.7433907138</v>
      </c>
    </row>
    <row r="37" spans="2:19" ht="19">
      <c r="B37" s="24">
        <v>28</v>
      </c>
      <c r="C37" s="8">
        <v>60.242931103592625</v>
      </c>
      <c r="D37" s="8">
        <v>7.2286390581248039</v>
      </c>
      <c r="E37" s="44">
        <v>68729.759291045295</v>
      </c>
      <c r="F37" s="8">
        <f t="shared" si="1"/>
        <v>89.072773326910578</v>
      </c>
      <c r="G37" s="8">
        <f t="shared" si="1"/>
        <v>38.455863928411112</v>
      </c>
      <c r="H37" s="8">
        <f t="shared" si="1"/>
        <v>49.10942406034782</v>
      </c>
      <c r="I37" s="8">
        <f t="shared" si="1"/>
        <v>19.325823300901451</v>
      </c>
      <c r="J37" s="8">
        <f t="shared" si="1"/>
        <v>136.88115694819376</v>
      </c>
      <c r="K37" s="8">
        <f t="shared" si="1"/>
        <v>52.369148426431124</v>
      </c>
      <c r="L37" s="8">
        <f t="shared" si="1"/>
        <v>87.701798086018471</v>
      </c>
      <c r="M37" s="8">
        <f t="shared" si="1"/>
        <v>54.358129303278709</v>
      </c>
      <c r="N37" s="8">
        <f t="shared" si="1"/>
        <v>51.521352052530823</v>
      </c>
      <c r="O37" s="8">
        <f t="shared" si="1"/>
        <v>13.338156938171725</v>
      </c>
      <c r="P37" s="8">
        <f t="shared" si="2"/>
        <v>13.338156938171725</v>
      </c>
      <c r="Q37" s="8">
        <f t="shared" si="3"/>
        <v>19.325823300901451</v>
      </c>
      <c r="R37" s="8">
        <f t="shared" si="4"/>
        <v>916728.31574672833</v>
      </c>
      <c r="S37" s="8">
        <f t="shared" si="5"/>
        <v>1328259.1835722311</v>
      </c>
    </row>
    <row r="38" spans="2:19" ht="19">
      <c r="B38" s="24">
        <v>29</v>
      </c>
      <c r="C38" s="8">
        <v>60.126432151593775</v>
      </c>
      <c r="D38" s="8">
        <v>50.025408317220027</v>
      </c>
      <c r="E38" s="44">
        <v>23329.875225545362</v>
      </c>
      <c r="F38" s="8">
        <f t="shared" si="1"/>
        <v>74.09335918737105</v>
      </c>
      <c r="G38" s="8">
        <f t="shared" si="1"/>
        <v>80.270246988759197</v>
      </c>
      <c r="H38" s="8">
        <f t="shared" si="1"/>
        <v>66.329458612498627</v>
      </c>
      <c r="I38" s="8">
        <f t="shared" si="1"/>
        <v>52.000659425212724</v>
      </c>
      <c r="J38" s="8">
        <f t="shared" si="1"/>
        <v>94.200886641097384</v>
      </c>
      <c r="K38" s="8">
        <f t="shared" si="1"/>
        <v>19.284416842055172</v>
      </c>
      <c r="L38" s="8">
        <f t="shared" si="1"/>
        <v>44.788529874924393</v>
      </c>
      <c r="M38" s="8">
        <f t="shared" si="1"/>
        <v>97.03839961037508</v>
      </c>
      <c r="N38" s="8">
        <f t="shared" si="1"/>
        <v>8.841081745434451</v>
      </c>
      <c r="O38" s="8">
        <f t="shared" si="1"/>
        <v>44.108754128466352</v>
      </c>
      <c r="P38" s="8">
        <f t="shared" si="2"/>
        <v>8.841081745434451</v>
      </c>
      <c r="Q38" s="8">
        <f t="shared" si="3"/>
        <v>19.284416842055172</v>
      </c>
      <c r="R38" s="8">
        <f t="shared" si="4"/>
        <v>206261.33397983253</v>
      </c>
      <c r="S38" s="8">
        <f t="shared" si="5"/>
        <v>449903.03872255271</v>
      </c>
    </row>
    <row r="39" spans="2:19" ht="19">
      <c r="B39" s="24">
        <v>30</v>
      </c>
      <c r="C39" s="8">
        <v>67.532035949526261</v>
      </c>
      <c r="D39" s="8">
        <v>13.298339901959872</v>
      </c>
      <c r="E39" s="44">
        <v>52424.796254265071</v>
      </c>
      <c r="F39" s="8">
        <f t="shared" si="1"/>
        <v>90.292177329009149</v>
      </c>
      <c r="G39" s="8">
        <f t="shared" si="1"/>
        <v>50.948782371431534</v>
      </c>
      <c r="H39" s="8">
        <f t="shared" si="1"/>
        <v>50.328828062446391</v>
      </c>
      <c r="I39" s="8">
        <f t="shared" si="1"/>
        <v>22.679194807885054</v>
      </c>
      <c r="J39" s="8">
        <f t="shared" si="1"/>
        <v>123.52235125842505</v>
      </c>
      <c r="K39" s="8">
        <f t="shared" si="1"/>
        <v>53.588552428529695</v>
      </c>
      <c r="L39" s="8">
        <f t="shared" si="1"/>
        <v>88.921202088117042</v>
      </c>
      <c r="M39" s="8">
        <f t="shared" si="1"/>
        <v>67.716934993047417</v>
      </c>
      <c r="N39" s="8">
        <f t="shared" si="1"/>
        <v>44.665174192393799</v>
      </c>
      <c r="O39" s="8">
        <f t="shared" si="1"/>
        <v>2.391808472629009E-2</v>
      </c>
      <c r="P39" s="8">
        <f t="shared" si="2"/>
        <v>2.391808472629009E-2</v>
      </c>
      <c r="Q39" s="8">
        <f t="shared" si="3"/>
        <v>22.679194807885054</v>
      </c>
      <c r="R39" s="8">
        <f t="shared" si="4"/>
        <v>1253.9007185680073</v>
      </c>
      <c r="S39" s="8">
        <f t="shared" si="5"/>
        <v>1188952.1670141602</v>
      </c>
    </row>
    <row r="40" spans="2:19" ht="19">
      <c r="B40" s="24">
        <v>31</v>
      </c>
      <c r="C40" s="8">
        <v>62.867333823983671</v>
      </c>
      <c r="D40" s="8">
        <v>17.551088435567451</v>
      </c>
      <c r="E40" s="44">
        <v>13469.993461689677</v>
      </c>
      <c r="F40" s="8">
        <f t="shared" si="1"/>
        <v>81.374726669858973</v>
      </c>
      <c r="G40" s="8">
        <f t="shared" si="1"/>
        <v>50.536828779496517</v>
      </c>
      <c r="H40" s="8">
        <f t="shared" si="1"/>
        <v>41.411377403296221</v>
      </c>
      <c r="I40" s="8">
        <f t="shared" si="1"/>
        <v>22.267241215950044</v>
      </c>
      <c r="J40" s="8">
        <f t="shared" si="1"/>
        <v>123.93430485036006</v>
      </c>
      <c r="K40" s="8">
        <f t="shared" si="1"/>
        <v>44.671101769379526</v>
      </c>
      <c r="L40" s="8">
        <f t="shared" si="1"/>
        <v>80.003751428966865</v>
      </c>
      <c r="M40" s="8">
        <f t="shared" si="1"/>
        <v>67.3049814011124</v>
      </c>
      <c r="N40" s="8">
        <f t="shared" si="1"/>
        <v>38.574499954697131</v>
      </c>
      <c r="O40" s="8">
        <f t="shared" si="1"/>
        <v>8.8935325744238778</v>
      </c>
      <c r="P40" s="8">
        <f t="shared" si="2"/>
        <v>8.8935325744238778</v>
      </c>
      <c r="Q40" s="8">
        <f t="shared" si="3"/>
        <v>22.267241215950044</v>
      </c>
      <c r="R40" s="8">
        <f t="shared" si="4"/>
        <v>119795.82562881379</v>
      </c>
      <c r="S40" s="8">
        <f t="shared" si="5"/>
        <v>299939.59358871396</v>
      </c>
    </row>
    <row r="41" spans="2:19" ht="19">
      <c r="B41" s="24">
        <v>32</v>
      </c>
      <c r="C41" s="8">
        <v>21.815932736640661</v>
      </c>
      <c r="D41" s="8">
        <v>42.390725699926875</v>
      </c>
      <c r="E41" s="44">
        <v>33082.223349086147</v>
      </c>
      <c r="F41" s="8">
        <f t="shared" si="1"/>
        <v>28.148177155124785</v>
      </c>
      <c r="G41" s="8">
        <f t="shared" si="1"/>
        <v>35.133221080342928</v>
      </c>
      <c r="H41" s="8">
        <f t="shared" si="1"/>
        <v>24.47966094840621</v>
      </c>
      <c r="I41" s="8">
        <f t="shared" si="1"/>
        <v>54.263261707852585</v>
      </c>
      <c r="J41" s="8">
        <f t="shared" si="1"/>
        <v>140.14606867334365</v>
      </c>
      <c r="K41" s="8">
        <f t="shared" si="1"/>
        <v>26.660765190191093</v>
      </c>
      <c r="L41" s="8">
        <f t="shared" si="1"/>
        <v>14.849753290005808</v>
      </c>
      <c r="M41" s="8">
        <f t="shared" si="1"/>
        <v>51.093217578128815</v>
      </c>
      <c r="N41" s="8">
        <f t="shared" si="1"/>
        <v>54.786263777680716</v>
      </c>
      <c r="O41" s="8">
        <f t="shared" si="1"/>
        <v>74.784570926126321</v>
      </c>
      <c r="P41" s="8">
        <f t="shared" si="2"/>
        <v>14.849753290005808</v>
      </c>
      <c r="Q41" s="8">
        <f t="shared" si="3"/>
        <v>24.47966094840621</v>
      </c>
      <c r="R41" s="8">
        <f t="shared" si="4"/>
        <v>491262.85501879896</v>
      </c>
      <c r="S41" s="8">
        <f t="shared" si="5"/>
        <v>809841.61100507621</v>
      </c>
    </row>
    <row r="42" spans="2:19" ht="19">
      <c r="B42" s="24">
        <v>33</v>
      </c>
      <c r="C42" s="8">
        <v>24.143393953205194</v>
      </c>
      <c r="D42" s="8">
        <v>15.422365692774758</v>
      </c>
      <c r="E42" s="44">
        <v>57160.701301360015</v>
      </c>
      <c r="F42" s="8">
        <f t="shared" si="1"/>
        <v>44.779509541873189</v>
      </c>
      <c r="G42" s="8">
        <f t="shared" si="1"/>
        <v>9.6841661659253511</v>
      </c>
      <c r="H42" s="8">
        <f t="shared" si="1"/>
        <v>4.8161602753104411</v>
      </c>
      <c r="I42" s="8">
        <f t="shared" si="1"/>
        <v>24.967440484135935</v>
      </c>
      <c r="J42" s="8">
        <f t="shared" si="1"/>
        <v>164.78696746393123</v>
      </c>
      <c r="K42" s="8">
        <f t="shared" si="1"/>
        <v>51.301663980778677</v>
      </c>
      <c r="L42" s="8">
        <f t="shared" si="1"/>
        <v>43.408534300981088</v>
      </c>
      <c r="M42" s="8">
        <f t="shared" si="1"/>
        <v>26.452318787541234</v>
      </c>
      <c r="N42" s="8">
        <f t="shared" si="1"/>
        <v>79.427162568268301</v>
      </c>
      <c r="O42" s="8">
        <f t="shared" si="1"/>
        <v>45.488749702409663</v>
      </c>
      <c r="P42" s="8">
        <f t="shared" si="2"/>
        <v>4.8161602753104411</v>
      </c>
      <c r="Q42" s="8">
        <f t="shared" si="3"/>
        <v>9.6841661659253511</v>
      </c>
      <c r="R42" s="8">
        <f t="shared" si="4"/>
        <v>275295.09891649592</v>
      </c>
      <c r="S42" s="8">
        <f t="shared" si="5"/>
        <v>553553.72956319584</v>
      </c>
    </row>
    <row r="43" spans="2:19" ht="19">
      <c r="B43" s="24">
        <v>34</v>
      </c>
      <c r="C43" s="8">
        <v>79.106740554276826</v>
      </c>
      <c r="D43" s="8">
        <v>13.193594933791166</v>
      </c>
      <c r="E43" s="44">
        <v>68553.407086570456</v>
      </c>
      <c r="F43" s="8">
        <f t="shared" ref="F43:O59" si="6">ABS($C43-F$2)+ABS($D43-F$3)</f>
        <v>101.9716269019284</v>
      </c>
      <c r="G43" s="8">
        <f t="shared" si="6"/>
        <v>62.418742008013389</v>
      </c>
      <c r="H43" s="8">
        <f t="shared" si="6"/>
        <v>62.008277635365658</v>
      </c>
      <c r="I43" s="8">
        <f t="shared" si="6"/>
        <v>34.149154444466916</v>
      </c>
      <c r="J43" s="8">
        <f t="shared" si="6"/>
        <v>112.0523916218432</v>
      </c>
      <c r="K43" s="8">
        <f t="shared" si="6"/>
        <v>65.268002001448963</v>
      </c>
      <c r="L43" s="8">
        <f t="shared" si="6"/>
        <v>100.6006516610363</v>
      </c>
      <c r="M43" s="8">
        <f t="shared" si="6"/>
        <v>79.186894629629279</v>
      </c>
      <c r="N43" s="8">
        <f t="shared" si="6"/>
        <v>56.344623765313067</v>
      </c>
      <c r="O43" s="8">
        <f t="shared" si="6"/>
        <v>11.703367657645561</v>
      </c>
      <c r="P43" s="8">
        <f t="shared" si="2"/>
        <v>11.703367657645561</v>
      </c>
      <c r="Q43" s="8">
        <f t="shared" si="3"/>
        <v>34.149154444466916</v>
      </c>
      <c r="R43" s="8">
        <f t="shared" si="4"/>
        <v>802305.72731837875</v>
      </c>
      <c r="S43" s="8">
        <f t="shared" si="5"/>
        <v>2341040.8862937074</v>
      </c>
    </row>
    <row r="44" spans="2:19" ht="19">
      <c r="B44" s="24">
        <v>35</v>
      </c>
      <c r="C44" s="8">
        <v>34.956084412589036</v>
      </c>
      <c r="D44" s="8">
        <v>77.868113174980834</v>
      </c>
      <c r="E44" s="44">
        <v>85500.540888332718</v>
      </c>
      <c r="F44" s="8">
        <f t="shared" si="6"/>
        <v>76.765716306127118</v>
      </c>
      <c r="G44" s="8">
        <f t="shared" si="6"/>
        <v>82.94260410751528</v>
      </c>
      <c r="H44" s="8">
        <f t="shared" si="6"/>
        <v>69.001815731254709</v>
      </c>
      <c r="I44" s="8">
        <f t="shared" si="6"/>
        <v>76.600497506958163</v>
      </c>
      <c r="J44" s="8">
        <f t="shared" si="6"/>
        <v>91.528529522341316</v>
      </c>
      <c r="K44" s="8">
        <f t="shared" si="6"/>
        <v>43.557172381428494</v>
      </c>
      <c r="L44" s="8">
        <f t="shared" si="6"/>
        <v>33.767785860996526</v>
      </c>
      <c r="M44" s="8">
        <f t="shared" si="6"/>
        <v>99.710756729131148</v>
      </c>
      <c r="N44" s="8">
        <f t="shared" si="6"/>
        <v>52.48055061756439</v>
      </c>
      <c r="O44" s="8">
        <f t="shared" si="6"/>
        <v>97.121806725231892</v>
      </c>
      <c r="P44" s="8">
        <f t="shared" si="2"/>
        <v>33.767785860996526</v>
      </c>
      <c r="Q44" s="8">
        <f t="shared" si="3"/>
        <v>43.557172381428494</v>
      </c>
      <c r="R44" s="8">
        <f t="shared" si="4"/>
        <v>2887163.9557165969</v>
      </c>
      <c r="S44" s="8">
        <f t="shared" si="5"/>
        <v>3724161.7981784837</v>
      </c>
    </row>
    <row r="45" spans="2:19" ht="19">
      <c r="B45" s="24">
        <v>36</v>
      </c>
      <c r="C45" s="8">
        <v>13.603143755698284</v>
      </c>
      <c r="D45" s="8">
        <v>12.816335266757308</v>
      </c>
      <c r="E45" s="44">
        <v>36331.31679658225</v>
      </c>
      <c r="F45" s="8">
        <f t="shared" si="6"/>
        <v>36.845289770383729</v>
      </c>
      <c r="G45" s="8">
        <f t="shared" si="6"/>
        <v>13.771619628115737</v>
      </c>
      <c r="H45" s="8">
        <f t="shared" si="6"/>
        <v>17.402902833859571</v>
      </c>
      <c r="I45" s="8">
        <f t="shared" si="6"/>
        <v>32.901660255625394</v>
      </c>
      <c r="J45" s="8">
        <f t="shared" si="6"/>
        <v>177.93324808745558</v>
      </c>
      <c r="K45" s="8">
        <f t="shared" si="6"/>
        <v>64.447944604303046</v>
      </c>
      <c r="L45" s="8">
        <f t="shared" si="6"/>
        <v>52.636932704117754</v>
      </c>
      <c r="M45" s="8">
        <f t="shared" si="6"/>
        <v>13.306038164016874</v>
      </c>
      <c r="N45" s="8">
        <f t="shared" si="6"/>
        <v>92.573443191792663</v>
      </c>
      <c r="O45" s="8">
        <f t="shared" si="6"/>
        <v>54.390248077433561</v>
      </c>
      <c r="P45" s="8">
        <f t="shared" si="2"/>
        <v>13.306038164016874</v>
      </c>
      <c r="Q45" s="8">
        <f t="shared" si="3"/>
        <v>13.771619628115737</v>
      </c>
      <c r="R45" s="8">
        <f t="shared" si="4"/>
        <v>483425.88784431072</v>
      </c>
      <c r="S45" s="8">
        <f t="shared" si="5"/>
        <v>500341.07551110309</v>
      </c>
    </row>
    <row r="46" spans="2:19" ht="19">
      <c r="B46" s="24">
        <v>37</v>
      </c>
      <c r="C46" s="8">
        <v>10.029170719697662</v>
      </c>
      <c r="D46" s="8">
        <v>54.422437843198196</v>
      </c>
      <c r="E46" s="44">
        <v>61014.654503249643</v>
      </c>
      <c r="F46" s="8">
        <f t="shared" si="6"/>
        <v>28.393127281453104</v>
      </c>
      <c r="G46" s="8">
        <f t="shared" si="6"/>
        <v>58.95169524055725</v>
      </c>
      <c r="H46" s="8">
        <f t="shared" si="6"/>
        <v>48.298135108620528</v>
      </c>
      <c r="I46" s="8">
        <f t="shared" si="6"/>
        <v>78.081735868066914</v>
      </c>
      <c r="J46" s="8">
        <f t="shared" si="6"/>
        <v>139.90111854701533</v>
      </c>
      <c r="K46" s="8">
        <f t="shared" si="6"/>
        <v>45.038410742537231</v>
      </c>
      <c r="L46" s="8">
        <f t="shared" si="6"/>
        <v>14.604803163677486</v>
      </c>
      <c r="M46" s="8">
        <f t="shared" si="6"/>
        <v>51.338167704457135</v>
      </c>
      <c r="N46" s="8">
        <f t="shared" si="6"/>
        <v>54.541313651352397</v>
      </c>
      <c r="O46" s="8">
        <f t="shared" si="6"/>
        <v>98.603045086340643</v>
      </c>
      <c r="P46" s="8">
        <f t="shared" si="2"/>
        <v>14.604803163677486</v>
      </c>
      <c r="Q46" s="8">
        <f t="shared" si="3"/>
        <v>28.393127281453104</v>
      </c>
      <c r="R46" s="8">
        <f t="shared" si="4"/>
        <v>891107.01911974919</v>
      </c>
      <c r="S46" s="8">
        <f t="shared" si="5"/>
        <v>1732396.8513446529</v>
      </c>
    </row>
    <row r="47" spans="2:19" ht="19">
      <c r="B47" s="24">
        <v>38</v>
      </c>
      <c r="C47" s="8">
        <v>15.902171541732768</v>
      </c>
      <c r="D47" s="8">
        <v>21.492658785058385</v>
      </c>
      <c r="E47" s="44">
        <v>53376.789922679978</v>
      </c>
      <c r="F47" s="8">
        <f t="shared" si="6"/>
        <v>30.467994038117133</v>
      </c>
      <c r="G47" s="8">
        <f t="shared" si="6"/>
        <v>20.148915360382325</v>
      </c>
      <c r="H47" s="8">
        <f t="shared" si="6"/>
        <v>9.4953552284456126</v>
      </c>
      <c r="I47" s="8">
        <f t="shared" si="6"/>
        <v>39.278955987891983</v>
      </c>
      <c r="J47" s="8">
        <f t="shared" si="6"/>
        <v>166.95789678312002</v>
      </c>
      <c r="K47" s="8">
        <f t="shared" si="6"/>
        <v>53.472593299967471</v>
      </c>
      <c r="L47" s="8">
        <f t="shared" si="6"/>
        <v>41.661581399782186</v>
      </c>
      <c r="M47" s="8">
        <f t="shared" si="6"/>
        <v>24.281389468352437</v>
      </c>
      <c r="N47" s="8">
        <f t="shared" si="6"/>
        <v>81.598091887457102</v>
      </c>
      <c r="O47" s="8">
        <f t="shared" si="6"/>
        <v>59.800265206165712</v>
      </c>
      <c r="P47" s="8">
        <f t="shared" si="2"/>
        <v>9.4953552284456126</v>
      </c>
      <c r="Q47" s="8">
        <f t="shared" si="3"/>
        <v>20.148915360382325</v>
      </c>
      <c r="R47" s="8">
        <f t="shared" si="4"/>
        <v>506831.58126996242</v>
      </c>
      <c r="S47" s="8">
        <f t="shared" si="5"/>
        <v>1075484.4223609872</v>
      </c>
    </row>
    <row r="48" spans="2:19" ht="19">
      <c r="B48" s="24">
        <v>39</v>
      </c>
      <c r="C48" s="8">
        <v>50.36413532305162</v>
      </c>
      <c r="D48" s="8">
        <v>50.146673727038696</v>
      </c>
      <c r="E48" s="44">
        <v>62592.506184667509</v>
      </c>
      <c r="F48" s="8">
        <f t="shared" si="6"/>
        <v>64.452327768647564</v>
      </c>
      <c r="G48" s="8">
        <f t="shared" si="6"/>
        <v>70.629215570035711</v>
      </c>
      <c r="H48" s="8">
        <f t="shared" si="6"/>
        <v>56.688427193775155</v>
      </c>
      <c r="I48" s="8">
        <f t="shared" si="6"/>
        <v>42.359628006489238</v>
      </c>
      <c r="J48" s="8">
        <f t="shared" si="6"/>
        <v>103.84191805982087</v>
      </c>
      <c r="K48" s="8">
        <f t="shared" si="6"/>
        <v>9.6433854233316865</v>
      </c>
      <c r="L48" s="8">
        <f t="shared" si="6"/>
        <v>34.904967636563569</v>
      </c>
      <c r="M48" s="8">
        <f t="shared" si="6"/>
        <v>87.397368191651594</v>
      </c>
      <c r="N48" s="8">
        <f t="shared" si="6"/>
        <v>18.482113164157937</v>
      </c>
      <c r="O48" s="8">
        <f t="shared" si="6"/>
        <v>53.992316366827176</v>
      </c>
      <c r="P48" s="8">
        <f t="shared" si="2"/>
        <v>9.6433854233316865</v>
      </c>
      <c r="Q48" s="8">
        <f t="shared" si="3"/>
        <v>18.482113164157937</v>
      </c>
      <c r="R48" s="8">
        <f t="shared" si="4"/>
        <v>603603.66175102105</v>
      </c>
      <c r="S48" s="8">
        <f t="shared" si="5"/>
        <v>1156841.7825332806</v>
      </c>
    </row>
    <row r="49" spans="2:19" ht="19">
      <c r="B49" s="24">
        <v>40</v>
      </c>
      <c r="C49" s="8">
        <v>66.402082303835172</v>
      </c>
      <c r="D49" s="8">
        <v>71.044875308195301</v>
      </c>
      <c r="E49" s="44">
        <v>57623.46580574441</v>
      </c>
      <c r="F49" s="8">
        <f t="shared" si="6"/>
        <v>101.38847633058772</v>
      </c>
      <c r="G49" s="8">
        <f t="shared" si="6"/>
        <v>107.56536413197588</v>
      </c>
      <c r="H49" s="8">
        <f t="shared" si="6"/>
        <v>93.624575755715313</v>
      </c>
      <c r="I49" s="8">
        <f t="shared" si="6"/>
        <v>79.295776568429403</v>
      </c>
      <c r="J49" s="8">
        <f t="shared" si="6"/>
        <v>66.905769497880712</v>
      </c>
      <c r="K49" s="8">
        <f t="shared" si="6"/>
        <v>46.579533985271844</v>
      </c>
      <c r="L49" s="8">
        <f t="shared" si="6"/>
        <v>58.390545885457129</v>
      </c>
      <c r="M49" s="8">
        <f t="shared" si="6"/>
        <v>124.33351675359175</v>
      </c>
      <c r="N49" s="8">
        <f t="shared" si="6"/>
        <v>18.454035397782221</v>
      </c>
      <c r="O49" s="8">
        <f t="shared" si="6"/>
        <v>58.852570967200229</v>
      </c>
      <c r="P49" s="8">
        <f t="shared" si="2"/>
        <v>18.454035397782221</v>
      </c>
      <c r="Q49" s="8">
        <f t="shared" si="3"/>
        <v>46.579533985271844</v>
      </c>
      <c r="R49" s="8">
        <f t="shared" si="4"/>
        <v>1063385.4777221007</v>
      </c>
      <c r="S49" s="8">
        <f t="shared" si="5"/>
        <v>2684074.1838478218</v>
      </c>
    </row>
    <row r="50" spans="2:19" ht="19">
      <c r="B50" s="24">
        <v>41</v>
      </c>
      <c r="C50" s="8">
        <v>23.847084625097061</v>
      </c>
      <c r="D50" s="8">
        <v>15.014403699560717</v>
      </c>
      <c r="E50" s="44">
        <v>17268.359138162792</v>
      </c>
      <c r="F50" s="8">
        <f t="shared" si="6"/>
        <v>44.891162206979097</v>
      </c>
      <c r="G50" s="8">
        <f t="shared" si="6"/>
        <v>8.9798948446031766</v>
      </c>
      <c r="H50" s="8">
        <f t="shared" si="6"/>
        <v>4.960893531657387</v>
      </c>
      <c r="I50" s="8">
        <f t="shared" si="6"/>
        <v>24.855787819030027</v>
      </c>
      <c r="J50" s="8">
        <f t="shared" si="6"/>
        <v>165.49123878525342</v>
      </c>
      <c r="K50" s="8">
        <f t="shared" si="6"/>
        <v>52.005935302100852</v>
      </c>
      <c r="L50" s="8">
        <f t="shared" si="6"/>
        <v>43.520186966086989</v>
      </c>
      <c r="M50" s="8">
        <f t="shared" si="6"/>
        <v>25.748047466219059</v>
      </c>
      <c r="N50" s="8">
        <f t="shared" si="6"/>
        <v>80.131433889590483</v>
      </c>
      <c r="O50" s="8">
        <f t="shared" si="6"/>
        <v>45.377097037303756</v>
      </c>
      <c r="P50" s="8">
        <f t="shared" si="2"/>
        <v>4.960893531657387</v>
      </c>
      <c r="Q50" s="8">
        <f t="shared" si="3"/>
        <v>8.9798948446031766</v>
      </c>
      <c r="R50" s="8">
        <f t="shared" si="4"/>
        <v>85666.491150848524</v>
      </c>
      <c r="S50" s="8">
        <f t="shared" si="5"/>
        <v>155068.04919954421</v>
      </c>
    </row>
    <row r="51" spans="2:19" ht="19">
      <c r="B51" s="24">
        <v>42</v>
      </c>
      <c r="C51" s="8">
        <v>9.0391422935315457</v>
      </c>
      <c r="D51" s="8">
        <v>7.0081514156940372</v>
      </c>
      <c r="E51" s="44">
        <v>71324.628922783537</v>
      </c>
      <c r="F51" s="8">
        <f t="shared" si="6"/>
        <v>38.089472159280263</v>
      </c>
      <c r="G51" s="8">
        <f t="shared" si="6"/>
        <v>13.834299770829016</v>
      </c>
      <c r="H51" s="8">
        <f t="shared" si="6"/>
        <v>27.775088147089583</v>
      </c>
      <c r="I51" s="8">
        <f t="shared" si="6"/>
        <v>42.103887334375493</v>
      </c>
      <c r="J51" s="8">
        <f t="shared" si="6"/>
        <v>188.30543340068562</v>
      </c>
      <c r="K51" s="8">
        <f t="shared" si="6"/>
        <v>74.820129917533052</v>
      </c>
      <c r="L51" s="8">
        <f t="shared" si="6"/>
        <v>63.00911801734776</v>
      </c>
      <c r="M51" s="8">
        <f t="shared" si="6"/>
        <v>3.8736689852365505</v>
      </c>
      <c r="N51" s="8">
        <f t="shared" si="6"/>
        <v>102.94562850502267</v>
      </c>
      <c r="O51" s="8">
        <f t="shared" si="6"/>
        <v>64.762433390663574</v>
      </c>
      <c r="P51" s="8">
        <f t="shared" si="2"/>
        <v>3.8736689852365505</v>
      </c>
      <c r="Q51" s="8">
        <f t="shared" si="3"/>
        <v>13.834299770829016</v>
      </c>
      <c r="R51" s="8">
        <f t="shared" si="4"/>
        <v>276288.00294169242</v>
      </c>
      <c r="S51" s="8">
        <f t="shared" si="5"/>
        <v>986726.29756092886</v>
      </c>
    </row>
    <row r="52" spans="2:19" ht="19">
      <c r="B52" s="24">
        <v>43</v>
      </c>
      <c r="C52" s="8">
        <v>43.603862792530606</v>
      </c>
      <c r="D52" s="8">
        <v>31.253418597930931</v>
      </c>
      <c r="E52" s="44">
        <v>89838.753217022444</v>
      </c>
      <c r="F52" s="8">
        <f t="shared" si="6"/>
        <v>48.408925476042427</v>
      </c>
      <c r="G52" s="8">
        <f t="shared" si="6"/>
        <v>44.975687910406933</v>
      </c>
      <c r="H52" s="8">
        <f t="shared" si="6"/>
        <v>31.034899534146373</v>
      </c>
      <c r="I52" s="8">
        <f t="shared" si="6"/>
        <v>21.338024549966697</v>
      </c>
      <c r="J52" s="8">
        <f t="shared" si="6"/>
        <v>129.49544571944966</v>
      </c>
      <c r="K52" s="8">
        <f t="shared" si="6"/>
        <v>16.010142236297092</v>
      </c>
      <c r="L52" s="8">
        <f t="shared" si="6"/>
        <v>47.037950235150319</v>
      </c>
      <c r="M52" s="8">
        <f t="shared" si="6"/>
        <v>61.743840532022816</v>
      </c>
      <c r="N52" s="8">
        <f t="shared" si="6"/>
        <v>44.135640823786716</v>
      </c>
      <c r="O52" s="8">
        <f t="shared" si="6"/>
        <v>41.859333768240425</v>
      </c>
      <c r="P52" s="8">
        <f t="shared" si="2"/>
        <v>16.010142236297092</v>
      </c>
      <c r="Q52" s="8">
        <f t="shared" si="3"/>
        <v>21.338024549966697</v>
      </c>
      <c r="R52" s="8">
        <f t="shared" si="4"/>
        <v>1438331.2173361224</v>
      </c>
      <c r="S52" s="8">
        <f t="shared" si="5"/>
        <v>1916981.5216832245</v>
      </c>
    </row>
    <row r="53" spans="2:19" ht="19">
      <c r="B53" s="24">
        <v>44</v>
      </c>
      <c r="C53" s="8">
        <v>56.415190560330075</v>
      </c>
      <c r="D53" s="8">
        <v>53.418668918661901</v>
      </c>
      <c r="E53" s="44">
        <v>54896.281966599578</v>
      </c>
      <c r="F53" s="8">
        <f t="shared" si="6"/>
        <v>73.77537819754923</v>
      </c>
      <c r="G53" s="8">
        <f t="shared" si="6"/>
        <v>79.952265998937378</v>
      </c>
      <c r="H53" s="8">
        <f t="shared" si="6"/>
        <v>66.011477622676807</v>
      </c>
      <c r="I53" s="8">
        <f t="shared" si="6"/>
        <v>51.682678435390898</v>
      </c>
      <c r="J53" s="8">
        <f t="shared" si="6"/>
        <v>94.518867630919203</v>
      </c>
      <c r="K53" s="8">
        <f t="shared" si="6"/>
        <v>18.966435852233346</v>
      </c>
      <c r="L53" s="8">
        <f t="shared" si="6"/>
        <v>37.684027682218819</v>
      </c>
      <c r="M53" s="8">
        <f t="shared" si="6"/>
        <v>96.720418620553261</v>
      </c>
      <c r="N53" s="8">
        <f t="shared" si="6"/>
        <v>9.1590627352562777</v>
      </c>
      <c r="O53" s="8">
        <f t="shared" si="6"/>
        <v>51.213256321171926</v>
      </c>
      <c r="P53" s="8">
        <f t="shared" si="2"/>
        <v>9.1590627352562777</v>
      </c>
      <c r="Q53" s="8">
        <f t="shared" si="3"/>
        <v>18.966435852233346</v>
      </c>
      <c r="R53" s="8">
        <f t="shared" si="4"/>
        <v>502798.49046440341</v>
      </c>
      <c r="S53" s="8">
        <f t="shared" si="5"/>
        <v>1041186.8104456251</v>
      </c>
    </row>
    <row r="54" spans="2:19" ht="19">
      <c r="B54" s="24">
        <v>45</v>
      </c>
      <c r="C54" s="8">
        <v>14.032530903759479</v>
      </c>
      <c r="D54" s="8">
        <v>1.1365785261271277</v>
      </c>
      <c r="E54" s="44">
        <v>69939.39059155187</v>
      </c>
      <c r="F54" s="8">
        <f t="shared" si="6"/>
        <v>48.954433659075107</v>
      </c>
      <c r="G54" s="8">
        <f t="shared" si="6"/>
        <v>14.712484050167994</v>
      </c>
      <c r="H54" s="8">
        <f t="shared" si="6"/>
        <v>28.653272426428558</v>
      </c>
      <c r="I54" s="8">
        <f t="shared" si="6"/>
        <v>42.982071613714474</v>
      </c>
      <c r="J54" s="8">
        <f t="shared" si="6"/>
        <v>189.18361768002458</v>
      </c>
      <c r="K54" s="8">
        <f t="shared" si="6"/>
        <v>75.698314196872019</v>
      </c>
      <c r="L54" s="8">
        <f t="shared" si="6"/>
        <v>63.887302296686734</v>
      </c>
      <c r="M54" s="8">
        <f t="shared" si="6"/>
        <v>6.9912925145582925</v>
      </c>
      <c r="N54" s="8">
        <f t="shared" si="6"/>
        <v>103.82381278436165</v>
      </c>
      <c r="O54" s="8">
        <f t="shared" si="6"/>
        <v>65.640617670002541</v>
      </c>
      <c r="P54" s="8">
        <f t="shared" si="2"/>
        <v>6.9912925145582925</v>
      </c>
      <c r="Q54" s="8">
        <f t="shared" si="3"/>
        <v>14.712484050167994</v>
      </c>
      <c r="R54" s="8">
        <f t="shared" si="4"/>
        <v>488966.73791548528</v>
      </c>
      <c r="S54" s="8">
        <f t="shared" si="5"/>
        <v>1028982.1685566764</v>
      </c>
    </row>
    <row r="55" spans="2:19" ht="19">
      <c r="B55" s="24">
        <v>46</v>
      </c>
      <c r="C55" s="8">
        <v>31.500399391675078</v>
      </c>
      <c r="D55" s="8">
        <v>8.1619741066164497</v>
      </c>
      <c r="E55" s="44">
        <v>28420.300412417953</v>
      </c>
      <c r="F55" s="8">
        <f t="shared" si="6"/>
        <v>59.396906566501386</v>
      </c>
      <c r="G55" s="8">
        <f t="shared" si="6"/>
        <v>9.7807800182369284</v>
      </c>
      <c r="H55" s="8">
        <f t="shared" si="6"/>
        <v>19.433557299938634</v>
      </c>
      <c r="I55" s="8">
        <f t="shared" si="6"/>
        <v>18.488807545309552</v>
      </c>
      <c r="J55" s="8">
        <f t="shared" si="6"/>
        <v>164.69035361161966</v>
      </c>
      <c r="K55" s="8">
        <f t="shared" si="6"/>
        <v>51.205050128467107</v>
      </c>
      <c r="L55" s="8">
        <f t="shared" si="6"/>
        <v>58.025931325609278</v>
      </c>
      <c r="M55" s="8">
        <f t="shared" si="6"/>
        <v>26.548932639852811</v>
      </c>
      <c r="N55" s="8">
        <f t="shared" si="6"/>
        <v>79.330548715956724</v>
      </c>
      <c r="O55" s="8">
        <f t="shared" si="6"/>
        <v>41.147353601597629</v>
      </c>
      <c r="P55" s="8">
        <f t="shared" si="2"/>
        <v>9.7807800182369284</v>
      </c>
      <c r="Q55" s="8">
        <f t="shared" si="3"/>
        <v>18.488807545309552</v>
      </c>
      <c r="R55" s="8">
        <f t="shared" si="4"/>
        <v>277972.70638606825</v>
      </c>
      <c r="S55" s="8">
        <f t="shared" si="5"/>
        <v>525457.46470507723</v>
      </c>
    </row>
    <row r="56" spans="2:19" ht="19">
      <c r="B56" s="24">
        <v>47</v>
      </c>
      <c r="C56" s="8">
        <v>45.92195657041448</v>
      </c>
      <c r="D56" s="8">
        <v>1.2850260761368038</v>
      </c>
      <c r="E56" s="44">
        <v>53217.912067031168</v>
      </c>
      <c r="F56" s="8">
        <f t="shared" si="6"/>
        <v>80.69541177572043</v>
      </c>
      <c r="G56" s="8">
        <f t="shared" si="6"/>
        <v>30.078502377220964</v>
      </c>
      <c r="H56" s="8">
        <f t="shared" si="6"/>
        <v>40.732062509157686</v>
      </c>
      <c r="I56" s="8">
        <f t="shared" si="6"/>
        <v>10.948461749711306</v>
      </c>
      <c r="J56" s="8">
        <f t="shared" si="6"/>
        <v>157.1457444633599</v>
      </c>
      <c r="K56" s="8">
        <f t="shared" si="6"/>
        <v>43.991786875240983</v>
      </c>
      <c r="L56" s="8">
        <f t="shared" si="6"/>
        <v>79.324436534828322</v>
      </c>
      <c r="M56" s="8">
        <f t="shared" si="6"/>
        <v>38.732270631203619</v>
      </c>
      <c r="N56" s="8">
        <f t="shared" si="6"/>
        <v>71.785939567696971</v>
      </c>
      <c r="O56" s="8">
        <f t="shared" si="6"/>
        <v>33.60274445333787</v>
      </c>
      <c r="P56" s="8">
        <f t="shared" si="2"/>
        <v>10.948461749711306</v>
      </c>
      <c r="Q56" s="8">
        <f t="shared" si="3"/>
        <v>30.078502377220964</v>
      </c>
      <c r="R56" s="8">
        <f t="shared" si="4"/>
        <v>582654.27466539049</v>
      </c>
      <c r="S56" s="8">
        <f t="shared" si="5"/>
        <v>1600715.0946189333</v>
      </c>
    </row>
    <row r="57" spans="2:19" ht="19">
      <c r="B57" s="24">
        <v>48</v>
      </c>
      <c r="C57" s="8">
        <v>64.25851729547847</v>
      </c>
      <c r="D57" s="8">
        <v>55.667392095523425</v>
      </c>
      <c r="E57" s="44">
        <v>27222.356705026006</v>
      </c>
      <c r="F57" s="8">
        <f t="shared" si="6"/>
        <v>83.867428109559143</v>
      </c>
      <c r="G57" s="8">
        <f t="shared" si="6"/>
        <v>90.04431591094729</v>
      </c>
      <c r="H57" s="8">
        <f t="shared" si="6"/>
        <v>76.103527534686719</v>
      </c>
      <c r="I57" s="8">
        <f t="shared" si="6"/>
        <v>61.774728347400817</v>
      </c>
      <c r="J57" s="8">
        <f t="shared" si="6"/>
        <v>84.426817718909291</v>
      </c>
      <c r="K57" s="8">
        <f t="shared" si="6"/>
        <v>29.058485764243265</v>
      </c>
      <c r="L57" s="8">
        <f t="shared" si="6"/>
        <v>43.278631240505689</v>
      </c>
      <c r="M57" s="8">
        <f t="shared" si="6"/>
        <v>106.81246853256317</v>
      </c>
      <c r="N57" s="8">
        <f t="shared" si="6"/>
        <v>0.97739665521754659</v>
      </c>
      <c r="O57" s="8">
        <f t="shared" si="6"/>
        <v>45.618652762885056</v>
      </c>
      <c r="P57" s="8">
        <f t="shared" si="2"/>
        <v>0.97739665521754659</v>
      </c>
      <c r="Q57" s="8">
        <f t="shared" si="3"/>
        <v>29.058485764243265</v>
      </c>
      <c r="R57" s="8">
        <f t="shared" si="4"/>
        <v>26607.04039063137</v>
      </c>
      <c r="S57" s="8">
        <f t="shared" si="5"/>
        <v>791040.46478215035</v>
      </c>
    </row>
    <row r="58" spans="2:19" ht="19">
      <c r="B58" s="24">
        <v>49</v>
      </c>
      <c r="C58" s="8">
        <v>68.661567263360695</v>
      </c>
      <c r="D58" s="8">
        <v>51.038462856034378</v>
      </c>
      <c r="E58" s="44">
        <v>64072.155038630815</v>
      </c>
      <c r="F58" s="8">
        <f t="shared" si="6"/>
        <v>83.641548837952314</v>
      </c>
      <c r="G58" s="8">
        <f t="shared" si="6"/>
        <v>89.818436639340476</v>
      </c>
      <c r="H58" s="8">
        <f t="shared" si="6"/>
        <v>75.877648263079905</v>
      </c>
      <c r="I58" s="8">
        <f t="shared" si="6"/>
        <v>61.548849075793996</v>
      </c>
      <c r="J58" s="8">
        <f t="shared" si="6"/>
        <v>84.65269699051612</v>
      </c>
      <c r="K58" s="8">
        <f t="shared" si="6"/>
        <v>28.832606492636444</v>
      </c>
      <c r="L58" s="8">
        <f t="shared" si="6"/>
        <v>52.310610447876961</v>
      </c>
      <c r="M58" s="8">
        <f t="shared" si="6"/>
        <v>106.58658926095634</v>
      </c>
      <c r="N58" s="8">
        <f t="shared" si="6"/>
        <v>8.0545825521537253</v>
      </c>
      <c r="O58" s="8">
        <f t="shared" si="6"/>
        <v>38.890303019505922</v>
      </c>
      <c r="P58" s="8">
        <f t="shared" si="2"/>
        <v>8.0545825521537253</v>
      </c>
      <c r="Q58" s="8">
        <f t="shared" si="3"/>
        <v>28.832606492636444</v>
      </c>
      <c r="R58" s="8">
        <f t="shared" si="4"/>
        <v>516074.46205304418</v>
      </c>
      <c r="S58" s="8">
        <f t="shared" si="5"/>
        <v>1847367.2333640356</v>
      </c>
    </row>
    <row r="59" spans="2:19" ht="19">
      <c r="B59" s="24">
        <v>50</v>
      </c>
      <c r="C59" s="8">
        <v>29.669117506157132</v>
      </c>
      <c r="D59" s="8">
        <v>23.805521033027031</v>
      </c>
      <c r="E59" s="44">
        <v>83182.698241937294</v>
      </c>
      <c r="F59" s="8">
        <f t="shared" si="6"/>
        <v>41.922077754572854</v>
      </c>
      <c r="G59" s="8">
        <f t="shared" si="6"/>
        <v>23.593045059129562</v>
      </c>
      <c r="H59" s="8">
        <f t="shared" si="6"/>
        <v>9.6522566828689982</v>
      </c>
      <c r="I59" s="8">
        <f t="shared" si="6"/>
        <v>27.82487227143627</v>
      </c>
      <c r="J59" s="8">
        <f t="shared" si="6"/>
        <v>150.87808857072702</v>
      </c>
      <c r="K59" s="8">
        <f t="shared" si="6"/>
        <v>37.392785087574467</v>
      </c>
      <c r="L59" s="8">
        <f t="shared" si="6"/>
        <v>40.551102513680746</v>
      </c>
      <c r="M59" s="8">
        <f t="shared" si="6"/>
        <v>40.361197680745448</v>
      </c>
      <c r="N59" s="8">
        <f t="shared" si="6"/>
        <v>65.518283675064083</v>
      </c>
      <c r="O59" s="8">
        <f t="shared" si="6"/>
        <v>48.346181489709991</v>
      </c>
      <c r="P59" s="8">
        <f t="shared" si="2"/>
        <v>9.6522566828689982</v>
      </c>
      <c r="Q59" s="8">
        <f t="shared" si="3"/>
        <v>23.593045059129562</v>
      </c>
      <c r="R59" s="8">
        <f t="shared" si="4"/>
        <v>802900.75500481448</v>
      </c>
      <c r="S59" s="8">
        <f t="shared" si="5"/>
        <v>1962533.1477620041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AI72"/>
  <sheetViews>
    <sheetView zoomScale="90" zoomScaleNormal="90" workbookViewId="0">
      <selection activeCell="Q10" sqref="Q10"/>
    </sheetView>
  </sheetViews>
  <sheetFormatPr baseColWidth="10" defaultColWidth="11" defaultRowHeight="16"/>
  <cols>
    <col min="1" max="1" width="20.33203125" customWidth="1"/>
    <col min="2" max="2" width="19.1640625" customWidth="1"/>
    <col min="3" max="3" width="16.83203125" customWidth="1"/>
    <col min="4" max="4" width="16" customWidth="1"/>
    <col min="5" max="5" width="20.33203125" customWidth="1"/>
    <col min="6" max="15" width="19.33203125" customWidth="1"/>
    <col min="16" max="16" width="22" customWidth="1"/>
    <col min="17" max="19" width="19.33203125" customWidth="1"/>
    <col min="20" max="20" width="17.6640625" customWidth="1"/>
    <col min="21" max="21" width="13.83203125" customWidth="1"/>
    <col min="22" max="22" width="15.83203125" customWidth="1"/>
    <col min="23" max="23" width="15.6640625" customWidth="1"/>
    <col min="25" max="25" width="15.6640625" customWidth="1"/>
    <col min="26" max="26" width="19.83203125" customWidth="1"/>
    <col min="34" max="34" width="15.6640625" customWidth="1"/>
    <col min="35" max="35" width="19.83203125" customWidth="1"/>
  </cols>
  <sheetData>
    <row r="1" spans="1:35" ht="22" thickBot="1">
      <c r="A1" s="27" t="s">
        <v>20</v>
      </c>
      <c r="B1" s="5" t="s">
        <v>21</v>
      </c>
    </row>
    <row r="2" spans="1:35" ht="22" thickBot="1">
      <c r="A2" s="27" t="s">
        <v>22</v>
      </c>
      <c r="B2" s="5">
        <v>10</v>
      </c>
      <c r="E2" s="28" t="s">
        <v>24</v>
      </c>
      <c r="F2" s="9">
        <v>1.4358180410661928E-8</v>
      </c>
      <c r="G2" s="9">
        <v>18.465854648504472</v>
      </c>
      <c r="H2" s="9">
        <v>24.146291976116714</v>
      </c>
      <c r="I2" s="9">
        <v>43.612422917790255</v>
      </c>
      <c r="J2" s="9">
        <v>22.6271249287384</v>
      </c>
      <c r="K2" s="9">
        <v>48.897539857345379</v>
      </c>
      <c r="L2" s="9">
        <v>19.488712209014384</v>
      </c>
      <c r="M2" s="9">
        <v>9.0371722134043715</v>
      </c>
      <c r="N2" s="9">
        <v>68.689647271471429</v>
      </c>
      <c r="O2" s="9">
        <v>65.490762477252062</v>
      </c>
      <c r="Q2" s="34" t="s">
        <v>38</v>
      </c>
      <c r="R2" s="35">
        <f>SUM(R10:R59)/B3+B4*SUM(S10:S59)/B3</f>
        <v>11.824430963503099</v>
      </c>
    </row>
    <row r="3" spans="1:35" ht="22" thickBot="1">
      <c r="A3" s="27" t="s">
        <v>43</v>
      </c>
      <c r="B3" s="42">
        <f>SUM(E10:E59)</f>
        <v>2585576.200556342</v>
      </c>
      <c r="E3" s="28" t="s">
        <v>25</v>
      </c>
      <c r="F3" s="9">
        <v>36.050772582290442</v>
      </c>
      <c r="G3" s="9">
        <v>8.1870286483970318</v>
      </c>
      <c r="H3" s="9">
        <v>20.353566635105256</v>
      </c>
      <c r="I3" s="9">
        <v>13.241249276606396</v>
      </c>
      <c r="J3" s="9">
        <v>72.406029114720326</v>
      </c>
      <c r="K3" s="9">
        <v>52.836704082990266</v>
      </c>
      <c r="L3" s="9">
        <v>54.393356497446646</v>
      </c>
      <c r="M3" s="9">
        <v>3.5518590766059264</v>
      </c>
      <c r="N3" s="9">
        <v>59.718909926133513</v>
      </c>
      <c r="O3" s="9">
        <v>13.181380692384467</v>
      </c>
      <c r="Q3" s="36" t="s">
        <v>39</v>
      </c>
      <c r="R3" s="45">
        <v>11.8</v>
      </c>
    </row>
    <row r="4" spans="1:35" ht="21">
      <c r="A4" s="46" t="s">
        <v>44</v>
      </c>
      <c r="B4" s="47">
        <v>0.1</v>
      </c>
    </row>
    <row r="6" spans="1:35" ht="24">
      <c r="Q6" s="39" t="s">
        <v>71</v>
      </c>
      <c r="R6" s="40"/>
      <c r="S6" s="40"/>
      <c r="T6" s="40"/>
      <c r="U6" s="40"/>
      <c r="V6" s="40"/>
      <c r="W6" s="38"/>
      <c r="X6" s="38"/>
      <c r="Y6" s="38"/>
      <c r="Z6" s="38"/>
    </row>
    <row r="8" spans="1:35">
      <c r="B8" s="23" t="s">
        <v>26</v>
      </c>
      <c r="C8" s="22"/>
      <c r="D8" s="22"/>
    </row>
    <row r="9" spans="1:35" ht="66">
      <c r="B9" s="29" t="s">
        <v>0</v>
      </c>
      <c r="C9" s="29" t="s">
        <v>4</v>
      </c>
      <c r="D9" s="29" t="s">
        <v>3</v>
      </c>
      <c r="E9" s="29" t="s">
        <v>23</v>
      </c>
      <c r="F9" s="29" t="s">
        <v>45</v>
      </c>
      <c r="G9" s="29" t="s">
        <v>46</v>
      </c>
      <c r="H9" s="29" t="s">
        <v>47</v>
      </c>
      <c r="I9" s="29" t="s">
        <v>48</v>
      </c>
      <c r="J9" s="29" t="s">
        <v>49</v>
      </c>
      <c r="K9" s="29" t="s">
        <v>50</v>
      </c>
      <c r="L9" s="29" t="s">
        <v>51</v>
      </c>
      <c r="M9" s="29" t="s">
        <v>52</v>
      </c>
      <c r="N9" s="29" t="s">
        <v>53</v>
      </c>
      <c r="O9" s="29" t="s">
        <v>54</v>
      </c>
      <c r="P9" s="29" t="s">
        <v>29</v>
      </c>
      <c r="Q9" s="29" t="s">
        <v>30</v>
      </c>
      <c r="R9" s="29" t="s">
        <v>27</v>
      </c>
      <c r="S9" s="29" t="s">
        <v>28</v>
      </c>
      <c r="T9" s="29" t="s">
        <v>55</v>
      </c>
      <c r="U9" s="29" t="s">
        <v>57</v>
      </c>
      <c r="V9" s="29" t="s">
        <v>69</v>
      </c>
      <c r="W9" s="29" t="s">
        <v>64</v>
      </c>
    </row>
    <row r="10" spans="1:35" ht="21">
      <c r="B10" s="24">
        <v>1</v>
      </c>
      <c r="C10" s="8">
        <v>46.768460207597712</v>
      </c>
      <c r="D10" s="8">
        <v>13.596596659914573</v>
      </c>
      <c r="E10" s="44">
        <v>9987.3854625139538</v>
      </c>
      <c r="F10" s="8">
        <f>ABS($C10-F$2)+ABS($D10-F$3)</f>
        <v>69.222636115615401</v>
      </c>
      <c r="G10" s="8">
        <f t="shared" ref="G10:O25" si="0">ABS($C10-G$2)+ABS($D10-G$3)</f>
        <v>33.71217357061078</v>
      </c>
      <c r="H10" s="8">
        <f t="shared" si="0"/>
        <v>29.379138206671684</v>
      </c>
      <c r="I10" s="8">
        <f t="shared" si="0"/>
        <v>3.511384673115634</v>
      </c>
      <c r="J10" s="8">
        <f t="shared" si="0"/>
        <v>82.95076773366506</v>
      </c>
      <c r="K10" s="8">
        <f t="shared" si="0"/>
        <v>41.369187072823358</v>
      </c>
      <c r="L10" s="8">
        <f t="shared" si="0"/>
        <v>68.076507836115397</v>
      </c>
      <c r="M10" s="8">
        <f t="shared" si="0"/>
        <v>47.776025577501983</v>
      </c>
      <c r="N10" s="8">
        <f t="shared" si="0"/>
        <v>68.043500330092655</v>
      </c>
      <c r="O10" s="8">
        <f t="shared" si="0"/>
        <v>19.137518237184455</v>
      </c>
      <c r="P10" s="8">
        <f>MIN(F10:O10)</f>
        <v>3.511384673115634</v>
      </c>
      <c r="Q10" s="8">
        <f>SMALL(F10:O10,2)</f>
        <v>19.137518237184455</v>
      </c>
      <c r="R10" s="8">
        <f>E10*P10</f>
        <v>35069.552237569391</v>
      </c>
      <c r="S10" s="8">
        <f>E10*Q10</f>
        <v>191133.77143065169</v>
      </c>
      <c r="T10" s="49">
        <f>MATCH(P10,F10:O10,0)</f>
        <v>4</v>
      </c>
      <c r="U10" s="49">
        <f>MATCH(Q10,F10:O10,0)</f>
        <v>10</v>
      </c>
      <c r="V10" s="8">
        <f>MAX(F10:O10)</f>
        <v>82.95076773366506</v>
      </c>
      <c r="W10" s="13">
        <f>MATCH(V10,F10:O10,0)</f>
        <v>5</v>
      </c>
      <c r="AG10" s="30" t="s">
        <v>9</v>
      </c>
      <c r="AH10" s="31" t="s">
        <v>1</v>
      </c>
      <c r="AI10" s="31" t="s">
        <v>2</v>
      </c>
    </row>
    <row r="11" spans="1:35" ht="19">
      <c r="B11" s="24">
        <v>2</v>
      </c>
      <c r="C11" s="8">
        <v>22.627124740284088</v>
      </c>
      <c r="D11" s="8">
        <v>72.400365569287942</v>
      </c>
      <c r="E11" s="44">
        <v>89784.690226806182</v>
      </c>
      <c r="F11" s="8">
        <f t="shared" ref="F11:O42" si="1">ABS($C11-F$2)+ABS($D11-F$3)</f>
        <v>58.97671771292341</v>
      </c>
      <c r="G11" s="8">
        <f t="shared" si="0"/>
        <v>68.374607012670523</v>
      </c>
      <c r="H11" s="8">
        <f t="shared" si="0"/>
        <v>53.565966170015315</v>
      </c>
      <c r="I11" s="8">
        <f t="shared" si="0"/>
        <v>80.144414470187712</v>
      </c>
      <c r="J11" s="8">
        <f t="shared" si="0"/>
        <v>5.66373388669561E-3</v>
      </c>
      <c r="K11" s="8">
        <f t="shared" si="0"/>
        <v>45.834076603358966</v>
      </c>
      <c r="L11" s="8">
        <f t="shared" si="0"/>
        <v>21.145421603111</v>
      </c>
      <c r="M11" s="8">
        <f t="shared" si="0"/>
        <v>82.438459019561733</v>
      </c>
      <c r="N11" s="8">
        <f t="shared" si="0"/>
        <v>58.74397817434177</v>
      </c>
      <c r="O11" s="8">
        <f t="shared" si="0"/>
        <v>102.08262261387145</v>
      </c>
      <c r="P11" s="8">
        <f t="shared" ref="P11:P59" si="2">MIN(F11:O11)</f>
        <v>5.66373388669561E-3</v>
      </c>
      <c r="Q11" s="8">
        <f t="shared" ref="Q11:Q59" si="3">SMALL(F11:O11,2)</f>
        <v>21.145421603111</v>
      </c>
      <c r="R11" s="8">
        <f t="shared" ref="R11:R59" si="4">E11*P11</f>
        <v>508.51659254403035</v>
      </c>
      <c r="S11" s="8">
        <f t="shared" ref="S11:S59" si="5">E11*Q11</f>
        <v>1898535.1283505366</v>
      </c>
      <c r="T11" s="49">
        <f t="shared" ref="T11:T59" si="6">MATCH(P11,F11:O11,0)</f>
        <v>5</v>
      </c>
      <c r="U11" s="49">
        <f t="shared" ref="U11:U59" si="7">MATCH(Q11,F11:O11,0)</f>
        <v>7</v>
      </c>
      <c r="V11" s="8">
        <f t="shared" ref="V11:V59" si="8">MAX(F11:O11)</f>
        <v>102.08262261387145</v>
      </c>
      <c r="W11" s="13">
        <f t="shared" ref="W11:W59" si="9">MATCH(V11,F11:O11,0)</f>
        <v>10</v>
      </c>
      <c r="AG11" s="30" t="s">
        <v>10</v>
      </c>
      <c r="AH11" s="32">
        <f>F2</f>
        <v>1.4358180410661928E-8</v>
      </c>
      <c r="AI11" s="32">
        <f>F3</f>
        <v>36.050772582290442</v>
      </c>
    </row>
    <row r="12" spans="1:35" ht="19">
      <c r="B12" s="24">
        <v>3</v>
      </c>
      <c r="C12" s="8">
        <v>32.581266223639631</v>
      </c>
      <c r="D12" s="8">
        <v>21.73230260475508</v>
      </c>
      <c r="E12" s="44">
        <v>64736.498682516241</v>
      </c>
      <c r="F12" s="8">
        <f t="shared" si="1"/>
        <v>46.89973618681681</v>
      </c>
      <c r="G12" s="8">
        <f t="shared" si="0"/>
        <v>27.660685531493208</v>
      </c>
      <c r="H12" s="8">
        <f t="shared" si="0"/>
        <v>9.8137102171727406</v>
      </c>
      <c r="I12" s="8">
        <f t="shared" si="0"/>
        <v>19.522210022299308</v>
      </c>
      <c r="J12" s="8">
        <f t="shared" si="0"/>
        <v>60.627867804866483</v>
      </c>
      <c r="K12" s="8">
        <f t="shared" si="0"/>
        <v>47.420675111940938</v>
      </c>
      <c r="L12" s="8">
        <f t="shared" si="0"/>
        <v>45.75360790731682</v>
      </c>
      <c r="M12" s="8">
        <f t="shared" si="0"/>
        <v>41.724537538384411</v>
      </c>
      <c r="N12" s="8">
        <f t="shared" si="0"/>
        <v>74.094988369210228</v>
      </c>
      <c r="O12" s="8">
        <f t="shared" si="0"/>
        <v>41.460418165983043</v>
      </c>
      <c r="P12" s="8">
        <f t="shared" si="2"/>
        <v>9.8137102171727406</v>
      </c>
      <c r="Q12" s="8">
        <f t="shared" si="3"/>
        <v>19.522210022299308</v>
      </c>
      <c r="R12" s="8">
        <f t="shared" si="4"/>
        <v>635305.23854459927</v>
      </c>
      <c r="S12" s="8">
        <f t="shared" si="5"/>
        <v>1263799.5233883846</v>
      </c>
      <c r="T12" s="49">
        <f t="shared" si="6"/>
        <v>3</v>
      </c>
      <c r="U12" s="49">
        <f t="shared" si="7"/>
        <v>4</v>
      </c>
      <c r="V12" s="8">
        <f t="shared" si="8"/>
        <v>74.094988369210228</v>
      </c>
      <c r="W12" s="13">
        <f t="shared" si="9"/>
        <v>9</v>
      </c>
      <c r="AG12" s="30" t="s">
        <v>11</v>
      </c>
      <c r="AH12" s="32">
        <f>G2</f>
        <v>18.465854648504472</v>
      </c>
      <c r="AI12" s="32">
        <f>G3</f>
        <v>8.1870286483970318</v>
      </c>
    </row>
    <row r="13" spans="1:35" ht="19">
      <c r="B13" s="24">
        <v>4</v>
      </c>
      <c r="C13" s="8">
        <v>23.736458710391013</v>
      </c>
      <c r="D13" s="8">
        <v>19.26157774929651</v>
      </c>
      <c r="E13" s="44">
        <v>32004.992659567986</v>
      </c>
      <c r="F13" s="8">
        <f t="shared" si="1"/>
        <v>40.525653529026769</v>
      </c>
      <c r="G13" s="8">
        <f t="shared" si="0"/>
        <v>16.345153162786019</v>
      </c>
      <c r="H13" s="8">
        <f t="shared" si="0"/>
        <v>1.5018221515344479</v>
      </c>
      <c r="I13" s="8">
        <f t="shared" si="0"/>
        <v>25.896292680089356</v>
      </c>
      <c r="J13" s="8">
        <f t="shared" si="0"/>
        <v>54.253785147076428</v>
      </c>
      <c r="K13" s="8">
        <f t="shared" si="0"/>
        <v>58.736207480648126</v>
      </c>
      <c r="L13" s="8">
        <f t="shared" si="0"/>
        <v>39.379525249526765</v>
      </c>
      <c r="M13" s="8">
        <f t="shared" si="0"/>
        <v>30.409005169677226</v>
      </c>
      <c r="N13" s="8">
        <f t="shared" si="0"/>
        <v>85.410520737917409</v>
      </c>
      <c r="O13" s="8">
        <f t="shared" si="0"/>
        <v>47.834500823773091</v>
      </c>
      <c r="P13" s="8">
        <f t="shared" si="2"/>
        <v>1.5018221515344479</v>
      </c>
      <c r="Q13" s="8">
        <f t="shared" si="3"/>
        <v>16.345153162786019</v>
      </c>
      <c r="R13" s="8">
        <f t="shared" si="4"/>
        <v>48065.806935836605</v>
      </c>
      <c r="S13" s="8">
        <f t="shared" si="5"/>
        <v>523126.50699448102</v>
      </c>
      <c r="T13" s="49">
        <f t="shared" si="6"/>
        <v>3</v>
      </c>
      <c r="U13" s="49">
        <f t="shared" si="7"/>
        <v>2</v>
      </c>
      <c r="V13" s="8">
        <f t="shared" si="8"/>
        <v>85.410520737917409</v>
      </c>
      <c r="W13" s="13">
        <f t="shared" si="9"/>
        <v>9</v>
      </c>
      <c r="AG13" s="30" t="s">
        <v>12</v>
      </c>
      <c r="AH13" s="32">
        <f>H2</f>
        <v>24.146291976116714</v>
      </c>
      <c r="AI13" s="32">
        <f>H3</f>
        <v>20.353566635105256</v>
      </c>
    </row>
    <row r="14" spans="1:35" ht="19">
      <c r="B14" s="24">
        <v>5</v>
      </c>
      <c r="C14" s="8">
        <v>74.161245556319628</v>
      </c>
      <c r="D14" s="8">
        <v>61.420821764557616</v>
      </c>
      <c r="E14" s="44">
        <v>74922.568319450307</v>
      </c>
      <c r="F14" s="8">
        <f t="shared" si="1"/>
        <v>99.531294724228616</v>
      </c>
      <c r="G14" s="8">
        <f t="shared" si="0"/>
        <v>108.92918402397574</v>
      </c>
      <c r="H14" s="8">
        <f t="shared" si="0"/>
        <v>91.082208709655276</v>
      </c>
      <c r="I14" s="8">
        <f t="shared" si="0"/>
        <v>78.728395126480592</v>
      </c>
      <c r="J14" s="8">
        <f t="shared" si="0"/>
        <v>62.519327977743941</v>
      </c>
      <c r="K14" s="8">
        <f t="shared" si="0"/>
        <v>33.847823380541598</v>
      </c>
      <c r="L14" s="8">
        <f t="shared" si="0"/>
        <v>61.699998614416216</v>
      </c>
      <c r="M14" s="8">
        <f t="shared" si="0"/>
        <v>122.99303603086693</v>
      </c>
      <c r="N14" s="8">
        <f t="shared" si="0"/>
        <v>7.1735101232723011</v>
      </c>
      <c r="O14" s="8">
        <f t="shared" si="0"/>
        <v>56.909924151240716</v>
      </c>
      <c r="P14" s="8">
        <f t="shared" si="2"/>
        <v>7.1735101232723011</v>
      </c>
      <c r="Q14" s="8">
        <f t="shared" si="3"/>
        <v>33.847823380541598</v>
      </c>
      <c r="R14" s="8">
        <f t="shared" si="4"/>
        <v>537457.80230113736</v>
      </c>
      <c r="S14" s="8">
        <f t="shared" si="5"/>
        <v>2535965.8596933153</v>
      </c>
      <c r="T14" s="49">
        <f t="shared" si="6"/>
        <v>9</v>
      </c>
      <c r="U14" s="49">
        <f t="shared" si="7"/>
        <v>6</v>
      </c>
      <c r="V14" s="8">
        <f t="shared" si="8"/>
        <v>122.99303603086693</v>
      </c>
      <c r="W14" s="13">
        <f t="shared" si="9"/>
        <v>8</v>
      </c>
      <c r="AG14" s="30" t="s">
        <v>31</v>
      </c>
      <c r="AH14" s="32">
        <f>I2</f>
        <v>43.612422917790255</v>
      </c>
      <c r="AI14" s="32">
        <f>I3</f>
        <v>13.241249276606396</v>
      </c>
    </row>
    <row r="15" spans="1:35" ht="19">
      <c r="B15" s="24">
        <v>6</v>
      </c>
      <c r="C15" s="8">
        <v>69.853274074740995</v>
      </c>
      <c r="D15" s="8">
        <v>28.035856841471485</v>
      </c>
      <c r="E15" s="44">
        <v>90976.893849262939</v>
      </c>
      <c r="F15" s="8">
        <f t="shared" si="1"/>
        <v>77.868189801201765</v>
      </c>
      <c r="G15" s="8">
        <f t="shared" si="0"/>
        <v>71.236247619310973</v>
      </c>
      <c r="H15" s="8">
        <f t="shared" si="0"/>
        <v>53.389272304990513</v>
      </c>
      <c r="I15" s="8">
        <f t="shared" si="0"/>
        <v>41.035458721815829</v>
      </c>
      <c r="J15" s="8">
        <f t="shared" si="0"/>
        <v>91.596321419251439</v>
      </c>
      <c r="K15" s="8">
        <f t="shared" si="0"/>
        <v>45.756581458914397</v>
      </c>
      <c r="L15" s="8">
        <f t="shared" si="0"/>
        <v>76.722061521701775</v>
      </c>
      <c r="M15" s="8">
        <f t="shared" si="0"/>
        <v>85.300099626202183</v>
      </c>
      <c r="N15" s="8">
        <f t="shared" si="0"/>
        <v>32.846679887931593</v>
      </c>
      <c r="O15" s="8">
        <f t="shared" si="0"/>
        <v>19.216987746575953</v>
      </c>
      <c r="P15" s="8">
        <f t="shared" si="2"/>
        <v>19.216987746575953</v>
      </c>
      <c r="Q15" s="8">
        <f t="shared" si="3"/>
        <v>32.846679887931593</v>
      </c>
      <c r="R15" s="8">
        <f t="shared" si="4"/>
        <v>1748301.854322827</v>
      </c>
      <c r="S15" s="8">
        <f t="shared" si="5"/>
        <v>2988288.9094650722</v>
      </c>
      <c r="T15" s="49">
        <f t="shared" si="6"/>
        <v>10</v>
      </c>
      <c r="U15" s="49">
        <f t="shared" si="7"/>
        <v>9</v>
      </c>
      <c r="V15" s="8">
        <f t="shared" si="8"/>
        <v>91.596321419251439</v>
      </c>
      <c r="W15" s="13">
        <f t="shared" si="9"/>
        <v>5</v>
      </c>
      <c r="AG15" s="30" t="s">
        <v>32</v>
      </c>
      <c r="AH15" s="32">
        <f>J2</f>
        <v>22.6271249287384</v>
      </c>
      <c r="AI15" s="32">
        <f>J3</f>
        <v>72.406029114720326</v>
      </c>
    </row>
    <row r="16" spans="1:35" ht="19">
      <c r="B16" s="24">
        <v>7</v>
      </c>
      <c r="C16" s="8">
        <v>30.406864606319051</v>
      </c>
      <c r="D16" s="8">
        <v>19.554513277454475</v>
      </c>
      <c r="E16" s="44">
        <v>28346.586922426341</v>
      </c>
      <c r="F16" s="8">
        <f t="shared" si="1"/>
        <v>46.903123896796842</v>
      </c>
      <c r="G16" s="8">
        <f t="shared" si="0"/>
        <v>23.308494586872023</v>
      </c>
      <c r="H16" s="8">
        <f t="shared" si="0"/>
        <v>7.0596259878531171</v>
      </c>
      <c r="I16" s="8">
        <f t="shared" si="0"/>
        <v>19.518822312319283</v>
      </c>
      <c r="J16" s="8">
        <f t="shared" si="0"/>
        <v>60.631255514846501</v>
      </c>
      <c r="K16" s="8">
        <f t="shared" si="0"/>
        <v>51.772866056562123</v>
      </c>
      <c r="L16" s="8">
        <f t="shared" si="0"/>
        <v>45.756995617296838</v>
      </c>
      <c r="M16" s="8">
        <f t="shared" si="0"/>
        <v>37.372346593763226</v>
      </c>
      <c r="N16" s="8">
        <f t="shared" si="0"/>
        <v>78.447179313831413</v>
      </c>
      <c r="O16" s="8">
        <f t="shared" si="0"/>
        <v>41.457030456003025</v>
      </c>
      <c r="P16" s="8">
        <f t="shared" si="2"/>
        <v>7.0596259878531171</v>
      </c>
      <c r="Q16" s="8">
        <f t="shared" si="3"/>
        <v>19.518822312319283</v>
      </c>
      <c r="R16" s="8">
        <f t="shared" si="4"/>
        <v>200116.3017044983</v>
      </c>
      <c r="S16" s="8">
        <f t="shared" si="5"/>
        <v>553291.99329955329</v>
      </c>
      <c r="T16" s="49">
        <f t="shared" si="6"/>
        <v>3</v>
      </c>
      <c r="U16" s="49">
        <f t="shared" si="7"/>
        <v>4</v>
      </c>
      <c r="V16" s="8">
        <f t="shared" si="8"/>
        <v>78.447179313831413</v>
      </c>
      <c r="W16" s="13">
        <f t="shared" si="9"/>
        <v>9</v>
      </c>
      <c r="AG16" s="30" t="s">
        <v>33</v>
      </c>
      <c r="AH16" s="32">
        <f>K2</f>
        <v>48.897539857345379</v>
      </c>
      <c r="AI16" s="32">
        <f>K3</f>
        <v>52.836704082990266</v>
      </c>
    </row>
    <row r="17" spans="2:35" ht="19">
      <c r="B17" s="24">
        <v>8</v>
      </c>
      <c r="C17" s="8">
        <v>65.48411727821815</v>
      </c>
      <c r="D17" s="8">
        <v>3.2330920595547763</v>
      </c>
      <c r="E17" s="44">
        <v>90813.271933923155</v>
      </c>
      <c r="F17" s="8">
        <f t="shared" si="1"/>
        <v>98.301797786595642</v>
      </c>
      <c r="G17" s="8">
        <f t="shared" si="0"/>
        <v>51.972199218555929</v>
      </c>
      <c r="H17" s="8">
        <f t="shared" si="0"/>
        <v>58.458299877651918</v>
      </c>
      <c r="I17" s="8">
        <f t="shared" si="0"/>
        <v>31.879851577479513</v>
      </c>
      <c r="J17" s="8">
        <f t="shared" si="0"/>
        <v>112.0299294046453</v>
      </c>
      <c r="K17" s="8">
        <f t="shared" si="0"/>
        <v>66.19018944430826</v>
      </c>
      <c r="L17" s="8">
        <f t="shared" si="0"/>
        <v>97.155669507095638</v>
      </c>
      <c r="M17" s="8">
        <f t="shared" si="0"/>
        <v>56.765712081864926</v>
      </c>
      <c r="N17" s="8">
        <f t="shared" si="0"/>
        <v>59.691347859832014</v>
      </c>
      <c r="O17" s="8">
        <f t="shared" si="0"/>
        <v>9.9549338318636025</v>
      </c>
      <c r="P17" s="8">
        <f t="shared" si="2"/>
        <v>9.9549338318636025</v>
      </c>
      <c r="Q17" s="8">
        <f t="shared" si="3"/>
        <v>31.879851577479513</v>
      </c>
      <c r="R17" s="8">
        <f t="shared" si="4"/>
        <v>904040.11315724102</v>
      </c>
      <c r="S17" s="8">
        <f t="shared" si="5"/>
        <v>2895113.6305187563</v>
      </c>
      <c r="T17" s="49">
        <f t="shared" si="6"/>
        <v>10</v>
      </c>
      <c r="U17" s="49">
        <f t="shared" si="7"/>
        <v>4</v>
      </c>
      <c r="V17" s="8">
        <f t="shared" si="8"/>
        <v>112.0299294046453</v>
      </c>
      <c r="W17" s="13">
        <f t="shared" si="9"/>
        <v>5</v>
      </c>
      <c r="AG17" s="30" t="s">
        <v>34</v>
      </c>
      <c r="AH17" s="32">
        <f>L2</f>
        <v>19.488712209014384</v>
      </c>
      <c r="AI17" s="32">
        <f>L3</f>
        <v>54.393356497446646</v>
      </c>
    </row>
    <row r="18" spans="2:35" ht="19">
      <c r="B18" s="24">
        <v>9</v>
      </c>
      <c r="C18" s="8">
        <v>30.931243598780096</v>
      </c>
      <c r="D18" s="8">
        <v>41.099346558109261</v>
      </c>
      <c r="E18" s="44">
        <v>19814.959119853338</v>
      </c>
      <c r="F18" s="8">
        <f t="shared" si="1"/>
        <v>35.979817560240733</v>
      </c>
      <c r="G18" s="8">
        <f t="shared" si="0"/>
        <v>45.377706859987853</v>
      </c>
      <c r="H18" s="8">
        <f t="shared" si="0"/>
        <v>27.530731545667386</v>
      </c>
      <c r="I18" s="8">
        <f t="shared" si="0"/>
        <v>40.53927660051302</v>
      </c>
      <c r="J18" s="8">
        <f t="shared" si="0"/>
        <v>39.610801226652761</v>
      </c>
      <c r="K18" s="8">
        <f t="shared" si="0"/>
        <v>29.703653783446288</v>
      </c>
      <c r="L18" s="8">
        <f t="shared" si="0"/>
        <v>24.736541329103098</v>
      </c>
      <c r="M18" s="8">
        <f t="shared" si="0"/>
        <v>59.441558866879056</v>
      </c>
      <c r="N18" s="8">
        <f t="shared" si="0"/>
        <v>56.377967040715582</v>
      </c>
      <c r="O18" s="8">
        <f t="shared" si="0"/>
        <v>62.477484744196758</v>
      </c>
      <c r="P18" s="8">
        <f t="shared" si="2"/>
        <v>24.736541329103098</v>
      </c>
      <c r="Q18" s="8">
        <f t="shared" si="3"/>
        <v>27.530731545667386</v>
      </c>
      <c r="R18" s="8">
        <f t="shared" si="4"/>
        <v>490153.55520274042</v>
      </c>
      <c r="S18" s="8">
        <f t="shared" si="5"/>
        <v>545520.3201170559</v>
      </c>
      <c r="T18" s="49">
        <f t="shared" si="6"/>
        <v>7</v>
      </c>
      <c r="U18" s="49">
        <f t="shared" si="7"/>
        <v>3</v>
      </c>
      <c r="V18" s="8">
        <f t="shared" si="8"/>
        <v>62.477484744196758</v>
      </c>
      <c r="W18" s="13">
        <f t="shared" si="9"/>
        <v>10</v>
      </c>
      <c r="AG18" s="30" t="s">
        <v>35</v>
      </c>
      <c r="AH18" s="32">
        <f>M2</f>
        <v>9.0371722134043715</v>
      </c>
      <c r="AI18" s="32">
        <f>M3</f>
        <v>3.5518590766059264</v>
      </c>
    </row>
    <row r="19" spans="2:35" ht="19">
      <c r="B19" s="24">
        <v>10</v>
      </c>
      <c r="C19" s="8">
        <v>23.094922035954923</v>
      </c>
      <c r="D19" s="8">
        <v>78.931910143770608</v>
      </c>
      <c r="E19" s="44">
        <v>3995.0730328800701</v>
      </c>
      <c r="F19" s="8">
        <f t="shared" si="1"/>
        <v>65.976059583076903</v>
      </c>
      <c r="G19" s="8">
        <f t="shared" si="0"/>
        <v>75.373948882824024</v>
      </c>
      <c r="H19" s="8">
        <f t="shared" si="0"/>
        <v>59.629713448827147</v>
      </c>
      <c r="I19" s="8">
        <f t="shared" si="0"/>
        <v>86.208161748999544</v>
      </c>
      <c r="J19" s="8">
        <f t="shared" si="0"/>
        <v>6.993678136266805</v>
      </c>
      <c r="K19" s="8">
        <f t="shared" si="0"/>
        <v>51.897823882170798</v>
      </c>
      <c r="L19" s="8">
        <f t="shared" si="0"/>
        <v>28.144763473264501</v>
      </c>
      <c r="M19" s="8">
        <f t="shared" si="0"/>
        <v>89.437800889715234</v>
      </c>
      <c r="N19" s="8">
        <f t="shared" si="0"/>
        <v>64.807725453153608</v>
      </c>
      <c r="O19" s="8">
        <f t="shared" si="0"/>
        <v>108.14636989268328</v>
      </c>
      <c r="P19" s="8">
        <f t="shared" si="2"/>
        <v>6.993678136266805</v>
      </c>
      <c r="Q19" s="8">
        <f t="shared" si="3"/>
        <v>28.144763473264501</v>
      </c>
      <c r="R19" s="8">
        <f t="shared" si="4"/>
        <v>27940.254922842461</v>
      </c>
      <c r="S19" s="8">
        <f t="shared" si="5"/>
        <v>112440.38556882703</v>
      </c>
      <c r="T19" s="49">
        <f t="shared" si="6"/>
        <v>5</v>
      </c>
      <c r="U19" s="49">
        <f t="shared" si="7"/>
        <v>7</v>
      </c>
      <c r="V19" s="8">
        <f t="shared" si="8"/>
        <v>108.14636989268328</v>
      </c>
      <c r="W19" s="13">
        <f t="shared" si="9"/>
        <v>10</v>
      </c>
      <c r="AG19" s="30" t="s">
        <v>36</v>
      </c>
      <c r="AH19" s="32">
        <f>N2</f>
        <v>68.689647271471429</v>
      </c>
      <c r="AI19" s="32">
        <f>N3</f>
        <v>59.718909926133513</v>
      </c>
    </row>
    <row r="20" spans="2:35" ht="19">
      <c r="B20" s="24">
        <v>11</v>
      </c>
      <c r="C20" s="8">
        <v>48.881224075922987</v>
      </c>
      <c r="D20" s="8">
        <v>70.360767280452848</v>
      </c>
      <c r="E20" s="44">
        <v>68181.640615352895</v>
      </c>
      <c r="F20" s="8">
        <f t="shared" si="1"/>
        <v>83.191218759727207</v>
      </c>
      <c r="G20" s="8">
        <f t="shared" si="0"/>
        <v>92.589108059474327</v>
      </c>
      <c r="H20" s="8">
        <f t="shared" si="0"/>
        <v>74.742132745153867</v>
      </c>
      <c r="I20" s="8">
        <f t="shared" si="0"/>
        <v>62.388319161979183</v>
      </c>
      <c r="J20" s="8">
        <f t="shared" si="0"/>
        <v>28.299360981452065</v>
      </c>
      <c r="K20" s="8">
        <f t="shared" si="0"/>
        <v>17.540378978884974</v>
      </c>
      <c r="L20" s="8">
        <f t="shared" si="0"/>
        <v>45.359922649914807</v>
      </c>
      <c r="M20" s="8">
        <f t="shared" si="0"/>
        <v>106.65296006636554</v>
      </c>
      <c r="N20" s="8">
        <f t="shared" si="0"/>
        <v>30.450280549867777</v>
      </c>
      <c r="O20" s="8">
        <f t="shared" si="0"/>
        <v>73.788924989397458</v>
      </c>
      <c r="P20" s="8">
        <f t="shared" si="2"/>
        <v>17.540378978884974</v>
      </c>
      <c r="Q20" s="8">
        <f t="shared" si="3"/>
        <v>28.299360981452065</v>
      </c>
      <c r="R20" s="8">
        <f t="shared" si="4"/>
        <v>1195931.8157954258</v>
      </c>
      <c r="S20" s="8">
        <f t="shared" si="5"/>
        <v>1929496.860081505</v>
      </c>
      <c r="T20" s="49">
        <f t="shared" si="6"/>
        <v>6</v>
      </c>
      <c r="U20" s="49">
        <f t="shared" si="7"/>
        <v>5</v>
      </c>
      <c r="V20" s="8">
        <f t="shared" si="8"/>
        <v>106.65296006636554</v>
      </c>
      <c r="W20" s="13">
        <f t="shared" si="9"/>
        <v>8</v>
      </c>
      <c r="AG20" s="30" t="s">
        <v>37</v>
      </c>
      <c r="AH20" s="32">
        <f>O2</f>
        <v>65.490762477252062</v>
      </c>
      <c r="AI20" s="32">
        <f>O3</f>
        <v>13.181380692384467</v>
      </c>
    </row>
    <row r="21" spans="2:35" ht="19">
      <c r="B21" s="24">
        <v>12</v>
      </c>
      <c r="C21" s="8">
        <v>14.522661397311749</v>
      </c>
      <c r="D21" s="8">
        <v>58.12387216100511</v>
      </c>
      <c r="E21" s="44">
        <v>66625.747834252819</v>
      </c>
      <c r="F21" s="8">
        <f t="shared" si="1"/>
        <v>36.595760961668233</v>
      </c>
      <c r="G21" s="8">
        <f t="shared" si="0"/>
        <v>53.880036763800803</v>
      </c>
      <c r="H21" s="8">
        <f t="shared" si="0"/>
        <v>47.393936104704821</v>
      </c>
      <c r="I21" s="8">
        <f t="shared" si="0"/>
        <v>73.972384404877218</v>
      </c>
      <c r="J21" s="8">
        <f t="shared" si="0"/>
        <v>22.386620485141869</v>
      </c>
      <c r="K21" s="8">
        <f t="shared" si="0"/>
        <v>39.662046538048472</v>
      </c>
      <c r="L21" s="8">
        <f t="shared" si="0"/>
        <v>8.6965664752610987</v>
      </c>
      <c r="M21" s="8">
        <f t="shared" si="0"/>
        <v>60.057502268306557</v>
      </c>
      <c r="N21" s="8">
        <f t="shared" si="0"/>
        <v>55.762023639288081</v>
      </c>
      <c r="O21" s="8">
        <f t="shared" si="0"/>
        <v>95.910592548560956</v>
      </c>
      <c r="P21" s="8">
        <f t="shared" si="2"/>
        <v>8.6965664752610987</v>
      </c>
      <c r="Q21" s="8">
        <f t="shared" si="3"/>
        <v>22.386620485141869</v>
      </c>
      <c r="R21" s="8">
        <f t="shared" si="4"/>
        <v>579415.24500456278</v>
      </c>
      <c r="S21" s="8">
        <f t="shared" si="5"/>
        <v>1491525.3313041807</v>
      </c>
      <c r="T21" s="49">
        <f t="shared" si="6"/>
        <v>7</v>
      </c>
      <c r="U21" s="49">
        <f t="shared" si="7"/>
        <v>5</v>
      </c>
      <c r="V21" s="8">
        <f t="shared" si="8"/>
        <v>95.910592548560956</v>
      </c>
      <c r="W21" s="13">
        <f t="shared" si="9"/>
        <v>10</v>
      </c>
    </row>
    <row r="22" spans="2:35" ht="19">
      <c r="B22" s="24">
        <v>13</v>
      </c>
      <c r="C22" s="8">
        <v>18.822223384232597</v>
      </c>
      <c r="D22" s="8">
        <v>20.353549329477776</v>
      </c>
      <c r="E22" s="44">
        <v>84984.942593086904</v>
      </c>
      <c r="F22" s="8">
        <f t="shared" si="1"/>
        <v>34.519446622687084</v>
      </c>
      <c r="G22" s="8">
        <f t="shared" si="0"/>
        <v>12.522889416808869</v>
      </c>
      <c r="H22" s="8">
        <f t="shared" si="0"/>
        <v>5.3240858975115977</v>
      </c>
      <c r="I22" s="8">
        <f t="shared" si="0"/>
        <v>31.902499586429037</v>
      </c>
      <c r="J22" s="8">
        <f t="shared" si="0"/>
        <v>55.857381329748357</v>
      </c>
      <c r="K22" s="8">
        <f t="shared" si="0"/>
        <v>62.558471226625272</v>
      </c>
      <c r="L22" s="8">
        <f t="shared" si="0"/>
        <v>34.706295992750661</v>
      </c>
      <c r="M22" s="8">
        <f t="shared" si="0"/>
        <v>26.586741423700076</v>
      </c>
      <c r="N22" s="8">
        <f t="shared" si="0"/>
        <v>89.232784483894562</v>
      </c>
      <c r="O22" s="8">
        <f t="shared" si="0"/>
        <v>53.840707730112769</v>
      </c>
      <c r="P22" s="8">
        <f t="shared" si="2"/>
        <v>5.3240858975115977</v>
      </c>
      <c r="Q22" s="8">
        <f t="shared" si="3"/>
        <v>12.522889416808869</v>
      </c>
      <c r="R22" s="8">
        <f t="shared" si="4"/>
        <v>452467.1343606867</v>
      </c>
      <c r="S22" s="8">
        <f t="shared" si="5"/>
        <v>1064257.0381870773</v>
      </c>
      <c r="T22" s="49">
        <f t="shared" si="6"/>
        <v>3</v>
      </c>
      <c r="U22" s="49">
        <f t="shared" si="7"/>
        <v>2</v>
      </c>
      <c r="V22" s="8">
        <f t="shared" si="8"/>
        <v>89.232784483894562</v>
      </c>
      <c r="W22" s="13">
        <f t="shared" si="9"/>
        <v>9</v>
      </c>
    </row>
    <row r="23" spans="2:35" ht="19">
      <c r="B23" s="24">
        <v>14</v>
      </c>
      <c r="C23" s="8">
        <v>22.219535629952311</v>
      </c>
      <c r="D23" s="8">
        <v>7.6669520407045599</v>
      </c>
      <c r="E23" s="44">
        <v>20955.112822512845</v>
      </c>
      <c r="F23" s="8">
        <f t="shared" si="1"/>
        <v>50.603356157180016</v>
      </c>
      <c r="G23" s="8">
        <f t="shared" si="0"/>
        <v>4.2737575891403115</v>
      </c>
      <c r="H23" s="8">
        <f t="shared" si="0"/>
        <v>14.613370940565099</v>
      </c>
      <c r="I23" s="8">
        <f t="shared" si="0"/>
        <v>26.967184523739782</v>
      </c>
      <c r="J23" s="8">
        <f t="shared" si="0"/>
        <v>65.14666637280186</v>
      </c>
      <c r="K23" s="8">
        <f t="shared" si="0"/>
        <v>71.847756269678769</v>
      </c>
      <c r="L23" s="8">
        <f t="shared" si="0"/>
        <v>49.457227877680012</v>
      </c>
      <c r="M23" s="8">
        <f t="shared" si="0"/>
        <v>17.297456380646572</v>
      </c>
      <c r="N23" s="8">
        <f t="shared" si="0"/>
        <v>98.522069526948073</v>
      </c>
      <c r="O23" s="8">
        <f t="shared" si="0"/>
        <v>48.785655498979658</v>
      </c>
      <c r="P23" s="8">
        <f t="shared" si="2"/>
        <v>4.2737575891403115</v>
      </c>
      <c r="Q23" s="8">
        <f t="shared" si="3"/>
        <v>14.613370940565099</v>
      </c>
      <c r="R23" s="8">
        <f t="shared" si="4"/>
        <v>89557.072456505717</v>
      </c>
      <c r="S23" s="8">
        <f t="shared" si="5"/>
        <v>306224.83677677228</v>
      </c>
      <c r="T23" s="49">
        <f t="shared" si="6"/>
        <v>2</v>
      </c>
      <c r="U23" s="49">
        <f t="shared" si="7"/>
        <v>3</v>
      </c>
      <c r="V23" s="8">
        <f t="shared" si="8"/>
        <v>98.522069526948073</v>
      </c>
      <c r="W23" s="13">
        <f t="shared" si="9"/>
        <v>9</v>
      </c>
    </row>
    <row r="24" spans="2:35" ht="19">
      <c r="B24" s="24">
        <v>15</v>
      </c>
      <c r="C24" s="8">
        <v>18.442716019349685</v>
      </c>
      <c r="D24" s="8">
        <v>2.7484175932073018</v>
      </c>
      <c r="E24" s="44">
        <v>18984.552839829848</v>
      </c>
      <c r="F24" s="8">
        <f t="shared" si="1"/>
        <v>51.745070994074652</v>
      </c>
      <c r="G24" s="8">
        <f t="shared" si="0"/>
        <v>5.4617496843445164</v>
      </c>
      <c r="H24" s="8">
        <f t="shared" si="0"/>
        <v>23.308724998664982</v>
      </c>
      <c r="I24" s="8">
        <f t="shared" si="0"/>
        <v>35.662538581839662</v>
      </c>
      <c r="J24" s="8">
        <f t="shared" si="0"/>
        <v>73.842020430901727</v>
      </c>
      <c r="K24" s="8">
        <f t="shared" si="0"/>
        <v>80.543110327778663</v>
      </c>
      <c r="L24" s="8">
        <f t="shared" si="0"/>
        <v>52.690935093904045</v>
      </c>
      <c r="M24" s="8">
        <f t="shared" si="0"/>
        <v>10.208985289343939</v>
      </c>
      <c r="N24" s="8">
        <f t="shared" si="0"/>
        <v>107.21742358504795</v>
      </c>
      <c r="O24" s="8">
        <f t="shared" si="0"/>
        <v>57.481009557079538</v>
      </c>
      <c r="P24" s="8">
        <f t="shared" si="2"/>
        <v>5.4617496843445164</v>
      </c>
      <c r="Q24" s="8">
        <f t="shared" si="3"/>
        <v>10.208985289343939</v>
      </c>
      <c r="R24" s="8">
        <f t="shared" si="4"/>
        <v>103688.87548036246</v>
      </c>
      <c r="S24" s="8">
        <f t="shared" si="5"/>
        <v>193813.02066659564</v>
      </c>
      <c r="T24" s="49">
        <f t="shared" si="6"/>
        <v>2</v>
      </c>
      <c r="U24" s="49">
        <f t="shared" si="7"/>
        <v>8</v>
      </c>
      <c r="V24" s="8">
        <f t="shared" si="8"/>
        <v>107.21742358504795</v>
      </c>
      <c r="W24" s="13">
        <f t="shared" si="9"/>
        <v>9</v>
      </c>
    </row>
    <row r="25" spans="2:35" ht="19">
      <c r="B25" s="24">
        <v>16</v>
      </c>
      <c r="C25" s="8">
        <v>40.126005243929725</v>
      </c>
      <c r="D25" s="8">
        <v>12.231871118890743</v>
      </c>
      <c r="E25" s="44">
        <v>48947.737702456339</v>
      </c>
      <c r="F25" s="8">
        <f t="shared" si="1"/>
        <v>63.944906692971244</v>
      </c>
      <c r="G25" s="8">
        <f t="shared" si="0"/>
        <v>25.704993065918963</v>
      </c>
      <c r="H25" s="8">
        <f t="shared" si="0"/>
        <v>24.101408784027527</v>
      </c>
      <c r="I25" s="8">
        <f t="shared" si="0"/>
        <v>4.4957958315761832</v>
      </c>
      <c r="J25" s="8">
        <f t="shared" si="0"/>
        <v>77.673038311020903</v>
      </c>
      <c r="K25" s="8">
        <f t="shared" si="0"/>
        <v>49.376367577515175</v>
      </c>
      <c r="L25" s="8">
        <f t="shared" si="0"/>
        <v>62.79877841347124</v>
      </c>
      <c r="M25" s="8">
        <f t="shared" si="0"/>
        <v>39.768845072810166</v>
      </c>
      <c r="N25" s="8">
        <f t="shared" si="0"/>
        <v>76.050680834784472</v>
      </c>
      <c r="O25" s="8">
        <f t="shared" si="0"/>
        <v>26.314266806816061</v>
      </c>
      <c r="P25" s="8">
        <f t="shared" si="2"/>
        <v>4.4957958315761832</v>
      </c>
      <c r="Q25" s="8">
        <f t="shared" si="3"/>
        <v>24.101408784027527</v>
      </c>
      <c r="R25" s="8">
        <f t="shared" si="4"/>
        <v>220059.03512778759</v>
      </c>
      <c r="S25" s="8">
        <f t="shared" si="5"/>
        <v>1179709.4354202566</v>
      </c>
      <c r="T25" s="49">
        <f t="shared" si="6"/>
        <v>4</v>
      </c>
      <c r="U25" s="49">
        <f t="shared" si="7"/>
        <v>3</v>
      </c>
      <c r="V25" s="8">
        <f t="shared" si="8"/>
        <v>77.673038311020903</v>
      </c>
      <c r="W25" s="13">
        <f t="shared" si="9"/>
        <v>5</v>
      </c>
    </row>
    <row r="26" spans="2:35" ht="19">
      <c r="B26" s="24">
        <v>17</v>
      </c>
      <c r="C26" s="8">
        <v>63.748824605676582</v>
      </c>
      <c r="D26" s="8">
        <v>34.531487987913181</v>
      </c>
      <c r="E26" s="44">
        <v>19518.556104620046</v>
      </c>
      <c r="F26" s="8">
        <f t="shared" si="1"/>
        <v>65.268109185695664</v>
      </c>
      <c r="G26" s="8">
        <f t="shared" si="1"/>
        <v>71.627429296688263</v>
      </c>
      <c r="H26" s="8">
        <f t="shared" si="1"/>
        <v>53.780453982367789</v>
      </c>
      <c r="I26" s="8">
        <f t="shared" si="1"/>
        <v>41.426640399193111</v>
      </c>
      <c r="J26" s="8">
        <f t="shared" si="1"/>
        <v>78.996240803745323</v>
      </c>
      <c r="K26" s="8">
        <f t="shared" si="1"/>
        <v>33.156500843408288</v>
      </c>
      <c r="L26" s="8">
        <f t="shared" si="1"/>
        <v>64.12198090619566</v>
      </c>
      <c r="M26" s="8">
        <f t="shared" si="1"/>
        <v>85.691281303579473</v>
      </c>
      <c r="N26" s="8">
        <f t="shared" si="1"/>
        <v>30.12824460401518</v>
      </c>
      <c r="O26" s="8">
        <f t="shared" si="1"/>
        <v>23.092045167104196</v>
      </c>
      <c r="P26" s="8">
        <f t="shared" si="2"/>
        <v>23.092045167104196</v>
      </c>
      <c r="Q26" s="8">
        <f t="shared" si="3"/>
        <v>30.12824460401518</v>
      </c>
      <c r="R26" s="8">
        <f t="shared" si="4"/>
        <v>450723.37916454341</v>
      </c>
      <c r="S26" s="8">
        <f t="shared" si="5"/>
        <v>588059.8326371864</v>
      </c>
      <c r="T26" s="49">
        <f t="shared" si="6"/>
        <v>10</v>
      </c>
      <c r="U26" s="49">
        <f t="shared" si="7"/>
        <v>9</v>
      </c>
      <c r="V26" s="8">
        <f t="shared" si="8"/>
        <v>85.691281303579473</v>
      </c>
      <c r="W26" s="13">
        <f t="shared" si="9"/>
        <v>8</v>
      </c>
    </row>
    <row r="27" spans="2:35" ht="19">
      <c r="B27" s="24">
        <v>18</v>
      </c>
      <c r="C27" s="8">
        <v>2.8861049172851061</v>
      </c>
      <c r="D27" s="8">
        <v>3.5524256206770399</v>
      </c>
      <c r="E27" s="44">
        <v>76824.659490731487</v>
      </c>
      <c r="F27" s="8">
        <f t="shared" si="1"/>
        <v>35.384451864540324</v>
      </c>
      <c r="G27" s="8">
        <f t="shared" si="1"/>
        <v>20.214352758939356</v>
      </c>
      <c r="H27" s="8">
        <f t="shared" si="1"/>
        <v>38.06132807325983</v>
      </c>
      <c r="I27" s="8">
        <f t="shared" si="1"/>
        <v>50.4151416564345</v>
      </c>
      <c r="J27" s="8">
        <f t="shared" si="1"/>
        <v>88.594623505496571</v>
      </c>
      <c r="K27" s="8">
        <f t="shared" si="1"/>
        <v>95.295713402373494</v>
      </c>
      <c r="L27" s="8">
        <f t="shared" si="1"/>
        <v>67.44353816849889</v>
      </c>
      <c r="M27" s="8">
        <f t="shared" si="1"/>
        <v>6.151633840190379</v>
      </c>
      <c r="N27" s="8">
        <f t="shared" si="1"/>
        <v>121.9700266596428</v>
      </c>
      <c r="O27" s="8">
        <f t="shared" si="1"/>
        <v>72.233612631674376</v>
      </c>
      <c r="P27" s="8">
        <f t="shared" si="2"/>
        <v>6.151633840190379</v>
      </c>
      <c r="Q27" s="8">
        <f t="shared" si="3"/>
        <v>20.214352758939356</v>
      </c>
      <c r="R27" s="8">
        <f t="shared" si="4"/>
        <v>472597.17508428678</v>
      </c>
      <c r="S27" s="8">
        <f t="shared" si="5"/>
        <v>1552960.7675310445</v>
      </c>
      <c r="T27" s="49">
        <f t="shared" si="6"/>
        <v>8</v>
      </c>
      <c r="U27" s="49">
        <f t="shared" si="7"/>
        <v>2</v>
      </c>
      <c r="V27" s="8">
        <f t="shared" si="8"/>
        <v>121.9700266596428</v>
      </c>
      <c r="W27" s="13">
        <f t="shared" si="9"/>
        <v>9</v>
      </c>
    </row>
    <row r="28" spans="2:35" ht="19">
      <c r="B28" s="24">
        <v>19</v>
      </c>
      <c r="C28" s="8">
        <v>44.598038175204955</v>
      </c>
      <c r="D28" s="8">
        <v>52.863419844176242</v>
      </c>
      <c r="E28" s="44">
        <v>75944.538103618193</v>
      </c>
      <c r="F28" s="8">
        <f t="shared" si="1"/>
        <v>61.410685422732577</v>
      </c>
      <c r="G28" s="8">
        <f t="shared" si="1"/>
        <v>70.80857472247969</v>
      </c>
      <c r="H28" s="8">
        <f t="shared" si="1"/>
        <v>52.961599408159223</v>
      </c>
      <c r="I28" s="8">
        <f t="shared" si="1"/>
        <v>40.607785824984546</v>
      </c>
      <c r="J28" s="8">
        <f t="shared" si="1"/>
        <v>41.513522517010642</v>
      </c>
      <c r="K28" s="8">
        <f t="shared" si="1"/>
        <v>4.3262174433263993</v>
      </c>
      <c r="L28" s="8">
        <f t="shared" si="1"/>
        <v>26.639262619460975</v>
      </c>
      <c r="M28" s="8">
        <f t="shared" si="1"/>
        <v>84.8724267293709</v>
      </c>
      <c r="N28" s="8">
        <f t="shared" si="1"/>
        <v>30.947099178223745</v>
      </c>
      <c r="O28" s="8">
        <f t="shared" si="1"/>
        <v>60.574763453838884</v>
      </c>
      <c r="P28" s="8">
        <f t="shared" si="2"/>
        <v>4.3262174433263993</v>
      </c>
      <c r="Q28" s="8">
        <f t="shared" si="3"/>
        <v>26.639262619460975</v>
      </c>
      <c r="R28" s="8">
        <f t="shared" si="4"/>
        <v>328552.58546923939</v>
      </c>
      <c r="S28" s="8">
        <f t="shared" si="5"/>
        <v>2023106.4950559458</v>
      </c>
      <c r="T28" s="49">
        <f t="shared" si="6"/>
        <v>6</v>
      </c>
      <c r="U28" s="49">
        <f t="shared" si="7"/>
        <v>7</v>
      </c>
      <c r="V28" s="8">
        <f t="shared" si="8"/>
        <v>84.8724267293709</v>
      </c>
      <c r="W28" s="13">
        <f t="shared" si="9"/>
        <v>8</v>
      </c>
    </row>
    <row r="29" spans="2:35" ht="19">
      <c r="B29" s="24">
        <v>20</v>
      </c>
      <c r="C29" s="8">
        <v>63.452637732061639</v>
      </c>
      <c r="D29" s="8">
        <v>6.3134057309733205</v>
      </c>
      <c r="E29" s="44">
        <v>79591.643260047946</v>
      </c>
      <c r="F29" s="8">
        <f t="shared" si="1"/>
        <v>93.190004569020573</v>
      </c>
      <c r="G29" s="8">
        <f t="shared" si="1"/>
        <v>46.86040600098088</v>
      </c>
      <c r="H29" s="8">
        <f t="shared" si="1"/>
        <v>53.346506660076862</v>
      </c>
      <c r="I29" s="8">
        <f t="shared" si="1"/>
        <v>26.768058359904458</v>
      </c>
      <c r="J29" s="8">
        <f t="shared" si="1"/>
        <v>106.91813618707025</v>
      </c>
      <c r="K29" s="8">
        <f t="shared" si="1"/>
        <v>61.078396226733204</v>
      </c>
      <c r="L29" s="8">
        <f t="shared" si="1"/>
        <v>92.043876289520568</v>
      </c>
      <c r="M29" s="8">
        <f t="shared" si="1"/>
        <v>57.177012173024664</v>
      </c>
      <c r="N29" s="8">
        <f t="shared" si="1"/>
        <v>58.642513734569981</v>
      </c>
      <c r="O29" s="8">
        <f t="shared" si="1"/>
        <v>8.9060997066015695</v>
      </c>
      <c r="P29" s="8">
        <f t="shared" si="2"/>
        <v>8.9060997066015695</v>
      </c>
      <c r="Q29" s="8">
        <f t="shared" si="3"/>
        <v>26.768058359904458</v>
      </c>
      <c r="R29" s="8">
        <f t="shared" si="4"/>
        <v>708851.1106862498</v>
      </c>
      <c r="S29" s="8">
        <f t="shared" si="5"/>
        <v>2130513.7517456599</v>
      </c>
      <c r="T29" s="49">
        <f t="shared" si="6"/>
        <v>10</v>
      </c>
      <c r="U29" s="49">
        <f t="shared" si="7"/>
        <v>4</v>
      </c>
      <c r="V29" s="8">
        <f t="shared" si="8"/>
        <v>106.91813618707025</v>
      </c>
      <c r="W29" s="13">
        <f t="shared" si="9"/>
        <v>5</v>
      </c>
    </row>
    <row r="30" spans="2:35" ht="19">
      <c r="B30" s="24">
        <v>21</v>
      </c>
      <c r="C30" s="8">
        <v>78.502277891114133</v>
      </c>
      <c r="D30" s="8">
        <v>33.687998710067511</v>
      </c>
      <c r="E30" s="44">
        <v>20074.175233360656</v>
      </c>
      <c r="F30" s="8">
        <f t="shared" si="1"/>
        <v>80.865051748978885</v>
      </c>
      <c r="G30" s="8">
        <f t="shared" si="1"/>
        <v>85.53739330428013</v>
      </c>
      <c r="H30" s="8">
        <f t="shared" si="1"/>
        <v>67.69041798995967</v>
      </c>
      <c r="I30" s="8">
        <f t="shared" si="1"/>
        <v>55.336604406784993</v>
      </c>
      <c r="J30" s="8">
        <f t="shared" si="1"/>
        <v>94.593183367028558</v>
      </c>
      <c r="K30" s="8">
        <f t="shared" si="1"/>
        <v>48.75344340669151</v>
      </c>
      <c r="L30" s="8">
        <f t="shared" si="1"/>
        <v>79.718923469478881</v>
      </c>
      <c r="M30" s="8">
        <f t="shared" si="1"/>
        <v>99.60124531117134</v>
      </c>
      <c r="N30" s="8">
        <f t="shared" si="1"/>
        <v>35.843541835708706</v>
      </c>
      <c r="O30" s="8">
        <f t="shared" si="1"/>
        <v>33.518133431545117</v>
      </c>
      <c r="P30" s="8">
        <f t="shared" si="2"/>
        <v>33.518133431545117</v>
      </c>
      <c r="Q30" s="8">
        <f t="shared" si="3"/>
        <v>35.843541835708706</v>
      </c>
      <c r="R30" s="8">
        <f t="shared" si="4"/>
        <v>672848.88400000078</v>
      </c>
      <c r="S30" s="8">
        <f t="shared" si="5"/>
        <v>719529.53979431023</v>
      </c>
      <c r="T30" s="49">
        <f t="shared" si="6"/>
        <v>10</v>
      </c>
      <c r="U30" s="49">
        <f t="shared" si="7"/>
        <v>9</v>
      </c>
      <c r="V30" s="8">
        <f t="shared" si="8"/>
        <v>99.60124531117134</v>
      </c>
      <c r="W30" s="13">
        <f t="shared" si="9"/>
        <v>8</v>
      </c>
    </row>
    <row r="31" spans="2:35" ht="19">
      <c r="B31" s="24">
        <v>22</v>
      </c>
      <c r="C31" s="8">
        <v>75.601954476772889</v>
      </c>
      <c r="D31" s="8">
        <v>59.722492083139365</v>
      </c>
      <c r="E31" s="44">
        <v>54885.252646181929</v>
      </c>
      <c r="F31" s="8">
        <f t="shared" si="1"/>
        <v>99.273673963263633</v>
      </c>
      <c r="G31" s="8">
        <f t="shared" si="1"/>
        <v>108.67156326301074</v>
      </c>
      <c r="H31" s="8">
        <f t="shared" si="1"/>
        <v>90.824587948690279</v>
      </c>
      <c r="I31" s="8">
        <f t="shared" si="1"/>
        <v>78.470774365515609</v>
      </c>
      <c r="J31" s="8">
        <f t="shared" si="1"/>
        <v>65.658366579615461</v>
      </c>
      <c r="K31" s="8">
        <f t="shared" si="1"/>
        <v>33.590202619576608</v>
      </c>
      <c r="L31" s="8">
        <f t="shared" si="1"/>
        <v>61.442377853451227</v>
      </c>
      <c r="M31" s="8">
        <f t="shared" si="1"/>
        <v>122.73541526990195</v>
      </c>
      <c r="N31" s="8">
        <f t="shared" si="1"/>
        <v>6.9158893623073112</v>
      </c>
      <c r="O31" s="8">
        <f t="shared" si="1"/>
        <v>56.652303390275726</v>
      </c>
      <c r="P31" s="8">
        <f t="shared" si="2"/>
        <v>6.9158893623073112</v>
      </c>
      <c r="Q31" s="8">
        <f t="shared" si="3"/>
        <v>33.590202619576608</v>
      </c>
      <c r="R31" s="8">
        <f t="shared" si="4"/>
        <v>379580.33492327883</v>
      </c>
      <c r="S31" s="8">
        <f t="shared" si="5"/>
        <v>1843606.7572119043</v>
      </c>
      <c r="T31" s="49">
        <f t="shared" si="6"/>
        <v>9</v>
      </c>
      <c r="U31" s="49">
        <f t="shared" si="7"/>
        <v>6</v>
      </c>
      <c r="V31" s="8">
        <f t="shared" si="8"/>
        <v>122.73541526990195</v>
      </c>
      <c r="W31" s="13">
        <f t="shared" si="9"/>
        <v>8</v>
      </c>
    </row>
    <row r="32" spans="2:35" ht="19">
      <c r="B32" s="24">
        <v>23</v>
      </c>
      <c r="C32" s="8">
        <v>46.856998981245468</v>
      </c>
      <c r="D32" s="8">
        <v>42.917402677499645</v>
      </c>
      <c r="E32" s="44">
        <v>62918.601827521372</v>
      </c>
      <c r="F32" s="8">
        <f t="shared" si="1"/>
        <v>53.723629062096492</v>
      </c>
      <c r="G32" s="8">
        <f t="shared" si="1"/>
        <v>63.121518361843613</v>
      </c>
      <c r="H32" s="8">
        <f t="shared" si="1"/>
        <v>45.274543047523139</v>
      </c>
      <c r="I32" s="8">
        <f t="shared" si="1"/>
        <v>32.920729464348462</v>
      </c>
      <c r="J32" s="8">
        <f t="shared" si="1"/>
        <v>53.718500489727745</v>
      </c>
      <c r="K32" s="8">
        <f t="shared" si="1"/>
        <v>11.959842281590532</v>
      </c>
      <c r="L32" s="8">
        <f t="shared" si="1"/>
        <v>38.844240592178082</v>
      </c>
      <c r="M32" s="8">
        <f t="shared" si="1"/>
        <v>77.185370368734809</v>
      </c>
      <c r="N32" s="8">
        <f t="shared" si="1"/>
        <v>38.634155538859829</v>
      </c>
      <c r="O32" s="8">
        <f t="shared" si="1"/>
        <v>48.369785481121774</v>
      </c>
      <c r="P32" s="8">
        <f t="shared" si="2"/>
        <v>11.959842281590532</v>
      </c>
      <c r="Q32" s="8">
        <f t="shared" si="3"/>
        <v>32.920729464348462</v>
      </c>
      <c r="R32" s="8">
        <f t="shared" si="4"/>
        <v>752496.55443534942</v>
      </c>
      <c r="S32" s="8">
        <f t="shared" si="5"/>
        <v>2071326.2690388919</v>
      </c>
      <c r="T32" s="49">
        <f t="shared" si="6"/>
        <v>6</v>
      </c>
      <c r="U32" s="49">
        <f t="shared" si="7"/>
        <v>4</v>
      </c>
      <c r="V32" s="8">
        <f t="shared" si="8"/>
        <v>77.185370368734809</v>
      </c>
      <c r="W32" s="13">
        <f t="shared" si="9"/>
        <v>8</v>
      </c>
    </row>
    <row r="33" spans="2:23" ht="19">
      <c r="B33" s="24">
        <v>24</v>
      </c>
      <c r="C33" s="8">
        <v>67.509826789761092</v>
      </c>
      <c r="D33" s="8">
        <v>14.079537448892081</v>
      </c>
      <c r="E33" s="44">
        <v>29368.954603322971</v>
      </c>
      <c r="F33" s="8">
        <f t="shared" si="1"/>
        <v>89.48106190880128</v>
      </c>
      <c r="G33" s="8">
        <f t="shared" si="1"/>
        <v>54.936480941751668</v>
      </c>
      <c r="H33" s="8">
        <f t="shared" si="1"/>
        <v>49.637563999857555</v>
      </c>
      <c r="I33" s="8">
        <f t="shared" si="1"/>
        <v>24.735692044256524</v>
      </c>
      <c r="J33" s="8">
        <f t="shared" si="1"/>
        <v>103.20919352685094</v>
      </c>
      <c r="K33" s="8">
        <f t="shared" si="1"/>
        <v>57.369453566513897</v>
      </c>
      <c r="L33" s="8">
        <f t="shared" si="1"/>
        <v>88.334933629301275</v>
      </c>
      <c r="M33" s="8">
        <f t="shared" si="1"/>
        <v>69.000332948642864</v>
      </c>
      <c r="N33" s="8">
        <f t="shared" si="1"/>
        <v>46.819192958951767</v>
      </c>
      <c r="O33" s="8">
        <f t="shared" si="1"/>
        <v>2.9172210690166445</v>
      </c>
      <c r="P33" s="8">
        <f t="shared" si="2"/>
        <v>2.9172210690166445</v>
      </c>
      <c r="Q33" s="8">
        <f t="shared" si="3"/>
        <v>24.735692044256524</v>
      </c>
      <c r="R33" s="8">
        <f t="shared" si="4"/>
        <v>85675.733143807141</v>
      </c>
      <c r="S33" s="8">
        <f t="shared" si="5"/>
        <v>726461.41672954708</v>
      </c>
      <c r="T33" s="49">
        <f t="shared" si="6"/>
        <v>10</v>
      </c>
      <c r="U33" s="49">
        <f t="shared" si="7"/>
        <v>4</v>
      </c>
      <c r="V33" s="8">
        <f t="shared" si="8"/>
        <v>103.20919352685094</v>
      </c>
      <c r="W33" s="13">
        <f t="shared" si="9"/>
        <v>5</v>
      </c>
    </row>
    <row r="34" spans="2:23" ht="19">
      <c r="B34" s="24">
        <v>25</v>
      </c>
      <c r="C34" s="8">
        <v>18.530672523893024</v>
      </c>
      <c r="D34" s="8">
        <v>46.969858110357819</v>
      </c>
      <c r="E34" s="44">
        <v>2520.2289451720317</v>
      </c>
      <c r="F34" s="8">
        <f t="shared" si="1"/>
        <v>29.449758037602223</v>
      </c>
      <c r="G34" s="8">
        <f t="shared" si="1"/>
        <v>38.847647337349343</v>
      </c>
      <c r="H34" s="8">
        <f t="shared" si="1"/>
        <v>32.23191092747625</v>
      </c>
      <c r="I34" s="8">
        <f t="shared" si="1"/>
        <v>58.810359227648654</v>
      </c>
      <c r="J34" s="8">
        <f t="shared" si="1"/>
        <v>29.532623409207883</v>
      </c>
      <c r="K34" s="8">
        <f t="shared" si="1"/>
        <v>36.233713306084802</v>
      </c>
      <c r="L34" s="8">
        <f t="shared" si="1"/>
        <v>8.3815380722101871</v>
      </c>
      <c r="M34" s="8">
        <f t="shared" si="1"/>
        <v>52.911499344240539</v>
      </c>
      <c r="N34" s="8">
        <f t="shared" si="1"/>
        <v>62.908026563354099</v>
      </c>
      <c r="O34" s="8">
        <f t="shared" si="1"/>
        <v>80.748567371332399</v>
      </c>
      <c r="P34" s="8">
        <f t="shared" si="2"/>
        <v>8.3815380722101871</v>
      </c>
      <c r="Q34" s="8">
        <f t="shared" si="3"/>
        <v>29.449758037602223</v>
      </c>
      <c r="R34" s="8">
        <f t="shared" si="4"/>
        <v>21123.394854645503</v>
      </c>
      <c r="S34" s="8">
        <f t="shared" si="5"/>
        <v>74220.132634677808</v>
      </c>
      <c r="T34" s="49">
        <f t="shared" si="6"/>
        <v>7</v>
      </c>
      <c r="U34" s="49">
        <f t="shared" si="7"/>
        <v>1</v>
      </c>
      <c r="V34" s="8">
        <f t="shared" si="8"/>
        <v>80.748567371332399</v>
      </c>
      <c r="W34" s="13">
        <f t="shared" si="9"/>
        <v>10</v>
      </c>
    </row>
    <row r="35" spans="2:23" ht="19">
      <c r="B35" s="24">
        <v>26</v>
      </c>
      <c r="C35" s="8">
        <v>0.98356621830314239</v>
      </c>
      <c r="D35" s="8">
        <v>36.058540877621851</v>
      </c>
      <c r="E35" s="44">
        <v>70194.253796939433</v>
      </c>
      <c r="F35" s="8">
        <f t="shared" si="1"/>
        <v>0.99133449927637152</v>
      </c>
      <c r="G35" s="8">
        <f t="shared" si="1"/>
        <v>45.353800659426149</v>
      </c>
      <c r="H35" s="8">
        <f t="shared" si="1"/>
        <v>38.867700000330167</v>
      </c>
      <c r="I35" s="8">
        <f t="shared" si="1"/>
        <v>65.446148300502571</v>
      </c>
      <c r="J35" s="8">
        <f t="shared" si="1"/>
        <v>57.991046947533732</v>
      </c>
      <c r="K35" s="8">
        <f t="shared" si="1"/>
        <v>64.692136844410655</v>
      </c>
      <c r="L35" s="8">
        <f t="shared" si="1"/>
        <v>36.839961610536037</v>
      </c>
      <c r="M35" s="8">
        <f t="shared" si="1"/>
        <v>40.560287796117152</v>
      </c>
      <c r="N35" s="8">
        <f t="shared" si="1"/>
        <v>91.366450101679959</v>
      </c>
      <c r="O35" s="8">
        <f t="shared" si="1"/>
        <v>87.384356444186309</v>
      </c>
      <c r="P35" s="8">
        <f t="shared" si="2"/>
        <v>0.99133449927637152</v>
      </c>
      <c r="Q35" s="8">
        <f t="shared" si="3"/>
        <v>36.839961610536037</v>
      </c>
      <c r="R35" s="8">
        <f t="shared" si="4"/>
        <v>69585.985439867494</v>
      </c>
      <c r="S35" s="8">
        <f t="shared" si="5"/>
        <v>2585953.615159472</v>
      </c>
      <c r="T35" s="49">
        <f t="shared" si="6"/>
        <v>1</v>
      </c>
      <c r="U35" s="49">
        <f t="shared" si="7"/>
        <v>7</v>
      </c>
      <c r="V35" s="8">
        <f t="shared" si="8"/>
        <v>91.366450101679959</v>
      </c>
      <c r="W35" s="13">
        <f t="shared" si="9"/>
        <v>9</v>
      </c>
    </row>
    <row r="36" spans="2:23" ht="19">
      <c r="B36" s="24">
        <v>27</v>
      </c>
      <c r="C36" s="8">
        <v>24.798469126388252</v>
      </c>
      <c r="D36" s="8">
        <v>51.728948215306914</v>
      </c>
      <c r="E36" s="44">
        <v>47099.815556151261</v>
      </c>
      <c r="F36" s="8">
        <f t="shared" si="1"/>
        <v>40.476644745046542</v>
      </c>
      <c r="G36" s="8">
        <f t="shared" si="1"/>
        <v>49.874534044793663</v>
      </c>
      <c r="H36" s="8">
        <f t="shared" si="1"/>
        <v>32.027558730473196</v>
      </c>
      <c r="I36" s="8">
        <f t="shared" si="1"/>
        <v>57.301652730102518</v>
      </c>
      <c r="J36" s="8">
        <f t="shared" si="1"/>
        <v>22.848425097063263</v>
      </c>
      <c r="K36" s="8">
        <f t="shared" si="1"/>
        <v>25.206826598640479</v>
      </c>
      <c r="L36" s="8">
        <f t="shared" si="1"/>
        <v>7.9741651995135996</v>
      </c>
      <c r="M36" s="8">
        <f t="shared" si="1"/>
        <v>63.938386051684866</v>
      </c>
      <c r="N36" s="8">
        <f t="shared" si="1"/>
        <v>51.881139855909773</v>
      </c>
      <c r="O36" s="8">
        <f t="shared" si="1"/>
        <v>79.239860873786256</v>
      </c>
      <c r="P36" s="8">
        <f t="shared" si="2"/>
        <v>7.9741651995135996</v>
      </c>
      <c r="Q36" s="8">
        <f t="shared" si="3"/>
        <v>22.848425097063263</v>
      </c>
      <c r="R36" s="8">
        <f t="shared" si="4"/>
        <v>375581.71011137066</v>
      </c>
      <c r="S36" s="8">
        <f t="shared" si="5"/>
        <v>1076156.6078202173</v>
      </c>
      <c r="T36" s="49">
        <f t="shared" si="6"/>
        <v>7</v>
      </c>
      <c r="U36" s="49">
        <f t="shared" si="7"/>
        <v>5</v>
      </c>
      <c r="V36" s="8">
        <f t="shared" si="8"/>
        <v>79.239860873786256</v>
      </c>
      <c r="W36" s="13">
        <f t="shared" si="9"/>
        <v>10</v>
      </c>
    </row>
    <row r="37" spans="2:23" ht="19">
      <c r="B37" s="24">
        <v>28</v>
      </c>
      <c r="C37" s="8">
        <v>60.242931103592625</v>
      </c>
      <c r="D37" s="8">
        <v>7.2286390581248039</v>
      </c>
      <c r="E37" s="44">
        <v>68729.759291045295</v>
      </c>
      <c r="F37" s="8">
        <f t="shared" si="1"/>
        <v>89.065064613400082</v>
      </c>
      <c r="G37" s="8">
        <f t="shared" si="1"/>
        <v>42.735466045360376</v>
      </c>
      <c r="H37" s="8">
        <f t="shared" si="1"/>
        <v>49.221566704456365</v>
      </c>
      <c r="I37" s="8">
        <f t="shared" si="1"/>
        <v>22.64311840428396</v>
      </c>
      <c r="J37" s="8">
        <f t="shared" si="1"/>
        <v>102.79319623144976</v>
      </c>
      <c r="K37" s="8">
        <f t="shared" si="1"/>
        <v>56.953456271112707</v>
      </c>
      <c r="L37" s="8">
        <f t="shared" si="1"/>
        <v>87.918936333900092</v>
      </c>
      <c r="M37" s="8">
        <f t="shared" si="1"/>
        <v>54.882538871707126</v>
      </c>
      <c r="N37" s="8">
        <f t="shared" si="1"/>
        <v>60.936987035887512</v>
      </c>
      <c r="O37" s="8">
        <f t="shared" si="1"/>
        <v>11.2005730079191</v>
      </c>
      <c r="P37" s="8">
        <f t="shared" si="2"/>
        <v>11.2005730079191</v>
      </c>
      <c r="Q37" s="8">
        <f t="shared" si="3"/>
        <v>22.64311840428396</v>
      </c>
      <c r="R37" s="8">
        <f t="shared" si="4"/>
        <v>769812.68675605895</v>
      </c>
      <c r="S37" s="8">
        <f t="shared" si="5"/>
        <v>1556256.0775250741</v>
      </c>
      <c r="T37" s="49">
        <f t="shared" si="6"/>
        <v>10</v>
      </c>
      <c r="U37" s="49">
        <f t="shared" si="7"/>
        <v>4</v>
      </c>
      <c r="V37" s="8">
        <f t="shared" si="8"/>
        <v>102.79319623144976</v>
      </c>
      <c r="W37" s="13">
        <f t="shared" si="9"/>
        <v>5</v>
      </c>
    </row>
    <row r="38" spans="2:23" ht="19">
      <c r="B38" s="24">
        <v>29</v>
      </c>
      <c r="C38" s="8">
        <v>60.126432151593775</v>
      </c>
      <c r="D38" s="8">
        <v>50.025408317220027</v>
      </c>
      <c r="E38" s="44">
        <v>23329.875225545362</v>
      </c>
      <c r="F38" s="8">
        <f t="shared" si="1"/>
        <v>74.101067872165174</v>
      </c>
      <c r="G38" s="8">
        <f t="shared" si="1"/>
        <v>83.498957171912295</v>
      </c>
      <c r="H38" s="8">
        <f t="shared" si="1"/>
        <v>65.651981857591835</v>
      </c>
      <c r="I38" s="8">
        <f t="shared" si="1"/>
        <v>53.298168274417151</v>
      </c>
      <c r="J38" s="8">
        <f t="shared" si="1"/>
        <v>59.879928020355678</v>
      </c>
      <c r="K38" s="8">
        <f t="shared" si="1"/>
        <v>14.040188060018636</v>
      </c>
      <c r="L38" s="8">
        <f t="shared" si="1"/>
        <v>45.005668122806014</v>
      </c>
      <c r="M38" s="8">
        <f t="shared" si="1"/>
        <v>97.562809178803491</v>
      </c>
      <c r="N38" s="8">
        <f t="shared" si="1"/>
        <v>18.25671672879114</v>
      </c>
      <c r="O38" s="8">
        <f t="shared" si="1"/>
        <v>42.208357950493848</v>
      </c>
      <c r="P38" s="8">
        <f t="shared" si="2"/>
        <v>14.040188060018636</v>
      </c>
      <c r="Q38" s="8">
        <f t="shared" si="3"/>
        <v>18.25671672879114</v>
      </c>
      <c r="R38" s="8">
        <f t="shared" si="4"/>
        <v>327555.83558342658</v>
      </c>
      <c r="S38" s="8">
        <f t="shared" si="5"/>
        <v>425926.92331082397</v>
      </c>
      <c r="T38" s="49">
        <f t="shared" si="6"/>
        <v>6</v>
      </c>
      <c r="U38" s="49">
        <f t="shared" si="7"/>
        <v>9</v>
      </c>
      <c r="V38" s="8">
        <f t="shared" si="8"/>
        <v>97.562809178803491</v>
      </c>
      <c r="W38" s="13">
        <f t="shared" si="9"/>
        <v>8</v>
      </c>
    </row>
    <row r="39" spans="2:23" ht="19">
      <c r="B39" s="24">
        <v>30</v>
      </c>
      <c r="C39" s="8">
        <v>67.532035949526261</v>
      </c>
      <c r="D39" s="8">
        <v>13.298339901959872</v>
      </c>
      <c r="E39" s="44">
        <v>52424.796254265071</v>
      </c>
      <c r="F39" s="8">
        <f t="shared" si="1"/>
        <v>90.284468615498653</v>
      </c>
      <c r="G39" s="8">
        <f t="shared" si="1"/>
        <v>54.177492554584624</v>
      </c>
      <c r="H39" s="8">
        <f t="shared" si="1"/>
        <v>50.440970706554928</v>
      </c>
      <c r="I39" s="8">
        <f t="shared" si="1"/>
        <v>23.97670365708948</v>
      </c>
      <c r="J39" s="8">
        <f t="shared" si="1"/>
        <v>104.01260023354831</v>
      </c>
      <c r="K39" s="8">
        <f t="shared" si="1"/>
        <v>58.172860273211278</v>
      </c>
      <c r="L39" s="8">
        <f t="shared" si="1"/>
        <v>89.138340335998663</v>
      </c>
      <c r="M39" s="8">
        <f t="shared" si="1"/>
        <v>68.241344561475827</v>
      </c>
      <c r="N39" s="8">
        <f t="shared" si="1"/>
        <v>47.578181346118811</v>
      </c>
      <c r="O39" s="8">
        <f t="shared" si="1"/>
        <v>2.1582326818496043</v>
      </c>
      <c r="P39" s="8">
        <f t="shared" si="2"/>
        <v>2.1582326818496043</v>
      </c>
      <c r="Q39" s="8">
        <f t="shared" si="3"/>
        <v>23.97670365708948</v>
      </c>
      <c r="R39" s="8">
        <f t="shared" si="4"/>
        <v>113144.90861526159</v>
      </c>
      <c r="S39" s="8">
        <f t="shared" si="5"/>
        <v>1256973.8040718082</v>
      </c>
      <c r="T39" s="49">
        <f t="shared" si="6"/>
        <v>10</v>
      </c>
      <c r="U39" s="49">
        <f t="shared" si="7"/>
        <v>4</v>
      </c>
      <c r="V39" s="8">
        <f t="shared" si="8"/>
        <v>104.01260023354831</v>
      </c>
      <c r="W39" s="13">
        <f t="shared" si="9"/>
        <v>5</v>
      </c>
    </row>
    <row r="40" spans="2:23" ht="19">
      <c r="B40" s="24">
        <v>31</v>
      </c>
      <c r="C40" s="8">
        <v>62.867333823983671</v>
      </c>
      <c r="D40" s="8">
        <v>17.551088435567451</v>
      </c>
      <c r="E40" s="44">
        <v>13469.993461689677</v>
      </c>
      <c r="F40" s="8">
        <f t="shared" si="1"/>
        <v>81.367017956348491</v>
      </c>
      <c r="G40" s="8">
        <f t="shared" si="1"/>
        <v>53.765538962649615</v>
      </c>
      <c r="H40" s="8">
        <f t="shared" si="1"/>
        <v>41.523520047404759</v>
      </c>
      <c r="I40" s="8">
        <f t="shared" si="1"/>
        <v>23.56475006515447</v>
      </c>
      <c r="J40" s="8">
        <f t="shared" si="1"/>
        <v>95.09514957439815</v>
      </c>
      <c r="K40" s="8">
        <f t="shared" si="1"/>
        <v>49.255409614061108</v>
      </c>
      <c r="L40" s="8">
        <f t="shared" si="1"/>
        <v>80.220889676848486</v>
      </c>
      <c r="M40" s="8">
        <f t="shared" si="1"/>
        <v>67.829390969540825</v>
      </c>
      <c r="N40" s="8">
        <f t="shared" si="1"/>
        <v>47.990134938053821</v>
      </c>
      <c r="O40" s="8">
        <f t="shared" si="1"/>
        <v>6.9931363964513746</v>
      </c>
      <c r="P40" s="8">
        <f t="shared" si="2"/>
        <v>6.9931363964513746</v>
      </c>
      <c r="Q40" s="8">
        <f t="shared" si="3"/>
        <v>23.56475006515447</v>
      </c>
      <c r="R40" s="8">
        <f t="shared" si="4"/>
        <v>94197.501536904121</v>
      </c>
      <c r="S40" s="8">
        <f t="shared" si="5"/>
        <v>317417.0293039821</v>
      </c>
      <c r="T40" s="49">
        <f t="shared" si="6"/>
        <v>10</v>
      </c>
      <c r="U40" s="49">
        <f t="shared" si="7"/>
        <v>4</v>
      </c>
      <c r="V40" s="8">
        <f t="shared" si="8"/>
        <v>95.09514957439815</v>
      </c>
      <c r="W40" s="13">
        <f t="shared" si="9"/>
        <v>5</v>
      </c>
    </row>
    <row r="41" spans="2:23" ht="19">
      <c r="B41" s="24">
        <v>32</v>
      </c>
      <c r="C41" s="8">
        <v>21.815932736640661</v>
      </c>
      <c r="D41" s="8">
        <v>42.390725699926875</v>
      </c>
      <c r="E41" s="44">
        <v>33082.223349086147</v>
      </c>
      <c r="F41" s="8">
        <f t="shared" si="1"/>
        <v>28.155885839918916</v>
      </c>
      <c r="G41" s="8">
        <f t="shared" si="1"/>
        <v>37.55377513966603</v>
      </c>
      <c r="H41" s="8">
        <f t="shared" si="1"/>
        <v>24.367518304297672</v>
      </c>
      <c r="I41" s="8">
        <f t="shared" si="1"/>
        <v>50.945966604470073</v>
      </c>
      <c r="J41" s="8">
        <f t="shared" si="1"/>
        <v>30.826495606891189</v>
      </c>
      <c r="K41" s="8">
        <f t="shared" si="1"/>
        <v>37.527585503768108</v>
      </c>
      <c r="L41" s="8">
        <f t="shared" si="1"/>
        <v>14.329851325146048</v>
      </c>
      <c r="M41" s="8">
        <f t="shared" si="1"/>
        <v>51.61762714655724</v>
      </c>
      <c r="N41" s="8">
        <f t="shared" si="1"/>
        <v>64.201898761037398</v>
      </c>
      <c r="O41" s="8">
        <f t="shared" si="1"/>
        <v>72.884174748153811</v>
      </c>
      <c r="P41" s="8">
        <f t="shared" si="2"/>
        <v>14.329851325146048</v>
      </c>
      <c r="Q41" s="8">
        <f t="shared" si="3"/>
        <v>24.367518304297672</v>
      </c>
      <c r="R41" s="8">
        <f t="shared" si="4"/>
        <v>474063.34209767968</v>
      </c>
      <c r="S41" s="8">
        <f t="shared" si="5"/>
        <v>806131.68300572049</v>
      </c>
      <c r="T41" s="49">
        <f t="shared" si="6"/>
        <v>7</v>
      </c>
      <c r="U41" s="49">
        <f t="shared" si="7"/>
        <v>3</v>
      </c>
      <c r="V41" s="8">
        <f t="shared" si="8"/>
        <v>72.884174748153811</v>
      </c>
      <c r="W41" s="13">
        <f t="shared" si="9"/>
        <v>10</v>
      </c>
    </row>
    <row r="42" spans="2:23" ht="19">
      <c r="B42" s="24">
        <v>33</v>
      </c>
      <c r="C42" s="8">
        <v>24.143393953205194</v>
      </c>
      <c r="D42" s="8">
        <v>15.422365692774758</v>
      </c>
      <c r="E42" s="44">
        <v>57160.701301360015</v>
      </c>
      <c r="F42" s="8">
        <f t="shared" si="1"/>
        <v>44.7718008283627</v>
      </c>
      <c r="G42" s="8">
        <f t="shared" si="1"/>
        <v>12.912876349078449</v>
      </c>
      <c r="H42" s="8">
        <f t="shared" si="1"/>
        <v>4.9340989652420184</v>
      </c>
      <c r="I42" s="8">
        <f t="shared" si="1"/>
        <v>21.650145380753422</v>
      </c>
      <c r="J42" s="8">
        <f t="shared" si="1"/>
        <v>58.499932446412359</v>
      </c>
      <c r="K42" s="8">
        <f t="shared" si="1"/>
        <v>62.168484294355693</v>
      </c>
      <c r="L42" s="8">
        <f t="shared" si="1"/>
        <v>43.625672548862696</v>
      </c>
      <c r="M42" s="8">
        <f t="shared" si="1"/>
        <v>26.976728355969655</v>
      </c>
      <c r="N42" s="8">
        <f t="shared" si="1"/>
        <v>88.842797551624997</v>
      </c>
      <c r="O42" s="8">
        <f t="shared" si="1"/>
        <v>43.58835352443716</v>
      </c>
      <c r="P42" s="8">
        <f t="shared" si="2"/>
        <v>4.9340989652420184</v>
      </c>
      <c r="Q42" s="8">
        <f t="shared" si="3"/>
        <v>12.912876349078449</v>
      </c>
      <c r="R42" s="8">
        <f t="shared" si="4"/>
        <v>282036.55714354856</v>
      </c>
      <c r="S42" s="8">
        <f t="shared" si="5"/>
        <v>738109.06793106941</v>
      </c>
      <c r="T42" s="49">
        <f t="shared" si="6"/>
        <v>3</v>
      </c>
      <c r="U42" s="49">
        <f t="shared" si="7"/>
        <v>2</v>
      </c>
      <c r="V42" s="8">
        <f t="shared" si="8"/>
        <v>88.842797551624997</v>
      </c>
      <c r="W42" s="13">
        <f t="shared" si="9"/>
        <v>9</v>
      </c>
    </row>
    <row r="43" spans="2:23" ht="19">
      <c r="B43" s="24">
        <v>34</v>
      </c>
      <c r="C43" s="8">
        <v>79.106740554276826</v>
      </c>
      <c r="D43" s="8">
        <v>13.193594933791166</v>
      </c>
      <c r="E43" s="44">
        <v>68553.407086570456</v>
      </c>
      <c r="F43" s="8">
        <f t="shared" ref="F43:O59" si="10">ABS($C43-F$2)+ABS($D43-F$3)</f>
        <v>101.96391818841792</v>
      </c>
      <c r="G43" s="8">
        <f t="shared" si="10"/>
        <v>65.647452191166479</v>
      </c>
      <c r="H43" s="8">
        <f t="shared" si="10"/>
        <v>62.120420279474203</v>
      </c>
      <c r="I43" s="8">
        <f t="shared" si="10"/>
        <v>35.541971979301799</v>
      </c>
      <c r="J43" s="8">
        <f t="shared" si="10"/>
        <v>115.69204980646759</v>
      </c>
      <c r="K43" s="8">
        <f t="shared" si="10"/>
        <v>69.852309846130538</v>
      </c>
      <c r="L43" s="8">
        <f t="shared" si="10"/>
        <v>100.81778990891792</v>
      </c>
      <c r="M43" s="8">
        <f t="shared" si="10"/>
        <v>79.71130419805769</v>
      </c>
      <c r="N43" s="8">
        <f t="shared" si="10"/>
        <v>56.942408275147741</v>
      </c>
      <c r="O43" s="8">
        <f t="shared" si="10"/>
        <v>13.628192318431463</v>
      </c>
      <c r="P43" s="8">
        <f t="shared" si="2"/>
        <v>13.628192318431463</v>
      </c>
      <c r="Q43" s="8">
        <f t="shared" si="3"/>
        <v>35.541971979301799</v>
      </c>
      <c r="R43" s="8">
        <f t="shared" si="4"/>
        <v>934259.01585950446</v>
      </c>
      <c r="S43" s="8">
        <f t="shared" si="5"/>
        <v>2436523.2737565567</v>
      </c>
      <c r="T43" s="49">
        <f t="shared" si="6"/>
        <v>10</v>
      </c>
      <c r="U43" s="49">
        <f t="shared" si="7"/>
        <v>4</v>
      </c>
      <c r="V43" s="8">
        <f t="shared" si="8"/>
        <v>115.69204980646759</v>
      </c>
      <c r="W43" s="13">
        <f t="shared" si="9"/>
        <v>5</v>
      </c>
    </row>
    <row r="44" spans="2:23" ht="19">
      <c r="B44" s="24">
        <v>35</v>
      </c>
      <c r="C44" s="8">
        <v>34.956084412589036</v>
      </c>
      <c r="D44" s="8">
        <v>77.868113174980834</v>
      </c>
      <c r="E44" s="44">
        <v>85500.540888332718</v>
      </c>
      <c r="F44" s="8">
        <f t="shared" si="10"/>
        <v>76.773424990921256</v>
      </c>
      <c r="G44" s="8">
        <f t="shared" si="10"/>
        <v>86.171314290668363</v>
      </c>
      <c r="H44" s="8">
        <f t="shared" si="10"/>
        <v>68.324338976347903</v>
      </c>
      <c r="I44" s="8">
        <f t="shared" si="10"/>
        <v>73.283202403575658</v>
      </c>
      <c r="J44" s="8">
        <f t="shared" si="10"/>
        <v>17.791043544111144</v>
      </c>
      <c r="K44" s="8">
        <f t="shared" si="10"/>
        <v>38.972864536746911</v>
      </c>
      <c r="L44" s="8">
        <f t="shared" si="10"/>
        <v>38.942128881108843</v>
      </c>
      <c r="M44" s="8">
        <f t="shared" si="10"/>
        <v>100.23516629755957</v>
      </c>
      <c r="N44" s="8">
        <f t="shared" si="10"/>
        <v>51.882766107729715</v>
      </c>
      <c r="O44" s="8">
        <f t="shared" si="10"/>
        <v>95.221410547259396</v>
      </c>
      <c r="P44" s="8">
        <f t="shared" si="2"/>
        <v>17.791043544111144</v>
      </c>
      <c r="Q44" s="8">
        <f t="shared" si="3"/>
        <v>38.942128881108843</v>
      </c>
      <c r="R44" s="8">
        <f t="shared" si="4"/>
        <v>1521143.8459893826</v>
      </c>
      <c r="S44" s="8">
        <f t="shared" si="5"/>
        <v>3329573.0826779692</v>
      </c>
      <c r="T44" s="49">
        <f t="shared" si="6"/>
        <v>5</v>
      </c>
      <c r="U44" s="49">
        <f t="shared" si="7"/>
        <v>7</v>
      </c>
      <c r="V44" s="8">
        <f t="shared" si="8"/>
        <v>100.23516629755957</v>
      </c>
      <c r="W44" s="13">
        <f t="shared" si="9"/>
        <v>8</v>
      </c>
    </row>
    <row r="45" spans="2:23" ht="19">
      <c r="B45" s="24">
        <v>36</v>
      </c>
      <c r="C45" s="8">
        <v>13.603143755698284</v>
      </c>
      <c r="D45" s="8">
        <v>12.816335266757308</v>
      </c>
      <c r="E45" s="44">
        <v>36331.31679658225</v>
      </c>
      <c r="F45" s="8">
        <f t="shared" si="10"/>
        <v>36.83758105687324</v>
      </c>
      <c r="G45" s="8">
        <f t="shared" si="10"/>
        <v>9.4920175111664644</v>
      </c>
      <c r="H45" s="8">
        <f t="shared" si="10"/>
        <v>18.080379588766377</v>
      </c>
      <c r="I45" s="8">
        <f t="shared" si="10"/>
        <v>30.434193171941061</v>
      </c>
      <c r="J45" s="8">
        <f t="shared" si="10"/>
        <v>68.613675021003132</v>
      </c>
      <c r="K45" s="8">
        <f t="shared" si="10"/>
        <v>75.314764917880055</v>
      </c>
      <c r="L45" s="8">
        <f t="shared" si="10"/>
        <v>47.462589684005437</v>
      </c>
      <c r="M45" s="8">
        <f t="shared" si="10"/>
        <v>13.830447732445293</v>
      </c>
      <c r="N45" s="8">
        <f t="shared" si="10"/>
        <v>101.98907817514936</v>
      </c>
      <c r="O45" s="8">
        <f t="shared" si="10"/>
        <v>52.252664147180937</v>
      </c>
      <c r="P45" s="8">
        <f t="shared" si="2"/>
        <v>9.4920175111664644</v>
      </c>
      <c r="Q45" s="8">
        <f t="shared" si="3"/>
        <v>13.830447732445293</v>
      </c>
      <c r="R45" s="8">
        <f t="shared" si="4"/>
        <v>344857.49523689499</v>
      </c>
      <c r="S45" s="8">
        <f t="shared" si="5"/>
        <v>502478.37800604256</v>
      </c>
      <c r="T45" s="49">
        <f t="shared" si="6"/>
        <v>2</v>
      </c>
      <c r="U45" s="49">
        <f t="shared" si="7"/>
        <v>8</v>
      </c>
      <c r="V45" s="8">
        <f t="shared" si="8"/>
        <v>101.98907817514936</v>
      </c>
      <c r="W45" s="13">
        <f t="shared" si="9"/>
        <v>9</v>
      </c>
    </row>
    <row r="46" spans="2:23" ht="19">
      <c r="B46" s="24">
        <v>37</v>
      </c>
      <c r="C46" s="8">
        <v>10.029170719697662</v>
      </c>
      <c r="D46" s="8">
        <v>54.422437843198196</v>
      </c>
      <c r="E46" s="44">
        <v>61014.654503249643</v>
      </c>
      <c r="F46" s="8">
        <f t="shared" si="10"/>
        <v>28.400835966247236</v>
      </c>
      <c r="G46" s="8">
        <f t="shared" si="10"/>
        <v>54.672093123607972</v>
      </c>
      <c r="H46" s="8">
        <f t="shared" si="10"/>
        <v>48.185992464511997</v>
      </c>
      <c r="I46" s="8">
        <f t="shared" si="10"/>
        <v>74.764440764684394</v>
      </c>
      <c r="J46" s="8">
        <f t="shared" si="10"/>
        <v>30.581545480562866</v>
      </c>
      <c r="K46" s="8">
        <f t="shared" si="10"/>
        <v>40.454102897855648</v>
      </c>
      <c r="L46" s="8">
        <f t="shared" si="10"/>
        <v>9.4886228350682718</v>
      </c>
      <c r="M46" s="8">
        <f t="shared" si="10"/>
        <v>51.862577272885559</v>
      </c>
      <c r="N46" s="8">
        <f t="shared" si="10"/>
        <v>63.956948634709086</v>
      </c>
      <c r="O46" s="8">
        <f t="shared" si="10"/>
        <v>96.702648908368133</v>
      </c>
      <c r="P46" s="8">
        <f t="shared" si="2"/>
        <v>9.4886228350682718</v>
      </c>
      <c r="Q46" s="8">
        <f t="shared" si="3"/>
        <v>28.400835966247236</v>
      </c>
      <c r="R46" s="8">
        <f t="shared" si="4"/>
        <v>578945.04399333568</v>
      </c>
      <c r="S46" s="8">
        <f t="shared" si="5"/>
        <v>1732867.1940840413</v>
      </c>
      <c r="T46" s="49">
        <f t="shared" si="6"/>
        <v>7</v>
      </c>
      <c r="U46" s="49">
        <f t="shared" si="7"/>
        <v>1</v>
      </c>
      <c r="V46" s="8">
        <f t="shared" si="8"/>
        <v>96.702648908368133</v>
      </c>
      <c r="W46" s="13">
        <f t="shared" si="9"/>
        <v>10</v>
      </c>
    </row>
    <row r="47" spans="2:23" ht="19">
      <c r="B47" s="24">
        <v>38</v>
      </c>
      <c r="C47" s="8">
        <v>15.902171541732768</v>
      </c>
      <c r="D47" s="8">
        <v>21.492658785058385</v>
      </c>
      <c r="E47" s="44">
        <v>53376.789922679978</v>
      </c>
      <c r="F47" s="8">
        <f t="shared" si="10"/>
        <v>30.460285324606645</v>
      </c>
      <c r="G47" s="8">
        <f t="shared" si="10"/>
        <v>15.869313243433057</v>
      </c>
      <c r="H47" s="8">
        <f t="shared" si="10"/>
        <v>9.3832125843370751</v>
      </c>
      <c r="I47" s="8">
        <f t="shared" si="10"/>
        <v>35.96166088450947</v>
      </c>
      <c r="J47" s="8">
        <f t="shared" si="10"/>
        <v>57.638323716667578</v>
      </c>
      <c r="K47" s="8">
        <f t="shared" si="10"/>
        <v>64.339413613544494</v>
      </c>
      <c r="L47" s="8">
        <f t="shared" si="10"/>
        <v>36.487238379669883</v>
      </c>
      <c r="M47" s="8">
        <f t="shared" si="10"/>
        <v>24.805799036780854</v>
      </c>
      <c r="N47" s="8">
        <f t="shared" si="10"/>
        <v>91.013726870813784</v>
      </c>
      <c r="O47" s="8">
        <f t="shared" si="10"/>
        <v>57.899869028193208</v>
      </c>
      <c r="P47" s="8">
        <f t="shared" si="2"/>
        <v>9.3832125843370751</v>
      </c>
      <c r="Q47" s="8">
        <f t="shared" si="3"/>
        <v>15.869313243433057</v>
      </c>
      <c r="R47" s="8">
        <f t="shared" si="4"/>
        <v>500845.76691400714</v>
      </c>
      <c r="S47" s="8">
        <f t="shared" si="5"/>
        <v>847052.99921192951</v>
      </c>
      <c r="T47" s="49">
        <f t="shared" si="6"/>
        <v>3</v>
      </c>
      <c r="U47" s="49">
        <f t="shared" si="7"/>
        <v>2</v>
      </c>
      <c r="V47" s="8">
        <f t="shared" si="8"/>
        <v>91.013726870813784</v>
      </c>
      <c r="W47" s="13">
        <f t="shared" si="9"/>
        <v>9</v>
      </c>
    </row>
    <row r="48" spans="2:23" ht="19">
      <c r="B48" s="24">
        <v>39</v>
      </c>
      <c r="C48" s="8">
        <v>50.36413532305162</v>
      </c>
      <c r="D48" s="8">
        <v>50.146673727038696</v>
      </c>
      <c r="E48" s="44">
        <v>62592.506184667509</v>
      </c>
      <c r="F48" s="8">
        <f t="shared" si="10"/>
        <v>64.460036453441688</v>
      </c>
      <c r="G48" s="8">
        <f t="shared" si="10"/>
        <v>73.857925753188809</v>
      </c>
      <c r="H48" s="8">
        <f t="shared" si="10"/>
        <v>56.010950438868349</v>
      </c>
      <c r="I48" s="8">
        <f t="shared" si="10"/>
        <v>43.657136855693665</v>
      </c>
      <c r="J48" s="8">
        <f t="shared" si="10"/>
        <v>49.996365781994854</v>
      </c>
      <c r="K48" s="8">
        <f t="shared" si="10"/>
        <v>4.156625821657812</v>
      </c>
      <c r="L48" s="8">
        <f t="shared" si="10"/>
        <v>35.12210588444519</v>
      </c>
      <c r="M48" s="8">
        <f t="shared" si="10"/>
        <v>87.921777760080019</v>
      </c>
      <c r="N48" s="8">
        <f t="shared" si="10"/>
        <v>27.897748147514626</v>
      </c>
      <c r="O48" s="8">
        <f t="shared" si="10"/>
        <v>52.091920188854672</v>
      </c>
      <c r="P48" s="8">
        <f t="shared" si="2"/>
        <v>4.156625821657812</v>
      </c>
      <c r="Q48" s="8">
        <f t="shared" si="3"/>
        <v>27.897748147514626</v>
      </c>
      <c r="R48" s="8">
        <f t="shared" si="4"/>
        <v>260173.62744946528</v>
      </c>
      <c r="S48" s="8">
        <f t="shared" si="5"/>
        <v>1746189.9734616058</v>
      </c>
      <c r="T48" s="49">
        <f t="shared" si="6"/>
        <v>6</v>
      </c>
      <c r="U48" s="49">
        <f t="shared" si="7"/>
        <v>9</v>
      </c>
      <c r="V48" s="8">
        <f t="shared" si="8"/>
        <v>87.921777760080019</v>
      </c>
      <c r="W48" s="13">
        <f t="shared" si="9"/>
        <v>8</v>
      </c>
    </row>
    <row r="49" spans="2:23" ht="19">
      <c r="B49" s="24">
        <v>40</v>
      </c>
      <c r="C49" s="8">
        <v>66.402082303835172</v>
      </c>
      <c r="D49" s="8">
        <v>71.044875308195301</v>
      </c>
      <c r="E49" s="44">
        <v>57623.46580574441</v>
      </c>
      <c r="F49" s="8">
        <f t="shared" si="10"/>
        <v>101.39618501538186</v>
      </c>
      <c r="G49" s="8">
        <f t="shared" si="10"/>
        <v>110.79407431512897</v>
      </c>
      <c r="H49" s="8">
        <f t="shared" si="10"/>
        <v>92.947099000808507</v>
      </c>
      <c r="I49" s="8">
        <f t="shared" si="10"/>
        <v>80.593285417633822</v>
      </c>
      <c r="J49" s="8">
        <f t="shared" si="10"/>
        <v>45.1361111816218</v>
      </c>
      <c r="K49" s="8">
        <f t="shared" si="10"/>
        <v>35.712713671694829</v>
      </c>
      <c r="L49" s="8">
        <f t="shared" si="10"/>
        <v>63.564888905569447</v>
      </c>
      <c r="M49" s="8">
        <f t="shared" si="10"/>
        <v>124.85792632202018</v>
      </c>
      <c r="N49" s="8">
        <f t="shared" si="10"/>
        <v>13.613530349698046</v>
      </c>
      <c r="O49" s="8">
        <f t="shared" si="10"/>
        <v>58.774814442393946</v>
      </c>
      <c r="P49" s="8">
        <f t="shared" si="2"/>
        <v>13.613530349698046</v>
      </c>
      <c r="Q49" s="8">
        <f t="shared" si="3"/>
        <v>35.712713671694829</v>
      </c>
      <c r="R49" s="8">
        <f t="shared" si="4"/>
        <v>784458.80060128903</v>
      </c>
      <c r="S49" s="8">
        <f t="shared" si="5"/>
        <v>2057890.3350912479</v>
      </c>
      <c r="T49" s="49">
        <f t="shared" si="6"/>
        <v>9</v>
      </c>
      <c r="U49" s="49">
        <f t="shared" si="7"/>
        <v>6</v>
      </c>
      <c r="V49" s="8">
        <f t="shared" si="8"/>
        <v>124.85792632202018</v>
      </c>
      <c r="W49" s="13">
        <f t="shared" si="9"/>
        <v>8</v>
      </c>
    </row>
    <row r="50" spans="2:23" ht="19">
      <c r="B50" s="24">
        <v>41</v>
      </c>
      <c r="C50" s="8">
        <v>23.847084625097061</v>
      </c>
      <c r="D50" s="8">
        <v>15.014403699560717</v>
      </c>
      <c r="E50" s="44">
        <v>17268.359138162792</v>
      </c>
      <c r="F50" s="8">
        <f t="shared" si="10"/>
        <v>44.883453493468608</v>
      </c>
      <c r="G50" s="8">
        <f t="shared" si="10"/>
        <v>12.208605027756274</v>
      </c>
      <c r="H50" s="8">
        <f t="shared" si="10"/>
        <v>5.6383702865641929</v>
      </c>
      <c r="I50" s="8">
        <f t="shared" si="10"/>
        <v>21.538492715647514</v>
      </c>
      <c r="J50" s="8">
        <f t="shared" si="10"/>
        <v>58.611585111518266</v>
      </c>
      <c r="K50" s="8">
        <f t="shared" si="10"/>
        <v>62.872755615677868</v>
      </c>
      <c r="L50" s="8">
        <f t="shared" si="10"/>
        <v>43.737325213968603</v>
      </c>
      <c r="M50" s="8">
        <f t="shared" si="10"/>
        <v>26.272457034647481</v>
      </c>
      <c r="N50" s="8">
        <f t="shared" si="10"/>
        <v>89.547068872947165</v>
      </c>
      <c r="O50" s="8">
        <f t="shared" si="10"/>
        <v>43.476700859331253</v>
      </c>
      <c r="P50" s="8">
        <f t="shared" si="2"/>
        <v>5.6383702865641929</v>
      </c>
      <c r="Q50" s="8">
        <f t="shared" si="3"/>
        <v>12.208605027756274</v>
      </c>
      <c r="R50" s="8">
        <f t="shared" si="4"/>
        <v>97365.403062336336</v>
      </c>
      <c r="S50" s="8">
        <f t="shared" si="5"/>
        <v>210822.57619527527</v>
      </c>
      <c r="T50" s="49">
        <f t="shared" si="6"/>
        <v>3</v>
      </c>
      <c r="U50" s="49">
        <f t="shared" si="7"/>
        <v>2</v>
      </c>
      <c r="V50" s="8">
        <f t="shared" si="8"/>
        <v>89.547068872947165</v>
      </c>
      <c r="W50" s="13">
        <f t="shared" si="9"/>
        <v>9</v>
      </c>
    </row>
    <row r="51" spans="2:23" ht="19">
      <c r="B51" s="24">
        <v>42</v>
      </c>
      <c r="C51" s="8">
        <v>9.0391422935315457</v>
      </c>
      <c r="D51" s="8">
        <v>7.0081514156940372</v>
      </c>
      <c r="E51" s="44">
        <v>71324.628922783537</v>
      </c>
      <c r="F51" s="8">
        <f t="shared" si="10"/>
        <v>38.081763445769766</v>
      </c>
      <c r="G51" s="8">
        <f t="shared" si="10"/>
        <v>10.605589587675921</v>
      </c>
      <c r="H51" s="8">
        <f t="shared" si="10"/>
        <v>28.452564901996389</v>
      </c>
      <c r="I51" s="8">
        <f t="shared" si="10"/>
        <v>40.806378485171066</v>
      </c>
      <c r="J51" s="8">
        <f t="shared" si="10"/>
        <v>78.985860334233138</v>
      </c>
      <c r="K51" s="8">
        <f t="shared" si="10"/>
        <v>85.68695023111006</v>
      </c>
      <c r="L51" s="8">
        <f t="shared" si="10"/>
        <v>57.834774997235449</v>
      </c>
      <c r="M51" s="8">
        <f t="shared" si="10"/>
        <v>3.4582624192152851</v>
      </c>
      <c r="N51" s="8">
        <f t="shared" si="10"/>
        <v>112.36126348837936</v>
      </c>
      <c r="O51" s="8">
        <f t="shared" si="10"/>
        <v>62.624849460410942</v>
      </c>
      <c r="P51" s="8">
        <f t="shared" si="2"/>
        <v>3.4582624192152851</v>
      </c>
      <c r="Q51" s="8">
        <f t="shared" si="3"/>
        <v>10.605589587675921</v>
      </c>
      <c r="R51" s="8">
        <f t="shared" si="4"/>
        <v>246659.28376813789</v>
      </c>
      <c r="S51" s="8">
        <f t="shared" si="5"/>
        <v>756439.74184832186</v>
      </c>
      <c r="T51" s="49">
        <f t="shared" si="6"/>
        <v>8</v>
      </c>
      <c r="U51" s="49">
        <f t="shared" si="7"/>
        <v>2</v>
      </c>
      <c r="V51" s="8">
        <f t="shared" si="8"/>
        <v>112.36126348837936</v>
      </c>
      <c r="W51" s="13">
        <f t="shared" si="9"/>
        <v>9</v>
      </c>
    </row>
    <row r="52" spans="2:23" ht="19">
      <c r="B52" s="24">
        <v>43</v>
      </c>
      <c r="C52" s="8">
        <v>43.603862792530606</v>
      </c>
      <c r="D52" s="8">
        <v>31.253418597930931</v>
      </c>
      <c r="E52" s="44">
        <v>89838.753217022444</v>
      </c>
      <c r="F52" s="8">
        <f t="shared" si="10"/>
        <v>48.401216762531938</v>
      </c>
      <c r="G52" s="8">
        <f t="shared" si="10"/>
        <v>48.20439809356003</v>
      </c>
      <c r="H52" s="8">
        <f t="shared" si="10"/>
        <v>30.357422779239567</v>
      </c>
      <c r="I52" s="8">
        <f t="shared" si="10"/>
        <v>18.020729446584184</v>
      </c>
      <c r="J52" s="8">
        <f t="shared" si="10"/>
        <v>62.129348380581604</v>
      </c>
      <c r="K52" s="8">
        <f t="shared" si="10"/>
        <v>26.876962549874108</v>
      </c>
      <c r="L52" s="8">
        <f t="shared" si="10"/>
        <v>47.25508848303194</v>
      </c>
      <c r="M52" s="8">
        <f t="shared" si="10"/>
        <v>62.26825010045124</v>
      </c>
      <c r="N52" s="8">
        <f t="shared" si="10"/>
        <v>53.551275807143405</v>
      </c>
      <c r="O52" s="8">
        <f t="shared" si="10"/>
        <v>39.958937590267922</v>
      </c>
      <c r="P52" s="8">
        <f t="shared" si="2"/>
        <v>18.020729446584184</v>
      </c>
      <c r="Q52" s="8">
        <f t="shared" si="3"/>
        <v>26.876962549874108</v>
      </c>
      <c r="R52" s="8">
        <f t="shared" si="4"/>
        <v>1618959.865542406</v>
      </c>
      <c r="S52" s="8">
        <f t="shared" si="5"/>
        <v>2414592.8057412943</v>
      </c>
      <c r="T52" s="49">
        <f t="shared" si="6"/>
        <v>4</v>
      </c>
      <c r="U52" s="49">
        <f t="shared" si="7"/>
        <v>6</v>
      </c>
      <c r="V52" s="8">
        <f t="shared" si="8"/>
        <v>62.26825010045124</v>
      </c>
      <c r="W52" s="13">
        <f t="shared" si="9"/>
        <v>8</v>
      </c>
    </row>
    <row r="53" spans="2:23" ht="19">
      <c r="B53" s="24">
        <v>44</v>
      </c>
      <c r="C53" s="8">
        <v>56.415190560330075</v>
      </c>
      <c r="D53" s="8">
        <v>53.418668918661901</v>
      </c>
      <c r="E53" s="44">
        <v>54896.281966599578</v>
      </c>
      <c r="F53" s="8">
        <f t="shared" si="10"/>
        <v>73.783086882343355</v>
      </c>
      <c r="G53" s="8">
        <f t="shared" si="10"/>
        <v>83.180976182090461</v>
      </c>
      <c r="H53" s="8">
        <f t="shared" si="10"/>
        <v>65.334000867770001</v>
      </c>
      <c r="I53" s="8">
        <f t="shared" si="10"/>
        <v>52.980187284595324</v>
      </c>
      <c r="J53" s="8">
        <f t="shared" si="10"/>
        <v>52.775425827650103</v>
      </c>
      <c r="K53" s="8">
        <f t="shared" si="10"/>
        <v>8.0996155386563302</v>
      </c>
      <c r="L53" s="8">
        <f t="shared" si="10"/>
        <v>37.90116593010044</v>
      </c>
      <c r="M53" s="8">
        <f t="shared" si="10"/>
        <v>97.244828188981671</v>
      </c>
      <c r="N53" s="8">
        <f t="shared" si="10"/>
        <v>18.574697718612967</v>
      </c>
      <c r="O53" s="8">
        <f t="shared" si="10"/>
        <v>49.312860143199423</v>
      </c>
      <c r="P53" s="8">
        <f t="shared" si="2"/>
        <v>8.0996155386563302</v>
      </c>
      <c r="Q53" s="8">
        <f t="shared" si="3"/>
        <v>18.574697718612967</v>
      </c>
      <c r="R53" s="8">
        <f t="shared" si="4"/>
        <v>444638.77843112923</v>
      </c>
      <c r="S53" s="8">
        <f t="shared" si="5"/>
        <v>1019681.8434053314</v>
      </c>
      <c r="T53" s="49">
        <f t="shared" si="6"/>
        <v>6</v>
      </c>
      <c r="U53" s="49">
        <f t="shared" si="7"/>
        <v>9</v>
      </c>
      <c r="V53" s="8">
        <f t="shared" si="8"/>
        <v>97.244828188981671</v>
      </c>
      <c r="W53" s="13">
        <f t="shared" si="9"/>
        <v>8</v>
      </c>
    </row>
    <row r="54" spans="2:23" ht="19">
      <c r="B54" s="24">
        <v>45</v>
      </c>
      <c r="C54" s="8">
        <v>14.032530903759479</v>
      </c>
      <c r="D54" s="8">
        <v>1.1365785261271277</v>
      </c>
      <c r="E54" s="44">
        <v>69939.39059155187</v>
      </c>
      <c r="F54" s="8">
        <f t="shared" si="10"/>
        <v>48.946724945564611</v>
      </c>
      <c r="G54" s="8">
        <f t="shared" si="10"/>
        <v>11.483773867014897</v>
      </c>
      <c r="H54" s="8">
        <f t="shared" si="10"/>
        <v>29.330749181335364</v>
      </c>
      <c r="I54" s="8">
        <f t="shared" si="10"/>
        <v>41.684562764510048</v>
      </c>
      <c r="J54" s="8">
        <f t="shared" si="10"/>
        <v>79.864044613572119</v>
      </c>
      <c r="K54" s="8">
        <f t="shared" si="10"/>
        <v>86.565134510449042</v>
      </c>
      <c r="L54" s="8">
        <f t="shared" si="10"/>
        <v>58.712959276574423</v>
      </c>
      <c r="M54" s="8">
        <f t="shared" si="10"/>
        <v>7.4106392408339063</v>
      </c>
      <c r="N54" s="8">
        <f t="shared" si="10"/>
        <v>113.23944776771833</v>
      </c>
      <c r="O54" s="8">
        <f t="shared" si="10"/>
        <v>63.503033739749924</v>
      </c>
      <c r="P54" s="8">
        <f t="shared" si="2"/>
        <v>7.4106392408339063</v>
      </c>
      <c r="Q54" s="8">
        <f t="shared" si="3"/>
        <v>11.483773867014897</v>
      </c>
      <c r="R54" s="8">
        <f t="shared" si="4"/>
        <v>518295.59239776398</v>
      </c>
      <c r="S54" s="8">
        <f t="shared" si="5"/>
        <v>803168.14595021086</v>
      </c>
      <c r="T54" s="49">
        <f t="shared" si="6"/>
        <v>8</v>
      </c>
      <c r="U54" s="49">
        <f t="shared" si="7"/>
        <v>2</v>
      </c>
      <c r="V54" s="8">
        <f t="shared" si="8"/>
        <v>113.23944776771833</v>
      </c>
      <c r="W54" s="13">
        <f t="shared" si="9"/>
        <v>9</v>
      </c>
    </row>
    <row r="55" spans="2:23" ht="19">
      <c r="B55" s="24">
        <v>46</v>
      </c>
      <c r="C55" s="8">
        <v>31.500399391675078</v>
      </c>
      <c r="D55" s="8">
        <v>8.1619741066164497</v>
      </c>
      <c r="E55" s="44">
        <v>28420.300412417953</v>
      </c>
      <c r="F55" s="8">
        <f t="shared" si="10"/>
        <v>59.38919785299089</v>
      </c>
      <c r="G55" s="8">
        <f t="shared" si="10"/>
        <v>13.059599284951188</v>
      </c>
      <c r="H55" s="8">
        <f t="shared" si="10"/>
        <v>19.545699944047172</v>
      </c>
      <c r="I55" s="8">
        <f t="shared" si="10"/>
        <v>17.191298696105122</v>
      </c>
      <c r="J55" s="8">
        <f t="shared" si="10"/>
        <v>73.117329471040549</v>
      </c>
      <c r="K55" s="8">
        <f t="shared" si="10"/>
        <v>62.071870442044116</v>
      </c>
      <c r="L55" s="8">
        <f t="shared" si="10"/>
        <v>58.243069573490892</v>
      </c>
      <c r="M55" s="8">
        <f t="shared" si="10"/>
        <v>27.073342208281229</v>
      </c>
      <c r="N55" s="8">
        <f t="shared" si="10"/>
        <v>88.74618369931342</v>
      </c>
      <c r="O55" s="8">
        <f t="shared" si="10"/>
        <v>39.009769671345005</v>
      </c>
      <c r="P55" s="8">
        <f t="shared" si="2"/>
        <v>13.059599284951188</v>
      </c>
      <c r="Q55" s="8">
        <f t="shared" si="3"/>
        <v>17.191298696105122</v>
      </c>
      <c r="R55" s="8">
        <f t="shared" si="4"/>
        <v>371157.73494411149</v>
      </c>
      <c r="S55" s="8">
        <f t="shared" si="5"/>
        <v>488581.87342291663</v>
      </c>
      <c r="T55" s="49">
        <f t="shared" si="6"/>
        <v>2</v>
      </c>
      <c r="U55" s="49">
        <f t="shared" si="7"/>
        <v>4</v>
      </c>
      <c r="V55" s="8">
        <f t="shared" si="8"/>
        <v>88.74618369931342</v>
      </c>
      <c r="W55" s="13">
        <f t="shared" si="9"/>
        <v>9</v>
      </c>
    </row>
    <row r="56" spans="2:23" ht="19">
      <c r="B56" s="24">
        <v>47</v>
      </c>
      <c r="C56" s="8">
        <v>45.92195657041448</v>
      </c>
      <c r="D56" s="8">
        <v>1.2850260761368038</v>
      </c>
      <c r="E56" s="44">
        <v>53217.912067031168</v>
      </c>
      <c r="F56" s="8">
        <f t="shared" si="10"/>
        <v>80.687703062209948</v>
      </c>
      <c r="G56" s="8">
        <f t="shared" si="10"/>
        <v>34.358104494170234</v>
      </c>
      <c r="H56" s="8">
        <f t="shared" si="10"/>
        <v>40.844205153266216</v>
      </c>
      <c r="I56" s="8">
        <f t="shared" si="10"/>
        <v>14.265756853093817</v>
      </c>
      <c r="J56" s="8">
        <f t="shared" si="10"/>
        <v>94.415834680259607</v>
      </c>
      <c r="K56" s="8">
        <f t="shared" si="10"/>
        <v>54.527261293784363</v>
      </c>
      <c r="L56" s="8">
        <f t="shared" si="10"/>
        <v>79.541574782709944</v>
      </c>
      <c r="M56" s="8">
        <f t="shared" si="10"/>
        <v>39.151617357479225</v>
      </c>
      <c r="N56" s="8">
        <f t="shared" si="10"/>
        <v>81.201574551053653</v>
      </c>
      <c r="O56" s="8">
        <f t="shared" si="10"/>
        <v>31.465160523085245</v>
      </c>
      <c r="P56" s="8">
        <f t="shared" si="2"/>
        <v>14.265756853093817</v>
      </c>
      <c r="Q56" s="8">
        <f t="shared" si="3"/>
        <v>31.465160523085245</v>
      </c>
      <c r="R56" s="8">
        <f t="shared" si="4"/>
        <v>759193.79377759399</v>
      </c>
      <c r="S56" s="8">
        <f t="shared" si="5"/>
        <v>1674510.145892571</v>
      </c>
      <c r="T56" s="49">
        <f t="shared" si="6"/>
        <v>4</v>
      </c>
      <c r="U56" s="49">
        <f t="shared" si="7"/>
        <v>10</v>
      </c>
      <c r="V56" s="8">
        <f t="shared" si="8"/>
        <v>94.415834680259607</v>
      </c>
      <c r="W56" s="13">
        <f t="shared" si="9"/>
        <v>5</v>
      </c>
    </row>
    <row r="57" spans="2:23" ht="19">
      <c r="B57" s="24">
        <v>48</v>
      </c>
      <c r="C57" s="8">
        <v>64.25851729547847</v>
      </c>
      <c r="D57" s="8">
        <v>55.667392095523425</v>
      </c>
      <c r="E57" s="44">
        <v>27222.356705026006</v>
      </c>
      <c r="F57" s="8">
        <f t="shared" si="10"/>
        <v>83.875136794353267</v>
      </c>
      <c r="G57" s="8">
        <f t="shared" si="10"/>
        <v>93.273026094100388</v>
      </c>
      <c r="H57" s="8">
        <f t="shared" si="10"/>
        <v>75.426050779779928</v>
      </c>
      <c r="I57" s="8">
        <f t="shared" si="10"/>
        <v>63.072237196605244</v>
      </c>
      <c r="J57" s="8">
        <f t="shared" si="10"/>
        <v>58.370029385936974</v>
      </c>
      <c r="K57" s="8">
        <f t="shared" si="10"/>
        <v>18.19166545066625</v>
      </c>
      <c r="L57" s="8">
        <f t="shared" si="10"/>
        <v>46.043840684540868</v>
      </c>
      <c r="M57" s="8">
        <f t="shared" si="10"/>
        <v>107.33687810099158</v>
      </c>
      <c r="N57" s="8">
        <f t="shared" si="10"/>
        <v>8.4826478066030475</v>
      </c>
      <c r="O57" s="8">
        <f t="shared" si="10"/>
        <v>43.718256584912552</v>
      </c>
      <c r="P57" s="8">
        <f t="shared" si="2"/>
        <v>8.4826478066030475</v>
      </c>
      <c r="Q57" s="8">
        <f t="shared" si="3"/>
        <v>18.19166545066625</v>
      </c>
      <c r="R57" s="8">
        <f t="shared" si="4"/>
        <v>230917.66439445462</v>
      </c>
      <c r="S57" s="8">
        <f t="shared" si="5"/>
        <v>495220.0059565343</v>
      </c>
      <c r="T57" s="49">
        <f t="shared" si="6"/>
        <v>9</v>
      </c>
      <c r="U57" s="49">
        <f t="shared" si="7"/>
        <v>6</v>
      </c>
      <c r="V57" s="8">
        <f t="shared" si="8"/>
        <v>107.33687810099158</v>
      </c>
      <c r="W57" s="13">
        <f t="shared" si="9"/>
        <v>8</v>
      </c>
    </row>
    <row r="58" spans="2:23" ht="19">
      <c r="B58" s="24">
        <v>49</v>
      </c>
      <c r="C58" s="8">
        <v>68.661567263360695</v>
      </c>
      <c r="D58" s="8">
        <v>51.038462856034378</v>
      </c>
      <c r="E58" s="44">
        <v>64072.155038630815</v>
      </c>
      <c r="F58" s="8">
        <f t="shared" si="10"/>
        <v>83.649257522746453</v>
      </c>
      <c r="G58" s="8">
        <f t="shared" si="10"/>
        <v>93.047146822493573</v>
      </c>
      <c r="H58" s="8">
        <f t="shared" si="10"/>
        <v>75.200171508173099</v>
      </c>
      <c r="I58" s="8">
        <f t="shared" si="10"/>
        <v>62.846357924998422</v>
      </c>
      <c r="J58" s="8">
        <f t="shared" si="10"/>
        <v>67.402008593308238</v>
      </c>
      <c r="K58" s="8">
        <f t="shared" si="10"/>
        <v>21.562268632971204</v>
      </c>
      <c r="L58" s="8">
        <f t="shared" si="10"/>
        <v>52.527748695758582</v>
      </c>
      <c r="M58" s="8">
        <f t="shared" si="10"/>
        <v>107.11099882938477</v>
      </c>
      <c r="N58" s="8">
        <f t="shared" si="10"/>
        <v>8.7085270782098689</v>
      </c>
      <c r="O58" s="8">
        <f t="shared" si="10"/>
        <v>41.027886949758546</v>
      </c>
      <c r="P58" s="8">
        <f t="shared" si="2"/>
        <v>8.7085270782098689</v>
      </c>
      <c r="Q58" s="8">
        <f t="shared" si="3"/>
        <v>21.562268632971204</v>
      </c>
      <c r="R58" s="8">
        <f t="shared" si="4"/>
        <v>557974.0971131773</v>
      </c>
      <c r="S58" s="8">
        <f t="shared" si="5"/>
        <v>1381541.0188363371</v>
      </c>
      <c r="T58" s="49">
        <f t="shared" si="6"/>
        <v>9</v>
      </c>
      <c r="U58" s="49">
        <f t="shared" si="7"/>
        <v>6</v>
      </c>
      <c r="V58" s="8">
        <f t="shared" si="8"/>
        <v>107.11099882938477</v>
      </c>
      <c r="W58" s="13">
        <f t="shared" si="9"/>
        <v>8</v>
      </c>
    </row>
    <row r="59" spans="2:23" ht="19">
      <c r="B59" s="24">
        <v>50</v>
      </c>
      <c r="C59" s="8">
        <v>29.669117506157132</v>
      </c>
      <c r="D59" s="8">
        <v>23.805521033027031</v>
      </c>
      <c r="E59" s="44">
        <v>83182.698241937294</v>
      </c>
      <c r="F59" s="8">
        <f t="shared" si="10"/>
        <v>41.914369041062365</v>
      </c>
      <c r="G59" s="8">
        <f t="shared" si="10"/>
        <v>26.821755242282659</v>
      </c>
      <c r="H59" s="8">
        <f t="shared" si="10"/>
        <v>8.9747799279621923</v>
      </c>
      <c r="I59" s="8">
        <f t="shared" si="10"/>
        <v>24.507577168053757</v>
      </c>
      <c r="J59" s="8">
        <f t="shared" si="10"/>
        <v>55.642500659112024</v>
      </c>
      <c r="K59" s="8">
        <f t="shared" si="10"/>
        <v>48.259605401151482</v>
      </c>
      <c r="L59" s="8">
        <f t="shared" si="10"/>
        <v>40.768240761562367</v>
      </c>
      <c r="M59" s="8">
        <f t="shared" si="10"/>
        <v>40.885607249173866</v>
      </c>
      <c r="N59" s="8">
        <f t="shared" si="10"/>
        <v>74.933918658420779</v>
      </c>
      <c r="O59" s="8">
        <f t="shared" si="10"/>
        <v>46.445785311737488</v>
      </c>
      <c r="P59" s="8">
        <f t="shared" si="2"/>
        <v>8.9747799279621923</v>
      </c>
      <c r="Q59" s="8">
        <f t="shared" si="3"/>
        <v>24.507577168053757</v>
      </c>
      <c r="R59" s="8">
        <f t="shared" si="4"/>
        <v>746546.41053547477</v>
      </c>
      <c r="S59" s="8">
        <f t="shared" si="5"/>
        <v>2038606.3962112078</v>
      </c>
      <c r="T59" s="49">
        <f t="shared" si="6"/>
        <v>3</v>
      </c>
      <c r="U59" s="49">
        <f t="shared" si="7"/>
        <v>4</v>
      </c>
      <c r="V59" s="8">
        <f t="shared" si="8"/>
        <v>74.933918658420779</v>
      </c>
      <c r="W59" s="13">
        <f t="shared" si="9"/>
        <v>9</v>
      </c>
    </row>
    <row r="62" spans="2:23" ht="19">
      <c r="O62" s="78" t="s">
        <v>134</v>
      </c>
      <c r="P62" s="68">
        <f>MAX(P10:P59)</f>
        <v>33.518133431545117</v>
      </c>
      <c r="Q62" s="71" t="s">
        <v>79</v>
      </c>
      <c r="R62" t="s">
        <v>83</v>
      </c>
    </row>
    <row r="63" spans="2:23" ht="19">
      <c r="O63" s="78"/>
      <c r="P63" s="70" t="s">
        <v>78</v>
      </c>
      <c r="Q63" s="71"/>
    </row>
    <row r="64" spans="2:23" ht="19">
      <c r="O64" s="76"/>
      <c r="P64" s="12"/>
      <c r="Q64" s="77"/>
    </row>
    <row r="65" spans="15:18" ht="19">
      <c r="O65" s="78" t="s">
        <v>80</v>
      </c>
      <c r="P65" s="68">
        <f>MIN(P10:P59)</f>
        <v>5.66373388669561E-3</v>
      </c>
      <c r="Q65" s="71" t="s">
        <v>79</v>
      </c>
      <c r="R65" t="s">
        <v>84</v>
      </c>
    </row>
    <row r="66" spans="15:18" ht="19">
      <c r="O66" s="70"/>
      <c r="P66" s="70" t="s">
        <v>81</v>
      </c>
      <c r="Q66" s="70"/>
    </row>
    <row r="68" spans="15:18" ht="19">
      <c r="O68" s="67" t="s">
        <v>87</v>
      </c>
      <c r="P68" s="68">
        <f>MEDIAN(P10:P59)</f>
        <v>8.4320929394066173</v>
      </c>
      <c r="Q68" s="69" t="s">
        <v>79</v>
      </c>
    </row>
    <row r="69" spans="15:18" ht="19">
      <c r="O69" s="75"/>
      <c r="P69" s="12"/>
      <c r="Q69" s="6"/>
    </row>
    <row r="70" spans="15:18" ht="19">
      <c r="O70" s="67" t="s">
        <v>86</v>
      </c>
      <c r="P70" s="68">
        <f>AVERAGE(P10:P59)</f>
        <v>9.5644513148763277</v>
      </c>
      <c r="Q70" s="69" t="s">
        <v>79</v>
      </c>
    </row>
    <row r="71" spans="15:18" ht="19">
      <c r="O71" s="75"/>
      <c r="P71" s="12"/>
      <c r="Q71" s="6"/>
    </row>
    <row r="72" spans="15:18" ht="19">
      <c r="O72" s="67" t="s">
        <v>85</v>
      </c>
      <c r="P72" s="70">
        <f>STDEV(P10:P59)</f>
        <v>6.4594118359334676</v>
      </c>
      <c r="Q72" s="69" t="s">
        <v>79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B2:AD54"/>
  <sheetViews>
    <sheetView tabSelected="1" topLeftCell="A26" workbookViewId="0">
      <selection activeCell="H21" sqref="H21"/>
    </sheetView>
  </sheetViews>
  <sheetFormatPr baseColWidth="10" defaultColWidth="11" defaultRowHeight="16"/>
  <cols>
    <col min="2" max="2" width="15.33203125" customWidth="1"/>
    <col min="3" max="3" width="18.5" customWidth="1"/>
    <col min="4" max="4" width="18" customWidth="1"/>
    <col min="5" max="5" width="23" customWidth="1"/>
    <col min="6" max="7" width="18.33203125" customWidth="1"/>
    <col min="8" max="8" width="19.5" customWidth="1"/>
    <col min="9" max="9" width="19.83203125" customWidth="1"/>
    <col min="10" max="10" width="16" customWidth="1"/>
    <col min="11" max="11" width="17.33203125" customWidth="1"/>
    <col min="12" max="12" width="19.5" customWidth="1"/>
    <col min="13" max="13" width="19.83203125" customWidth="1"/>
    <col min="14" max="14" width="20" customWidth="1"/>
    <col min="15" max="15" width="21.1640625" customWidth="1"/>
    <col min="26" max="26" width="20.33203125" customWidth="1"/>
    <col min="27" max="27" width="20.1640625" customWidth="1"/>
    <col min="28" max="28" width="24.83203125" customWidth="1"/>
    <col min="29" max="29" width="21" customWidth="1"/>
  </cols>
  <sheetData>
    <row r="2" spans="2:30" ht="29">
      <c r="B2" s="61" t="s">
        <v>62</v>
      </c>
    </row>
    <row r="3" spans="2:30" ht="24">
      <c r="Z3" s="55" t="s">
        <v>63</v>
      </c>
      <c r="AA3" s="56"/>
      <c r="AB3" s="56"/>
      <c r="AC3" s="57"/>
    </row>
    <row r="4" spans="2:30" ht="110">
      <c r="B4" s="29" t="s">
        <v>9</v>
      </c>
      <c r="C4" s="29" t="s">
        <v>73</v>
      </c>
      <c r="D4" s="29" t="s">
        <v>72</v>
      </c>
      <c r="E4" s="29" t="s">
        <v>74</v>
      </c>
      <c r="F4" s="29" t="s">
        <v>75</v>
      </c>
      <c r="G4" s="29" t="s">
        <v>70</v>
      </c>
      <c r="H4" s="59" t="s">
        <v>58</v>
      </c>
      <c r="I4" s="59" t="s">
        <v>59</v>
      </c>
      <c r="J4" s="59" t="s">
        <v>60</v>
      </c>
      <c r="K4" s="59" t="s">
        <v>61</v>
      </c>
      <c r="L4" s="60" t="s">
        <v>65</v>
      </c>
      <c r="M4" s="60" t="s">
        <v>66</v>
      </c>
      <c r="N4" s="60" t="s">
        <v>67</v>
      </c>
      <c r="O4" s="60" t="s">
        <v>68</v>
      </c>
      <c r="Z4" s="52" t="s">
        <v>23</v>
      </c>
      <c r="AA4" s="52" t="s">
        <v>55</v>
      </c>
      <c r="AB4" s="52" t="s">
        <v>57</v>
      </c>
      <c r="AC4" s="63" t="s">
        <v>64</v>
      </c>
    </row>
    <row r="5" spans="2:30" ht="21">
      <c r="B5" s="25">
        <v>1</v>
      </c>
      <c r="C5" s="50">
        <f>COUNTIF(AA$5:AA$54,1)</f>
        <v>1</v>
      </c>
      <c r="D5" s="66">
        <f>SUMIF(AA$5:AA$54,"1",Z$5:Z$54)</f>
        <v>70194.253796939433</v>
      </c>
      <c r="E5" s="50">
        <f>COUNTIF(AB$5:AB$54,1)</f>
        <v>2</v>
      </c>
      <c r="F5" s="66">
        <f>SUMIF(AB$5:AB$54,"1",Z$5:Z$54)</f>
        <v>63534.883448421679</v>
      </c>
      <c r="G5" s="51">
        <f>COUNTIF(AC$5:AC$54,1)</f>
        <v>0</v>
      </c>
      <c r="H5" s="17"/>
      <c r="I5" s="17" t="s">
        <v>1</v>
      </c>
      <c r="J5" s="17"/>
      <c r="K5" s="17" t="s">
        <v>1</v>
      </c>
      <c r="L5" s="26"/>
      <c r="M5" s="26" t="s">
        <v>1</v>
      </c>
      <c r="N5" s="26"/>
      <c r="O5" s="26"/>
      <c r="Z5" s="53">
        <v>9987.3854625139538</v>
      </c>
      <c r="AA5" s="54">
        <v>4</v>
      </c>
      <c r="AB5" s="52">
        <v>10</v>
      </c>
      <c r="AC5" s="54">
        <v>5</v>
      </c>
      <c r="AD5" s="62"/>
    </row>
    <row r="6" spans="2:30" ht="21">
      <c r="B6" s="25">
        <v>2</v>
      </c>
      <c r="C6" s="50">
        <f>COUNTIF(AA$5:AA$54,2)</f>
        <v>4</v>
      </c>
      <c r="D6" s="66">
        <f>SUMIF(AA$5:AA$54,"2",Z$5:Z$54)</f>
        <v>104691.2828713429</v>
      </c>
      <c r="E6" s="50">
        <f>COUNTIF(AB$5:AB$54,2)</f>
        <v>8</v>
      </c>
      <c r="F6" s="66">
        <f>SUMIF(AB$5:AB$54,"2",Z$5:Z$54)</f>
        <v>462884.46461992455</v>
      </c>
      <c r="G6" s="51">
        <f>COUNTIF(AC$5:AC$54,2)</f>
        <v>0</v>
      </c>
      <c r="H6" s="17"/>
      <c r="I6" s="17"/>
      <c r="J6" s="17"/>
      <c r="K6" s="17"/>
      <c r="L6" s="26"/>
      <c r="M6" s="26"/>
      <c r="N6" s="26"/>
      <c r="O6" s="26"/>
      <c r="Z6" s="53">
        <v>89784.690226806182</v>
      </c>
      <c r="AA6" s="54">
        <v>5</v>
      </c>
      <c r="AB6" s="52">
        <v>7</v>
      </c>
      <c r="AC6" s="54">
        <v>10</v>
      </c>
      <c r="AD6" s="62"/>
    </row>
    <row r="7" spans="2:30" ht="21">
      <c r="B7" s="25">
        <v>3</v>
      </c>
      <c r="C7" s="50">
        <f>COUNTIF(AA$5:AA$54,3)</f>
        <v>8</v>
      </c>
      <c r="D7" s="66">
        <f>SUMIF(AA$5:AA$54,"3",Z$5:Z$54)</f>
        <v>421061.56946173764</v>
      </c>
      <c r="E7" s="50">
        <f>COUNTIF(AB$5:AB$54,3)</f>
        <v>4</v>
      </c>
      <c r="F7" s="66">
        <f>SUMIF(AB$5:AB$54,"3",Z$5:Z$54)</f>
        <v>122800.03299390868</v>
      </c>
      <c r="G7" s="51">
        <f>COUNTIF(AC$5:AC$54,3)</f>
        <v>0</v>
      </c>
      <c r="H7" s="17"/>
      <c r="I7" s="17"/>
      <c r="J7" s="17"/>
      <c r="K7" s="17"/>
      <c r="L7" s="26"/>
      <c r="M7" s="26"/>
      <c r="N7" s="26"/>
      <c r="O7" s="26"/>
      <c r="Z7" s="53">
        <v>64736.498682516241</v>
      </c>
      <c r="AA7" s="54">
        <v>3</v>
      </c>
      <c r="AB7" s="52">
        <v>4</v>
      </c>
      <c r="AC7" s="54">
        <v>9</v>
      </c>
      <c r="AD7" s="62"/>
    </row>
    <row r="8" spans="2:30" ht="21">
      <c r="B8" s="25">
        <v>4</v>
      </c>
      <c r="C8" s="50">
        <f>COUNTIF(AA$5:AA$54,4)</f>
        <v>4</v>
      </c>
      <c r="D8" s="66">
        <f>SUMIF(AA$5:AA$54,"4",Z$5:Z$54)</f>
        <v>201991.78844902391</v>
      </c>
      <c r="E8" s="50">
        <f>COUNTIF(AB$5:AB$54,4)</f>
        <v>12</v>
      </c>
      <c r="F8" s="66">
        <f>SUMIF(AB$5:AB$54,"4",Z$5:Z$54)</f>
        <v>670556.51197768375</v>
      </c>
      <c r="G8" s="51">
        <f>COUNTIF(AC$5:AC$54,4)</f>
        <v>0</v>
      </c>
      <c r="H8" s="17"/>
      <c r="I8" s="17"/>
      <c r="J8" s="17"/>
      <c r="K8" s="17"/>
      <c r="L8" s="26" t="s">
        <v>1</v>
      </c>
      <c r="M8" s="26"/>
      <c r="N8" s="26" t="s">
        <v>1</v>
      </c>
      <c r="O8" s="26"/>
      <c r="Z8" s="53">
        <v>32004.992659567986</v>
      </c>
      <c r="AA8" s="54">
        <v>3</v>
      </c>
      <c r="AB8" s="52">
        <v>2</v>
      </c>
      <c r="AC8" s="54">
        <v>9</v>
      </c>
      <c r="AD8" s="62"/>
    </row>
    <row r="9" spans="2:30" ht="21">
      <c r="B9" s="25">
        <v>5</v>
      </c>
      <c r="C9" s="50">
        <f>COUNTIF(AA$5:AA$54,5)</f>
        <v>3</v>
      </c>
      <c r="D9" s="66">
        <f>SUMIF(AA$5:AA$54,"5",Z$5:Z$54)</f>
        <v>179280.30414801897</v>
      </c>
      <c r="E9" s="50">
        <f>COUNTIF(AB$5:AB$54,5)</f>
        <v>3</v>
      </c>
      <c r="F9" s="66">
        <f>SUMIF(AB$5:AB$54,"5",Z$5:Z$54)</f>
        <v>181907.204005757</v>
      </c>
      <c r="G9" s="51">
        <f>COUNTIF(AC$5:AC$54,5)</f>
        <v>11</v>
      </c>
      <c r="H9" s="17"/>
      <c r="I9" s="17"/>
      <c r="J9" s="17"/>
      <c r="K9" s="17"/>
      <c r="L9" s="26"/>
      <c r="M9" s="26"/>
      <c r="N9" s="26"/>
      <c r="O9" s="26"/>
      <c r="Z9" s="53">
        <v>74922.568319450307</v>
      </c>
      <c r="AA9" s="54">
        <v>9</v>
      </c>
      <c r="AB9" s="52">
        <v>6</v>
      </c>
      <c r="AC9" s="54">
        <v>8</v>
      </c>
      <c r="AD9" s="62"/>
    </row>
    <row r="10" spans="2:30" ht="21">
      <c r="B10" s="25">
        <v>6</v>
      </c>
      <c r="C10" s="50">
        <f>COUNTIF(AA$5:AA$54,6)</f>
        <v>6</v>
      </c>
      <c r="D10" s="66">
        <f>SUMIF(AA$5:AA$54,"6",Z$5:Z$54)</f>
        <v>347863.44392330491</v>
      </c>
      <c r="E10" s="50">
        <f>COUNTIF(AB$5:AB$54,6)</f>
        <v>6</v>
      </c>
      <c r="F10" s="66">
        <f>SUMIF(AB$5:AB$54,"6",Z$5:Z$54)</f>
        <v>368564.5517320559</v>
      </c>
      <c r="G10" s="51">
        <f>COUNTIF(AC$5:AC$54,6)</f>
        <v>0</v>
      </c>
      <c r="H10" s="17"/>
      <c r="I10" s="17"/>
      <c r="J10" s="17"/>
      <c r="K10" s="17"/>
      <c r="L10" s="26"/>
      <c r="M10" s="26"/>
      <c r="N10" s="26"/>
      <c r="O10" s="26"/>
      <c r="Z10" s="53">
        <v>90976.893849262939</v>
      </c>
      <c r="AA10" s="54">
        <v>10</v>
      </c>
      <c r="AB10" s="52">
        <v>9</v>
      </c>
      <c r="AC10" s="54">
        <v>5</v>
      </c>
      <c r="AD10" s="62"/>
    </row>
    <row r="11" spans="2:30" ht="21">
      <c r="B11" s="25">
        <v>7</v>
      </c>
      <c r="C11" s="50">
        <f>COUNTIF(AA$5:AA$54,7)</f>
        <v>6</v>
      </c>
      <c r="D11" s="66">
        <f>SUMIF(AA$5:AA$54,"7",Z$5:Z$54)</f>
        <v>230157.62930776525</v>
      </c>
      <c r="E11" s="50">
        <f>COUNTIF(AB$5:AB$54,7)</f>
        <v>5</v>
      </c>
      <c r="F11" s="66">
        <f>SUMIF(AB$5:AB$54,"7",Z$5:Z$54)</f>
        <v>325419.09604857658</v>
      </c>
      <c r="G11" s="51">
        <f>COUNTIF(AC$5:AC$54,7)</f>
        <v>0</v>
      </c>
      <c r="H11" s="17"/>
      <c r="I11" s="17"/>
      <c r="J11" s="17"/>
      <c r="K11" s="17"/>
      <c r="L11" s="26"/>
      <c r="M11" s="26"/>
      <c r="N11" s="26"/>
      <c r="O11" s="26"/>
      <c r="Z11" s="53">
        <v>28346.586922426341</v>
      </c>
      <c r="AA11" s="54">
        <v>3</v>
      </c>
      <c r="AB11" s="52">
        <v>4</v>
      </c>
      <c r="AC11" s="54">
        <v>9</v>
      </c>
      <c r="AD11" s="62"/>
    </row>
    <row r="12" spans="2:30" ht="21">
      <c r="B12" s="25">
        <v>8</v>
      </c>
      <c r="C12" s="50">
        <f>COUNTIF(AA$5:AA$54,8)</f>
        <v>3</v>
      </c>
      <c r="D12" s="66">
        <f>SUMIF(AA$5:AA$54,"8",Z$5:Z$54)</f>
        <v>218088.67900506689</v>
      </c>
      <c r="E12" s="50">
        <f>COUNTIF(AB$5:AB$54,8)</f>
        <v>2</v>
      </c>
      <c r="F12" s="66">
        <f>SUMIF(AB$5:AB$54,"8",Z$5:Z$54)</f>
        <v>55315.869636412099</v>
      </c>
      <c r="G12" s="51">
        <f>COUNTIF(AC$5:AC$54,8)</f>
        <v>15</v>
      </c>
      <c r="H12" s="17"/>
      <c r="I12" s="17"/>
      <c r="J12" s="17"/>
      <c r="K12" s="17"/>
      <c r="L12" s="26"/>
      <c r="M12" s="26" t="s">
        <v>1</v>
      </c>
      <c r="N12" s="26"/>
      <c r="O12" s="26" t="s">
        <v>1</v>
      </c>
      <c r="Z12" s="53">
        <v>90813.271933923155</v>
      </c>
      <c r="AA12" s="54">
        <v>10</v>
      </c>
      <c r="AB12" s="52">
        <v>4</v>
      </c>
      <c r="AC12" s="54">
        <v>5</v>
      </c>
      <c r="AD12" s="62"/>
    </row>
    <row r="13" spans="2:30" ht="21">
      <c r="B13" s="25">
        <v>9</v>
      </c>
      <c r="C13" s="50">
        <f>COUNTIF(AA$5:AA$54,9)</f>
        <v>5</v>
      </c>
      <c r="D13" s="66">
        <f>SUMIF(AA$5:AA$54,"9",Z$5:Z$54)</f>
        <v>278725.79851503344</v>
      </c>
      <c r="E13" s="50">
        <f>COUNTIF(AB$5:AB$54,9)</f>
        <v>6</v>
      </c>
      <c r="F13" s="66">
        <f>SUMIF(AB$5:AB$54,"9",Z$5:Z$54)</f>
        <v>271388.2885640561</v>
      </c>
      <c r="G13" s="51">
        <f>COUNTIF(AC$5:AC$54,9)</f>
        <v>16</v>
      </c>
      <c r="H13" s="17"/>
      <c r="I13" s="17"/>
      <c r="J13" s="17"/>
      <c r="K13" s="17"/>
      <c r="L13" s="26"/>
      <c r="M13" s="26"/>
      <c r="N13" s="26"/>
      <c r="O13" s="26"/>
      <c r="Z13" s="53">
        <v>19814.959119853338</v>
      </c>
      <c r="AA13" s="54">
        <v>7</v>
      </c>
      <c r="AB13" s="52">
        <v>3</v>
      </c>
      <c r="AC13" s="54">
        <v>10</v>
      </c>
      <c r="AD13" s="62"/>
    </row>
    <row r="14" spans="2:30" ht="21">
      <c r="B14" s="25">
        <v>10</v>
      </c>
      <c r="C14" s="50">
        <f>COUNTIF(AA$5:AA$54,10)</f>
        <v>10</v>
      </c>
      <c r="D14" s="66">
        <f>SUMIF(AA$5:AA$54,"10",Z$5:Z$54)</f>
        <v>533521.45107810828</v>
      </c>
      <c r="E14" s="50">
        <f>COUNTIF(AB$5:AB$54,10)</f>
        <v>2</v>
      </c>
      <c r="F14" s="66">
        <f>SUMIF(AB$5:AB$54,"10",Z$5:Z$54)</f>
        <v>63205.297529545118</v>
      </c>
      <c r="G14" s="51">
        <f>COUNTIF(AC$5:AC$54,10)</f>
        <v>8</v>
      </c>
      <c r="H14" s="17" t="s">
        <v>1</v>
      </c>
      <c r="I14" s="17"/>
      <c r="J14" s="17" t="s">
        <v>1</v>
      </c>
      <c r="K14" s="17"/>
      <c r="L14" s="26"/>
      <c r="M14" s="26" t="s">
        <v>1</v>
      </c>
      <c r="N14" s="26"/>
      <c r="O14" s="26"/>
      <c r="Z14" s="53">
        <v>3995.0730328800701</v>
      </c>
      <c r="AA14" s="54">
        <v>5</v>
      </c>
      <c r="AB14" s="52">
        <v>7</v>
      </c>
      <c r="AC14" s="54">
        <v>10</v>
      </c>
      <c r="AD14" s="62"/>
    </row>
    <row r="15" spans="2:30" ht="21">
      <c r="B15" s="64" t="s">
        <v>56</v>
      </c>
      <c r="C15" s="64">
        <f>SUM(C5:C14)</f>
        <v>50</v>
      </c>
      <c r="D15" s="65">
        <f>SUM(D5:D14)</f>
        <v>2585576.2005563416</v>
      </c>
      <c r="E15" s="65">
        <f>SUM(E5:E14)</f>
        <v>50</v>
      </c>
      <c r="F15" s="65">
        <f>SUM(F5:F14)</f>
        <v>2585576.200556342</v>
      </c>
      <c r="G15" s="65">
        <f>SUM(G5:G14)</f>
        <v>50</v>
      </c>
      <c r="Z15" s="53">
        <v>68181.640615352895</v>
      </c>
      <c r="AA15" s="54">
        <v>6</v>
      </c>
      <c r="AB15" s="52">
        <v>5</v>
      </c>
      <c r="AC15" s="54">
        <v>8</v>
      </c>
      <c r="AD15" s="62"/>
    </row>
    <row r="16" spans="2:30" ht="21">
      <c r="Z16" s="53">
        <v>66625.747834252819</v>
      </c>
      <c r="AA16" s="54">
        <v>7</v>
      </c>
      <c r="AB16" s="52">
        <v>5</v>
      </c>
      <c r="AC16" s="54">
        <v>10</v>
      </c>
      <c r="AD16" s="62"/>
    </row>
    <row r="17" spans="2:30" ht="21">
      <c r="Z17" s="53">
        <v>84984.942593086904</v>
      </c>
      <c r="AA17" s="54">
        <v>3</v>
      </c>
      <c r="AB17" s="52">
        <v>2</v>
      </c>
      <c r="AC17" s="54">
        <v>9</v>
      </c>
      <c r="AD17" s="62"/>
    </row>
    <row r="18" spans="2:30" ht="21">
      <c r="B18" t="s">
        <v>76</v>
      </c>
      <c r="Z18" s="53">
        <v>20955.112822512845</v>
      </c>
      <c r="AA18" s="54">
        <v>2</v>
      </c>
      <c r="AB18" s="52">
        <v>3</v>
      </c>
      <c r="AC18" s="54">
        <v>9</v>
      </c>
      <c r="AD18" s="62"/>
    </row>
    <row r="19" spans="2:30" ht="21">
      <c r="Z19" s="53">
        <v>18984.552839829848</v>
      </c>
      <c r="AA19" s="54">
        <v>2</v>
      </c>
      <c r="AB19" s="52">
        <v>8</v>
      </c>
      <c r="AC19" s="54">
        <v>9</v>
      </c>
      <c r="AD19" s="62"/>
    </row>
    <row r="20" spans="2:30" ht="21">
      <c r="Z20" s="53">
        <v>48947.737702456339</v>
      </c>
      <c r="AA20" s="54">
        <v>4</v>
      </c>
      <c r="AB20" s="52">
        <v>3</v>
      </c>
      <c r="AC20" s="54">
        <v>5</v>
      </c>
      <c r="AD20" s="62"/>
    </row>
    <row r="21" spans="2:30" ht="21">
      <c r="Z21" s="53">
        <v>19518.556104620046</v>
      </c>
      <c r="AA21" s="54">
        <v>10</v>
      </c>
      <c r="AB21" s="52">
        <v>9</v>
      </c>
      <c r="AC21" s="54">
        <v>8</v>
      </c>
      <c r="AD21" s="62"/>
    </row>
    <row r="22" spans="2:30" ht="21">
      <c r="Z22" s="53">
        <v>76824.659490731487</v>
      </c>
      <c r="AA22" s="54">
        <v>8</v>
      </c>
      <c r="AB22" s="52">
        <v>2</v>
      </c>
      <c r="AC22" s="54">
        <v>9</v>
      </c>
      <c r="AD22" s="62"/>
    </row>
    <row r="23" spans="2:30" ht="21">
      <c r="Z23" s="53">
        <v>75944.538103618193</v>
      </c>
      <c r="AA23" s="54">
        <v>6</v>
      </c>
      <c r="AB23" s="52">
        <v>7</v>
      </c>
      <c r="AC23" s="54">
        <v>8</v>
      </c>
      <c r="AD23" s="62"/>
    </row>
    <row r="24" spans="2:30" ht="21">
      <c r="D24" s="58"/>
      <c r="Z24" s="53">
        <v>79591.643260047946</v>
      </c>
      <c r="AA24" s="54">
        <v>10</v>
      </c>
      <c r="AB24" s="52">
        <v>4</v>
      </c>
      <c r="AC24" s="54">
        <v>5</v>
      </c>
      <c r="AD24" s="62"/>
    </row>
    <row r="25" spans="2:30" ht="21">
      <c r="Z25" s="53">
        <v>20074.175233360656</v>
      </c>
      <c r="AA25" s="54">
        <v>10</v>
      </c>
      <c r="AB25" s="52">
        <v>9</v>
      </c>
      <c r="AC25" s="54">
        <v>8</v>
      </c>
      <c r="AD25" s="62"/>
    </row>
    <row r="26" spans="2:30" ht="21">
      <c r="Z26" s="53">
        <v>54885.252646181929</v>
      </c>
      <c r="AA26" s="54">
        <v>9</v>
      </c>
      <c r="AB26" s="52">
        <v>6</v>
      </c>
      <c r="AC26" s="54">
        <v>8</v>
      </c>
      <c r="AD26" s="62"/>
    </row>
    <row r="27" spans="2:30" ht="21">
      <c r="Z27" s="53">
        <v>62918.601827521372</v>
      </c>
      <c r="AA27" s="54">
        <v>6</v>
      </c>
      <c r="AB27" s="52">
        <v>4</v>
      </c>
      <c r="AC27" s="54">
        <v>8</v>
      </c>
      <c r="AD27" s="62"/>
    </row>
    <row r="28" spans="2:30" ht="21">
      <c r="Z28" s="53">
        <v>29368.954603322971</v>
      </c>
      <c r="AA28" s="54">
        <v>10</v>
      </c>
      <c r="AB28" s="52">
        <v>4</v>
      </c>
      <c r="AC28" s="54">
        <v>5</v>
      </c>
      <c r="AD28" s="62"/>
    </row>
    <row r="29" spans="2:30" ht="21">
      <c r="Z29" s="53">
        <v>2520.2289451720317</v>
      </c>
      <c r="AA29" s="54">
        <v>7</v>
      </c>
      <c r="AB29" s="52">
        <v>1</v>
      </c>
      <c r="AC29" s="54">
        <v>10</v>
      </c>
      <c r="AD29" s="62"/>
    </row>
    <row r="30" spans="2:30" ht="21">
      <c r="Z30" s="53">
        <v>70194.253796939433</v>
      </c>
      <c r="AA30" s="54">
        <v>1</v>
      </c>
      <c r="AB30" s="52">
        <v>7</v>
      </c>
      <c r="AC30" s="54">
        <v>9</v>
      </c>
      <c r="AD30" s="62"/>
    </row>
    <row r="31" spans="2:30" ht="21">
      <c r="Z31" s="53">
        <v>47099.815556151261</v>
      </c>
      <c r="AA31" s="54">
        <v>7</v>
      </c>
      <c r="AB31" s="52">
        <v>5</v>
      </c>
      <c r="AC31" s="54">
        <v>10</v>
      </c>
      <c r="AD31" s="62"/>
    </row>
    <row r="32" spans="2:30" ht="21">
      <c r="Z32" s="53">
        <v>68729.759291045295</v>
      </c>
      <c r="AA32" s="54">
        <v>10</v>
      </c>
      <c r="AB32" s="52">
        <v>4</v>
      </c>
      <c r="AC32" s="54">
        <v>5</v>
      </c>
      <c r="AD32" s="62"/>
    </row>
    <row r="33" spans="26:30" ht="21">
      <c r="Z33" s="53">
        <v>23329.875225545362</v>
      </c>
      <c r="AA33" s="54">
        <v>6</v>
      </c>
      <c r="AB33" s="52">
        <v>9</v>
      </c>
      <c r="AC33" s="54">
        <v>8</v>
      </c>
      <c r="AD33" s="62"/>
    </row>
    <row r="34" spans="26:30" ht="21">
      <c r="Z34" s="53">
        <v>52424.796254265071</v>
      </c>
      <c r="AA34" s="54">
        <v>10</v>
      </c>
      <c r="AB34" s="52">
        <v>4</v>
      </c>
      <c r="AC34" s="54">
        <v>5</v>
      </c>
      <c r="AD34" s="62"/>
    </row>
    <row r="35" spans="26:30" ht="21">
      <c r="Z35" s="53">
        <v>13469.993461689677</v>
      </c>
      <c r="AA35" s="54">
        <v>10</v>
      </c>
      <c r="AB35" s="52">
        <v>4</v>
      </c>
      <c r="AC35" s="54">
        <v>5</v>
      </c>
      <c r="AD35" s="62"/>
    </row>
    <row r="36" spans="26:30" ht="21">
      <c r="Z36" s="53">
        <v>33082.223349086147</v>
      </c>
      <c r="AA36" s="54">
        <v>7</v>
      </c>
      <c r="AB36" s="52">
        <v>3</v>
      </c>
      <c r="AC36" s="54">
        <v>10</v>
      </c>
      <c r="AD36" s="62"/>
    </row>
    <row r="37" spans="26:30" ht="21">
      <c r="Z37" s="53">
        <v>57160.701301360015</v>
      </c>
      <c r="AA37" s="54">
        <v>3</v>
      </c>
      <c r="AB37" s="52">
        <v>2</v>
      </c>
      <c r="AC37" s="54">
        <v>9</v>
      </c>
      <c r="AD37" s="62"/>
    </row>
    <row r="38" spans="26:30" ht="21">
      <c r="Z38" s="53">
        <v>68553.407086570456</v>
      </c>
      <c r="AA38" s="54">
        <v>10</v>
      </c>
      <c r="AB38" s="52">
        <v>4</v>
      </c>
      <c r="AC38" s="54">
        <v>5</v>
      </c>
      <c r="AD38" s="62"/>
    </row>
    <row r="39" spans="26:30" ht="21">
      <c r="Z39" s="53">
        <v>85500.540888332718</v>
      </c>
      <c r="AA39" s="54">
        <v>5</v>
      </c>
      <c r="AB39" s="52">
        <v>7</v>
      </c>
      <c r="AC39" s="54">
        <v>8</v>
      </c>
      <c r="AD39" s="62"/>
    </row>
    <row r="40" spans="26:30" ht="21">
      <c r="Z40" s="53">
        <v>36331.31679658225</v>
      </c>
      <c r="AA40" s="54">
        <v>2</v>
      </c>
      <c r="AB40" s="52">
        <v>8</v>
      </c>
      <c r="AC40" s="54">
        <v>9</v>
      </c>
      <c r="AD40" s="62"/>
    </row>
    <row r="41" spans="26:30" ht="21">
      <c r="Z41" s="53">
        <v>61014.654503249643</v>
      </c>
      <c r="AA41" s="54">
        <v>7</v>
      </c>
      <c r="AB41" s="52">
        <v>1</v>
      </c>
      <c r="AC41" s="54">
        <v>10</v>
      </c>
      <c r="AD41" s="62"/>
    </row>
    <row r="42" spans="26:30" ht="21">
      <c r="Z42" s="53">
        <v>53376.789922679978</v>
      </c>
      <c r="AA42" s="54">
        <v>3</v>
      </c>
      <c r="AB42" s="52">
        <v>2</v>
      </c>
      <c r="AC42" s="54">
        <v>9</v>
      </c>
      <c r="AD42" s="62"/>
    </row>
    <row r="43" spans="26:30" ht="21">
      <c r="Z43" s="53">
        <v>62592.506184667509</v>
      </c>
      <c r="AA43" s="54">
        <v>6</v>
      </c>
      <c r="AB43" s="52">
        <v>9</v>
      </c>
      <c r="AC43" s="54">
        <v>8</v>
      </c>
      <c r="AD43" s="62"/>
    </row>
    <row r="44" spans="26:30" ht="21">
      <c r="Z44" s="53">
        <v>57623.46580574441</v>
      </c>
      <c r="AA44" s="54">
        <v>9</v>
      </c>
      <c r="AB44" s="52">
        <v>6</v>
      </c>
      <c r="AC44" s="54">
        <v>8</v>
      </c>
      <c r="AD44" s="62"/>
    </row>
    <row r="45" spans="26:30" ht="21">
      <c r="Z45" s="53">
        <v>17268.359138162792</v>
      </c>
      <c r="AA45" s="54">
        <v>3</v>
      </c>
      <c r="AB45" s="52">
        <v>2</v>
      </c>
      <c r="AC45" s="54">
        <v>9</v>
      </c>
      <c r="AD45" s="62"/>
    </row>
    <row r="46" spans="26:30" ht="21">
      <c r="Z46" s="53">
        <v>71324.628922783537</v>
      </c>
      <c r="AA46" s="54">
        <v>8</v>
      </c>
      <c r="AB46" s="52">
        <v>2</v>
      </c>
      <c r="AC46" s="54">
        <v>9</v>
      </c>
      <c r="AD46" s="62"/>
    </row>
    <row r="47" spans="26:30" ht="21">
      <c r="Z47" s="53">
        <v>89838.753217022444</v>
      </c>
      <c r="AA47" s="54">
        <v>4</v>
      </c>
      <c r="AB47" s="52">
        <v>6</v>
      </c>
      <c r="AC47" s="54">
        <v>8</v>
      </c>
      <c r="AD47" s="62"/>
    </row>
    <row r="48" spans="26:30" ht="21">
      <c r="Z48" s="53">
        <v>54896.281966599578</v>
      </c>
      <c r="AA48" s="54">
        <v>6</v>
      </c>
      <c r="AB48" s="52">
        <v>9</v>
      </c>
      <c r="AC48" s="54">
        <v>8</v>
      </c>
      <c r="AD48" s="62"/>
    </row>
    <row r="49" spans="26:30" ht="21">
      <c r="Z49" s="53">
        <v>69939.39059155187</v>
      </c>
      <c r="AA49" s="54">
        <v>8</v>
      </c>
      <c r="AB49" s="52">
        <v>2</v>
      </c>
      <c r="AC49" s="54">
        <v>9</v>
      </c>
      <c r="AD49" s="62"/>
    </row>
    <row r="50" spans="26:30" ht="21">
      <c r="Z50" s="53">
        <v>28420.300412417953</v>
      </c>
      <c r="AA50" s="54">
        <v>2</v>
      </c>
      <c r="AB50" s="52">
        <v>4</v>
      </c>
      <c r="AC50" s="54">
        <v>9</v>
      </c>
      <c r="AD50" s="62"/>
    </row>
    <row r="51" spans="26:30" ht="21">
      <c r="Z51" s="53">
        <v>53217.912067031168</v>
      </c>
      <c r="AA51" s="54">
        <v>4</v>
      </c>
      <c r="AB51" s="52">
        <v>10</v>
      </c>
      <c r="AC51" s="54">
        <v>5</v>
      </c>
      <c r="AD51" s="62"/>
    </row>
    <row r="52" spans="26:30" ht="21">
      <c r="Z52" s="53">
        <v>27222.356705026006</v>
      </c>
      <c r="AA52" s="54">
        <v>9</v>
      </c>
      <c r="AB52" s="52">
        <v>6</v>
      </c>
      <c r="AC52" s="54">
        <v>8</v>
      </c>
      <c r="AD52" s="62"/>
    </row>
    <row r="53" spans="26:30" ht="21">
      <c r="Z53" s="53">
        <v>64072.155038630815</v>
      </c>
      <c r="AA53" s="54">
        <v>9</v>
      </c>
      <c r="AB53" s="52">
        <v>6</v>
      </c>
      <c r="AC53" s="54">
        <v>8</v>
      </c>
      <c r="AD53" s="62"/>
    </row>
    <row r="54" spans="26:30" ht="21">
      <c r="Z54" s="53">
        <v>83182.698241937294</v>
      </c>
      <c r="AA54" s="54">
        <v>3</v>
      </c>
      <c r="AB54" s="52">
        <v>4</v>
      </c>
      <c r="AC54" s="54">
        <v>9</v>
      </c>
      <c r="AD54" s="6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AI66"/>
  <sheetViews>
    <sheetView zoomScale="80" zoomScaleNormal="80" workbookViewId="0"/>
  </sheetViews>
  <sheetFormatPr baseColWidth="10" defaultColWidth="11" defaultRowHeight="16"/>
  <cols>
    <col min="1" max="1" width="20.33203125" customWidth="1"/>
    <col min="2" max="2" width="19.1640625" customWidth="1"/>
    <col min="3" max="3" width="16.83203125" customWidth="1"/>
    <col min="4" max="4" width="16" customWidth="1"/>
    <col min="5" max="5" width="20.33203125" customWidth="1"/>
    <col min="6" max="15" width="19.33203125" customWidth="1"/>
    <col min="16" max="16" width="22" customWidth="1"/>
    <col min="17" max="19" width="19.33203125" customWidth="1"/>
    <col min="20" max="20" width="17.6640625" customWidth="1"/>
    <col min="21" max="21" width="13.83203125" customWidth="1"/>
    <col min="22" max="22" width="15.83203125" customWidth="1"/>
    <col min="23" max="23" width="15.6640625" customWidth="1"/>
    <col min="25" max="25" width="15.6640625" customWidth="1"/>
    <col min="26" max="26" width="19.83203125" customWidth="1"/>
    <col min="34" max="34" width="15.6640625" customWidth="1"/>
    <col min="35" max="35" width="19.83203125" customWidth="1"/>
  </cols>
  <sheetData>
    <row r="1" spans="1:35" ht="22" thickBot="1">
      <c r="A1" s="27" t="s">
        <v>20</v>
      </c>
      <c r="B1" s="5" t="s">
        <v>21</v>
      </c>
    </row>
    <row r="2" spans="1:35" ht="22" thickBot="1">
      <c r="A2" s="27" t="s">
        <v>22</v>
      </c>
      <c r="B2" s="5">
        <v>10</v>
      </c>
      <c r="E2" s="28" t="s">
        <v>24</v>
      </c>
      <c r="F2" s="9">
        <v>24.914304944086211</v>
      </c>
      <c r="G2" s="9">
        <v>24.914304944086211</v>
      </c>
      <c r="H2" s="9">
        <v>24.914304944086211</v>
      </c>
      <c r="I2" s="9">
        <v>24.914304944086211</v>
      </c>
      <c r="J2" s="9">
        <v>24.914304944086211</v>
      </c>
      <c r="K2" s="9">
        <v>24.914304944086211</v>
      </c>
      <c r="L2" s="9">
        <v>24.914304944086211</v>
      </c>
      <c r="M2" s="9">
        <v>24.914304944086211</v>
      </c>
      <c r="N2" s="9">
        <v>24.914304944086211</v>
      </c>
      <c r="O2" s="9">
        <v>24.914304944086211</v>
      </c>
      <c r="Q2" s="34" t="s">
        <v>38</v>
      </c>
      <c r="R2" s="83">
        <f>SUM(R10:R59)/B3+B4*SUM(S10:S59)/B3</f>
        <v>13.749999999999993</v>
      </c>
    </row>
    <row r="3" spans="1:35" ht="21">
      <c r="A3" s="27" t="s">
        <v>43</v>
      </c>
      <c r="B3" s="42">
        <f>SUM(E10:E59)</f>
        <v>50000</v>
      </c>
      <c r="E3" s="28" t="s">
        <v>25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Q3" s="80" t="s">
        <v>39</v>
      </c>
      <c r="R3" s="85">
        <v>1.3</v>
      </c>
    </row>
    <row r="4" spans="1:35" ht="21">
      <c r="A4" s="46" t="s">
        <v>44</v>
      </c>
      <c r="B4" s="47">
        <v>0.1</v>
      </c>
      <c r="Q4" s="81" t="s">
        <v>82</v>
      </c>
      <c r="R4" s="82"/>
      <c r="S4" s="84">
        <v>24.5</v>
      </c>
    </row>
    <row r="6" spans="1:35" ht="24">
      <c r="Q6" s="39" t="s">
        <v>71</v>
      </c>
      <c r="R6" s="40"/>
      <c r="S6" s="40"/>
      <c r="T6" s="40"/>
      <c r="U6" s="40"/>
      <c r="V6" s="40"/>
      <c r="W6" s="38"/>
      <c r="X6" s="38"/>
      <c r="Y6" s="38"/>
      <c r="Z6" s="38"/>
    </row>
    <row r="8" spans="1:35">
      <c r="B8" s="23" t="s">
        <v>26</v>
      </c>
      <c r="C8" s="22"/>
      <c r="D8" s="22"/>
    </row>
    <row r="9" spans="1:35" ht="66">
      <c r="B9" s="29" t="s">
        <v>0</v>
      </c>
      <c r="C9" s="29" t="s">
        <v>4</v>
      </c>
      <c r="D9" s="29" t="s">
        <v>3</v>
      </c>
      <c r="E9" s="29" t="s">
        <v>23</v>
      </c>
      <c r="F9" s="29" t="s">
        <v>45</v>
      </c>
      <c r="G9" s="29" t="s">
        <v>46</v>
      </c>
      <c r="H9" s="29" t="s">
        <v>47</v>
      </c>
      <c r="I9" s="29" t="s">
        <v>48</v>
      </c>
      <c r="J9" s="29" t="s">
        <v>49</v>
      </c>
      <c r="K9" s="29" t="s">
        <v>50</v>
      </c>
      <c r="L9" s="29" t="s">
        <v>51</v>
      </c>
      <c r="M9" s="29" t="s">
        <v>52</v>
      </c>
      <c r="N9" s="29" t="s">
        <v>53</v>
      </c>
      <c r="O9" s="29" t="s">
        <v>54</v>
      </c>
      <c r="P9" s="29" t="s">
        <v>29</v>
      </c>
      <c r="Q9" s="29" t="s">
        <v>30</v>
      </c>
      <c r="R9" s="29" t="s">
        <v>27</v>
      </c>
      <c r="S9" s="29" t="s">
        <v>28</v>
      </c>
      <c r="T9" s="29" t="s">
        <v>55</v>
      </c>
      <c r="U9" s="29" t="s">
        <v>57</v>
      </c>
      <c r="V9" s="29" t="s">
        <v>69</v>
      </c>
      <c r="W9" s="29" t="s">
        <v>64</v>
      </c>
    </row>
    <row r="10" spans="1:35" ht="21">
      <c r="B10" s="24">
        <v>1</v>
      </c>
      <c r="C10" s="8">
        <v>0</v>
      </c>
      <c r="D10" s="8">
        <v>0</v>
      </c>
      <c r="E10" s="79">
        <v>1000</v>
      </c>
      <c r="F10" s="8">
        <f>ABS($C10-F$2)+ABS($D10-F$3)</f>
        <v>24.914304944086211</v>
      </c>
      <c r="G10" s="8">
        <f t="shared" ref="G10:O25" si="0">ABS($C10-G$2)+ABS($D10-G$3)</f>
        <v>24.914304944086211</v>
      </c>
      <c r="H10" s="8">
        <f t="shared" si="0"/>
        <v>24.914304944086211</v>
      </c>
      <c r="I10" s="8">
        <f t="shared" si="0"/>
        <v>24.914304944086211</v>
      </c>
      <c r="J10" s="8">
        <f t="shared" si="0"/>
        <v>24.914304944086211</v>
      </c>
      <c r="K10" s="8">
        <f t="shared" si="0"/>
        <v>24.914304944086211</v>
      </c>
      <c r="L10" s="8">
        <f t="shared" si="0"/>
        <v>24.914304944086211</v>
      </c>
      <c r="M10" s="8">
        <f t="shared" si="0"/>
        <v>24.914304944086211</v>
      </c>
      <c r="N10" s="8">
        <f t="shared" si="0"/>
        <v>24.914304944086211</v>
      </c>
      <c r="O10" s="8">
        <f t="shared" si="0"/>
        <v>24.914304944086211</v>
      </c>
      <c r="P10" s="8">
        <f>MIN(F10:O10)</f>
        <v>24.914304944086211</v>
      </c>
      <c r="Q10" s="8">
        <f>SMALL(F10:O10,2)</f>
        <v>24.914304944086211</v>
      </c>
      <c r="R10" s="8">
        <f>E10*P10</f>
        <v>24914.304944086212</v>
      </c>
      <c r="S10" s="8">
        <f>E10*Q10</f>
        <v>24914.304944086212</v>
      </c>
      <c r="T10" s="49">
        <f>MATCH(P10,F10:O10,0)</f>
        <v>1</v>
      </c>
      <c r="U10" s="49">
        <f>MATCH(Q10,F10:O10,0)</f>
        <v>1</v>
      </c>
      <c r="V10" s="8">
        <f>MAX(F10:O10)</f>
        <v>24.914304944086211</v>
      </c>
      <c r="W10" s="13">
        <f>MATCH(V10,F10:O10,0)</f>
        <v>1</v>
      </c>
      <c r="AG10" s="30" t="s">
        <v>9</v>
      </c>
      <c r="AH10" s="31" t="s">
        <v>1</v>
      </c>
      <c r="AI10" s="31" t="s">
        <v>2</v>
      </c>
    </row>
    <row r="11" spans="1:35" ht="19">
      <c r="B11" s="24">
        <v>2</v>
      </c>
      <c r="C11" s="8">
        <v>1</v>
      </c>
      <c r="D11" s="8">
        <v>0</v>
      </c>
      <c r="E11" s="79">
        <v>1000</v>
      </c>
      <c r="F11" s="8">
        <f t="shared" ref="F11:O42" si="1">ABS($C11-F$2)+ABS($D11-F$3)</f>
        <v>23.914304944086211</v>
      </c>
      <c r="G11" s="8">
        <f t="shared" si="0"/>
        <v>23.914304944086211</v>
      </c>
      <c r="H11" s="8">
        <f t="shared" si="0"/>
        <v>23.914304944086211</v>
      </c>
      <c r="I11" s="8">
        <f t="shared" si="0"/>
        <v>23.914304944086211</v>
      </c>
      <c r="J11" s="8">
        <f t="shared" si="0"/>
        <v>23.914304944086211</v>
      </c>
      <c r="K11" s="8">
        <f t="shared" si="0"/>
        <v>23.914304944086211</v>
      </c>
      <c r="L11" s="8">
        <f t="shared" si="0"/>
        <v>23.914304944086211</v>
      </c>
      <c r="M11" s="8">
        <f t="shared" si="0"/>
        <v>23.914304944086211</v>
      </c>
      <c r="N11" s="8">
        <f t="shared" si="0"/>
        <v>23.914304944086211</v>
      </c>
      <c r="O11" s="8">
        <f t="shared" si="0"/>
        <v>23.914304944086211</v>
      </c>
      <c r="P11" s="8">
        <f t="shared" ref="P11:P59" si="2">MIN(F11:O11)</f>
        <v>23.914304944086211</v>
      </c>
      <c r="Q11" s="8">
        <f t="shared" ref="Q11:Q59" si="3">SMALL(F11:O11,2)</f>
        <v>23.914304944086211</v>
      </c>
      <c r="R11" s="8">
        <f t="shared" ref="R11:R59" si="4">E11*P11</f>
        <v>23914.304944086212</v>
      </c>
      <c r="S11" s="8">
        <f t="shared" ref="S11:S59" si="5">E11*Q11</f>
        <v>23914.304944086212</v>
      </c>
      <c r="T11" s="49">
        <f t="shared" ref="T11:T59" si="6">MATCH(P11,F11:O11,0)</f>
        <v>1</v>
      </c>
      <c r="U11" s="49">
        <f t="shared" ref="U11:U59" si="7">MATCH(Q11,F11:O11,0)</f>
        <v>1</v>
      </c>
      <c r="V11" s="8">
        <f t="shared" ref="V11:V59" si="8">MAX(F11:O11)</f>
        <v>23.914304944086211</v>
      </c>
      <c r="W11" s="13">
        <f t="shared" ref="W11:W59" si="9">MATCH(V11,F11:O11,0)</f>
        <v>1</v>
      </c>
      <c r="AG11" s="30" t="s">
        <v>10</v>
      </c>
      <c r="AH11" s="32">
        <f>F2</f>
        <v>24.914304944086211</v>
      </c>
      <c r="AI11" s="32">
        <f>F3</f>
        <v>0</v>
      </c>
    </row>
    <row r="12" spans="1:35" ht="19">
      <c r="B12" s="24">
        <v>3</v>
      </c>
      <c r="C12" s="8">
        <v>2</v>
      </c>
      <c r="D12" s="8">
        <v>0</v>
      </c>
      <c r="E12" s="79">
        <v>1000</v>
      </c>
      <c r="F12" s="8">
        <f t="shared" si="1"/>
        <v>22.914304944086211</v>
      </c>
      <c r="G12" s="8">
        <f t="shared" si="0"/>
        <v>22.914304944086211</v>
      </c>
      <c r="H12" s="8">
        <f t="shared" si="0"/>
        <v>22.914304944086211</v>
      </c>
      <c r="I12" s="8">
        <f t="shared" si="0"/>
        <v>22.914304944086211</v>
      </c>
      <c r="J12" s="8">
        <f t="shared" si="0"/>
        <v>22.914304944086211</v>
      </c>
      <c r="K12" s="8">
        <f t="shared" si="0"/>
        <v>22.914304944086211</v>
      </c>
      <c r="L12" s="8">
        <f t="shared" si="0"/>
        <v>22.914304944086211</v>
      </c>
      <c r="M12" s="8">
        <f t="shared" si="0"/>
        <v>22.914304944086211</v>
      </c>
      <c r="N12" s="8">
        <f t="shared" si="0"/>
        <v>22.914304944086211</v>
      </c>
      <c r="O12" s="8">
        <f t="shared" si="0"/>
        <v>22.914304944086211</v>
      </c>
      <c r="P12" s="8">
        <f t="shared" si="2"/>
        <v>22.914304944086211</v>
      </c>
      <c r="Q12" s="8">
        <f t="shared" si="3"/>
        <v>22.914304944086211</v>
      </c>
      <c r="R12" s="8">
        <f t="shared" si="4"/>
        <v>22914.304944086212</v>
      </c>
      <c r="S12" s="8">
        <f t="shared" si="5"/>
        <v>22914.304944086212</v>
      </c>
      <c r="T12" s="49">
        <f t="shared" si="6"/>
        <v>1</v>
      </c>
      <c r="U12" s="49">
        <f t="shared" si="7"/>
        <v>1</v>
      </c>
      <c r="V12" s="8">
        <f t="shared" si="8"/>
        <v>22.914304944086211</v>
      </c>
      <c r="W12" s="13">
        <f t="shared" si="9"/>
        <v>1</v>
      </c>
      <c r="AG12" s="30" t="s">
        <v>11</v>
      </c>
      <c r="AH12" s="32">
        <f>G2</f>
        <v>24.914304944086211</v>
      </c>
      <c r="AI12" s="32">
        <f>G3</f>
        <v>0</v>
      </c>
    </row>
    <row r="13" spans="1:35" ht="19">
      <c r="B13" s="24">
        <v>4</v>
      </c>
      <c r="C13" s="8">
        <v>3</v>
      </c>
      <c r="D13" s="8">
        <v>0</v>
      </c>
      <c r="E13" s="79">
        <v>1000</v>
      </c>
      <c r="F13" s="8">
        <f t="shared" si="1"/>
        <v>21.914304944086211</v>
      </c>
      <c r="G13" s="8">
        <f t="shared" si="0"/>
        <v>21.914304944086211</v>
      </c>
      <c r="H13" s="8">
        <f t="shared" si="0"/>
        <v>21.914304944086211</v>
      </c>
      <c r="I13" s="8">
        <f t="shared" si="0"/>
        <v>21.914304944086211</v>
      </c>
      <c r="J13" s="8">
        <f t="shared" si="0"/>
        <v>21.914304944086211</v>
      </c>
      <c r="K13" s="8">
        <f t="shared" si="0"/>
        <v>21.914304944086211</v>
      </c>
      <c r="L13" s="8">
        <f t="shared" si="0"/>
        <v>21.914304944086211</v>
      </c>
      <c r="M13" s="8">
        <f t="shared" si="0"/>
        <v>21.914304944086211</v>
      </c>
      <c r="N13" s="8">
        <f t="shared" si="0"/>
        <v>21.914304944086211</v>
      </c>
      <c r="O13" s="8">
        <f t="shared" si="0"/>
        <v>21.914304944086211</v>
      </c>
      <c r="P13" s="8">
        <f t="shared" si="2"/>
        <v>21.914304944086211</v>
      </c>
      <c r="Q13" s="8">
        <f t="shared" si="3"/>
        <v>21.914304944086211</v>
      </c>
      <c r="R13" s="8">
        <f t="shared" si="4"/>
        <v>21914.304944086212</v>
      </c>
      <c r="S13" s="8">
        <f t="shared" si="5"/>
        <v>21914.304944086212</v>
      </c>
      <c r="T13" s="49">
        <f t="shared" si="6"/>
        <v>1</v>
      </c>
      <c r="U13" s="49">
        <f t="shared" si="7"/>
        <v>1</v>
      </c>
      <c r="V13" s="8">
        <f t="shared" si="8"/>
        <v>21.914304944086211</v>
      </c>
      <c r="W13" s="13">
        <f t="shared" si="9"/>
        <v>1</v>
      </c>
      <c r="AG13" s="30" t="s">
        <v>12</v>
      </c>
      <c r="AH13" s="32">
        <f>H2</f>
        <v>24.914304944086211</v>
      </c>
      <c r="AI13" s="32">
        <f>H3</f>
        <v>0</v>
      </c>
    </row>
    <row r="14" spans="1:35" ht="19">
      <c r="B14" s="24">
        <v>5</v>
      </c>
      <c r="C14" s="8">
        <v>4</v>
      </c>
      <c r="D14" s="8">
        <v>0</v>
      </c>
      <c r="E14" s="79">
        <v>1000</v>
      </c>
      <c r="F14" s="8">
        <f t="shared" si="1"/>
        <v>20.914304944086211</v>
      </c>
      <c r="G14" s="8">
        <f t="shared" si="0"/>
        <v>20.914304944086211</v>
      </c>
      <c r="H14" s="8">
        <f t="shared" si="0"/>
        <v>20.914304944086211</v>
      </c>
      <c r="I14" s="8">
        <f t="shared" si="0"/>
        <v>20.914304944086211</v>
      </c>
      <c r="J14" s="8">
        <f t="shared" si="0"/>
        <v>20.914304944086211</v>
      </c>
      <c r="K14" s="8">
        <f t="shared" si="0"/>
        <v>20.914304944086211</v>
      </c>
      <c r="L14" s="8">
        <f t="shared" si="0"/>
        <v>20.914304944086211</v>
      </c>
      <c r="M14" s="8">
        <f t="shared" si="0"/>
        <v>20.914304944086211</v>
      </c>
      <c r="N14" s="8">
        <f t="shared" si="0"/>
        <v>20.914304944086211</v>
      </c>
      <c r="O14" s="8">
        <f t="shared" si="0"/>
        <v>20.914304944086211</v>
      </c>
      <c r="P14" s="8">
        <f t="shared" si="2"/>
        <v>20.914304944086211</v>
      </c>
      <c r="Q14" s="8">
        <f t="shared" si="3"/>
        <v>20.914304944086211</v>
      </c>
      <c r="R14" s="8">
        <f t="shared" si="4"/>
        <v>20914.304944086212</v>
      </c>
      <c r="S14" s="8">
        <f t="shared" si="5"/>
        <v>20914.304944086212</v>
      </c>
      <c r="T14" s="49">
        <f t="shared" si="6"/>
        <v>1</v>
      </c>
      <c r="U14" s="49">
        <f t="shared" si="7"/>
        <v>1</v>
      </c>
      <c r="V14" s="8">
        <f t="shared" si="8"/>
        <v>20.914304944086211</v>
      </c>
      <c r="W14" s="13">
        <f t="shared" si="9"/>
        <v>1</v>
      </c>
      <c r="AG14" s="30" t="s">
        <v>31</v>
      </c>
      <c r="AH14" s="32">
        <f>I2</f>
        <v>24.914304944086211</v>
      </c>
      <c r="AI14" s="32">
        <f>I3</f>
        <v>0</v>
      </c>
    </row>
    <row r="15" spans="1:35" ht="19">
      <c r="B15" s="24">
        <v>6</v>
      </c>
      <c r="C15" s="8">
        <v>5</v>
      </c>
      <c r="D15" s="8">
        <v>0</v>
      </c>
      <c r="E15" s="79">
        <v>1000</v>
      </c>
      <c r="F15" s="8">
        <f t="shared" si="1"/>
        <v>19.914304944086211</v>
      </c>
      <c r="G15" s="8">
        <f t="shared" si="0"/>
        <v>19.914304944086211</v>
      </c>
      <c r="H15" s="8">
        <f t="shared" si="0"/>
        <v>19.914304944086211</v>
      </c>
      <c r="I15" s="8">
        <f t="shared" si="0"/>
        <v>19.914304944086211</v>
      </c>
      <c r="J15" s="8">
        <f t="shared" si="0"/>
        <v>19.914304944086211</v>
      </c>
      <c r="K15" s="8">
        <f t="shared" si="0"/>
        <v>19.914304944086211</v>
      </c>
      <c r="L15" s="8">
        <f t="shared" si="0"/>
        <v>19.914304944086211</v>
      </c>
      <c r="M15" s="8">
        <f t="shared" si="0"/>
        <v>19.914304944086211</v>
      </c>
      <c r="N15" s="8">
        <f t="shared" si="0"/>
        <v>19.914304944086211</v>
      </c>
      <c r="O15" s="8">
        <f t="shared" si="0"/>
        <v>19.914304944086211</v>
      </c>
      <c r="P15" s="8">
        <f t="shared" si="2"/>
        <v>19.914304944086211</v>
      </c>
      <c r="Q15" s="8">
        <f t="shared" si="3"/>
        <v>19.914304944086211</v>
      </c>
      <c r="R15" s="8">
        <f t="shared" si="4"/>
        <v>19914.304944086212</v>
      </c>
      <c r="S15" s="8">
        <f t="shared" si="5"/>
        <v>19914.304944086212</v>
      </c>
      <c r="T15" s="49">
        <f t="shared" si="6"/>
        <v>1</v>
      </c>
      <c r="U15" s="49">
        <f t="shared" si="7"/>
        <v>1</v>
      </c>
      <c r="V15" s="8">
        <f t="shared" si="8"/>
        <v>19.914304944086211</v>
      </c>
      <c r="W15" s="13">
        <f t="shared" si="9"/>
        <v>1</v>
      </c>
      <c r="AG15" s="30" t="s">
        <v>32</v>
      </c>
      <c r="AH15" s="32">
        <f>J2</f>
        <v>24.914304944086211</v>
      </c>
      <c r="AI15" s="32">
        <f>J3</f>
        <v>0</v>
      </c>
    </row>
    <row r="16" spans="1:35" ht="19">
      <c r="B16" s="24">
        <v>7</v>
      </c>
      <c r="C16" s="8">
        <v>6</v>
      </c>
      <c r="D16" s="8">
        <v>0</v>
      </c>
      <c r="E16" s="79">
        <v>1000</v>
      </c>
      <c r="F16" s="8">
        <f t="shared" si="1"/>
        <v>18.914304944086211</v>
      </c>
      <c r="G16" s="8">
        <f t="shared" si="0"/>
        <v>18.914304944086211</v>
      </c>
      <c r="H16" s="8">
        <f t="shared" si="0"/>
        <v>18.914304944086211</v>
      </c>
      <c r="I16" s="8">
        <f t="shared" si="0"/>
        <v>18.914304944086211</v>
      </c>
      <c r="J16" s="8">
        <f t="shared" si="0"/>
        <v>18.914304944086211</v>
      </c>
      <c r="K16" s="8">
        <f t="shared" si="0"/>
        <v>18.914304944086211</v>
      </c>
      <c r="L16" s="8">
        <f t="shared" si="0"/>
        <v>18.914304944086211</v>
      </c>
      <c r="M16" s="8">
        <f t="shared" si="0"/>
        <v>18.914304944086211</v>
      </c>
      <c r="N16" s="8">
        <f t="shared" si="0"/>
        <v>18.914304944086211</v>
      </c>
      <c r="O16" s="8">
        <f t="shared" si="0"/>
        <v>18.914304944086211</v>
      </c>
      <c r="P16" s="8">
        <f t="shared" si="2"/>
        <v>18.914304944086211</v>
      </c>
      <c r="Q16" s="8">
        <f t="shared" si="3"/>
        <v>18.914304944086211</v>
      </c>
      <c r="R16" s="8">
        <f t="shared" si="4"/>
        <v>18914.304944086212</v>
      </c>
      <c r="S16" s="8">
        <f t="shared" si="5"/>
        <v>18914.304944086212</v>
      </c>
      <c r="T16" s="49">
        <f t="shared" si="6"/>
        <v>1</v>
      </c>
      <c r="U16" s="49">
        <f t="shared" si="7"/>
        <v>1</v>
      </c>
      <c r="V16" s="8">
        <f t="shared" si="8"/>
        <v>18.914304944086211</v>
      </c>
      <c r="W16" s="13">
        <f t="shared" si="9"/>
        <v>1</v>
      </c>
      <c r="AG16" s="30" t="s">
        <v>33</v>
      </c>
      <c r="AH16" s="32">
        <f>K2</f>
        <v>24.914304944086211</v>
      </c>
      <c r="AI16" s="32">
        <f>K3</f>
        <v>0</v>
      </c>
    </row>
    <row r="17" spans="2:35" ht="19">
      <c r="B17" s="24">
        <v>8</v>
      </c>
      <c r="C17" s="8">
        <v>7</v>
      </c>
      <c r="D17" s="8">
        <v>0</v>
      </c>
      <c r="E17" s="79">
        <v>1000</v>
      </c>
      <c r="F17" s="8">
        <f t="shared" si="1"/>
        <v>17.914304944086211</v>
      </c>
      <c r="G17" s="8">
        <f t="shared" si="0"/>
        <v>17.914304944086211</v>
      </c>
      <c r="H17" s="8">
        <f t="shared" si="0"/>
        <v>17.914304944086211</v>
      </c>
      <c r="I17" s="8">
        <f t="shared" si="0"/>
        <v>17.914304944086211</v>
      </c>
      <c r="J17" s="8">
        <f t="shared" si="0"/>
        <v>17.914304944086211</v>
      </c>
      <c r="K17" s="8">
        <f t="shared" si="0"/>
        <v>17.914304944086211</v>
      </c>
      <c r="L17" s="8">
        <f t="shared" si="0"/>
        <v>17.914304944086211</v>
      </c>
      <c r="M17" s="8">
        <f t="shared" si="0"/>
        <v>17.914304944086211</v>
      </c>
      <c r="N17" s="8">
        <f t="shared" si="0"/>
        <v>17.914304944086211</v>
      </c>
      <c r="O17" s="8">
        <f t="shared" si="0"/>
        <v>17.914304944086211</v>
      </c>
      <c r="P17" s="8">
        <f t="shared" si="2"/>
        <v>17.914304944086211</v>
      </c>
      <c r="Q17" s="8">
        <f t="shared" si="3"/>
        <v>17.914304944086211</v>
      </c>
      <c r="R17" s="8">
        <f t="shared" si="4"/>
        <v>17914.304944086212</v>
      </c>
      <c r="S17" s="8">
        <f t="shared" si="5"/>
        <v>17914.304944086212</v>
      </c>
      <c r="T17" s="49">
        <f t="shared" si="6"/>
        <v>1</v>
      </c>
      <c r="U17" s="49">
        <f t="shared" si="7"/>
        <v>1</v>
      </c>
      <c r="V17" s="8">
        <f t="shared" si="8"/>
        <v>17.914304944086211</v>
      </c>
      <c r="W17" s="13">
        <f t="shared" si="9"/>
        <v>1</v>
      </c>
      <c r="AG17" s="30" t="s">
        <v>34</v>
      </c>
      <c r="AH17" s="32">
        <f>L2</f>
        <v>24.914304944086211</v>
      </c>
      <c r="AI17" s="32">
        <f>L3</f>
        <v>0</v>
      </c>
    </row>
    <row r="18" spans="2:35" ht="19">
      <c r="B18" s="24">
        <v>9</v>
      </c>
      <c r="C18" s="8">
        <v>8</v>
      </c>
      <c r="D18" s="8">
        <v>0</v>
      </c>
      <c r="E18" s="79">
        <v>1000</v>
      </c>
      <c r="F18" s="8">
        <f t="shared" si="1"/>
        <v>16.914304944086211</v>
      </c>
      <c r="G18" s="8">
        <f t="shared" si="0"/>
        <v>16.914304944086211</v>
      </c>
      <c r="H18" s="8">
        <f t="shared" si="0"/>
        <v>16.914304944086211</v>
      </c>
      <c r="I18" s="8">
        <f t="shared" si="0"/>
        <v>16.914304944086211</v>
      </c>
      <c r="J18" s="8">
        <f t="shared" si="0"/>
        <v>16.914304944086211</v>
      </c>
      <c r="K18" s="8">
        <f t="shared" si="0"/>
        <v>16.914304944086211</v>
      </c>
      <c r="L18" s="8">
        <f t="shared" si="0"/>
        <v>16.914304944086211</v>
      </c>
      <c r="M18" s="8">
        <f t="shared" si="0"/>
        <v>16.914304944086211</v>
      </c>
      <c r="N18" s="8">
        <f t="shared" si="0"/>
        <v>16.914304944086211</v>
      </c>
      <c r="O18" s="8">
        <f t="shared" si="0"/>
        <v>16.914304944086211</v>
      </c>
      <c r="P18" s="8">
        <f t="shared" si="2"/>
        <v>16.914304944086211</v>
      </c>
      <c r="Q18" s="8">
        <f t="shared" si="3"/>
        <v>16.914304944086211</v>
      </c>
      <c r="R18" s="8">
        <f t="shared" si="4"/>
        <v>16914.304944086212</v>
      </c>
      <c r="S18" s="8">
        <f t="shared" si="5"/>
        <v>16914.304944086212</v>
      </c>
      <c r="T18" s="49">
        <f t="shared" si="6"/>
        <v>1</v>
      </c>
      <c r="U18" s="49">
        <f t="shared" si="7"/>
        <v>1</v>
      </c>
      <c r="V18" s="8">
        <f t="shared" si="8"/>
        <v>16.914304944086211</v>
      </c>
      <c r="W18" s="13">
        <f t="shared" si="9"/>
        <v>1</v>
      </c>
      <c r="AG18" s="30" t="s">
        <v>35</v>
      </c>
      <c r="AH18" s="32">
        <f>M2</f>
        <v>24.914304944086211</v>
      </c>
      <c r="AI18" s="32">
        <f>M3</f>
        <v>0</v>
      </c>
    </row>
    <row r="19" spans="2:35" ht="19">
      <c r="B19" s="24">
        <v>10</v>
      </c>
      <c r="C19" s="8">
        <v>9</v>
      </c>
      <c r="D19" s="8">
        <v>0</v>
      </c>
      <c r="E19" s="79">
        <v>1000</v>
      </c>
      <c r="F19" s="8">
        <f t="shared" si="1"/>
        <v>15.914304944086211</v>
      </c>
      <c r="G19" s="8">
        <f t="shared" si="0"/>
        <v>15.914304944086211</v>
      </c>
      <c r="H19" s="8">
        <f t="shared" si="0"/>
        <v>15.914304944086211</v>
      </c>
      <c r="I19" s="8">
        <f t="shared" si="0"/>
        <v>15.914304944086211</v>
      </c>
      <c r="J19" s="8">
        <f t="shared" si="0"/>
        <v>15.914304944086211</v>
      </c>
      <c r="K19" s="8">
        <f t="shared" si="0"/>
        <v>15.914304944086211</v>
      </c>
      <c r="L19" s="8">
        <f t="shared" si="0"/>
        <v>15.914304944086211</v>
      </c>
      <c r="M19" s="8">
        <f t="shared" si="0"/>
        <v>15.914304944086211</v>
      </c>
      <c r="N19" s="8">
        <f t="shared" si="0"/>
        <v>15.914304944086211</v>
      </c>
      <c r="O19" s="8">
        <f t="shared" si="0"/>
        <v>15.914304944086211</v>
      </c>
      <c r="P19" s="8">
        <f t="shared" si="2"/>
        <v>15.914304944086211</v>
      </c>
      <c r="Q19" s="8">
        <f t="shared" si="3"/>
        <v>15.914304944086211</v>
      </c>
      <c r="R19" s="8">
        <f t="shared" si="4"/>
        <v>15914.304944086212</v>
      </c>
      <c r="S19" s="8">
        <f t="shared" si="5"/>
        <v>15914.304944086212</v>
      </c>
      <c r="T19" s="49">
        <f t="shared" si="6"/>
        <v>1</v>
      </c>
      <c r="U19" s="49">
        <f t="shared" si="7"/>
        <v>1</v>
      </c>
      <c r="V19" s="8">
        <f t="shared" si="8"/>
        <v>15.914304944086211</v>
      </c>
      <c r="W19" s="13">
        <f t="shared" si="9"/>
        <v>1</v>
      </c>
      <c r="AG19" s="30" t="s">
        <v>36</v>
      </c>
      <c r="AH19" s="32">
        <f>N2</f>
        <v>24.914304944086211</v>
      </c>
      <c r="AI19" s="32">
        <f>N3</f>
        <v>0</v>
      </c>
    </row>
    <row r="20" spans="2:35" ht="19">
      <c r="B20" s="24">
        <v>11</v>
      </c>
      <c r="C20" s="8">
        <v>10</v>
      </c>
      <c r="D20" s="8">
        <v>0</v>
      </c>
      <c r="E20" s="79">
        <v>1000</v>
      </c>
      <c r="F20" s="8">
        <f t="shared" si="1"/>
        <v>14.914304944086211</v>
      </c>
      <c r="G20" s="8">
        <f t="shared" si="0"/>
        <v>14.914304944086211</v>
      </c>
      <c r="H20" s="8">
        <f t="shared" si="0"/>
        <v>14.914304944086211</v>
      </c>
      <c r="I20" s="8">
        <f t="shared" si="0"/>
        <v>14.914304944086211</v>
      </c>
      <c r="J20" s="8">
        <f t="shared" si="0"/>
        <v>14.914304944086211</v>
      </c>
      <c r="K20" s="8">
        <f t="shared" si="0"/>
        <v>14.914304944086211</v>
      </c>
      <c r="L20" s="8">
        <f t="shared" si="0"/>
        <v>14.914304944086211</v>
      </c>
      <c r="M20" s="8">
        <f t="shared" si="0"/>
        <v>14.914304944086211</v>
      </c>
      <c r="N20" s="8">
        <f t="shared" si="0"/>
        <v>14.914304944086211</v>
      </c>
      <c r="O20" s="8">
        <f t="shared" si="0"/>
        <v>14.914304944086211</v>
      </c>
      <c r="P20" s="8">
        <f t="shared" si="2"/>
        <v>14.914304944086211</v>
      </c>
      <c r="Q20" s="8">
        <f t="shared" si="3"/>
        <v>14.914304944086211</v>
      </c>
      <c r="R20" s="8">
        <f t="shared" si="4"/>
        <v>14914.304944086212</v>
      </c>
      <c r="S20" s="8">
        <f t="shared" si="5"/>
        <v>14914.304944086212</v>
      </c>
      <c r="T20" s="49">
        <f t="shared" si="6"/>
        <v>1</v>
      </c>
      <c r="U20" s="49">
        <f t="shared" si="7"/>
        <v>1</v>
      </c>
      <c r="V20" s="8">
        <f t="shared" si="8"/>
        <v>14.914304944086211</v>
      </c>
      <c r="W20" s="13">
        <f t="shared" si="9"/>
        <v>1</v>
      </c>
      <c r="AG20" s="30" t="s">
        <v>37</v>
      </c>
      <c r="AH20" s="32">
        <f>O2</f>
        <v>24.914304944086211</v>
      </c>
      <c r="AI20" s="32">
        <f>O3</f>
        <v>0</v>
      </c>
    </row>
    <row r="21" spans="2:35" ht="19">
      <c r="B21" s="24">
        <v>12</v>
      </c>
      <c r="C21" s="8">
        <v>11</v>
      </c>
      <c r="D21" s="8">
        <v>0</v>
      </c>
      <c r="E21" s="79">
        <v>1000</v>
      </c>
      <c r="F21" s="8">
        <f t="shared" si="1"/>
        <v>13.914304944086211</v>
      </c>
      <c r="G21" s="8">
        <f t="shared" si="0"/>
        <v>13.914304944086211</v>
      </c>
      <c r="H21" s="8">
        <f t="shared" si="0"/>
        <v>13.914304944086211</v>
      </c>
      <c r="I21" s="8">
        <f t="shared" si="0"/>
        <v>13.914304944086211</v>
      </c>
      <c r="J21" s="8">
        <f t="shared" si="0"/>
        <v>13.914304944086211</v>
      </c>
      <c r="K21" s="8">
        <f t="shared" si="0"/>
        <v>13.914304944086211</v>
      </c>
      <c r="L21" s="8">
        <f t="shared" si="0"/>
        <v>13.914304944086211</v>
      </c>
      <c r="M21" s="8">
        <f t="shared" si="0"/>
        <v>13.914304944086211</v>
      </c>
      <c r="N21" s="8">
        <f t="shared" si="0"/>
        <v>13.914304944086211</v>
      </c>
      <c r="O21" s="8">
        <f t="shared" si="0"/>
        <v>13.914304944086211</v>
      </c>
      <c r="P21" s="8">
        <f t="shared" si="2"/>
        <v>13.914304944086211</v>
      </c>
      <c r="Q21" s="8">
        <f t="shared" si="3"/>
        <v>13.914304944086211</v>
      </c>
      <c r="R21" s="8">
        <f t="shared" si="4"/>
        <v>13914.304944086212</v>
      </c>
      <c r="S21" s="8">
        <f t="shared" si="5"/>
        <v>13914.304944086212</v>
      </c>
      <c r="T21" s="49">
        <f t="shared" si="6"/>
        <v>1</v>
      </c>
      <c r="U21" s="49">
        <f t="shared" si="7"/>
        <v>1</v>
      </c>
      <c r="V21" s="8">
        <f t="shared" si="8"/>
        <v>13.914304944086211</v>
      </c>
      <c r="W21" s="13">
        <f t="shared" si="9"/>
        <v>1</v>
      </c>
    </row>
    <row r="22" spans="2:35" ht="19">
      <c r="B22" s="24">
        <v>13</v>
      </c>
      <c r="C22" s="8">
        <v>12</v>
      </c>
      <c r="D22" s="8">
        <v>0</v>
      </c>
      <c r="E22" s="79">
        <v>1000</v>
      </c>
      <c r="F22" s="8">
        <f t="shared" si="1"/>
        <v>12.914304944086211</v>
      </c>
      <c r="G22" s="8">
        <f t="shared" si="0"/>
        <v>12.914304944086211</v>
      </c>
      <c r="H22" s="8">
        <f t="shared" si="0"/>
        <v>12.914304944086211</v>
      </c>
      <c r="I22" s="8">
        <f t="shared" si="0"/>
        <v>12.914304944086211</v>
      </c>
      <c r="J22" s="8">
        <f t="shared" si="0"/>
        <v>12.914304944086211</v>
      </c>
      <c r="K22" s="8">
        <f t="shared" si="0"/>
        <v>12.914304944086211</v>
      </c>
      <c r="L22" s="8">
        <f t="shared" si="0"/>
        <v>12.914304944086211</v>
      </c>
      <c r="M22" s="8">
        <f t="shared" si="0"/>
        <v>12.914304944086211</v>
      </c>
      <c r="N22" s="8">
        <f t="shared" si="0"/>
        <v>12.914304944086211</v>
      </c>
      <c r="O22" s="8">
        <f t="shared" si="0"/>
        <v>12.914304944086211</v>
      </c>
      <c r="P22" s="8">
        <f t="shared" si="2"/>
        <v>12.914304944086211</v>
      </c>
      <c r="Q22" s="8">
        <f t="shared" si="3"/>
        <v>12.914304944086211</v>
      </c>
      <c r="R22" s="8">
        <f t="shared" si="4"/>
        <v>12914.304944086212</v>
      </c>
      <c r="S22" s="8">
        <f t="shared" si="5"/>
        <v>12914.304944086212</v>
      </c>
      <c r="T22" s="49">
        <f t="shared" si="6"/>
        <v>1</v>
      </c>
      <c r="U22" s="49">
        <f t="shared" si="7"/>
        <v>1</v>
      </c>
      <c r="V22" s="8">
        <f t="shared" si="8"/>
        <v>12.914304944086211</v>
      </c>
      <c r="W22" s="13">
        <f t="shared" si="9"/>
        <v>1</v>
      </c>
    </row>
    <row r="23" spans="2:35" ht="19">
      <c r="B23" s="24">
        <v>14</v>
      </c>
      <c r="C23" s="8">
        <v>13</v>
      </c>
      <c r="D23" s="8">
        <v>0</v>
      </c>
      <c r="E23" s="79">
        <v>1000</v>
      </c>
      <c r="F23" s="8">
        <f t="shared" si="1"/>
        <v>11.914304944086211</v>
      </c>
      <c r="G23" s="8">
        <f t="shared" si="0"/>
        <v>11.914304944086211</v>
      </c>
      <c r="H23" s="8">
        <f t="shared" si="0"/>
        <v>11.914304944086211</v>
      </c>
      <c r="I23" s="8">
        <f t="shared" si="0"/>
        <v>11.914304944086211</v>
      </c>
      <c r="J23" s="8">
        <f t="shared" si="0"/>
        <v>11.914304944086211</v>
      </c>
      <c r="K23" s="8">
        <f t="shared" si="0"/>
        <v>11.914304944086211</v>
      </c>
      <c r="L23" s="8">
        <f t="shared" si="0"/>
        <v>11.914304944086211</v>
      </c>
      <c r="M23" s="8">
        <f t="shared" si="0"/>
        <v>11.914304944086211</v>
      </c>
      <c r="N23" s="8">
        <f t="shared" si="0"/>
        <v>11.914304944086211</v>
      </c>
      <c r="O23" s="8">
        <f t="shared" si="0"/>
        <v>11.914304944086211</v>
      </c>
      <c r="P23" s="8">
        <f t="shared" si="2"/>
        <v>11.914304944086211</v>
      </c>
      <c r="Q23" s="8">
        <f t="shared" si="3"/>
        <v>11.914304944086211</v>
      </c>
      <c r="R23" s="8">
        <f t="shared" si="4"/>
        <v>11914.304944086212</v>
      </c>
      <c r="S23" s="8">
        <f t="shared" si="5"/>
        <v>11914.304944086212</v>
      </c>
      <c r="T23" s="49">
        <f t="shared" si="6"/>
        <v>1</v>
      </c>
      <c r="U23" s="49">
        <f t="shared" si="7"/>
        <v>1</v>
      </c>
      <c r="V23" s="8">
        <f t="shared" si="8"/>
        <v>11.914304944086211</v>
      </c>
      <c r="W23" s="13">
        <f t="shared" si="9"/>
        <v>1</v>
      </c>
    </row>
    <row r="24" spans="2:35" ht="19">
      <c r="B24" s="24">
        <v>15</v>
      </c>
      <c r="C24" s="8">
        <v>14</v>
      </c>
      <c r="D24" s="8">
        <v>0</v>
      </c>
      <c r="E24" s="79">
        <v>1000</v>
      </c>
      <c r="F24" s="8">
        <f t="shared" si="1"/>
        <v>10.914304944086211</v>
      </c>
      <c r="G24" s="8">
        <f t="shared" si="0"/>
        <v>10.914304944086211</v>
      </c>
      <c r="H24" s="8">
        <f t="shared" si="0"/>
        <v>10.914304944086211</v>
      </c>
      <c r="I24" s="8">
        <f t="shared" si="0"/>
        <v>10.914304944086211</v>
      </c>
      <c r="J24" s="8">
        <f t="shared" si="0"/>
        <v>10.914304944086211</v>
      </c>
      <c r="K24" s="8">
        <f t="shared" si="0"/>
        <v>10.914304944086211</v>
      </c>
      <c r="L24" s="8">
        <f t="shared" si="0"/>
        <v>10.914304944086211</v>
      </c>
      <c r="M24" s="8">
        <f t="shared" si="0"/>
        <v>10.914304944086211</v>
      </c>
      <c r="N24" s="8">
        <f t="shared" si="0"/>
        <v>10.914304944086211</v>
      </c>
      <c r="O24" s="8">
        <f t="shared" si="0"/>
        <v>10.914304944086211</v>
      </c>
      <c r="P24" s="8">
        <f t="shared" si="2"/>
        <v>10.914304944086211</v>
      </c>
      <c r="Q24" s="8">
        <f t="shared" si="3"/>
        <v>10.914304944086211</v>
      </c>
      <c r="R24" s="8">
        <f t="shared" si="4"/>
        <v>10914.304944086212</v>
      </c>
      <c r="S24" s="8">
        <f t="shared" si="5"/>
        <v>10914.304944086212</v>
      </c>
      <c r="T24" s="49">
        <f t="shared" si="6"/>
        <v>1</v>
      </c>
      <c r="U24" s="49">
        <f t="shared" si="7"/>
        <v>1</v>
      </c>
      <c r="V24" s="8">
        <f t="shared" si="8"/>
        <v>10.914304944086211</v>
      </c>
      <c r="W24" s="13">
        <f t="shared" si="9"/>
        <v>1</v>
      </c>
    </row>
    <row r="25" spans="2:35" ht="19">
      <c r="B25" s="24">
        <v>16</v>
      </c>
      <c r="C25" s="8">
        <v>15</v>
      </c>
      <c r="D25" s="8">
        <v>0</v>
      </c>
      <c r="E25" s="79">
        <v>1000</v>
      </c>
      <c r="F25" s="8">
        <f t="shared" si="1"/>
        <v>9.9143049440862114</v>
      </c>
      <c r="G25" s="8">
        <f t="shared" si="0"/>
        <v>9.9143049440862114</v>
      </c>
      <c r="H25" s="8">
        <f t="shared" si="0"/>
        <v>9.9143049440862114</v>
      </c>
      <c r="I25" s="8">
        <f t="shared" si="0"/>
        <v>9.9143049440862114</v>
      </c>
      <c r="J25" s="8">
        <f t="shared" si="0"/>
        <v>9.9143049440862114</v>
      </c>
      <c r="K25" s="8">
        <f t="shared" si="0"/>
        <v>9.9143049440862114</v>
      </c>
      <c r="L25" s="8">
        <f t="shared" si="0"/>
        <v>9.9143049440862114</v>
      </c>
      <c r="M25" s="8">
        <f t="shared" si="0"/>
        <v>9.9143049440862114</v>
      </c>
      <c r="N25" s="8">
        <f t="shared" si="0"/>
        <v>9.9143049440862114</v>
      </c>
      <c r="O25" s="8">
        <f t="shared" si="0"/>
        <v>9.9143049440862114</v>
      </c>
      <c r="P25" s="8">
        <f t="shared" si="2"/>
        <v>9.9143049440862114</v>
      </c>
      <c r="Q25" s="8">
        <f t="shared" si="3"/>
        <v>9.9143049440862114</v>
      </c>
      <c r="R25" s="8">
        <f t="shared" si="4"/>
        <v>9914.3049440862123</v>
      </c>
      <c r="S25" s="8">
        <f t="shared" si="5"/>
        <v>9914.3049440862123</v>
      </c>
      <c r="T25" s="49">
        <f t="shared" si="6"/>
        <v>1</v>
      </c>
      <c r="U25" s="49">
        <f t="shared" si="7"/>
        <v>1</v>
      </c>
      <c r="V25" s="8">
        <f t="shared" si="8"/>
        <v>9.9143049440862114</v>
      </c>
      <c r="W25" s="13">
        <f t="shared" si="9"/>
        <v>1</v>
      </c>
    </row>
    <row r="26" spans="2:35" ht="19">
      <c r="B26" s="24">
        <v>17</v>
      </c>
      <c r="C26" s="8">
        <v>16</v>
      </c>
      <c r="D26" s="8">
        <v>0</v>
      </c>
      <c r="E26" s="79">
        <v>1000</v>
      </c>
      <c r="F26" s="8">
        <f t="shared" si="1"/>
        <v>8.9143049440862114</v>
      </c>
      <c r="G26" s="8">
        <f t="shared" si="1"/>
        <v>8.9143049440862114</v>
      </c>
      <c r="H26" s="8">
        <f t="shared" si="1"/>
        <v>8.9143049440862114</v>
      </c>
      <c r="I26" s="8">
        <f t="shared" si="1"/>
        <v>8.9143049440862114</v>
      </c>
      <c r="J26" s="8">
        <f t="shared" si="1"/>
        <v>8.9143049440862114</v>
      </c>
      <c r="K26" s="8">
        <f t="shared" si="1"/>
        <v>8.9143049440862114</v>
      </c>
      <c r="L26" s="8">
        <f t="shared" si="1"/>
        <v>8.9143049440862114</v>
      </c>
      <c r="M26" s="8">
        <f t="shared" si="1"/>
        <v>8.9143049440862114</v>
      </c>
      <c r="N26" s="8">
        <f t="shared" si="1"/>
        <v>8.9143049440862114</v>
      </c>
      <c r="O26" s="8">
        <f t="shared" si="1"/>
        <v>8.9143049440862114</v>
      </c>
      <c r="P26" s="8">
        <f t="shared" si="2"/>
        <v>8.9143049440862114</v>
      </c>
      <c r="Q26" s="8">
        <f t="shared" si="3"/>
        <v>8.9143049440862114</v>
      </c>
      <c r="R26" s="8">
        <f t="shared" si="4"/>
        <v>8914.3049440862123</v>
      </c>
      <c r="S26" s="8">
        <f t="shared" si="5"/>
        <v>8914.3049440862123</v>
      </c>
      <c r="T26" s="49">
        <f t="shared" si="6"/>
        <v>1</v>
      </c>
      <c r="U26" s="49">
        <f t="shared" si="7"/>
        <v>1</v>
      </c>
      <c r="V26" s="8">
        <f t="shared" si="8"/>
        <v>8.9143049440862114</v>
      </c>
      <c r="W26" s="13">
        <f t="shared" si="9"/>
        <v>1</v>
      </c>
    </row>
    <row r="27" spans="2:35" ht="19">
      <c r="B27" s="24">
        <v>18</v>
      </c>
      <c r="C27" s="8">
        <v>17</v>
      </c>
      <c r="D27" s="8">
        <v>0</v>
      </c>
      <c r="E27" s="79">
        <v>1000</v>
      </c>
      <c r="F27" s="8">
        <f t="shared" si="1"/>
        <v>7.9143049440862114</v>
      </c>
      <c r="G27" s="8">
        <f t="shared" si="1"/>
        <v>7.9143049440862114</v>
      </c>
      <c r="H27" s="8">
        <f t="shared" si="1"/>
        <v>7.9143049440862114</v>
      </c>
      <c r="I27" s="8">
        <f t="shared" si="1"/>
        <v>7.9143049440862114</v>
      </c>
      <c r="J27" s="8">
        <f t="shared" si="1"/>
        <v>7.9143049440862114</v>
      </c>
      <c r="K27" s="8">
        <f t="shared" si="1"/>
        <v>7.9143049440862114</v>
      </c>
      <c r="L27" s="8">
        <f t="shared" si="1"/>
        <v>7.9143049440862114</v>
      </c>
      <c r="M27" s="8">
        <f t="shared" si="1"/>
        <v>7.9143049440862114</v>
      </c>
      <c r="N27" s="8">
        <f t="shared" si="1"/>
        <v>7.9143049440862114</v>
      </c>
      <c r="O27" s="8">
        <f t="shared" si="1"/>
        <v>7.9143049440862114</v>
      </c>
      <c r="P27" s="8">
        <f t="shared" si="2"/>
        <v>7.9143049440862114</v>
      </c>
      <c r="Q27" s="8">
        <f t="shared" si="3"/>
        <v>7.9143049440862114</v>
      </c>
      <c r="R27" s="8">
        <f t="shared" si="4"/>
        <v>7914.3049440862114</v>
      </c>
      <c r="S27" s="8">
        <f t="shared" si="5"/>
        <v>7914.3049440862114</v>
      </c>
      <c r="T27" s="49">
        <f t="shared" si="6"/>
        <v>1</v>
      </c>
      <c r="U27" s="49">
        <f t="shared" si="7"/>
        <v>1</v>
      </c>
      <c r="V27" s="8">
        <f t="shared" si="8"/>
        <v>7.9143049440862114</v>
      </c>
      <c r="W27" s="13">
        <f t="shared" si="9"/>
        <v>1</v>
      </c>
    </row>
    <row r="28" spans="2:35" ht="19">
      <c r="B28" s="24">
        <v>19</v>
      </c>
      <c r="C28" s="8">
        <v>18</v>
      </c>
      <c r="D28" s="8">
        <v>0</v>
      </c>
      <c r="E28" s="79">
        <v>1000</v>
      </c>
      <c r="F28" s="8">
        <f t="shared" si="1"/>
        <v>6.9143049440862114</v>
      </c>
      <c r="G28" s="8">
        <f t="shared" si="1"/>
        <v>6.9143049440862114</v>
      </c>
      <c r="H28" s="8">
        <f t="shared" si="1"/>
        <v>6.9143049440862114</v>
      </c>
      <c r="I28" s="8">
        <f t="shared" si="1"/>
        <v>6.9143049440862114</v>
      </c>
      <c r="J28" s="8">
        <f t="shared" si="1"/>
        <v>6.9143049440862114</v>
      </c>
      <c r="K28" s="8">
        <f t="shared" si="1"/>
        <v>6.9143049440862114</v>
      </c>
      <c r="L28" s="8">
        <f t="shared" si="1"/>
        <v>6.9143049440862114</v>
      </c>
      <c r="M28" s="8">
        <f t="shared" si="1"/>
        <v>6.9143049440862114</v>
      </c>
      <c r="N28" s="8">
        <f t="shared" si="1"/>
        <v>6.9143049440862114</v>
      </c>
      <c r="O28" s="8">
        <f t="shared" si="1"/>
        <v>6.9143049440862114</v>
      </c>
      <c r="P28" s="8">
        <f t="shared" si="2"/>
        <v>6.9143049440862114</v>
      </c>
      <c r="Q28" s="8">
        <f t="shared" si="3"/>
        <v>6.9143049440862114</v>
      </c>
      <c r="R28" s="8">
        <f t="shared" si="4"/>
        <v>6914.3049440862114</v>
      </c>
      <c r="S28" s="8">
        <f t="shared" si="5"/>
        <v>6914.3049440862114</v>
      </c>
      <c r="T28" s="49">
        <f t="shared" si="6"/>
        <v>1</v>
      </c>
      <c r="U28" s="49">
        <f t="shared" si="7"/>
        <v>1</v>
      </c>
      <c r="V28" s="8">
        <f t="shared" si="8"/>
        <v>6.9143049440862114</v>
      </c>
      <c r="W28" s="13">
        <f t="shared" si="9"/>
        <v>1</v>
      </c>
    </row>
    <row r="29" spans="2:35" ht="19">
      <c r="B29" s="24">
        <v>20</v>
      </c>
      <c r="C29" s="8">
        <v>19</v>
      </c>
      <c r="D29" s="8">
        <v>0</v>
      </c>
      <c r="E29" s="79">
        <v>1000</v>
      </c>
      <c r="F29" s="8">
        <f t="shared" si="1"/>
        <v>5.9143049440862114</v>
      </c>
      <c r="G29" s="8">
        <f t="shared" si="1"/>
        <v>5.9143049440862114</v>
      </c>
      <c r="H29" s="8">
        <f t="shared" si="1"/>
        <v>5.9143049440862114</v>
      </c>
      <c r="I29" s="8">
        <f t="shared" si="1"/>
        <v>5.9143049440862114</v>
      </c>
      <c r="J29" s="8">
        <f t="shared" si="1"/>
        <v>5.9143049440862114</v>
      </c>
      <c r="K29" s="8">
        <f t="shared" si="1"/>
        <v>5.9143049440862114</v>
      </c>
      <c r="L29" s="8">
        <f t="shared" si="1"/>
        <v>5.9143049440862114</v>
      </c>
      <c r="M29" s="8">
        <f t="shared" si="1"/>
        <v>5.9143049440862114</v>
      </c>
      <c r="N29" s="8">
        <f t="shared" si="1"/>
        <v>5.9143049440862114</v>
      </c>
      <c r="O29" s="8">
        <f t="shared" si="1"/>
        <v>5.9143049440862114</v>
      </c>
      <c r="P29" s="8">
        <f t="shared" si="2"/>
        <v>5.9143049440862114</v>
      </c>
      <c r="Q29" s="8">
        <f t="shared" si="3"/>
        <v>5.9143049440862114</v>
      </c>
      <c r="R29" s="8">
        <f t="shared" si="4"/>
        <v>5914.3049440862114</v>
      </c>
      <c r="S29" s="8">
        <f t="shared" si="5"/>
        <v>5914.3049440862114</v>
      </c>
      <c r="T29" s="49">
        <f t="shared" si="6"/>
        <v>1</v>
      </c>
      <c r="U29" s="49">
        <f t="shared" si="7"/>
        <v>1</v>
      </c>
      <c r="V29" s="8">
        <f t="shared" si="8"/>
        <v>5.9143049440862114</v>
      </c>
      <c r="W29" s="13">
        <f t="shared" si="9"/>
        <v>1</v>
      </c>
    </row>
    <row r="30" spans="2:35" ht="19">
      <c r="B30" s="24">
        <v>21</v>
      </c>
      <c r="C30" s="8">
        <v>20</v>
      </c>
      <c r="D30" s="8">
        <v>0</v>
      </c>
      <c r="E30" s="79">
        <v>1000</v>
      </c>
      <c r="F30" s="8">
        <f t="shared" si="1"/>
        <v>4.9143049440862114</v>
      </c>
      <c r="G30" s="8">
        <f t="shared" si="1"/>
        <v>4.9143049440862114</v>
      </c>
      <c r="H30" s="8">
        <f t="shared" si="1"/>
        <v>4.9143049440862114</v>
      </c>
      <c r="I30" s="8">
        <f t="shared" si="1"/>
        <v>4.9143049440862114</v>
      </c>
      <c r="J30" s="8">
        <f t="shared" si="1"/>
        <v>4.9143049440862114</v>
      </c>
      <c r="K30" s="8">
        <f t="shared" si="1"/>
        <v>4.9143049440862114</v>
      </c>
      <c r="L30" s="8">
        <f t="shared" si="1"/>
        <v>4.9143049440862114</v>
      </c>
      <c r="M30" s="8">
        <f t="shared" si="1"/>
        <v>4.9143049440862114</v>
      </c>
      <c r="N30" s="8">
        <f t="shared" si="1"/>
        <v>4.9143049440862114</v>
      </c>
      <c r="O30" s="8">
        <f t="shared" si="1"/>
        <v>4.9143049440862114</v>
      </c>
      <c r="P30" s="8">
        <f t="shared" si="2"/>
        <v>4.9143049440862114</v>
      </c>
      <c r="Q30" s="8">
        <f t="shared" si="3"/>
        <v>4.9143049440862114</v>
      </c>
      <c r="R30" s="8">
        <f t="shared" si="4"/>
        <v>4914.3049440862114</v>
      </c>
      <c r="S30" s="8">
        <f t="shared" si="5"/>
        <v>4914.3049440862114</v>
      </c>
      <c r="T30" s="49">
        <f t="shared" si="6"/>
        <v>1</v>
      </c>
      <c r="U30" s="49">
        <f t="shared" si="7"/>
        <v>1</v>
      </c>
      <c r="V30" s="8">
        <f t="shared" si="8"/>
        <v>4.9143049440862114</v>
      </c>
      <c r="W30" s="13">
        <f t="shared" si="9"/>
        <v>1</v>
      </c>
    </row>
    <row r="31" spans="2:35" ht="19">
      <c r="B31" s="24">
        <v>22</v>
      </c>
      <c r="C31" s="8">
        <v>21</v>
      </c>
      <c r="D31" s="8">
        <v>0</v>
      </c>
      <c r="E31" s="79">
        <v>1000</v>
      </c>
      <c r="F31" s="8">
        <f t="shared" si="1"/>
        <v>3.9143049440862114</v>
      </c>
      <c r="G31" s="8">
        <f t="shared" si="1"/>
        <v>3.9143049440862114</v>
      </c>
      <c r="H31" s="8">
        <f t="shared" si="1"/>
        <v>3.9143049440862114</v>
      </c>
      <c r="I31" s="8">
        <f t="shared" si="1"/>
        <v>3.9143049440862114</v>
      </c>
      <c r="J31" s="8">
        <f t="shared" si="1"/>
        <v>3.9143049440862114</v>
      </c>
      <c r="K31" s="8">
        <f t="shared" si="1"/>
        <v>3.9143049440862114</v>
      </c>
      <c r="L31" s="8">
        <f t="shared" si="1"/>
        <v>3.9143049440862114</v>
      </c>
      <c r="M31" s="8">
        <f t="shared" si="1"/>
        <v>3.9143049440862114</v>
      </c>
      <c r="N31" s="8">
        <f t="shared" si="1"/>
        <v>3.9143049440862114</v>
      </c>
      <c r="O31" s="8">
        <f t="shared" si="1"/>
        <v>3.9143049440862114</v>
      </c>
      <c r="P31" s="8">
        <f t="shared" si="2"/>
        <v>3.9143049440862114</v>
      </c>
      <c r="Q31" s="8">
        <f t="shared" si="3"/>
        <v>3.9143049440862114</v>
      </c>
      <c r="R31" s="8">
        <f t="shared" si="4"/>
        <v>3914.3049440862114</v>
      </c>
      <c r="S31" s="8">
        <f t="shared" si="5"/>
        <v>3914.3049440862114</v>
      </c>
      <c r="T31" s="49">
        <f t="shared" si="6"/>
        <v>1</v>
      </c>
      <c r="U31" s="49">
        <f t="shared" si="7"/>
        <v>1</v>
      </c>
      <c r="V31" s="8">
        <f t="shared" si="8"/>
        <v>3.9143049440862114</v>
      </c>
      <c r="W31" s="13">
        <f t="shared" si="9"/>
        <v>1</v>
      </c>
    </row>
    <row r="32" spans="2:35" ht="19">
      <c r="B32" s="24">
        <v>23</v>
      </c>
      <c r="C32" s="8">
        <v>22</v>
      </c>
      <c r="D32" s="8">
        <v>0</v>
      </c>
      <c r="E32" s="79">
        <v>1000</v>
      </c>
      <c r="F32" s="8">
        <f t="shared" si="1"/>
        <v>2.9143049440862114</v>
      </c>
      <c r="G32" s="8">
        <f t="shared" si="1"/>
        <v>2.9143049440862114</v>
      </c>
      <c r="H32" s="8">
        <f t="shared" si="1"/>
        <v>2.9143049440862114</v>
      </c>
      <c r="I32" s="8">
        <f t="shared" si="1"/>
        <v>2.9143049440862114</v>
      </c>
      <c r="J32" s="8">
        <f t="shared" si="1"/>
        <v>2.9143049440862114</v>
      </c>
      <c r="K32" s="8">
        <f t="shared" si="1"/>
        <v>2.9143049440862114</v>
      </c>
      <c r="L32" s="8">
        <f t="shared" si="1"/>
        <v>2.9143049440862114</v>
      </c>
      <c r="M32" s="8">
        <f t="shared" si="1"/>
        <v>2.9143049440862114</v>
      </c>
      <c r="N32" s="8">
        <f t="shared" si="1"/>
        <v>2.9143049440862114</v>
      </c>
      <c r="O32" s="8">
        <f t="shared" si="1"/>
        <v>2.9143049440862114</v>
      </c>
      <c r="P32" s="8">
        <f t="shared" si="2"/>
        <v>2.9143049440862114</v>
      </c>
      <c r="Q32" s="8">
        <f t="shared" si="3"/>
        <v>2.9143049440862114</v>
      </c>
      <c r="R32" s="8">
        <f t="shared" si="4"/>
        <v>2914.3049440862114</v>
      </c>
      <c r="S32" s="8">
        <f t="shared" si="5"/>
        <v>2914.3049440862114</v>
      </c>
      <c r="T32" s="49">
        <f t="shared" si="6"/>
        <v>1</v>
      </c>
      <c r="U32" s="49">
        <f t="shared" si="7"/>
        <v>1</v>
      </c>
      <c r="V32" s="8">
        <f t="shared" si="8"/>
        <v>2.9143049440862114</v>
      </c>
      <c r="W32" s="13">
        <f t="shared" si="9"/>
        <v>1</v>
      </c>
    </row>
    <row r="33" spans="2:23" ht="19">
      <c r="B33" s="24">
        <v>24</v>
      </c>
      <c r="C33" s="8">
        <v>23</v>
      </c>
      <c r="D33" s="8">
        <v>0</v>
      </c>
      <c r="E33" s="79">
        <v>1000</v>
      </c>
      <c r="F33" s="8">
        <f t="shared" si="1"/>
        <v>1.9143049440862114</v>
      </c>
      <c r="G33" s="8">
        <f t="shared" si="1"/>
        <v>1.9143049440862114</v>
      </c>
      <c r="H33" s="8">
        <f t="shared" si="1"/>
        <v>1.9143049440862114</v>
      </c>
      <c r="I33" s="8">
        <f t="shared" si="1"/>
        <v>1.9143049440862114</v>
      </c>
      <c r="J33" s="8">
        <f t="shared" si="1"/>
        <v>1.9143049440862114</v>
      </c>
      <c r="K33" s="8">
        <f t="shared" si="1"/>
        <v>1.9143049440862114</v>
      </c>
      <c r="L33" s="8">
        <f t="shared" si="1"/>
        <v>1.9143049440862114</v>
      </c>
      <c r="M33" s="8">
        <f t="shared" si="1"/>
        <v>1.9143049440862114</v>
      </c>
      <c r="N33" s="8">
        <f t="shared" si="1"/>
        <v>1.9143049440862114</v>
      </c>
      <c r="O33" s="8">
        <f t="shared" si="1"/>
        <v>1.9143049440862114</v>
      </c>
      <c r="P33" s="8">
        <f t="shared" si="2"/>
        <v>1.9143049440862114</v>
      </c>
      <c r="Q33" s="8">
        <f t="shared" si="3"/>
        <v>1.9143049440862114</v>
      </c>
      <c r="R33" s="8">
        <f t="shared" si="4"/>
        <v>1914.3049440862114</v>
      </c>
      <c r="S33" s="8">
        <f t="shared" si="5"/>
        <v>1914.3049440862114</v>
      </c>
      <c r="T33" s="49">
        <f t="shared" si="6"/>
        <v>1</v>
      </c>
      <c r="U33" s="49">
        <f t="shared" si="7"/>
        <v>1</v>
      </c>
      <c r="V33" s="8">
        <f t="shared" si="8"/>
        <v>1.9143049440862114</v>
      </c>
      <c r="W33" s="13">
        <f t="shared" si="9"/>
        <v>1</v>
      </c>
    </row>
    <row r="34" spans="2:23" ht="19">
      <c r="B34" s="24">
        <v>25</v>
      </c>
      <c r="C34" s="8">
        <v>24</v>
      </c>
      <c r="D34" s="8">
        <v>0</v>
      </c>
      <c r="E34" s="79">
        <v>1000</v>
      </c>
      <c r="F34" s="8">
        <f t="shared" si="1"/>
        <v>0.91430494408621144</v>
      </c>
      <c r="G34" s="8">
        <f t="shared" si="1"/>
        <v>0.91430494408621144</v>
      </c>
      <c r="H34" s="8">
        <f t="shared" si="1"/>
        <v>0.91430494408621144</v>
      </c>
      <c r="I34" s="8">
        <f t="shared" si="1"/>
        <v>0.91430494408621144</v>
      </c>
      <c r="J34" s="8">
        <f t="shared" si="1"/>
        <v>0.91430494408621144</v>
      </c>
      <c r="K34" s="8">
        <f t="shared" si="1"/>
        <v>0.91430494408621144</v>
      </c>
      <c r="L34" s="8">
        <f t="shared" si="1"/>
        <v>0.91430494408621144</v>
      </c>
      <c r="M34" s="8">
        <f t="shared" si="1"/>
        <v>0.91430494408621144</v>
      </c>
      <c r="N34" s="8">
        <f t="shared" si="1"/>
        <v>0.91430494408621144</v>
      </c>
      <c r="O34" s="8">
        <f t="shared" si="1"/>
        <v>0.91430494408621144</v>
      </c>
      <c r="P34" s="8">
        <f t="shared" si="2"/>
        <v>0.91430494408621144</v>
      </c>
      <c r="Q34" s="8">
        <f t="shared" si="3"/>
        <v>0.91430494408621144</v>
      </c>
      <c r="R34" s="8">
        <f t="shared" si="4"/>
        <v>914.30494408621144</v>
      </c>
      <c r="S34" s="8">
        <f t="shared" si="5"/>
        <v>914.30494408621144</v>
      </c>
      <c r="T34" s="49">
        <f t="shared" si="6"/>
        <v>1</v>
      </c>
      <c r="U34" s="49">
        <f t="shared" si="7"/>
        <v>1</v>
      </c>
      <c r="V34" s="8">
        <f t="shared" si="8"/>
        <v>0.91430494408621144</v>
      </c>
      <c r="W34" s="13">
        <f t="shared" si="9"/>
        <v>1</v>
      </c>
    </row>
    <row r="35" spans="2:23" ht="19">
      <c r="B35" s="24">
        <v>26</v>
      </c>
      <c r="C35" s="8">
        <v>25</v>
      </c>
      <c r="D35" s="8">
        <v>0</v>
      </c>
      <c r="E35" s="79">
        <v>1000</v>
      </c>
      <c r="F35" s="8">
        <f t="shared" si="1"/>
        <v>8.5695055913788565E-2</v>
      </c>
      <c r="G35" s="8">
        <f t="shared" si="1"/>
        <v>8.5695055913788565E-2</v>
      </c>
      <c r="H35" s="8">
        <f t="shared" si="1"/>
        <v>8.5695055913788565E-2</v>
      </c>
      <c r="I35" s="8">
        <f t="shared" si="1"/>
        <v>8.5695055913788565E-2</v>
      </c>
      <c r="J35" s="8">
        <f t="shared" si="1"/>
        <v>8.5695055913788565E-2</v>
      </c>
      <c r="K35" s="8">
        <f t="shared" si="1"/>
        <v>8.5695055913788565E-2</v>
      </c>
      <c r="L35" s="8">
        <f t="shared" si="1"/>
        <v>8.5695055913788565E-2</v>
      </c>
      <c r="M35" s="8">
        <f t="shared" si="1"/>
        <v>8.5695055913788565E-2</v>
      </c>
      <c r="N35" s="8">
        <f t="shared" si="1"/>
        <v>8.5695055913788565E-2</v>
      </c>
      <c r="O35" s="8">
        <f t="shared" si="1"/>
        <v>8.5695055913788565E-2</v>
      </c>
      <c r="P35" s="8">
        <f t="shared" si="2"/>
        <v>8.5695055913788565E-2</v>
      </c>
      <c r="Q35" s="8">
        <f t="shared" si="3"/>
        <v>8.5695055913788565E-2</v>
      </c>
      <c r="R35" s="8">
        <f t="shared" si="4"/>
        <v>85.695055913788565</v>
      </c>
      <c r="S35" s="8">
        <f t="shared" si="5"/>
        <v>85.695055913788565</v>
      </c>
      <c r="T35" s="49">
        <f t="shared" si="6"/>
        <v>1</v>
      </c>
      <c r="U35" s="49">
        <f t="shared" si="7"/>
        <v>1</v>
      </c>
      <c r="V35" s="8">
        <f t="shared" si="8"/>
        <v>8.5695055913788565E-2</v>
      </c>
      <c r="W35" s="13">
        <f t="shared" si="9"/>
        <v>1</v>
      </c>
    </row>
    <row r="36" spans="2:23" ht="19">
      <c r="B36" s="24">
        <v>27</v>
      </c>
      <c r="C36" s="8">
        <v>26</v>
      </c>
      <c r="D36" s="8">
        <v>0</v>
      </c>
      <c r="E36" s="79">
        <v>1000</v>
      </c>
      <c r="F36" s="8">
        <f t="shared" si="1"/>
        <v>1.0856950559137886</v>
      </c>
      <c r="G36" s="8">
        <f t="shared" si="1"/>
        <v>1.0856950559137886</v>
      </c>
      <c r="H36" s="8">
        <f t="shared" si="1"/>
        <v>1.0856950559137886</v>
      </c>
      <c r="I36" s="8">
        <f t="shared" si="1"/>
        <v>1.0856950559137886</v>
      </c>
      <c r="J36" s="8">
        <f t="shared" si="1"/>
        <v>1.0856950559137886</v>
      </c>
      <c r="K36" s="8">
        <f t="shared" si="1"/>
        <v>1.0856950559137886</v>
      </c>
      <c r="L36" s="8">
        <f t="shared" si="1"/>
        <v>1.0856950559137886</v>
      </c>
      <c r="M36" s="8">
        <f t="shared" si="1"/>
        <v>1.0856950559137886</v>
      </c>
      <c r="N36" s="8">
        <f t="shared" si="1"/>
        <v>1.0856950559137886</v>
      </c>
      <c r="O36" s="8">
        <f t="shared" si="1"/>
        <v>1.0856950559137886</v>
      </c>
      <c r="P36" s="8">
        <f t="shared" si="2"/>
        <v>1.0856950559137886</v>
      </c>
      <c r="Q36" s="8">
        <f t="shared" si="3"/>
        <v>1.0856950559137886</v>
      </c>
      <c r="R36" s="8">
        <f t="shared" si="4"/>
        <v>1085.6950559137886</v>
      </c>
      <c r="S36" s="8">
        <f t="shared" si="5"/>
        <v>1085.6950559137886</v>
      </c>
      <c r="T36" s="49">
        <f t="shared" si="6"/>
        <v>1</v>
      </c>
      <c r="U36" s="49">
        <f t="shared" si="7"/>
        <v>1</v>
      </c>
      <c r="V36" s="8">
        <f t="shared" si="8"/>
        <v>1.0856950559137886</v>
      </c>
      <c r="W36" s="13">
        <f t="shared" si="9"/>
        <v>1</v>
      </c>
    </row>
    <row r="37" spans="2:23" ht="19">
      <c r="B37" s="24">
        <v>28</v>
      </c>
      <c r="C37" s="8">
        <v>27</v>
      </c>
      <c r="D37" s="8">
        <v>0</v>
      </c>
      <c r="E37" s="79">
        <v>1000</v>
      </c>
      <c r="F37" s="8">
        <f t="shared" si="1"/>
        <v>2.0856950559137886</v>
      </c>
      <c r="G37" s="8">
        <f t="shared" si="1"/>
        <v>2.0856950559137886</v>
      </c>
      <c r="H37" s="8">
        <f t="shared" si="1"/>
        <v>2.0856950559137886</v>
      </c>
      <c r="I37" s="8">
        <f t="shared" si="1"/>
        <v>2.0856950559137886</v>
      </c>
      <c r="J37" s="8">
        <f t="shared" si="1"/>
        <v>2.0856950559137886</v>
      </c>
      <c r="K37" s="8">
        <f t="shared" si="1"/>
        <v>2.0856950559137886</v>
      </c>
      <c r="L37" s="8">
        <f t="shared" si="1"/>
        <v>2.0856950559137886</v>
      </c>
      <c r="M37" s="8">
        <f t="shared" si="1"/>
        <v>2.0856950559137886</v>
      </c>
      <c r="N37" s="8">
        <f t="shared" si="1"/>
        <v>2.0856950559137886</v>
      </c>
      <c r="O37" s="8">
        <f t="shared" si="1"/>
        <v>2.0856950559137886</v>
      </c>
      <c r="P37" s="8">
        <f t="shared" si="2"/>
        <v>2.0856950559137886</v>
      </c>
      <c r="Q37" s="8">
        <f t="shared" si="3"/>
        <v>2.0856950559137886</v>
      </c>
      <c r="R37" s="8">
        <f t="shared" si="4"/>
        <v>2085.6950559137886</v>
      </c>
      <c r="S37" s="8">
        <f t="shared" si="5"/>
        <v>2085.6950559137886</v>
      </c>
      <c r="T37" s="49">
        <f t="shared" si="6"/>
        <v>1</v>
      </c>
      <c r="U37" s="49">
        <f t="shared" si="7"/>
        <v>1</v>
      </c>
      <c r="V37" s="8">
        <f t="shared" si="8"/>
        <v>2.0856950559137886</v>
      </c>
      <c r="W37" s="13">
        <f t="shared" si="9"/>
        <v>1</v>
      </c>
    </row>
    <row r="38" spans="2:23" ht="19">
      <c r="B38" s="24">
        <v>29</v>
      </c>
      <c r="C38" s="8">
        <v>28</v>
      </c>
      <c r="D38" s="8">
        <v>0</v>
      </c>
      <c r="E38" s="79">
        <v>1000</v>
      </c>
      <c r="F38" s="8">
        <f t="shared" si="1"/>
        <v>3.0856950559137886</v>
      </c>
      <c r="G38" s="8">
        <f t="shared" si="1"/>
        <v>3.0856950559137886</v>
      </c>
      <c r="H38" s="8">
        <f t="shared" si="1"/>
        <v>3.0856950559137886</v>
      </c>
      <c r="I38" s="8">
        <f t="shared" si="1"/>
        <v>3.0856950559137886</v>
      </c>
      <c r="J38" s="8">
        <f t="shared" si="1"/>
        <v>3.0856950559137886</v>
      </c>
      <c r="K38" s="8">
        <f t="shared" si="1"/>
        <v>3.0856950559137886</v>
      </c>
      <c r="L38" s="8">
        <f t="shared" si="1"/>
        <v>3.0856950559137886</v>
      </c>
      <c r="M38" s="8">
        <f t="shared" si="1"/>
        <v>3.0856950559137886</v>
      </c>
      <c r="N38" s="8">
        <f t="shared" si="1"/>
        <v>3.0856950559137886</v>
      </c>
      <c r="O38" s="8">
        <f t="shared" si="1"/>
        <v>3.0856950559137886</v>
      </c>
      <c r="P38" s="8">
        <f t="shared" si="2"/>
        <v>3.0856950559137886</v>
      </c>
      <c r="Q38" s="8">
        <f t="shared" si="3"/>
        <v>3.0856950559137886</v>
      </c>
      <c r="R38" s="8">
        <f t="shared" si="4"/>
        <v>3085.6950559137886</v>
      </c>
      <c r="S38" s="8">
        <f t="shared" si="5"/>
        <v>3085.6950559137886</v>
      </c>
      <c r="T38" s="49">
        <f t="shared" si="6"/>
        <v>1</v>
      </c>
      <c r="U38" s="49">
        <f t="shared" si="7"/>
        <v>1</v>
      </c>
      <c r="V38" s="8">
        <f t="shared" si="8"/>
        <v>3.0856950559137886</v>
      </c>
      <c r="W38" s="13">
        <f t="shared" si="9"/>
        <v>1</v>
      </c>
    </row>
    <row r="39" spans="2:23" ht="19">
      <c r="B39" s="24">
        <v>30</v>
      </c>
      <c r="C39" s="8">
        <v>29</v>
      </c>
      <c r="D39" s="8">
        <v>0</v>
      </c>
      <c r="E39" s="79">
        <v>1000</v>
      </c>
      <c r="F39" s="8">
        <f t="shared" si="1"/>
        <v>4.0856950559137886</v>
      </c>
      <c r="G39" s="8">
        <f t="shared" si="1"/>
        <v>4.0856950559137886</v>
      </c>
      <c r="H39" s="8">
        <f t="shared" si="1"/>
        <v>4.0856950559137886</v>
      </c>
      <c r="I39" s="8">
        <f t="shared" si="1"/>
        <v>4.0856950559137886</v>
      </c>
      <c r="J39" s="8">
        <f t="shared" si="1"/>
        <v>4.0856950559137886</v>
      </c>
      <c r="K39" s="8">
        <f t="shared" si="1"/>
        <v>4.0856950559137886</v>
      </c>
      <c r="L39" s="8">
        <f t="shared" si="1"/>
        <v>4.0856950559137886</v>
      </c>
      <c r="M39" s="8">
        <f t="shared" si="1"/>
        <v>4.0856950559137886</v>
      </c>
      <c r="N39" s="8">
        <f t="shared" si="1"/>
        <v>4.0856950559137886</v>
      </c>
      <c r="O39" s="8">
        <f t="shared" si="1"/>
        <v>4.0856950559137886</v>
      </c>
      <c r="P39" s="8">
        <f t="shared" si="2"/>
        <v>4.0856950559137886</v>
      </c>
      <c r="Q39" s="8">
        <f t="shared" si="3"/>
        <v>4.0856950559137886</v>
      </c>
      <c r="R39" s="8">
        <f t="shared" si="4"/>
        <v>4085.6950559137886</v>
      </c>
      <c r="S39" s="8">
        <f t="shared" si="5"/>
        <v>4085.6950559137886</v>
      </c>
      <c r="T39" s="49">
        <f t="shared" si="6"/>
        <v>1</v>
      </c>
      <c r="U39" s="49">
        <f t="shared" si="7"/>
        <v>1</v>
      </c>
      <c r="V39" s="8">
        <f t="shared" si="8"/>
        <v>4.0856950559137886</v>
      </c>
      <c r="W39" s="13">
        <f t="shared" si="9"/>
        <v>1</v>
      </c>
    </row>
    <row r="40" spans="2:23" ht="19">
      <c r="B40" s="24">
        <v>31</v>
      </c>
      <c r="C40" s="8">
        <v>30</v>
      </c>
      <c r="D40" s="8">
        <v>0</v>
      </c>
      <c r="E40" s="79">
        <v>1000</v>
      </c>
      <c r="F40" s="8">
        <f t="shared" si="1"/>
        <v>5.0856950559137886</v>
      </c>
      <c r="G40" s="8">
        <f t="shared" si="1"/>
        <v>5.0856950559137886</v>
      </c>
      <c r="H40" s="8">
        <f t="shared" si="1"/>
        <v>5.0856950559137886</v>
      </c>
      <c r="I40" s="8">
        <f t="shared" si="1"/>
        <v>5.0856950559137886</v>
      </c>
      <c r="J40" s="8">
        <f t="shared" si="1"/>
        <v>5.0856950559137886</v>
      </c>
      <c r="K40" s="8">
        <f t="shared" si="1"/>
        <v>5.0856950559137886</v>
      </c>
      <c r="L40" s="8">
        <f t="shared" si="1"/>
        <v>5.0856950559137886</v>
      </c>
      <c r="M40" s="8">
        <f t="shared" si="1"/>
        <v>5.0856950559137886</v>
      </c>
      <c r="N40" s="8">
        <f t="shared" si="1"/>
        <v>5.0856950559137886</v>
      </c>
      <c r="O40" s="8">
        <f t="shared" si="1"/>
        <v>5.0856950559137886</v>
      </c>
      <c r="P40" s="8">
        <f t="shared" si="2"/>
        <v>5.0856950559137886</v>
      </c>
      <c r="Q40" s="8">
        <f t="shared" si="3"/>
        <v>5.0856950559137886</v>
      </c>
      <c r="R40" s="8">
        <f t="shared" si="4"/>
        <v>5085.6950559137886</v>
      </c>
      <c r="S40" s="8">
        <f t="shared" si="5"/>
        <v>5085.6950559137886</v>
      </c>
      <c r="T40" s="49">
        <f t="shared" si="6"/>
        <v>1</v>
      </c>
      <c r="U40" s="49">
        <f t="shared" si="7"/>
        <v>1</v>
      </c>
      <c r="V40" s="8">
        <f t="shared" si="8"/>
        <v>5.0856950559137886</v>
      </c>
      <c r="W40" s="13">
        <f t="shared" si="9"/>
        <v>1</v>
      </c>
    </row>
    <row r="41" spans="2:23" ht="19">
      <c r="B41" s="24">
        <v>32</v>
      </c>
      <c r="C41" s="8">
        <v>31</v>
      </c>
      <c r="D41" s="8">
        <v>0</v>
      </c>
      <c r="E41" s="79">
        <v>1000</v>
      </c>
      <c r="F41" s="8">
        <f t="shared" si="1"/>
        <v>6.0856950559137886</v>
      </c>
      <c r="G41" s="8">
        <f t="shared" si="1"/>
        <v>6.0856950559137886</v>
      </c>
      <c r="H41" s="8">
        <f t="shared" si="1"/>
        <v>6.0856950559137886</v>
      </c>
      <c r="I41" s="8">
        <f t="shared" si="1"/>
        <v>6.0856950559137886</v>
      </c>
      <c r="J41" s="8">
        <f t="shared" si="1"/>
        <v>6.0856950559137886</v>
      </c>
      <c r="K41" s="8">
        <f t="shared" si="1"/>
        <v>6.0856950559137886</v>
      </c>
      <c r="L41" s="8">
        <f t="shared" si="1"/>
        <v>6.0856950559137886</v>
      </c>
      <c r="M41" s="8">
        <f t="shared" si="1"/>
        <v>6.0856950559137886</v>
      </c>
      <c r="N41" s="8">
        <f t="shared" si="1"/>
        <v>6.0856950559137886</v>
      </c>
      <c r="O41" s="8">
        <f t="shared" si="1"/>
        <v>6.0856950559137886</v>
      </c>
      <c r="P41" s="8">
        <f t="shared" si="2"/>
        <v>6.0856950559137886</v>
      </c>
      <c r="Q41" s="8">
        <f t="shared" si="3"/>
        <v>6.0856950559137886</v>
      </c>
      <c r="R41" s="8">
        <f t="shared" si="4"/>
        <v>6085.6950559137886</v>
      </c>
      <c r="S41" s="8">
        <f t="shared" si="5"/>
        <v>6085.6950559137886</v>
      </c>
      <c r="T41" s="49">
        <f t="shared" si="6"/>
        <v>1</v>
      </c>
      <c r="U41" s="49">
        <f t="shared" si="7"/>
        <v>1</v>
      </c>
      <c r="V41" s="8">
        <f t="shared" si="8"/>
        <v>6.0856950559137886</v>
      </c>
      <c r="W41" s="13">
        <f t="shared" si="9"/>
        <v>1</v>
      </c>
    </row>
    <row r="42" spans="2:23" ht="19">
      <c r="B42" s="24">
        <v>33</v>
      </c>
      <c r="C42" s="8">
        <v>32</v>
      </c>
      <c r="D42" s="8">
        <v>0</v>
      </c>
      <c r="E42" s="79">
        <v>1000</v>
      </c>
      <c r="F42" s="8">
        <f t="shared" si="1"/>
        <v>7.0856950559137886</v>
      </c>
      <c r="G42" s="8">
        <f t="shared" si="1"/>
        <v>7.0856950559137886</v>
      </c>
      <c r="H42" s="8">
        <f t="shared" si="1"/>
        <v>7.0856950559137886</v>
      </c>
      <c r="I42" s="8">
        <f t="shared" si="1"/>
        <v>7.0856950559137886</v>
      </c>
      <c r="J42" s="8">
        <f t="shared" si="1"/>
        <v>7.0856950559137886</v>
      </c>
      <c r="K42" s="8">
        <f t="shared" si="1"/>
        <v>7.0856950559137886</v>
      </c>
      <c r="L42" s="8">
        <f t="shared" si="1"/>
        <v>7.0856950559137886</v>
      </c>
      <c r="M42" s="8">
        <f t="shared" si="1"/>
        <v>7.0856950559137886</v>
      </c>
      <c r="N42" s="8">
        <f t="shared" si="1"/>
        <v>7.0856950559137886</v>
      </c>
      <c r="O42" s="8">
        <f t="shared" si="1"/>
        <v>7.0856950559137886</v>
      </c>
      <c r="P42" s="8">
        <f t="shared" si="2"/>
        <v>7.0856950559137886</v>
      </c>
      <c r="Q42" s="8">
        <f t="shared" si="3"/>
        <v>7.0856950559137886</v>
      </c>
      <c r="R42" s="8">
        <f t="shared" si="4"/>
        <v>7085.6950559137886</v>
      </c>
      <c r="S42" s="8">
        <f t="shared" si="5"/>
        <v>7085.6950559137886</v>
      </c>
      <c r="T42" s="49">
        <f t="shared" si="6"/>
        <v>1</v>
      </c>
      <c r="U42" s="49">
        <f t="shared" si="7"/>
        <v>1</v>
      </c>
      <c r="V42" s="8">
        <f t="shared" si="8"/>
        <v>7.0856950559137886</v>
      </c>
      <c r="W42" s="13">
        <f t="shared" si="9"/>
        <v>1</v>
      </c>
    </row>
    <row r="43" spans="2:23" ht="19">
      <c r="B43" s="24">
        <v>34</v>
      </c>
      <c r="C43" s="8">
        <v>33</v>
      </c>
      <c r="D43" s="8">
        <v>0</v>
      </c>
      <c r="E43" s="79">
        <v>1000</v>
      </c>
      <c r="F43" s="8">
        <f t="shared" ref="F43:O59" si="10">ABS($C43-F$2)+ABS($D43-F$3)</f>
        <v>8.0856950559137886</v>
      </c>
      <c r="G43" s="8">
        <f t="shared" si="10"/>
        <v>8.0856950559137886</v>
      </c>
      <c r="H43" s="8">
        <f t="shared" si="10"/>
        <v>8.0856950559137886</v>
      </c>
      <c r="I43" s="8">
        <f t="shared" si="10"/>
        <v>8.0856950559137886</v>
      </c>
      <c r="J43" s="8">
        <f t="shared" si="10"/>
        <v>8.0856950559137886</v>
      </c>
      <c r="K43" s="8">
        <f t="shared" si="10"/>
        <v>8.0856950559137886</v>
      </c>
      <c r="L43" s="8">
        <f t="shared" si="10"/>
        <v>8.0856950559137886</v>
      </c>
      <c r="M43" s="8">
        <f t="shared" si="10"/>
        <v>8.0856950559137886</v>
      </c>
      <c r="N43" s="8">
        <f t="shared" si="10"/>
        <v>8.0856950559137886</v>
      </c>
      <c r="O43" s="8">
        <f t="shared" si="10"/>
        <v>8.0856950559137886</v>
      </c>
      <c r="P43" s="8">
        <f t="shared" si="2"/>
        <v>8.0856950559137886</v>
      </c>
      <c r="Q43" s="8">
        <f t="shared" si="3"/>
        <v>8.0856950559137886</v>
      </c>
      <c r="R43" s="8">
        <f t="shared" si="4"/>
        <v>8085.6950559137886</v>
      </c>
      <c r="S43" s="8">
        <f t="shared" si="5"/>
        <v>8085.6950559137886</v>
      </c>
      <c r="T43" s="49">
        <f t="shared" si="6"/>
        <v>1</v>
      </c>
      <c r="U43" s="49">
        <f t="shared" si="7"/>
        <v>1</v>
      </c>
      <c r="V43" s="8">
        <f t="shared" si="8"/>
        <v>8.0856950559137886</v>
      </c>
      <c r="W43" s="13">
        <f t="shared" si="9"/>
        <v>1</v>
      </c>
    </row>
    <row r="44" spans="2:23" ht="19">
      <c r="B44" s="24">
        <v>35</v>
      </c>
      <c r="C44" s="8">
        <v>34</v>
      </c>
      <c r="D44" s="8">
        <v>0</v>
      </c>
      <c r="E44" s="79">
        <v>1000</v>
      </c>
      <c r="F44" s="8">
        <f t="shared" si="10"/>
        <v>9.0856950559137886</v>
      </c>
      <c r="G44" s="8">
        <f t="shared" si="10"/>
        <v>9.0856950559137886</v>
      </c>
      <c r="H44" s="8">
        <f t="shared" si="10"/>
        <v>9.0856950559137886</v>
      </c>
      <c r="I44" s="8">
        <f t="shared" si="10"/>
        <v>9.0856950559137886</v>
      </c>
      <c r="J44" s="8">
        <f t="shared" si="10"/>
        <v>9.0856950559137886</v>
      </c>
      <c r="K44" s="8">
        <f t="shared" si="10"/>
        <v>9.0856950559137886</v>
      </c>
      <c r="L44" s="8">
        <f t="shared" si="10"/>
        <v>9.0856950559137886</v>
      </c>
      <c r="M44" s="8">
        <f t="shared" si="10"/>
        <v>9.0856950559137886</v>
      </c>
      <c r="N44" s="8">
        <f t="shared" si="10"/>
        <v>9.0856950559137886</v>
      </c>
      <c r="O44" s="8">
        <f t="shared" si="10"/>
        <v>9.0856950559137886</v>
      </c>
      <c r="P44" s="8">
        <f t="shared" si="2"/>
        <v>9.0856950559137886</v>
      </c>
      <c r="Q44" s="8">
        <f t="shared" si="3"/>
        <v>9.0856950559137886</v>
      </c>
      <c r="R44" s="8">
        <f t="shared" si="4"/>
        <v>9085.6950559137877</v>
      </c>
      <c r="S44" s="8">
        <f t="shared" si="5"/>
        <v>9085.6950559137877</v>
      </c>
      <c r="T44" s="49">
        <f t="shared" si="6"/>
        <v>1</v>
      </c>
      <c r="U44" s="49">
        <f t="shared" si="7"/>
        <v>1</v>
      </c>
      <c r="V44" s="8">
        <f t="shared" si="8"/>
        <v>9.0856950559137886</v>
      </c>
      <c r="W44" s="13">
        <f t="shared" si="9"/>
        <v>1</v>
      </c>
    </row>
    <row r="45" spans="2:23" ht="19">
      <c r="B45" s="24">
        <v>36</v>
      </c>
      <c r="C45" s="8">
        <v>35</v>
      </c>
      <c r="D45" s="8">
        <v>0</v>
      </c>
      <c r="E45" s="79">
        <v>1000</v>
      </c>
      <c r="F45" s="8">
        <f t="shared" si="10"/>
        <v>10.085695055913789</v>
      </c>
      <c r="G45" s="8">
        <f t="shared" si="10"/>
        <v>10.085695055913789</v>
      </c>
      <c r="H45" s="8">
        <f t="shared" si="10"/>
        <v>10.085695055913789</v>
      </c>
      <c r="I45" s="8">
        <f t="shared" si="10"/>
        <v>10.085695055913789</v>
      </c>
      <c r="J45" s="8">
        <f t="shared" si="10"/>
        <v>10.085695055913789</v>
      </c>
      <c r="K45" s="8">
        <f t="shared" si="10"/>
        <v>10.085695055913789</v>
      </c>
      <c r="L45" s="8">
        <f t="shared" si="10"/>
        <v>10.085695055913789</v>
      </c>
      <c r="M45" s="8">
        <f t="shared" si="10"/>
        <v>10.085695055913789</v>
      </c>
      <c r="N45" s="8">
        <f t="shared" si="10"/>
        <v>10.085695055913789</v>
      </c>
      <c r="O45" s="8">
        <f t="shared" si="10"/>
        <v>10.085695055913789</v>
      </c>
      <c r="P45" s="8">
        <f t="shared" si="2"/>
        <v>10.085695055913789</v>
      </c>
      <c r="Q45" s="8">
        <f t="shared" si="3"/>
        <v>10.085695055913789</v>
      </c>
      <c r="R45" s="8">
        <f t="shared" si="4"/>
        <v>10085.695055913788</v>
      </c>
      <c r="S45" s="8">
        <f t="shared" si="5"/>
        <v>10085.695055913788</v>
      </c>
      <c r="T45" s="49">
        <f t="shared" si="6"/>
        <v>1</v>
      </c>
      <c r="U45" s="49">
        <f t="shared" si="7"/>
        <v>1</v>
      </c>
      <c r="V45" s="8">
        <f t="shared" si="8"/>
        <v>10.085695055913789</v>
      </c>
      <c r="W45" s="13">
        <f t="shared" si="9"/>
        <v>1</v>
      </c>
    </row>
    <row r="46" spans="2:23" ht="19">
      <c r="B46" s="24">
        <v>37</v>
      </c>
      <c r="C46" s="8">
        <v>36</v>
      </c>
      <c r="D46" s="8">
        <v>0</v>
      </c>
      <c r="E46" s="79">
        <v>1000</v>
      </c>
      <c r="F46" s="8">
        <f t="shared" si="10"/>
        <v>11.085695055913789</v>
      </c>
      <c r="G46" s="8">
        <f t="shared" si="10"/>
        <v>11.085695055913789</v>
      </c>
      <c r="H46" s="8">
        <f t="shared" si="10"/>
        <v>11.085695055913789</v>
      </c>
      <c r="I46" s="8">
        <f t="shared" si="10"/>
        <v>11.085695055913789</v>
      </c>
      <c r="J46" s="8">
        <f t="shared" si="10"/>
        <v>11.085695055913789</v>
      </c>
      <c r="K46" s="8">
        <f t="shared" si="10"/>
        <v>11.085695055913789</v>
      </c>
      <c r="L46" s="8">
        <f t="shared" si="10"/>
        <v>11.085695055913789</v>
      </c>
      <c r="M46" s="8">
        <f t="shared" si="10"/>
        <v>11.085695055913789</v>
      </c>
      <c r="N46" s="8">
        <f t="shared" si="10"/>
        <v>11.085695055913789</v>
      </c>
      <c r="O46" s="8">
        <f t="shared" si="10"/>
        <v>11.085695055913789</v>
      </c>
      <c r="P46" s="8">
        <f t="shared" si="2"/>
        <v>11.085695055913789</v>
      </c>
      <c r="Q46" s="8">
        <f t="shared" si="3"/>
        <v>11.085695055913789</v>
      </c>
      <c r="R46" s="8">
        <f t="shared" si="4"/>
        <v>11085.695055913788</v>
      </c>
      <c r="S46" s="8">
        <f t="shared" si="5"/>
        <v>11085.695055913788</v>
      </c>
      <c r="T46" s="49">
        <f t="shared" si="6"/>
        <v>1</v>
      </c>
      <c r="U46" s="49">
        <f t="shared" si="7"/>
        <v>1</v>
      </c>
      <c r="V46" s="8">
        <f t="shared" si="8"/>
        <v>11.085695055913789</v>
      </c>
      <c r="W46" s="13">
        <f t="shared" si="9"/>
        <v>1</v>
      </c>
    </row>
    <row r="47" spans="2:23" ht="19">
      <c r="B47" s="24">
        <v>38</v>
      </c>
      <c r="C47" s="8">
        <v>37</v>
      </c>
      <c r="D47" s="8">
        <v>0</v>
      </c>
      <c r="E47" s="79">
        <v>1000</v>
      </c>
      <c r="F47" s="8">
        <f t="shared" si="10"/>
        <v>12.085695055913789</v>
      </c>
      <c r="G47" s="8">
        <f t="shared" si="10"/>
        <v>12.085695055913789</v>
      </c>
      <c r="H47" s="8">
        <f t="shared" si="10"/>
        <v>12.085695055913789</v>
      </c>
      <c r="I47" s="8">
        <f t="shared" si="10"/>
        <v>12.085695055913789</v>
      </c>
      <c r="J47" s="8">
        <f t="shared" si="10"/>
        <v>12.085695055913789</v>
      </c>
      <c r="K47" s="8">
        <f t="shared" si="10"/>
        <v>12.085695055913789</v>
      </c>
      <c r="L47" s="8">
        <f t="shared" si="10"/>
        <v>12.085695055913789</v>
      </c>
      <c r="M47" s="8">
        <f t="shared" si="10"/>
        <v>12.085695055913789</v>
      </c>
      <c r="N47" s="8">
        <f t="shared" si="10"/>
        <v>12.085695055913789</v>
      </c>
      <c r="O47" s="8">
        <f t="shared" si="10"/>
        <v>12.085695055913789</v>
      </c>
      <c r="P47" s="8">
        <f t="shared" si="2"/>
        <v>12.085695055913789</v>
      </c>
      <c r="Q47" s="8">
        <f t="shared" si="3"/>
        <v>12.085695055913789</v>
      </c>
      <c r="R47" s="8">
        <f t="shared" si="4"/>
        <v>12085.695055913788</v>
      </c>
      <c r="S47" s="8">
        <f t="shared" si="5"/>
        <v>12085.695055913788</v>
      </c>
      <c r="T47" s="49">
        <f t="shared" si="6"/>
        <v>1</v>
      </c>
      <c r="U47" s="49">
        <f t="shared" si="7"/>
        <v>1</v>
      </c>
      <c r="V47" s="8">
        <f t="shared" si="8"/>
        <v>12.085695055913789</v>
      </c>
      <c r="W47" s="13">
        <f t="shared" si="9"/>
        <v>1</v>
      </c>
    </row>
    <row r="48" spans="2:23" ht="19">
      <c r="B48" s="24">
        <v>39</v>
      </c>
      <c r="C48" s="8">
        <v>38</v>
      </c>
      <c r="D48" s="8">
        <v>0</v>
      </c>
      <c r="E48" s="79">
        <v>1000</v>
      </c>
      <c r="F48" s="8">
        <f t="shared" si="10"/>
        <v>13.085695055913789</v>
      </c>
      <c r="G48" s="8">
        <f t="shared" si="10"/>
        <v>13.085695055913789</v>
      </c>
      <c r="H48" s="8">
        <f t="shared" si="10"/>
        <v>13.085695055913789</v>
      </c>
      <c r="I48" s="8">
        <f t="shared" si="10"/>
        <v>13.085695055913789</v>
      </c>
      <c r="J48" s="8">
        <f t="shared" si="10"/>
        <v>13.085695055913789</v>
      </c>
      <c r="K48" s="8">
        <f t="shared" si="10"/>
        <v>13.085695055913789</v>
      </c>
      <c r="L48" s="8">
        <f t="shared" si="10"/>
        <v>13.085695055913789</v>
      </c>
      <c r="M48" s="8">
        <f t="shared" si="10"/>
        <v>13.085695055913789</v>
      </c>
      <c r="N48" s="8">
        <f t="shared" si="10"/>
        <v>13.085695055913789</v>
      </c>
      <c r="O48" s="8">
        <f t="shared" si="10"/>
        <v>13.085695055913789</v>
      </c>
      <c r="P48" s="8">
        <f t="shared" si="2"/>
        <v>13.085695055913789</v>
      </c>
      <c r="Q48" s="8">
        <f t="shared" si="3"/>
        <v>13.085695055913789</v>
      </c>
      <c r="R48" s="8">
        <f t="shared" si="4"/>
        <v>13085.695055913788</v>
      </c>
      <c r="S48" s="8">
        <f t="shared" si="5"/>
        <v>13085.695055913788</v>
      </c>
      <c r="T48" s="49">
        <f t="shared" si="6"/>
        <v>1</v>
      </c>
      <c r="U48" s="49">
        <f t="shared" si="7"/>
        <v>1</v>
      </c>
      <c r="V48" s="8">
        <f t="shared" si="8"/>
        <v>13.085695055913789</v>
      </c>
      <c r="W48" s="13">
        <f t="shared" si="9"/>
        <v>1</v>
      </c>
    </row>
    <row r="49" spans="2:23" ht="19">
      <c r="B49" s="24">
        <v>40</v>
      </c>
      <c r="C49" s="8">
        <v>39</v>
      </c>
      <c r="D49" s="8">
        <v>0</v>
      </c>
      <c r="E49" s="79">
        <v>1000</v>
      </c>
      <c r="F49" s="8">
        <f t="shared" si="10"/>
        <v>14.085695055913789</v>
      </c>
      <c r="G49" s="8">
        <f t="shared" si="10"/>
        <v>14.085695055913789</v>
      </c>
      <c r="H49" s="8">
        <f t="shared" si="10"/>
        <v>14.085695055913789</v>
      </c>
      <c r="I49" s="8">
        <f t="shared" si="10"/>
        <v>14.085695055913789</v>
      </c>
      <c r="J49" s="8">
        <f t="shared" si="10"/>
        <v>14.085695055913789</v>
      </c>
      <c r="K49" s="8">
        <f t="shared" si="10"/>
        <v>14.085695055913789</v>
      </c>
      <c r="L49" s="8">
        <f t="shared" si="10"/>
        <v>14.085695055913789</v>
      </c>
      <c r="M49" s="8">
        <f t="shared" si="10"/>
        <v>14.085695055913789</v>
      </c>
      <c r="N49" s="8">
        <f t="shared" si="10"/>
        <v>14.085695055913789</v>
      </c>
      <c r="O49" s="8">
        <f t="shared" si="10"/>
        <v>14.085695055913789</v>
      </c>
      <c r="P49" s="8">
        <f t="shared" si="2"/>
        <v>14.085695055913789</v>
      </c>
      <c r="Q49" s="8">
        <f t="shared" si="3"/>
        <v>14.085695055913789</v>
      </c>
      <c r="R49" s="8">
        <f t="shared" si="4"/>
        <v>14085.695055913788</v>
      </c>
      <c r="S49" s="8">
        <f t="shared" si="5"/>
        <v>14085.695055913788</v>
      </c>
      <c r="T49" s="49">
        <f t="shared" si="6"/>
        <v>1</v>
      </c>
      <c r="U49" s="49">
        <f t="shared" si="7"/>
        <v>1</v>
      </c>
      <c r="V49" s="8">
        <f t="shared" si="8"/>
        <v>14.085695055913789</v>
      </c>
      <c r="W49" s="13">
        <f t="shared" si="9"/>
        <v>1</v>
      </c>
    </row>
    <row r="50" spans="2:23" ht="19">
      <c r="B50" s="24">
        <v>41</v>
      </c>
      <c r="C50" s="8">
        <v>40</v>
      </c>
      <c r="D50" s="8">
        <v>0</v>
      </c>
      <c r="E50" s="79">
        <v>1000</v>
      </c>
      <c r="F50" s="8">
        <f t="shared" si="10"/>
        <v>15.085695055913789</v>
      </c>
      <c r="G50" s="8">
        <f t="shared" si="10"/>
        <v>15.085695055913789</v>
      </c>
      <c r="H50" s="8">
        <f t="shared" si="10"/>
        <v>15.085695055913789</v>
      </c>
      <c r="I50" s="8">
        <f t="shared" si="10"/>
        <v>15.085695055913789</v>
      </c>
      <c r="J50" s="8">
        <f t="shared" si="10"/>
        <v>15.085695055913789</v>
      </c>
      <c r="K50" s="8">
        <f t="shared" si="10"/>
        <v>15.085695055913789</v>
      </c>
      <c r="L50" s="8">
        <f t="shared" si="10"/>
        <v>15.085695055913789</v>
      </c>
      <c r="M50" s="8">
        <f t="shared" si="10"/>
        <v>15.085695055913789</v>
      </c>
      <c r="N50" s="8">
        <f t="shared" si="10"/>
        <v>15.085695055913789</v>
      </c>
      <c r="O50" s="8">
        <f t="shared" si="10"/>
        <v>15.085695055913789</v>
      </c>
      <c r="P50" s="8">
        <f t="shared" si="2"/>
        <v>15.085695055913789</v>
      </c>
      <c r="Q50" s="8">
        <f t="shared" si="3"/>
        <v>15.085695055913789</v>
      </c>
      <c r="R50" s="8">
        <f t="shared" si="4"/>
        <v>15085.695055913788</v>
      </c>
      <c r="S50" s="8">
        <f t="shared" si="5"/>
        <v>15085.695055913788</v>
      </c>
      <c r="T50" s="49">
        <f t="shared" si="6"/>
        <v>1</v>
      </c>
      <c r="U50" s="49">
        <f t="shared" si="7"/>
        <v>1</v>
      </c>
      <c r="V50" s="8">
        <f t="shared" si="8"/>
        <v>15.085695055913789</v>
      </c>
      <c r="W50" s="13">
        <f t="shared" si="9"/>
        <v>1</v>
      </c>
    </row>
    <row r="51" spans="2:23" ht="19">
      <c r="B51" s="24">
        <v>42</v>
      </c>
      <c r="C51" s="8">
        <v>41</v>
      </c>
      <c r="D51" s="8">
        <v>0</v>
      </c>
      <c r="E51" s="79">
        <v>1000</v>
      </c>
      <c r="F51" s="8">
        <f t="shared" si="10"/>
        <v>16.085695055913789</v>
      </c>
      <c r="G51" s="8">
        <f t="shared" si="10"/>
        <v>16.085695055913789</v>
      </c>
      <c r="H51" s="8">
        <f t="shared" si="10"/>
        <v>16.085695055913789</v>
      </c>
      <c r="I51" s="8">
        <f t="shared" si="10"/>
        <v>16.085695055913789</v>
      </c>
      <c r="J51" s="8">
        <f t="shared" si="10"/>
        <v>16.085695055913789</v>
      </c>
      <c r="K51" s="8">
        <f t="shared" si="10"/>
        <v>16.085695055913789</v>
      </c>
      <c r="L51" s="8">
        <f t="shared" si="10"/>
        <v>16.085695055913789</v>
      </c>
      <c r="M51" s="8">
        <f t="shared" si="10"/>
        <v>16.085695055913789</v>
      </c>
      <c r="N51" s="8">
        <f t="shared" si="10"/>
        <v>16.085695055913789</v>
      </c>
      <c r="O51" s="8">
        <f t="shared" si="10"/>
        <v>16.085695055913789</v>
      </c>
      <c r="P51" s="8">
        <f t="shared" si="2"/>
        <v>16.085695055913789</v>
      </c>
      <c r="Q51" s="8">
        <f t="shared" si="3"/>
        <v>16.085695055913789</v>
      </c>
      <c r="R51" s="8">
        <f t="shared" si="4"/>
        <v>16085.695055913788</v>
      </c>
      <c r="S51" s="8">
        <f t="shared" si="5"/>
        <v>16085.695055913788</v>
      </c>
      <c r="T51" s="49">
        <f t="shared" si="6"/>
        <v>1</v>
      </c>
      <c r="U51" s="49">
        <f t="shared" si="7"/>
        <v>1</v>
      </c>
      <c r="V51" s="8">
        <f t="shared" si="8"/>
        <v>16.085695055913789</v>
      </c>
      <c r="W51" s="13">
        <f t="shared" si="9"/>
        <v>1</v>
      </c>
    </row>
    <row r="52" spans="2:23" ht="19">
      <c r="B52" s="24">
        <v>43</v>
      </c>
      <c r="C52" s="8">
        <v>42</v>
      </c>
      <c r="D52" s="8">
        <v>0</v>
      </c>
      <c r="E52" s="79">
        <v>1000</v>
      </c>
      <c r="F52" s="8">
        <f t="shared" si="10"/>
        <v>17.085695055913789</v>
      </c>
      <c r="G52" s="8">
        <f t="shared" si="10"/>
        <v>17.085695055913789</v>
      </c>
      <c r="H52" s="8">
        <f t="shared" si="10"/>
        <v>17.085695055913789</v>
      </c>
      <c r="I52" s="8">
        <f t="shared" si="10"/>
        <v>17.085695055913789</v>
      </c>
      <c r="J52" s="8">
        <f t="shared" si="10"/>
        <v>17.085695055913789</v>
      </c>
      <c r="K52" s="8">
        <f t="shared" si="10"/>
        <v>17.085695055913789</v>
      </c>
      <c r="L52" s="8">
        <f t="shared" si="10"/>
        <v>17.085695055913789</v>
      </c>
      <c r="M52" s="8">
        <f t="shared" si="10"/>
        <v>17.085695055913789</v>
      </c>
      <c r="N52" s="8">
        <f t="shared" si="10"/>
        <v>17.085695055913789</v>
      </c>
      <c r="O52" s="8">
        <f t="shared" si="10"/>
        <v>17.085695055913789</v>
      </c>
      <c r="P52" s="8">
        <f t="shared" si="2"/>
        <v>17.085695055913789</v>
      </c>
      <c r="Q52" s="8">
        <f t="shared" si="3"/>
        <v>17.085695055913789</v>
      </c>
      <c r="R52" s="8">
        <f t="shared" si="4"/>
        <v>17085.695055913788</v>
      </c>
      <c r="S52" s="8">
        <f t="shared" si="5"/>
        <v>17085.695055913788</v>
      </c>
      <c r="T52" s="49">
        <f t="shared" si="6"/>
        <v>1</v>
      </c>
      <c r="U52" s="49">
        <f t="shared" si="7"/>
        <v>1</v>
      </c>
      <c r="V52" s="8">
        <f t="shared" si="8"/>
        <v>17.085695055913789</v>
      </c>
      <c r="W52" s="13">
        <f t="shared" si="9"/>
        <v>1</v>
      </c>
    </row>
    <row r="53" spans="2:23" ht="19">
      <c r="B53" s="24">
        <v>44</v>
      </c>
      <c r="C53" s="8">
        <v>43</v>
      </c>
      <c r="D53" s="8">
        <v>0</v>
      </c>
      <c r="E53" s="79">
        <v>1000</v>
      </c>
      <c r="F53" s="8">
        <f t="shared" si="10"/>
        <v>18.085695055913789</v>
      </c>
      <c r="G53" s="8">
        <f t="shared" si="10"/>
        <v>18.085695055913789</v>
      </c>
      <c r="H53" s="8">
        <f t="shared" si="10"/>
        <v>18.085695055913789</v>
      </c>
      <c r="I53" s="8">
        <f t="shared" si="10"/>
        <v>18.085695055913789</v>
      </c>
      <c r="J53" s="8">
        <f t="shared" si="10"/>
        <v>18.085695055913789</v>
      </c>
      <c r="K53" s="8">
        <f t="shared" si="10"/>
        <v>18.085695055913789</v>
      </c>
      <c r="L53" s="8">
        <f t="shared" si="10"/>
        <v>18.085695055913789</v>
      </c>
      <c r="M53" s="8">
        <f t="shared" si="10"/>
        <v>18.085695055913789</v>
      </c>
      <c r="N53" s="8">
        <f t="shared" si="10"/>
        <v>18.085695055913789</v>
      </c>
      <c r="O53" s="8">
        <f t="shared" si="10"/>
        <v>18.085695055913789</v>
      </c>
      <c r="P53" s="8">
        <f t="shared" si="2"/>
        <v>18.085695055913789</v>
      </c>
      <c r="Q53" s="8">
        <f t="shared" si="3"/>
        <v>18.085695055913789</v>
      </c>
      <c r="R53" s="8">
        <f t="shared" si="4"/>
        <v>18085.695055913788</v>
      </c>
      <c r="S53" s="8">
        <f t="shared" si="5"/>
        <v>18085.695055913788</v>
      </c>
      <c r="T53" s="49">
        <f t="shared" si="6"/>
        <v>1</v>
      </c>
      <c r="U53" s="49">
        <f t="shared" si="7"/>
        <v>1</v>
      </c>
      <c r="V53" s="8">
        <f t="shared" si="8"/>
        <v>18.085695055913789</v>
      </c>
      <c r="W53" s="13">
        <f t="shared" si="9"/>
        <v>1</v>
      </c>
    </row>
    <row r="54" spans="2:23" ht="19">
      <c r="B54" s="24">
        <v>45</v>
      </c>
      <c r="C54" s="8">
        <v>44</v>
      </c>
      <c r="D54" s="8">
        <v>0</v>
      </c>
      <c r="E54" s="79">
        <v>1000</v>
      </c>
      <c r="F54" s="8">
        <f t="shared" si="10"/>
        <v>19.085695055913789</v>
      </c>
      <c r="G54" s="8">
        <f t="shared" si="10"/>
        <v>19.085695055913789</v>
      </c>
      <c r="H54" s="8">
        <f t="shared" si="10"/>
        <v>19.085695055913789</v>
      </c>
      <c r="I54" s="8">
        <f t="shared" si="10"/>
        <v>19.085695055913789</v>
      </c>
      <c r="J54" s="8">
        <f t="shared" si="10"/>
        <v>19.085695055913789</v>
      </c>
      <c r="K54" s="8">
        <f t="shared" si="10"/>
        <v>19.085695055913789</v>
      </c>
      <c r="L54" s="8">
        <f t="shared" si="10"/>
        <v>19.085695055913789</v>
      </c>
      <c r="M54" s="8">
        <f t="shared" si="10"/>
        <v>19.085695055913789</v>
      </c>
      <c r="N54" s="8">
        <f t="shared" si="10"/>
        <v>19.085695055913789</v>
      </c>
      <c r="O54" s="8">
        <f t="shared" si="10"/>
        <v>19.085695055913789</v>
      </c>
      <c r="P54" s="8">
        <f t="shared" si="2"/>
        <v>19.085695055913789</v>
      </c>
      <c r="Q54" s="8">
        <f t="shared" si="3"/>
        <v>19.085695055913789</v>
      </c>
      <c r="R54" s="8">
        <f t="shared" si="4"/>
        <v>19085.695055913788</v>
      </c>
      <c r="S54" s="8">
        <f t="shared" si="5"/>
        <v>19085.695055913788</v>
      </c>
      <c r="T54" s="49">
        <f t="shared" si="6"/>
        <v>1</v>
      </c>
      <c r="U54" s="49">
        <f t="shared" si="7"/>
        <v>1</v>
      </c>
      <c r="V54" s="8">
        <f t="shared" si="8"/>
        <v>19.085695055913789</v>
      </c>
      <c r="W54" s="13">
        <f t="shared" si="9"/>
        <v>1</v>
      </c>
    </row>
    <row r="55" spans="2:23" ht="19">
      <c r="B55" s="24">
        <v>46</v>
      </c>
      <c r="C55" s="8">
        <v>45</v>
      </c>
      <c r="D55" s="8">
        <v>0</v>
      </c>
      <c r="E55" s="79">
        <v>1000</v>
      </c>
      <c r="F55" s="8">
        <f t="shared" si="10"/>
        <v>20.085695055913789</v>
      </c>
      <c r="G55" s="8">
        <f t="shared" si="10"/>
        <v>20.085695055913789</v>
      </c>
      <c r="H55" s="8">
        <f t="shared" si="10"/>
        <v>20.085695055913789</v>
      </c>
      <c r="I55" s="8">
        <f t="shared" si="10"/>
        <v>20.085695055913789</v>
      </c>
      <c r="J55" s="8">
        <f t="shared" si="10"/>
        <v>20.085695055913789</v>
      </c>
      <c r="K55" s="8">
        <f t="shared" si="10"/>
        <v>20.085695055913789</v>
      </c>
      <c r="L55" s="8">
        <f t="shared" si="10"/>
        <v>20.085695055913789</v>
      </c>
      <c r="M55" s="8">
        <f t="shared" si="10"/>
        <v>20.085695055913789</v>
      </c>
      <c r="N55" s="8">
        <f t="shared" si="10"/>
        <v>20.085695055913789</v>
      </c>
      <c r="O55" s="8">
        <f t="shared" si="10"/>
        <v>20.085695055913789</v>
      </c>
      <c r="P55" s="8">
        <f t="shared" si="2"/>
        <v>20.085695055913789</v>
      </c>
      <c r="Q55" s="8">
        <f t="shared" si="3"/>
        <v>20.085695055913789</v>
      </c>
      <c r="R55" s="8">
        <f t="shared" si="4"/>
        <v>20085.695055913788</v>
      </c>
      <c r="S55" s="8">
        <f t="shared" si="5"/>
        <v>20085.695055913788</v>
      </c>
      <c r="T55" s="49">
        <f t="shared" si="6"/>
        <v>1</v>
      </c>
      <c r="U55" s="49">
        <f t="shared" si="7"/>
        <v>1</v>
      </c>
      <c r="V55" s="8">
        <f t="shared" si="8"/>
        <v>20.085695055913789</v>
      </c>
      <c r="W55" s="13">
        <f t="shared" si="9"/>
        <v>1</v>
      </c>
    </row>
    <row r="56" spans="2:23" ht="19">
      <c r="B56" s="24">
        <v>47</v>
      </c>
      <c r="C56" s="8">
        <v>46</v>
      </c>
      <c r="D56" s="8">
        <v>0</v>
      </c>
      <c r="E56" s="79">
        <v>1000</v>
      </c>
      <c r="F56" s="8">
        <f t="shared" si="10"/>
        <v>21.085695055913789</v>
      </c>
      <c r="G56" s="8">
        <f t="shared" si="10"/>
        <v>21.085695055913789</v>
      </c>
      <c r="H56" s="8">
        <f t="shared" si="10"/>
        <v>21.085695055913789</v>
      </c>
      <c r="I56" s="8">
        <f t="shared" si="10"/>
        <v>21.085695055913789</v>
      </c>
      <c r="J56" s="8">
        <f t="shared" si="10"/>
        <v>21.085695055913789</v>
      </c>
      <c r="K56" s="8">
        <f t="shared" si="10"/>
        <v>21.085695055913789</v>
      </c>
      <c r="L56" s="8">
        <f t="shared" si="10"/>
        <v>21.085695055913789</v>
      </c>
      <c r="M56" s="8">
        <f t="shared" si="10"/>
        <v>21.085695055913789</v>
      </c>
      <c r="N56" s="8">
        <f t="shared" si="10"/>
        <v>21.085695055913789</v>
      </c>
      <c r="O56" s="8">
        <f t="shared" si="10"/>
        <v>21.085695055913789</v>
      </c>
      <c r="P56" s="8">
        <f t="shared" si="2"/>
        <v>21.085695055913789</v>
      </c>
      <c r="Q56" s="8">
        <f t="shared" si="3"/>
        <v>21.085695055913789</v>
      </c>
      <c r="R56" s="8">
        <f t="shared" si="4"/>
        <v>21085.695055913788</v>
      </c>
      <c r="S56" s="8">
        <f t="shared" si="5"/>
        <v>21085.695055913788</v>
      </c>
      <c r="T56" s="49">
        <f t="shared" si="6"/>
        <v>1</v>
      </c>
      <c r="U56" s="49">
        <f t="shared" si="7"/>
        <v>1</v>
      </c>
      <c r="V56" s="8">
        <f t="shared" si="8"/>
        <v>21.085695055913789</v>
      </c>
      <c r="W56" s="13">
        <f t="shared" si="9"/>
        <v>1</v>
      </c>
    </row>
    <row r="57" spans="2:23" ht="19">
      <c r="B57" s="24">
        <v>48</v>
      </c>
      <c r="C57" s="8">
        <v>47</v>
      </c>
      <c r="D57" s="8">
        <v>0</v>
      </c>
      <c r="E57" s="79">
        <v>1000</v>
      </c>
      <c r="F57" s="8">
        <f t="shared" si="10"/>
        <v>22.085695055913789</v>
      </c>
      <c r="G57" s="8">
        <f t="shared" si="10"/>
        <v>22.085695055913789</v>
      </c>
      <c r="H57" s="8">
        <f t="shared" si="10"/>
        <v>22.085695055913789</v>
      </c>
      <c r="I57" s="8">
        <f t="shared" si="10"/>
        <v>22.085695055913789</v>
      </c>
      <c r="J57" s="8">
        <f t="shared" si="10"/>
        <v>22.085695055913789</v>
      </c>
      <c r="K57" s="8">
        <f t="shared" si="10"/>
        <v>22.085695055913789</v>
      </c>
      <c r="L57" s="8">
        <f t="shared" si="10"/>
        <v>22.085695055913789</v>
      </c>
      <c r="M57" s="8">
        <f t="shared" si="10"/>
        <v>22.085695055913789</v>
      </c>
      <c r="N57" s="8">
        <f t="shared" si="10"/>
        <v>22.085695055913789</v>
      </c>
      <c r="O57" s="8">
        <f t="shared" si="10"/>
        <v>22.085695055913789</v>
      </c>
      <c r="P57" s="8">
        <f t="shared" si="2"/>
        <v>22.085695055913789</v>
      </c>
      <c r="Q57" s="8">
        <f t="shared" si="3"/>
        <v>22.085695055913789</v>
      </c>
      <c r="R57" s="8">
        <f t="shared" si="4"/>
        <v>22085.695055913788</v>
      </c>
      <c r="S57" s="8">
        <f t="shared" si="5"/>
        <v>22085.695055913788</v>
      </c>
      <c r="T57" s="49">
        <f t="shared" si="6"/>
        <v>1</v>
      </c>
      <c r="U57" s="49">
        <f t="shared" si="7"/>
        <v>1</v>
      </c>
      <c r="V57" s="8">
        <f t="shared" si="8"/>
        <v>22.085695055913789</v>
      </c>
      <c r="W57" s="13">
        <f t="shared" si="9"/>
        <v>1</v>
      </c>
    </row>
    <row r="58" spans="2:23" ht="19">
      <c r="B58" s="24">
        <v>49</v>
      </c>
      <c r="C58" s="8">
        <v>48</v>
      </c>
      <c r="D58" s="8">
        <v>0</v>
      </c>
      <c r="E58" s="79">
        <v>1000</v>
      </c>
      <c r="F58" s="8">
        <f t="shared" si="10"/>
        <v>23.085695055913789</v>
      </c>
      <c r="G58" s="8">
        <f t="shared" si="10"/>
        <v>23.085695055913789</v>
      </c>
      <c r="H58" s="8">
        <f t="shared" si="10"/>
        <v>23.085695055913789</v>
      </c>
      <c r="I58" s="8">
        <f t="shared" si="10"/>
        <v>23.085695055913789</v>
      </c>
      <c r="J58" s="8">
        <f t="shared" si="10"/>
        <v>23.085695055913789</v>
      </c>
      <c r="K58" s="8">
        <f t="shared" si="10"/>
        <v>23.085695055913789</v>
      </c>
      <c r="L58" s="8">
        <f t="shared" si="10"/>
        <v>23.085695055913789</v>
      </c>
      <c r="M58" s="8">
        <f t="shared" si="10"/>
        <v>23.085695055913789</v>
      </c>
      <c r="N58" s="8">
        <f t="shared" si="10"/>
        <v>23.085695055913789</v>
      </c>
      <c r="O58" s="8">
        <f t="shared" si="10"/>
        <v>23.085695055913789</v>
      </c>
      <c r="P58" s="8">
        <f t="shared" si="2"/>
        <v>23.085695055913789</v>
      </c>
      <c r="Q58" s="8">
        <f t="shared" si="3"/>
        <v>23.085695055913789</v>
      </c>
      <c r="R58" s="8">
        <f t="shared" si="4"/>
        <v>23085.695055913788</v>
      </c>
      <c r="S58" s="8">
        <f t="shared" si="5"/>
        <v>23085.695055913788</v>
      </c>
      <c r="T58" s="49">
        <f t="shared" si="6"/>
        <v>1</v>
      </c>
      <c r="U58" s="49">
        <f t="shared" si="7"/>
        <v>1</v>
      </c>
      <c r="V58" s="8">
        <f t="shared" si="8"/>
        <v>23.085695055913789</v>
      </c>
      <c r="W58" s="13">
        <f t="shared" si="9"/>
        <v>1</v>
      </c>
    </row>
    <row r="59" spans="2:23" ht="19">
      <c r="B59" s="24">
        <v>50</v>
      </c>
      <c r="C59" s="8">
        <v>49</v>
      </c>
      <c r="D59" s="8">
        <v>0</v>
      </c>
      <c r="E59" s="79">
        <v>1000</v>
      </c>
      <c r="F59" s="8">
        <f t="shared" si="10"/>
        <v>24.085695055913789</v>
      </c>
      <c r="G59" s="8">
        <f t="shared" si="10"/>
        <v>24.085695055913789</v>
      </c>
      <c r="H59" s="8">
        <f t="shared" si="10"/>
        <v>24.085695055913789</v>
      </c>
      <c r="I59" s="8">
        <f t="shared" si="10"/>
        <v>24.085695055913789</v>
      </c>
      <c r="J59" s="8">
        <f t="shared" si="10"/>
        <v>24.085695055913789</v>
      </c>
      <c r="K59" s="8">
        <f t="shared" si="10"/>
        <v>24.085695055913789</v>
      </c>
      <c r="L59" s="8">
        <f t="shared" si="10"/>
        <v>24.085695055913789</v>
      </c>
      <c r="M59" s="8">
        <f t="shared" si="10"/>
        <v>24.085695055913789</v>
      </c>
      <c r="N59" s="8">
        <f t="shared" si="10"/>
        <v>24.085695055913789</v>
      </c>
      <c r="O59" s="8">
        <f t="shared" si="10"/>
        <v>24.085695055913789</v>
      </c>
      <c r="P59" s="8">
        <f t="shared" si="2"/>
        <v>24.085695055913789</v>
      </c>
      <c r="Q59" s="8">
        <f t="shared" si="3"/>
        <v>24.085695055913789</v>
      </c>
      <c r="R59" s="8">
        <f t="shared" si="4"/>
        <v>24085.695055913788</v>
      </c>
      <c r="S59" s="8">
        <f t="shared" si="5"/>
        <v>24085.695055913788</v>
      </c>
      <c r="T59" s="49">
        <f t="shared" si="6"/>
        <v>1</v>
      </c>
      <c r="U59" s="49">
        <f t="shared" si="7"/>
        <v>1</v>
      </c>
      <c r="V59" s="8">
        <f t="shared" si="8"/>
        <v>24.085695055913789</v>
      </c>
      <c r="W59" s="13">
        <f t="shared" si="9"/>
        <v>1</v>
      </c>
    </row>
    <row r="62" spans="2:23" ht="19">
      <c r="O62" s="72"/>
      <c r="P62" s="73"/>
      <c r="Q62" s="11"/>
      <c r="R62" s="11"/>
    </row>
    <row r="63" spans="2:23" ht="21">
      <c r="O63" s="90" t="s">
        <v>88</v>
      </c>
      <c r="P63" s="88">
        <f>MAX(P10:P59)</f>
        <v>24.914304944086211</v>
      </c>
      <c r="Q63" s="11"/>
      <c r="R63" s="11"/>
    </row>
    <row r="64" spans="2:23" ht="21">
      <c r="O64" s="91" t="s">
        <v>89</v>
      </c>
      <c r="P64" s="88">
        <f>MEDIAN(P10:P59)</f>
        <v>12.5</v>
      </c>
      <c r="Q64" s="74"/>
      <c r="R64" s="11"/>
    </row>
    <row r="65" spans="15:16" ht="21">
      <c r="O65" s="92" t="s">
        <v>90</v>
      </c>
      <c r="P65" s="89">
        <f>AVERAGE(P10:P59)</f>
        <v>12.5</v>
      </c>
    </row>
    <row r="66" spans="15:16" ht="21">
      <c r="O66" s="92" t="s">
        <v>85</v>
      </c>
      <c r="P66" s="89">
        <f>STDEV(P10:P59)</f>
        <v>7.2963262063090211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AI114"/>
  <sheetViews>
    <sheetView topLeftCell="D1" zoomScale="80" zoomScaleNormal="80" workbookViewId="0">
      <selection activeCell="C8" sqref="C8"/>
    </sheetView>
  </sheetViews>
  <sheetFormatPr baseColWidth="10" defaultColWidth="11" defaultRowHeight="16"/>
  <cols>
    <col min="1" max="1" width="20.33203125" customWidth="1"/>
    <col min="2" max="2" width="19.1640625" customWidth="1"/>
    <col min="3" max="3" width="16.83203125" customWidth="1"/>
    <col min="4" max="4" width="16" customWidth="1"/>
    <col min="5" max="5" width="20.33203125" customWidth="1"/>
    <col min="6" max="15" width="19.33203125" customWidth="1"/>
    <col min="16" max="16" width="22" customWidth="1"/>
    <col min="17" max="19" width="19.33203125" customWidth="1"/>
    <col min="20" max="20" width="17.6640625" customWidth="1"/>
    <col min="21" max="21" width="13.83203125" customWidth="1"/>
    <col min="22" max="22" width="15.83203125" customWidth="1"/>
    <col min="23" max="23" width="15.6640625" customWidth="1"/>
    <col min="25" max="25" width="15.6640625" customWidth="1"/>
    <col min="26" max="26" width="19.83203125" customWidth="1"/>
    <col min="34" max="34" width="15.6640625" customWidth="1"/>
    <col min="35" max="35" width="19.83203125" customWidth="1"/>
  </cols>
  <sheetData>
    <row r="1" spans="1:35" ht="22" thickBot="1">
      <c r="A1" s="27" t="s">
        <v>20</v>
      </c>
      <c r="B1" s="5" t="s">
        <v>21</v>
      </c>
      <c r="Q1">
        <f>(SQRT(1/2)*4+0)/5</f>
        <v>0.56568542494923801</v>
      </c>
    </row>
    <row r="2" spans="1:35" ht="22" thickBot="1">
      <c r="A2" s="27" t="s">
        <v>22</v>
      </c>
      <c r="B2" s="5">
        <v>10</v>
      </c>
      <c r="E2" s="28" t="s">
        <v>24</v>
      </c>
      <c r="F2" s="9">
        <v>0.49999984916502932</v>
      </c>
      <c r="G2" s="9">
        <v>5.4999922741860674</v>
      </c>
      <c r="H2" s="9">
        <v>5.499999481622293</v>
      </c>
      <c r="I2" s="9">
        <v>0.49999884548872381</v>
      </c>
      <c r="J2" s="9">
        <v>10.49999410129837</v>
      </c>
      <c r="K2" s="9">
        <v>10.499987232357029</v>
      </c>
      <c r="L2" s="9">
        <v>5.4999907147249401</v>
      </c>
      <c r="M2" s="9">
        <v>0.5</v>
      </c>
      <c r="N2" s="9">
        <v>6.1646846947282734</v>
      </c>
      <c r="O2" s="9">
        <v>10.49998630944571</v>
      </c>
      <c r="Q2" s="34" t="s">
        <v>38</v>
      </c>
      <c r="R2" s="117">
        <f>SUM(R10:R59)/B3+B4*SUM(S10:S59)/B3</f>
        <v>1.7200030942013296</v>
      </c>
      <c r="S2">
        <v>1.6117535234850369</v>
      </c>
    </row>
    <row r="3" spans="1:35" ht="21">
      <c r="A3" s="27" t="s">
        <v>43</v>
      </c>
      <c r="B3" s="42">
        <f>SUM(E10:E59)</f>
        <v>50000</v>
      </c>
      <c r="E3" s="28" t="s">
        <v>25</v>
      </c>
      <c r="F3" s="9">
        <v>0.50000075295014734</v>
      </c>
      <c r="G3" s="9">
        <v>0.5</v>
      </c>
      <c r="H3" s="9">
        <v>5.4999918928040961</v>
      </c>
      <c r="I3" s="9">
        <v>5.4999931709864907</v>
      </c>
      <c r="J3" s="9">
        <v>0.49999938183605869</v>
      </c>
      <c r="K3" s="9">
        <v>5.4999930962430472</v>
      </c>
      <c r="L3" s="9">
        <v>10.499991702740301</v>
      </c>
      <c r="M3" s="9">
        <v>10.499996546176135</v>
      </c>
      <c r="N3" s="9">
        <v>23.146591775568677</v>
      </c>
      <c r="O3" s="9">
        <v>10.49999998276347</v>
      </c>
      <c r="Q3" s="80" t="s">
        <v>39</v>
      </c>
      <c r="R3" s="85">
        <v>1.3</v>
      </c>
    </row>
    <row r="4" spans="1:35" ht="21">
      <c r="A4" s="46" t="s">
        <v>44</v>
      </c>
      <c r="B4" s="47">
        <v>0</v>
      </c>
      <c r="Q4" s="81" t="s">
        <v>82</v>
      </c>
      <c r="R4" s="82"/>
      <c r="S4" s="84">
        <v>24.5</v>
      </c>
    </row>
    <row r="5" spans="1:35">
      <c r="F5">
        <v>1</v>
      </c>
      <c r="G5">
        <v>2</v>
      </c>
      <c r="H5">
        <v>3</v>
      </c>
      <c r="I5">
        <v>4</v>
      </c>
      <c r="J5">
        <v>5</v>
      </c>
      <c r="K5">
        <v>6</v>
      </c>
      <c r="L5">
        <v>7</v>
      </c>
      <c r="M5">
        <v>8</v>
      </c>
      <c r="N5">
        <v>9</v>
      </c>
      <c r="O5">
        <v>10</v>
      </c>
    </row>
    <row r="6" spans="1:35" ht="24"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  <c r="M6">
        <v>8</v>
      </c>
      <c r="N6">
        <v>9</v>
      </c>
      <c r="O6">
        <v>10</v>
      </c>
      <c r="Q6" s="39" t="s">
        <v>71</v>
      </c>
      <c r="R6" s="40"/>
      <c r="S6" s="40"/>
      <c r="T6" s="40"/>
      <c r="U6" s="40"/>
      <c r="V6" s="40"/>
      <c r="W6" s="38"/>
      <c r="X6" s="38"/>
      <c r="Y6" s="38"/>
      <c r="Z6" s="38"/>
    </row>
    <row r="8" spans="1:35">
      <c r="B8" s="23" t="s">
        <v>26</v>
      </c>
      <c r="C8" s="23" t="s">
        <v>138</v>
      </c>
      <c r="D8" s="22"/>
    </row>
    <row r="9" spans="1:35" ht="66">
      <c r="B9" s="29" t="s">
        <v>0</v>
      </c>
      <c r="C9" s="29" t="s">
        <v>4</v>
      </c>
      <c r="D9" s="29" t="s">
        <v>3</v>
      </c>
      <c r="E9" s="29" t="s">
        <v>23</v>
      </c>
      <c r="F9" s="29" t="s">
        <v>45</v>
      </c>
      <c r="G9" s="29" t="s">
        <v>46</v>
      </c>
      <c r="H9" s="29" t="s">
        <v>47</v>
      </c>
      <c r="I9" s="29" t="s">
        <v>48</v>
      </c>
      <c r="J9" s="29" t="s">
        <v>49</v>
      </c>
      <c r="K9" s="29" t="s">
        <v>50</v>
      </c>
      <c r="L9" s="29" t="s">
        <v>51</v>
      </c>
      <c r="M9" s="29" t="s">
        <v>52</v>
      </c>
      <c r="N9" s="29" t="s">
        <v>53</v>
      </c>
      <c r="O9" s="29" t="s">
        <v>54</v>
      </c>
      <c r="P9" s="29" t="s">
        <v>29</v>
      </c>
      <c r="Q9" s="29" t="s">
        <v>30</v>
      </c>
      <c r="R9" s="29" t="s">
        <v>27</v>
      </c>
      <c r="S9" s="29" t="s">
        <v>28</v>
      </c>
      <c r="T9" s="29" t="s">
        <v>55</v>
      </c>
      <c r="U9" s="29" t="s">
        <v>57</v>
      </c>
      <c r="V9" s="29" t="s">
        <v>69</v>
      </c>
      <c r="W9" s="29" t="s">
        <v>64</v>
      </c>
    </row>
    <row r="10" spans="1:35" ht="21">
      <c r="B10" s="24">
        <v>1</v>
      </c>
      <c r="C10" s="100">
        <v>0</v>
      </c>
      <c r="D10" s="100">
        <v>0</v>
      </c>
      <c r="E10" s="79">
        <v>1000</v>
      </c>
      <c r="F10" s="8">
        <f>ABS($C10-F$2)+ABS($D10-F$3)</f>
        <v>1.0000006021151766</v>
      </c>
      <c r="G10" s="8">
        <f t="shared" ref="G10:O25" si="0">ABS($C10-G$2)+ABS($D10-G$3)</f>
        <v>5.9999922741860674</v>
      </c>
      <c r="H10" s="8">
        <f t="shared" si="0"/>
        <v>10.99999137442639</v>
      </c>
      <c r="I10" s="8">
        <f t="shared" si="0"/>
        <v>5.9999920164752147</v>
      </c>
      <c r="J10" s="8">
        <f t="shared" si="0"/>
        <v>10.999993483134428</v>
      </c>
      <c r="K10" s="8">
        <f t="shared" si="0"/>
        <v>15.999980328600076</v>
      </c>
      <c r="L10" s="8">
        <f t="shared" si="0"/>
        <v>15.99998241746524</v>
      </c>
      <c r="M10" s="8">
        <f t="shared" si="0"/>
        <v>10.999996546176135</v>
      </c>
      <c r="N10" s="8">
        <f t="shared" si="0"/>
        <v>29.311276470296949</v>
      </c>
      <c r="O10" s="8">
        <f t="shared" si="0"/>
        <v>20.999986292209179</v>
      </c>
      <c r="P10" s="8">
        <f>MIN(F10:O10)</f>
        <v>1.0000006021151766</v>
      </c>
      <c r="Q10" s="8">
        <f>SMALL(F10:O10,2)</f>
        <v>5.9999920164752147</v>
      </c>
      <c r="R10" s="8">
        <f>E10*P10</f>
        <v>1000.0006021151767</v>
      </c>
      <c r="S10" s="8">
        <f>E10*Q10</f>
        <v>5999.9920164752148</v>
      </c>
      <c r="T10" s="49">
        <f>MATCH(P10,F10:O10,0)</f>
        <v>1</v>
      </c>
      <c r="U10" s="49">
        <f>MATCH(Q10,F10:O10,0)</f>
        <v>4</v>
      </c>
      <c r="V10" s="8">
        <f>MAX(F10:O10)</f>
        <v>29.311276470296949</v>
      </c>
      <c r="W10" s="13">
        <f>MATCH(V10,F10:O10,0)</f>
        <v>9</v>
      </c>
      <c r="AG10" s="30" t="s">
        <v>9</v>
      </c>
      <c r="AH10" s="31" t="s">
        <v>1</v>
      </c>
      <c r="AI10" s="31" t="s">
        <v>2</v>
      </c>
    </row>
    <row r="11" spans="1:35" ht="19">
      <c r="B11" s="24">
        <v>2</v>
      </c>
      <c r="C11" s="100">
        <v>1</v>
      </c>
      <c r="D11" s="100">
        <v>0</v>
      </c>
      <c r="E11" s="79">
        <v>1000</v>
      </c>
      <c r="F11" s="8">
        <f t="shared" ref="F11:O42" si="1">ABS($C11-F$2)+ABS($D11-F$3)</f>
        <v>1.0000009037851181</v>
      </c>
      <c r="G11" s="8">
        <f t="shared" si="0"/>
        <v>4.9999922741860674</v>
      </c>
      <c r="H11" s="8">
        <f t="shared" si="0"/>
        <v>9.99999137442639</v>
      </c>
      <c r="I11" s="8">
        <f t="shared" si="0"/>
        <v>5.9999943254977666</v>
      </c>
      <c r="J11" s="8">
        <f t="shared" si="0"/>
        <v>9.9999934831344284</v>
      </c>
      <c r="K11" s="8">
        <f t="shared" si="0"/>
        <v>14.999980328600076</v>
      </c>
      <c r="L11" s="8">
        <f t="shared" si="0"/>
        <v>14.99998241746524</v>
      </c>
      <c r="M11" s="8">
        <f t="shared" si="0"/>
        <v>10.999996546176135</v>
      </c>
      <c r="N11" s="8">
        <f t="shared" si="0"/>
        <v>28.311276470296949</v>
      </c>
      <c r="O11" s="8">
        <f t="shared" si="0"/>
        <v>19.999986292209179</v>
      </c>
      <c r="P11" s="8">
        <f t="shared" ref="P11:P59" si="2">MIN(F11:O11)</f>
        <v>1.0000009037851181</v>
      </c>
      <c r="Q11" s="8">
        <f t="shared" ref="Q11:Q59" si="3">SMALL(F11:O11,2)</f>
        <v>4.9999922741860674</v>
      </c>
      <c r="R11" s="8">
        <f t="shared" ref="R11:R59" si="4">E11*P11</f>
        <v>1000.0009037851181</v>
      </c>
      <c r="S11" s="8">
        <f t="shared" ref="S11:S59" si="5">E11*Q11</f>
        <v>4999.9922741860673</v>
      </c>
      <c r="T11" s="49">
        <f t="shared" ref="T11:T59" si="6">MATCH(P11,F11:O11,0)</f>
        <v>1</v>
      </c>
      <c r="U11" s="49">
        <f t="shared" ref="U11:U59" si="7">MATCH(Q11,F11:O11,0)</f>
        <v>2</v>
      </c>
      <c r="V11" s="8">
        <f t="shared" ref="V11:V59" si="8">MAX(F11:O11)</f>
        <v>28.311276470296949</v>
      </c>
      <c r="W11" s="13">
        <f t="shared" ref="W11:W59" si="9">MATCH(V11,F11:O11,0)</f>
        <v>9</v>
      </c>
      <c r="AG11" s="30" t="s">
        <v>10</v>
      </c>
      <c r="AH11" s="32">
        <f>F2</f>
        <v>0.49999984916502932</v>
      </c>
      <c r="AI11" s="32">
        <f>F3</f>
        <v>0.50000075295014734</v>
      </c>
    </row>
    <row r="12" spans="1:35" ht="19">
      <c r="B12" s="24">
        <v>3</v>
      </c>
      <c r="C12" s="100">
        <v>1</v>
      </c>
      <c r="D12" s="100">
        <v>1</v>
      </c>
      <c r="E12" s="79">
        <v>1000</v>
      </c>
      <c r="F12" s="8">
        <f t="shared" si="1"/>
        <v>0.99999939788482339</v>
      </c>
      <c r="G12" s="8">
        <f t="shared" si="0"/>
        <v>4.9999922741860674</v>
      </c>
      <c r="H12" s="8">
        <f t="shared" si="0"/>
        <v>8.99999137442639</v>
      </c>
      <c r="I12" s="8">
        <f t="shared" si="0"/>
        <v>4.9999943254977666</v>
      </c>
      <c r="J12" s="8">
        <f t="shared" si="0"/>
        <v>9.9999947194623111</v>
      </c>
      <c r="K12" s="8">
        <f t="shared" si="0"/>
        <v>13.999980328600076</v>
      </c>
      <c r="L12" s="8">
        <f t="shared" si="0"/>
        <v>13.99998241746524</v>
      </c>
      <c r="M12" s="8">
        <f t="shared" si="0"/>
        <v>9.9999965461761349</v>
      </c>
      <c r="N12" s="8">
        <f t="shared" si="0"/>
        <v>27.311276470296949</v>
      </c>
      <c r="O12" s="8">
        <f t="shared" si="0"/>
        <v>18.999986292209179</v>
      </c>
      <c r="P12" s="8">
        <f t="shared" si="2"/>
        <v>0.99999939788482339</v>
      </c>
      <c r="Q12" s="8">
        <f t="shared" si="3"/>
        <v>4.9999922741860674</v>
      </c>
      <c r="R12" s="8">
        <f t="shared" si="4"/>
        <v>999.99939788482334</v>
      </c>
      <c r="S12" s="8">
        <f t="shared" si="5"/>
        <v>4999.9922741860673</v>
      </c>
      <c r="T12" s="49">
        <f t="shared" si="6"/>
        <v>1</v>
      </c>
      <c r="U12" s="49">
        <f t="shared" si="7"/>
        <v>2</v>
      </c>
      <c r="V12" s="8">
        <f t="shared" si="8"/>
        <v>27.311276470296949</v>
      </c>
      <c r="W12" s="13">
        <f t="shared" si="9"/>
        <v>9</v>
      </c>
      <c r="AG12" s="30" t="s">
        <v>11</v>
      </c>
      <c r="AH12" s="32">
        <f>G2</f>
        <v>5.4999922741860674</v>
      </c>
      <c r="AI12" s="32">
        <f>G3</f>
        <v>0.5</v>
      </c>
    </row>
    <row r="13" spans="1:35" ht="19">
      <c r="B13" s="24">
        <v>4</v>
      </c>
      <c r="C13" s="100">
        <v>0</v>
      </c>
      <c r="D13" s="100">
        <v>1</v>
      </c>
      <c r="E13" s="79">
        <v>1000</v>
      </c>
      <c r="F13" s="8">
        <f t="shared" si="1"/>
        <v>0.99999909621488192</v>
      </c>
      <c r="G13" s="8">
        <f t="shared" si="0"/>
        <v>5.9999922741860674</v>
      </c>
      <c r="H13" s="8">
        <f t="shared" si="0"/>
        <v>9.99999137442639</v>
      </c>
      <c r="I13" s="8">
        <f t="shared" si="0"/>
        <v>4.9999920164752147</v>
      </c>
      <c r="J13" s="8">
        <f t="shared" si="0"/>
        <v>10.999994719462311</v>
      </c>
      <c r="K13" s="8">
        <f t="shared" si="0"/>
        <v>14.999980328600076</v>
      </c>
      <c r="L13" s="8">
        <f t="shared" si="0"/>
        <v>14.99998241746524</v>
      </c>
      <c r="M13" s="8">
        <f t="shared" si="0"/>
        <v>9.9999965461761349</v>
      </c>
      <c r="N13" s="8">
        <f t="shared" si="0"/>
        <v>28.311276470296949</v>
      </c>
      <c r="O13" s="8">
        <f t="shared" si="0"/>
        <v>19.999986292209179</v>
      </c>
      <c r="P13" s="8">
        <f t="shared" si="2"/>
        <v>0.99999909621488192</v>
      </c>
      <c r="Q13" s="8">
        <f t="shared" si="3"/>
        <v>4.9999920164752147</v>
      </c>
      <c r="R13" s="8">
        <f t="shared" si="4"/>
        <v>999.99909621488189</v>
      </c>
      <c r="S13" s="8">
        <f t="shared" si="5"/>
        <v>4999.9920164752148</v>
      </c>
      <c r="T13" s="49">
        <f t="shared" si="6"/>
        <v>1</v>
      </c>
      <c r="U13" s="49">
        <f t="shared" si="7"/>
        <v>4</v>
      </c>
      <c r="V13" s="8">
        <f t="shared" si="8"/>
        <v>28.311276470296949</v>
      </c>
      <c r="W13" s="13">
        <f t="shared" si="9"/>
        <v>9</v>
      </c>
      <c r="AG13" s="30" t="s">
        <v>12</v>
      </c>
      <c r="AH13" s="32">
        <f>H2</f>
        <v>5.499999481622293</v>
      </c>
      <c r="AI13" s="32">
        <f>H3</f>
        <v>5.4999918928040961</v>
      </c>
    </row>
    <row r="14" spans="1:35" ht="19">
      <c r="B14" s="24">
        <v>5</v>
      </c>
      <c r="C14" s="100">
        <v>0.5</v>
      </c>
      <c r="D14" s="100">
        <v>0.5</v>
      </c>
      <c r="E14" s="79">
        <v>1000</v>
      </c>
      <c r="F14" s="8">
        <f t="shared" si="1"/>
        <v>9.0378511802269301E-7</v>
      </c>
      <c r="G14" s="8">
        <f t="shared" si="0"/>
        <v>4.9999922741860674</v>
      </c>
      <c r="H14" s="8">
        <f t="shared" si="0"/>
        <v>9.99999137442639</v>
      </c>
      <c r="I14" s="8">
        <f t="shared" si="0"/>
        <v>4.9999943254977666</v>
      </c>
      <c r="J14" s="8">
        <f t="shared" si="0"/>
        <v>9.9999947194623111</v>
      </c>
      <c r="K14" s="8">
        <f t="shared" si="0"/>
        <v>14.999980328600076</v>
      </c>
      <c r="L14" s="8">
        <f t="shared" si="0"/>
        <v>14.99998241746524</v>
      </c>
      <c r="M14" s="8">
        <f t="shared" si="0"/>
        <v>9.9999965461761349</v>
      </c>
      <c r="N14" s="8">
        <f t="shared" si="0"/>
        <v>28.311276470296949</v>
      </c>
      <c r="O14" s="8">
        <f t="shared" si="0"/>
        <v>19.999986292209179</v>
      </c>
      <c r="P14" s="8">
        <f t="shared" si="2"/>
        <v>9.0378511802269301E-7</v>
      </c>
      <c r="Q14" s="8">
        <f t="shared" si="3"/>
        <v>4.9999922741860674</v>
      </c>
      <c r="R14" s="8">
        <f t="shared" si="4"/>
        <v>9.0378511802269301E-4</v>
      </c>
      <c r="S14" s="8">
        <f t="shared" si="5"/>
        <v>4999.9922741860673</v>
      </c>
      <c r="T14" s="49">
        <f t="shared" si="6"/>
        <v>1</v>
      </c>
      <c r="U14" s="49">
        <f t="shared" si="7"/>
        <v>2</v>
      </c>
      <c r="V14" s="8">
        <f t="shared" si="8"/>
        <v>28.311276470296949</v>
      </c>
      <c r="W14" s="13">
        <f t="shared" si="9"/>
        <v>9</v>
      </c>
      <c r="AG14" s="30" t="s">
        <v>31</v>
      </c>
      <c r="AH14" s="32">
        <f>I2</f>
        <v>0.49999884548872381</v>
      </c>
      <c r="AI14" s="32">
        <f>I3</f>
        <v>5.4999931709864907</v>
      </c>
    </row>
    <row r="15" spans="1:35" ht="19">
      <c r="B15" s="24">
        <v>6</v>
      </c>
      <c r="C15" s="101">
        <f>C10+5</f>
        <v>5</v>
      </c>
      <c r="D15" s="101">
        <f>D10</f>
        <v>0</v>
      </c>
      <c r="E15" s="79">
        <v>1000</v>
      </c>
      <c r="F15" s="8">
        <f t="shared" si="1"/>
        <v>5.0000009037851179</v>
      </c>
      <c r="G15" s="8">
        <f t="shared" si="0"/>
        <v>0.9999922741860674</v>
      </c>
      <c r="H15" s="8">
        <f t="shared" si="0"/>
        <v>5.9999913744263891</v>
      </c>
      <c r="I15" s="8">
        <f t="shared" si="0"/>
        <v>9.9999943254977666</v>
      </c>
      <c r="J15" s="8">
        <f t="shared" si="0"/>
        <v>5.9999934831344284</v>
      </c>
      <c r="K15" s="8">
        <f t="shared" si="0"/>
        <v>10.999980328600076</v>
      </c>
      <c r="L15" s="8">
        <f t="shared" si="0"/>
        <v>10.99998241746524</v>
      </c>
      <c r="M15" s="8">
        <f t="shared" si="0"/>
        <v>14.999996546176135</v>
      </c>
      <c r="N15" s="8">
        <f t="shared" si="0"/>
        <v>24.311276470296949</v>
      </c>
      <c r="O15" s="8">
        <f t="shared" si="0"/>
        <v>15.999986292209179</v>
      </c>
      <c r="P15" s="8">
        <f t="shared" si="2"/>
        <v>0.9999922741860674</v>
      </c>
      <c r="Q15" s="8">
        <f t="shared" si="3"/>
        <v>5.0000009037851179</v>
      </c>
      <c r="R15" s="8">
        <f t="shared" si="4"/>
        <v>999.99227418606745</v>
      </c>
      <c r="S15" s="8">
        <f t="shared" si="5"/>
        <v>5000.0009037851178</v>
      </c>
      <c r="T15" s="49">
        <f t="shared" si="6"/>
        <v>2</v>
      </c>
      <c r="U15" s="49">
        <f t="shared" si="7"/>
        <v>1</v>
      </c>
      <c r="V15" s="8">
        <f t="shared" si="8"/>
        <v>24.311276470296949</v>
      </c>
      <c r="W15" s="13">
        <f t="shared" si="9"/>
        <v>9</v>
      </c>
      <c r="AG15" s="30" t="s">
        <v>32</v>
      </c>
      <c r="AH15" s="32">
        <f>J2</f>
        <v>10.49999410129837</v>
      </c>
      <c r="AI15" s="32">
        <f>J3</f>
        <v>0.49999938183605869</v>
      </c>
    </row>
    <row r="16" spans="1:35" ht="19">
      <c r="B16" s="24">
        <v>7</v>
      </c>
      <c r="C16" s="101">
        <f t="shared" ref="C16:C24" si="10">C11+5</f>
        <v>6</v>
      </c>
      <c r="D16" s="101">
        <f t="shared" ref="D16:D24" si="11">D11</f>
        <v>0</v>
      </c>
      <c r="E16" s="79">
        <v>1000</v>
      </c>
      <c r="F16" s="8">
        <f t="shared" si="1"/>
        <v>6.0000009037851179</v>
      </c>
      <c r="G16" s="8">
        <f t="shared" si="0"/>
        <v>1.0000077258139326</v>
      </c>
      <c r="H16" s="8">
        <f t="shared" si="0"/>
        <v>5.999992411181803</v>
      </c>
      <c r="I16" s="8">
        <f t="shared" si="0"/>
        <v>10.999994325497767</v>
      </c>
      <c r="J16" s="8">
        <f t="shared" si="0"/>
        <v>4.9999934831344284</v>
      </c>
      <c r="K16" s="8">
        <f t="shared" si="0"/>
        <v>9.9999803286000759</v>
      </c>
      <c r="L16" s="8">
        <f t="shared" si="0"/>
        <v>11.000000988015362</v>
      </c>
      <c r="M16" s="8">
        <f t="shared" si="0"/>
        <v>15.999996546176135</v>
      </c>
      <c r="N16" s="8">
        <f t="shared" si="0"/>
        <v>23.311276470296949</v>
      </c>
      <c r="O16" s="8">
        <f t="shared" si="0"/>
        <v>14.999986292209179</v>
      </c>
      <c r="P16" s="8">
        <f t="shared" si="2"/>
        <v>1.0000077258139326</v>
      </c>
      <c r="Q16" s="8">
        <f t="shared" si="3"/>
        <v>4.9999934831344284</v>
      </c>
      <c r="R16" s="8">
        <f t="shared" si="4"/>
        <v>1000.0077258139326</v>
      </c>
      <c r="S16" s="8">
        <f t="shared" si="5"/>
        <v>4999.9934831344281</v>
      </c>
      <c r="T16" s="49">
        <f t="shared" si="6"/>
        <v>2</v>
      </c>
      <c r="U16" s="49">
        <f t="shared" si="7"/>
        <v>5</v>
      </c>
      <c r="V16" s="8">
        <f t="shared" si="8"/>
        <v>23.311276470296949</v>
      </c>
      <c r="W16" s="13">
        <f t="shared" si="9"/>
        <v>9</v>
      </c>
      <c r="AG16" s="30" t="s">
        <v>33</v>
      </c>
      <c r="AH16" s="32">
        <f>K2</f>
        <v>10.499987232357029</v>
      </c>
      <c r="AI16" s="32">
        <f>K3</f>
        <v>5.4999930962430472</v>
      </c>
    </row>
    <row r="17" spans="1:35" ht="19">
      <c r="B17" s="24">
        <v>8</v>
      </c>
      <c r="C17" s="101">
        <f t="shared" si="10"/>
        <v>6</v>
      </c>
      <c r="D17" s="101">
        <f t="shared" si="11"/>
        <v>1</v>
      </c>
      <c r="E17" s="79">
        <v>1000</v>
      </c>
      <c r="F17" s="8">
        <f t="shared" si="1"/>
        <v>5.9999993978848227</v>
      </c>
      <c r="G17" s="8">
        <f t="shared" si="0"/>
        <v>1.0000077258139326</v>
      </c>
      <c r="H17" s="8">
        <f t="shared" si="0"/>
        <v>4.999992411181803</v>
      </c>
      <c r="I17" s="8">
        <f t="shared" si="0"/>
        <v>9.9999943254977666</v>
      </c>
      <c r="J17" s="8">
        <f t="shared" si="0"/>
        <v>4.9999947194623111</v>
      </c>
      <c r="K17" s="8">
        <f t="shared" si="0"/>
        <v>8.9999803286000759</v>
      </c>
      <c r="L17" s="8">
        <f t="shared" si="0"/>
        <v>10.000000988015362</v>
      </c>
      <c r="M17" s="8">
        <f t="shared" si="0"/>
        <v>14.999996546176135</v>
      </c>
      <c r="N17" s="8">
        <f t="shared" si="0"/>
        <v>22.311276470296949</v>
      </c>
      <c r="O17" s="8">
        <f t="shared" si="0"/>
        <v>13.999986292209179</v>
      </c>
      <c r="P17" s="8">
        <f t="shared" si="2"/>
        <v>1.0000077258139326</v>
      </c>
      <c r="Q17" s="8">
        <f t="shared" si="3"/>
        <v>4.999992411181803</v>
      </c>
      <c r="R17" s="8">
        <f t="shared" si="4"/>
        <v>1000.0077258139326</v>
      </c>
      <c r="S17" s="8">
        <f t="shared" si="5"/>
        <v>4999.9924111818027</v>
      </c>
      <c r="T17" s="49">
        <f t="shared" si="6"/>
        <v>2</v>
      </c>
      <c r="U17" s="49">
        <f t="shared" si="7"/>
        <v>3</v>
      </c>
      <c r="V17" s="8">
        <f t="shared" si="8"/>
        <v>22.311276470296949</v>
      </c>
      <c r="W17" s="13">
        <f t="shared" si="9"/>
        <v>9</v>
      </c>
      <c r="AG17" s="30" t="s">
        <v>34</v>
      </c>
      <c r="AH17" s="32">
        <f>L2</f>
        <v>5.4999907147249401</v>
      </c>
      <c r="AI17" s="32">
        <f>L3</f>
        <v>10.499991702740301</v>
      </c>
    </row>
    <row r="18" spans="1:35" ht="19">
      <c r="B18" s="24">
        <v>9</v>
      </c>
      <c r="C18" s="101">
        <f t="shared" si="10"/>
        <v>5</v>
      </c>
      <c r="D18" s="101">
        <f t="shared" si="11"/>
        <v>1</v>
      </c>
      <c r="E18" s="79">
        <v>1000</v>
      </c>
      <c r="F18" s="8">
        <f t="shared" si="1"/>
        <v>4.9999993978848227</v>
      </c>
      <c r="G18" s="8">
        <f t="shared" si="0"/>
        <v>0.9999922741860674</v>
      </c>
      <c r="H18" s="8">
        <f t="shared" si="0"/>
        <v>4.9999913744263891</v>
      </c>
      <c r="I18" s="8">
        <f t="shared" si="0"/>
        <v>8.9999943254977666</v>
      </c>
      <c r="J18" s="8">
        <f t="shared" si="0"/>
        <v>5.9999947194623111</v>
      </c>
      <c r="K18" s="8">
        <f t="shared" si="0"/>
        <v>9.9999803286000759</v>
      </c>
      <c r="L18" s="8">
        <f t="shared" si="0"/>
        <v>9.9999824174652403</v>
      </c>
      <c r="M18" s="8">
        <f t="shared" si="0"/>
        <v>13.999996546176135</v>
      </c>
      <c r="N18" s="8">
        <f t="shared" si="0"/>
        <v>23.311276470296949</v>
      </c>
      <c r="O18" s="8">
        <f t="shared" si="0"/>
        <v>14.999986292209179</v>
      </c>
      <c r="P18" s="8">
        <f t="shared" si="2"/>
        <v>0.9999922741860674</v>
      </c>
      <c r="Q18" s="8">
        <f t="shared" si="3"/>
        <v>4.9999913744263891</v>
      </c>
      <c r="R18" s="8">
        <f t="shared" si="4"/>
        <v>999.99227418606745</v>
      </c>
      <c r="S18" s="8">
        <f t="shared" si="5"/>
        <v>4999.9913744263895</v>
      </c>
      <c r="T18" s="49">
        <f t="shared" si="6"/>
        <v>2</v>
      </c>
      <c r="U18" s="49">
        <f t="shared" si="7"/>
        <v>3</v>
      </c>
      <c r="V18" s="8">
        <f t="shared" si="8"/>
        <v>23.311276470296949</v>
      </c>
      <c r="W18" s="13">
        <f t="shared" si="9"/>
        <v>9</v>
      </c>
      <c r="AG18" s="30" t="s">
        <v>35</v>
      </c>
      <c r="AH18" s="32">
        <f>M2</f>
        <v>0.5</v>
      </c>
      <c r="AI18" s="32">
        <f>M3</f>
        <v>10.499996546176135</v>
      </c>
    </row>
    <row r="19" spans="1:35" ht="19">
      <c r="B19" s="24">
        <v>10</v>
      </c>
      <c r="C19" s="101">
        <f t="shared" si="10"/>
        <v>5.5</v>
      </c>
      <c r="D19" s="101">
        <f t="shared" si="11"/>
        <v>0.5</v>
      </c>
      <c r="E19" s="79">
        <v>1000</v>
      </c>
      <c r="F19" s="8">
        <f t="shared" si="1"/>
        <v>5.0000009037851179</v>
      </c>
      <c r="G19" s="8">
        <f t="shared" si="0"/>
        <v>7.7258139326019659E-6</v>
      </c>
      <c r="H19" s="8">
        <f t="shared" si="0"/>
        <v>4.999992411181803</v>
      </c>
      <c r="I19" s="8">
        <f t="shared" si="0"/>
        <v>9.9999943254977666</v>
      </c>
      <c r="J19" s="8">
        <f t="shared" si="0"/>
        <v>4.9999947194623111</v>
      </c>
      <c r="K19" s="8">
        <f t="shared" si="0"/>
        <v>9.9999803286000759</v>
      </c>
      <c r="L19" s="8">
        <f t="shared" si="0"/>
        <v>10.000000988015362</v>
      </c>
      <c r="M19" s="8">
        <f t="shared" si="0"/>
        <v>14.999996546176135</v>
      </c>
      <c r="N19" s="8">
        <f t="shared" si="0"/>
        <v>23.311276470296949</v>
      </c>
      <c r="O19" s="8">
        <f t="shared" si="0"/>
        <v>14.999986292209179</v>
      </c>
      <c r="P19" s="8">
        <f t="shared" si="2"/>
        <v>7.7258139326019659E-6</v>
      </c>
      <c r="Q19" s="8">
        <f t="shared" si="3"/>
        <v>4.999992411181803</v>
      </c>
      <c r="R19" s="8">
        <f t="shared" si="4"/>
        <v>7.7258139326019659E-3</v>
      </c>
      <c r="S19" s="8">
        <f t="shared" si="5"/>
        <v>4999.9924111818027</v>
      </c>
      <c r="T19" s="49">
        <f t="shared" si="6"/>
        <v>2</v>
      </c>
      <c r="U19" s="49">
        <f t="shared" si="7"/>
        <v>3</v>
      </c>
      <c r="V19" s="8">
        <f t="shared" si="8"/>
        <v>23.311276470296949</v>
      </c>
      <c r="W19" s="13">
        <f t="shared" si="9"/>
        <v>9</v>
      </c>
      <c r="AG19" s="30" t="s">
        <v>36</v>
      </c>
      <c r="AH19" s="32">
        <f>N2</f>
        <v>6.1646846947282734</v>
      </c>
      <c r="AI19" s="32">
        <f>N3</f>
        <v>23.146591775568677</v>
      </c>
    </row>
    <row r="20" spans="1:35" ht="19">
      <c r="B20" s="24">
        <v>11</v>
      </c>
      <c r="C20" s="14">
        <f>C15+5</f>
        <v>10</v>
      </c>
      <c r="D20" s="14">
        <f>D15</f>
        <v>0</v>
      </c>
      <c r="E20" s="79">
        <v>1000</v>
      </c>
      <c r="F20" s="8">
        <f t="shared" si="1"/>
        <v>10.000000903785118</v>
      </c>
      <c r="G20" s="8">
        <f t="shared" si="0"/>
        <v>5.0000077258139326</v>
      </c>
      <c r="H20" s="8">
        <f t="shared" si="0"/>
        <v>9.9999924111818039</v>
      </c>
      <c r="I20" s="8">
        <f t="shared" si="0"/>
        <v>14.999994325497767</v>
      </c>
      <c r="J20" s="8">
        <f t="shared" si="0"/>
        <v>0.99999348313442837</v>
      </c>
      <c r="K20" s="8">
        <f t="shared" si="0"/>
        <v>5.9999803286000759</v>
      </c>
      <c r="L20" s="8">
        <f t="shared" si="0"/>
        <v>15.000000988015362</v>
      </c>
      <c r="M20" s="8">
        <f t="shared" si="0"/>
        <v>19.999996546176135</v>
      </c>
      <c r="N20" s="8">
        <f t="shared" si="0"/>
        <v>26.981907080840404</v>
      </c>
      <c r="O20" s="8">
        <f t="shared" si="0"/>
        <v>10.999986292209179</v>
      </c>
      <c r="P20" s="8">
        <f t="shared" si="2"/>
        <v>0.99999348313442837</v>
      </c>
      <c r="Q20" s="8">
        <f t="shared" si="3"/>
        <v>5.0000077258139326</v>
      </c>
      <c r="R20" s="8">
        <f t="shared" si="4"/>
        <v>999.9934831344284</v>
      </c>
      <c r="S20" s="8">
        <f t="shared" si="5"/>
        <v>5000.0077258139327</v>
      </c>
      <c r="T20" s="49">
        <f t="shared" si="6"/>
        <v>5</v>
      </c>
      <c r="U20" s="49">
        <f t="shared" si="7"/>
        <v>2</v>
      </c>
      <c r="V20" s="8">
        <f t="shared" si="8"/>
        <v>26.981907080840404</v>
      </c>
      <c r="W20" s="13">
        <f t="shared" si="9"/>
        <v>9</v>
      </c>
      <c r="AG20" s="30" t="s">
        <v>37</v>
      </c>
      <c r="AH20" s="32">
        <f>O2</f>
        <v>10.49998630944571</v>
      </c>
      <c r="AI20" s="32">
        <f>O3</f>
        <v>10.49999998276347</v>
      </c>
    </row>
    <row r="21" spans="1:35" ht="19">
      <c r="B21" s="24">
        <v>12</v>
      </c>
      <c r="C21" s="14">
        <f t="shared" si="10"/>
        <v>11</v>
      </c>
      <c r="D21" s="14">
        <f t="shared" si="11"/>
        <v>0</v>
      </c>
      <c r="E21" s="79">
        <v>1000</v>
      </c>
      <c r="F21" s="8">
        <f t="shared" si="1"/>
        <v>11.000000903785118</v>
      </c>
      <c r="G21" s="8">
        <f t="shared" si="0"/>
        <v>6.0000077258139326</v>
      </c>
      <c r="H21" s="8">
        <f t="shared" si="0"/>
        <v>10.999992411181804</v>
      </c>
      <c r="I21" s="8">
        <f t="shared" si="0"/>
        <v>15.999994325497767</v>
      </c>
      <c r="J21" s="8">
        <f t="shared" si="0"/>
        <v>1.0000052805376889</v>
      </c>
      <c r="K21" s="8">
        <f t="shared" si="0"/>
        <v>6.0000058638860185</v>
      </c>
      <c r="L21" s="8">
        <f t="shared" si="0"/>
        <v>16.000000988015362</v>
      </c>
      <c r="M21" s="8">
        <f t="shared" si="0"/>
        <v>20.999996546176135</v>
      </c>
      <c r="N21" s="8">
        <f t="shared" si="0"/>
        <v>27.981907080840404</v>
      </c>
      <c r="O21" s="8">
        <f t="shared" si="0"/>
        <v>11.00001367331776</v>
      </c>
      <c r="P21" s="8">
        <f t="shared" si="2"/>
        <v>1.0000052805376889</v>
      </c>
      <c r="Q21" s="8">
        <f t="shared" si="3"/>
        <v>6.0000058638860185</v>
      </c>
      <c r="R21" s="8">
        <f t="shared" si="4"/>
        <v>1000.0052805376889</v>
      </c>
      <c r="S21" s="8">
        <f t="shared" si="5"/>
        <v>6000.0058638860182</v>
      </c>
      <c r="T21" s="49">
        <f t="shared" si="6"/>
        <v>5</v>
      </c>
      <c r="U21" s="49">
        <f t="shared" si="7"/>
        <v>6</v>
      </c>
      <c r="V21" s="8">
        <f t="shared" si="8"/>
        <v>27.981907080840404</v>
      </c>
      <c r="W21" s="13">
        <f t="shared" si="9"/>
        <v>9</v>
      </c>
    </row>
    <row r="22" spans="1:35" ht="19">
      <c r="B22" s="24">
        <v>13</v>
      </c>
      <c r="C22" s="14">
        <f t="shared" si="10"/>
        <v>11</v>
      </c>
      <c r="D22" s="14">
        <f t="shared" si="11"/>
        <v>1</v>
      </c>
      <c r="E22" s="79">
        <v>1000</v>
      </c>
      <c r="F22" s="8">
        <f t="shared" si="1"/>
        <v>10.999999397884825</v>
      </c>
      <c r="G22" s="8">
        <f t="shared" si="0"/>
        <v>6.0000077258139326</v>
      </c>
      <c r="H22" s="8">
        <f t="shared" si="0"/>
        <v>9.9999924111818039</v>
      </c>
      <c r="I22" s="8">
        <f t="shared" si="0"/>
        <v>14.999994325497767</v>
      </c>
      <c r="J22" s="8">
        <f t="shared" si="0"/>
        <v>1.0000065168655716</v>
      </c>
      <c r="K22" s="8">
        <f t="shared" si="0"/>
        <v>5.0000058638860185</v>
      </c>
      <c r="L22" s="8">
        <f t="shared" si="0"/>
        <v>15.000000988015362</v>
      </c>
      <c r="M22" s="8">
        <f t="shared" si="0"/>
        <v>19.999996546176135</v>
      </c>
      <c r="N22" s="8">
        <f t="shared" si="0"/>
        <v>26.981907080840404</v>
      </c>
      <c r="O22" s="8">
        <f t="shared" si="0"/>
        <v>10.00001367331776</v>
      </c>
      <c r="P22" s="8">
        <f t="shared" si="2"/>
        <v>1.0000065168655716</v>
      </c>
      <c r="Q22" s="8">
        <f t="shared" si="3"/>
        <v>5.0000058638860185</v>
      </c>
      <c r="R22" s="8">
        <f t="shared" si="4"/>
        <v>1000.0065168655716</v>
      </c>
      <c r="S22" s="8">
        <f t="shared" si="5"/>
        <v>5000.0058638860182</v>
      </c>
      <c r="T22" s="49">
        <f t="shared" si="6"/>
        <v>5</v>
      </c>
      <c r="U22" s="49">
        <f t="shared" si="7"/>
        <v>6</v>
      </c>
      <c r="V22" s="8">
        <f t="shared" si="8"/>
        <v>26.981907080840404</v>
      </c>
      <c r="W22" s="13">
        <f t="shared" si="9"/>
        <v>9</v>
      </c>
    </row>
    <row r="23" spans="1:35" ht="19">
      <c r="B23" s="24">
        <v>14</v>
      </c>
      <c r="C23" s="14">
        <f t="shared" si="10"/>
        <v>10</v>
      </c>
      <c r="D23" s="14">
        <f t="shared" si="11"/>
        <v>1</v>
      </c>
      <c r="E23" s="79">
        <v>1000</v>
      </c>
      <c r="F23" s="8">
        <f t="shared" si="1"/>
        <v>9.9999993978848245</v>
      </c>
      <c r="G23" s="8">
        <f t="shared" si="0"/>
        <v>5.0000077258139326</v>
      </c>
      <c r="H23" s="8">
        <f t="shared" si="0"/>
        <v>8.9999924111818039</v>
      </c>
      <c r="I23" s="8">
        <f t="shared" si="0"/>
        <v>13.999994325497767</v>
      </c>
      <c r="J23" s="8">
        <f t="shared" si="0"/>
        <v>0.99999471946231111</v>
      </c>
      <c r="K23" s="8">
        <f t="shared" si="0"/>
        <v>4.9999803286000759</v>
      </c>
      <c r="L23" s="8">
        <f t="shared" si="0"/>
        <v>14.000000988015362</v>
      </c>
      <c r="M23" s="8">
        <f t="shared" si="0"/>
        <v>18.999996546176135</v>
      </c>
      <c r="N23" s="8">
        <f t="shared" si="0"/>
        <v>25.981907080840404</v>
      </c>
      <c r="O23" s="8">
        <f t="shared" si="0"/>
        <v>9.9999862922091793</v>
      </c>
      <c r="P23" s="8">
        <f t="shared" si="2"/>
        <v>0.99999471946231111</v>
      </c>
      <c r="Q23" s="8">
        <f t="shared" si="3"/>
        <v>4.9999803286000759</v>
      </c>
      <c r="R23" s="8">
        <f t="shared" si="4"/>
        <v>999.99471946231108</v>
      </c>
      <c r="S23" s="8">
        <f t="shared" si="5"/>
        <v>4999.9803286000761</v>
      </c>
      <c r="T23" s="49">
        <f t="shared" si="6"/>
        <v>5</v>
      </c>
      <c r="U23" s="49">
        <f t="shared" si="7"/>
        <v>6</v>
      </c>
      <c r="V23" s="8">
        <f t="shared" si="8"/>
        <v>25.981907080840404</v>
      </c>
      <c r="W23" s="13">
        <f t="shared" si="9"/>
        <v>9</v>
      </c>
    </row>
    <row r="24" spans="1:35" ht="19">
      <c r="B24" s="24">
        <v>15</v>
      </c>
      <c r="C24" s="14">
        <f t="shared" si="10"/>
        <v>10.5</v>
      </c>
      <c r="D24" s="14">
        <f t="shared" si="11"/>
        <v>0.5</v>
      </c>
      <c r="E24" s="79">
        <v>1000</v>
      </c>
      <c r="F24" s="8">
        <f t="shared" si="1"/>
        <v>10.000000903785118</v>
      </c>
      <c r="G24" s="8">
        <f t="shared" si="0"/>
        <v>5.0000077258139326</v>
      </c>
      <c r="H24" s="8">
        <f t="shared" si="0"/>
        <v>9.9999924111818039</v>
      </c>
      <c r="I24" s="8">
        <f t="shared" si="0"/>
        <v>14.999994325497767</v>
      </c>
      <c r="J24" s="8">
        <f t="shared" si="0"/>
        <v>6.516865571570829E-6</v>
      </c>
      <c r="K24" s="8">
        <f t="shared" si="0"/>
        <v>5.0000058638860185</v>
      </c>
      <c r="L24" s="8">
        <f t="shared" si="0"/>
        <v>15.000000988015362</v>
      </c>
      <c r="M24" s="8">
        <f t="shared" si="0"/>
        <v>19.999996546176135</v>
      </c>
      <c r="N24" s="8">
        <f t="shared" si="0"/>
        <v>26.981907080840404</v>
      </c>
      <c r="O24" s="8">
        <f t="shared" si="0"/>
        <v>10.00001367331776</v>
      </c>
      <c r="P24" s="8">
        <f t="shared" si="2"/>
        <v>6.516865571570829E-6</v>
      </c>
      <c r="Q24" s="8">
        <f t="shared" si="3"/>
        <v>5.0000058638860185</v>
      </c>
      <c r="R24" s="8">
        <f t="shared" si="4"/>
        <v>6.516865571570829E-3</v>
      </c>
      <c r="S24" s="8">
        <f t="shared" si="5"/>
        <v>5000.0058638860182</v>
      </c>
      <c r="T24" s="49">
        <f t="shared" si="6"/>
        <v>5</v>
      </c>
      <c r="U24" s="49">
        <f t="shared" si="7"/>
        <v>6</v>
      </c>
      <c r="V24" s="8">
        <f t="shared" si="8"/>
        <v>26.981907080840404</v>
      </c>
      <c r="W24" s="13">
        <f t="shared" si="9"/>
        <v>9</v>
      </c>
    </row>
    <row r="25" spans="1:35" ht="19">
      <c r="B25" s="24">
        <v>16</v>
      </c>
      <c r="C25" s="102">
        <f>C10</f>
        <v>0</v>
      </c>
      <c r="D25" s="102">
        <f>D10+5</f>
        <v>5</v>
      </c>
      <c r="E25" s="79">
        <v>1000</v>
      </c>
      <c r="F25" s="8">
        <f t="shared" si="1"/>
        <v>4.9999990962148821</v>
      </c>
      <c r="G25" s="8">
        <f t="shared" si="0"/>
        <v>9.9999922741860665</v>
      </c>
      <c r="H25" s="8">
        <f t="shared" si="0"/>
        <v>5.9999913744263891</v>
      </c>
      <c r="I25" s="8">
        <f t="shared" si="0"/>
        <v>0.99999201647521452</v>
      </c>
      <c r="J25" s="8">
        <f t="shared" si="0"/>
        <v>14.999994719462311</v>
      </c>
      <c r="K25" s="8">
        <f t="shared" si="0"/>
        <v>10.999980328600076</v>
      </c>
      <c r="L25" s="8">
        <f t="shared" si="0"/>
        <v>10.99998241746524</v>
      </c>
      <c r="M25" s="8">
        <f t="shared" si="0"/>
        <v>5.9999965461761349</v>
      </c>
      <c r="N25" s="8">
        <f t="shared" si="0"/>
        <v>24.311276470296949</v>
      </c>
      <c r="O25" s="8">
        <f t="shared" si="0"/>
        <v>15.999986292209179</v>
      </c>
      <c r="P25" s="8">
        <f t="shared" si="2"/>
        <v>0.99999201647521452</v>
      </c>
      <c r="Q25" s="8">
        <f t="shared" si="3"/>
        <v>4.9999990962148821</v>
      </c>
      <c r="R25" s="8">
        <f t="shared" si="4"/>
        <v>999.99201647521454</v>
      </c>
      <c r="S25" s="8">
        <f t="shared" si="5"/>
        <v>4999.9990962148822</v>
      </c>
      <c r="T25" s="49">
        <f t="shared" si="6"/>
        <v>4</v>
      </c>
      <c r="U25" s="49">
        <f t="shared" si="7"/>
        <v>1</v>
      </c>
      <c r="V25" s="8">
        <f t="shared" si="8"/>
        <v>24.311276470296949</v>
      </c>
      <c r="W25" s="13">
        <f t="shared" si="9"/>
        <v>9</v>
      </c>
    </row>
    <row r="26" spans="1:35" ht="19">
      <c r="B26" s="24">
        <v>17</v>
      </c>
      <c r="C26" s="102">
        <f>C11</f>
        <v>1</v>
      </c>
      <c r="D26" s="102">
        <f>D11+5</f>
        <v>5</v>
      </c>
      <c r="E26" s="79">
        <v>1000</v>
      </c>
      <c r="F26" s="8">
        <f t="shared" si="1"/>
        <v>4.9999993978848227</v>
      </c>
      <c r="G26" s="8">
        <f t="shared" si="1"/>
        <v>8.9999922741860665</v>
      </c>
      <c r="H26" s="8">
        <f t="shared" si="1"/>
        <v>4.9999913744263891</v>
      </c>
      <c r="I26" s="8">
        <f t="shared" si="1"/>
        <v>0.99999432549776679</v>
      </c>
      <c r="J26" s="8">
        <f t="shared" si="1"/>
        <v>13.999994719462311</v>
      </c>
      <c r="K26" s="8">
        <f t="shared" si="1"/>
        <v>9.9999803286000759</v>
      </c>
      <c r="L26" s="8">
        <f t="shared" si="1"/>
        <v>9.9999824174652403</v>
      </c>
      <c r="M26" s="8">
        <f t="shared" si="1"/>
        <v>5.9999965461761349</v>
      </c>
      <c r="N26" s="8">
        <f t="shared" si="1"/>
        <v>23.311276470296949</v>
      </c>
      <c r="O26" s="8">
        <f t="shared" si="1"/>
        <v>14.999986292209179</v>
      </c>
      <c r="P26" s="8">
        <f t="shared" si="2"/>
        <v>0.99999432549776679</v>
      </c>
      <c r="Q26" s="8">
        <f t="shared" si="3"/>
        <v>4.9999913744263891</v>
      </c>
      <c r="R26" s="8">
        <f t="shared" si="4"/>
        <v>999.99432549776679</v>
      </c>
      <c r="S26" s="8">
        <f t="shared" si="5"/>
        <v>4999.9913744263895</v>
      </c>
      <c r="T26" s="49">
        <f t="shared" si="6"/>
        <v>4</v>
      </c>
      <c r="U26" s="49">
        <f t="shared" si="7"/>
        <v>3</v>
      </c>
      <c r="V26" s="8">
        <f t="shared" si="8"/>
        <v>23.311276470296949</v>
      </c>
      <c r="W26" s="13">
        <f t="shared" si="9"/>
        <v>9</v>
      </c>
    </row>
    <row r="27" spans="1:35" ht="19">
      <c r="B27" s="24">
        <v>18</v>
      </c>
      <c r="C27" s="102">
        <f>C12</f>
        <v>1</v>
      </c>
      <c r="D27" s="102">
        <f>D12+5</f>
        <v>6</v>
      </c>
      <c r="E27" s="79">
        <v>1000</v>
      </c>
      <c r="F27" s="8">
        <f t="shared" si="1"/>
        <v>5.9999993978848227</v>
      </c>
      <c r="G27" s="8">
        <f t="shared" si="1"/>
        <v>9.9999922741860665</v>
      </c>
      <c r="H27" s="8">
        <f t="shared" si="1"/>
        <v>5.000007588818197</v>
      </c>
      <c r="I27" s="8">
        <f t="shared" si="1"/>
        <v>1.0000079835247855</v>
      </c>
      <c r="J27" s="8">
        <f t="shared" si="1"/>
        <v>14.999994719462311</v>
      </c>
      <c r="K27" s="8">
        <f t="shared" si="1"/>
        <v>9.9999941361139815</v>
      </c>
      <c r="L27" s="8">
        <f t="shared" si="1"/>
        <v>8.9999824174652403</v>
      </c>
      <c r="M27" s="8">
        <f t="shared" si="1"/>
        <v>4.9999965461761349</v>
      </c>
      <c r="N27" s="8">
        <f t="shared" si="1"/>
        <v>22.311276470296949</v>
      </c>
      <c r="O27" s="8">
        <f t="shared" si="1"/>
        <v>13.999986292209179</v>
      </c>
      <c r="P27" s="8">
        <f t="shared" si="2"/>
        <v>1.0000079835247855</v>
      </c>
      <c r="Q27" s="8">
        <f t="shared" si="3"/>
        <v>4.9999965461761349</v>
      </c>
      <c r="R27" s="8">
        <f t="shared" si="4"/>
        <v>1000.0079835247855</v>
      </c>
      <c r="S27" s="8">
        <f t="shared" si="5"/>
        <v>4999.9965461761349</v>
      </c>
      <c r="T27" s="49">
        <f t="shared" si="6"/>
        <v>4</v>
      </c>
      <c r="U27" s="49">
        <f t="shared" si="7"/>
        <v>8</v>
      </c>
      <c r="V27" s="8">
        <f t="shared" si="8"/>
        <v>22.311276470296949</v>
      </c>
      <c r="W27" s="13">
        <f t="shared" si="9"/>
        <v>9</v>
      </c>
    </row>
    <row r="28" spans="1:35" ht="19">
      <c r="B28" s="24">
        <v>19</v>
      </c>
      <c r="C28" s="102">
        <f>C13</f>
        <v>0</v>
      </c>
      <c r="D28" s="102">
        <f>D13+5</f>
        <v>6</v>
      </c>
      <c r="E28" s="79">
        <v>1000</v>
      </c>
      <c r="F28" s="8">
        <f t="shared" si="1"/>
        <v>5.9999990962148821</v>
      </c>
      <c r="G28" s="8">
        <f t="shared" si="1"/>
        <v>10.999992274186067</v>
      </c>
      <c r="H28" s="8">
        <f t="shared" si="1"/>
        <v>6.000007588818197</v>
      </c>
      <c r="I28" s="8">
        <f t="shared" si="1"/>
        <v>1.0000056745022332</v>
      </c>
      <c r="J28" s="8">
        <f t="shared" si="1"/>
        <v>15.999994719462311</v>
      </c>
      <c r="K28" s="8">
        <f t="shared" si="1"/>
        <v>10.999994136113981</v>
      </c>
      <c r="L28" s="8">
        <f t="shared" si="1"/>
        <v>9.9999824174652403</v>
      </c>
      <c r="M28" s="8">
        <f t="shared" si="1"/>
        <v>4.9999965461761349</v>
      </c>
      <c r="N28" s="8">
        <f t="shared" si="1"/>
        <v>23.311276470296949</v>
      </c>
      <c r="O28" s="8">
        <f t="shared" si="1"/>
        <v>14.999986292209179</v>
      </c>
      <c r="P28" s="8">
        <f t="shared" si="2"/>
        <v>1.0000056745022332</v>
      </c>
      <c r="Q28" s="8">
        <f t="shared" si="3"/>
        <v>4.9999965461761349</v>
      </c>
      <c r="R28" s="8">
        <f t="shared" si="4"/>
        <v>1000.0056745022332</v>
      </c>
      <c r="S28" s="8">
        <f t="shared" si="5"/>
        <v>4999.9965461761349</v>
      </c>
      <c r="T28" s="49">
        <f t="shared" si="6"/>
        <v>4</v>
      </c>
      <c r="U28" s="49">
        <f t="shared" si="7"/>
        <v>8</v>
      </c>
      <c r="V28" s="8">
        <f t="shared" si="8"/>
        <v>23.311276470296949</v>
      </c>
      <c r="W28" s="13">
        <f t="shared" si="9"/>
        <v>9</v>
      </c>
    </row>
    <row r="29" spans="1:35" ht="19">
      <c r="B29" s="24">
        <v>20</v>
      </c>
      <c r="C29" s="102">
        <f>C14</f>
        <v>0.5</v>
      </c>
      <c r="D29" s="102">
        <f>D14+5</f>
        <v>5.5</v>
      </c>
      <c r="E29" s="79">
        <v>1000</v>
      </c>
      <c r="F29" s="8">
        <f t="shared" si="1"/>
        <v>4.9999993978848227</v>
      </c>
      <c r="G29" s="8">
        <f t="shared" si="1"/>
        <v>9.9999922741860665</v>
      </c>
      <c r="H29" s="8">
        <f t="shared" si="1"/>
        <v>5.000007588818197</v>
      </c>
      <c r="I29" s="8">
        <f t="shared" si="1"/>
        <v>7.9835247855375435E-6</v>
      </c>
      <c r="J29" s="8">
        <f t="shared" si="1"/>
        <v>14.999994719462311</v>
      </c>
      <c r="K29" s="8">
        <f t="shared" si="1"/>
        <v>9.9999941361139815</v>
      </c>
      <c r="L29" s="8">
        <f t="shared" si="1"/>
        <v>9.9999824174652403</v>
      </c>
      <c r="M29" s="8">
        <f t="shared" si="1"/>
        <v>4.9999965461761349</v>
      </c>
      <c r="N29" s="8">
        <f t="shared" si="1"/>
        <v>23.311276470296949</v>
      </c>
      <c r="O29" s="8">
        <f t="shared" si="1"/>
        <v>14.999986292209179</v>
      </c>
      <c r="P29" s="8">
        <f t="shared" si="2"/>
        <v>7.9835247855375435E-6</v>
      </c>
      <c r="Q29" s="8">
        <f t="shared" si="3"/>
        <v>4.9999965461761349</v>
      </c>
      <c r="R29" s="8">
        <f t="shared" si="4"/>
        <v>7.9835247855375435E-3</v>
      </c>
      <c r="S29" s="8">
        <f t="shared" si="5"/>
        <v>4999.9965461761349</v>
      </c>
      <c r="T29" s="49">
        <f t="shared" si="6"/>
        <v>4</v>
      </c>
      <c r="U29" s="49">
        <f t="shared" si="7"/>
        <v>8</v>
      </c>
      <c r="V29" s="8">
        <f t="shared" si="8"/>
        <v>23.311276470296949</v>
      </c>
      <c r="W29" s="13">
        <f t="shared" si="9"/>
        <v>9</v>
      </c>
    </row>
    <row r="30" spans="1:35" ht="19">
      <c r="A30" t="s">
        <v>1</v>
      </c>
      <c r="B30" s="24">
        <v>21</v>
      </c>
      <c r="C30" s="103">
        <f t="shared" ref="C30:C54" si="12">C15</f>
        <v>5</v>
      </c>
      <c r="D30" s="103">
        <f t="shared" ref="D30:D54" si="13">D15+5</f>
        <v>5</v>
      </c>
      <c r="E30" s="79">
        <v>1000</v>
      </c>
      <c r="F30" s="8">
        <f t="shared" si="1"/>
        <v>8.9999993978848227</v>
      </c>
      <c r="G30" s="8">
        <f t="shared" si="1"/>
        <v>4.9999922741860674</v>
      </c>
      <c r="H30" s="8">
        <f t="shared" si="1"/>
        <v>0.99999137442638908</v>
      </c>
      <c r="I30" s="8">
        <f t="shared" si="1"/>
        <v>4.9999943254977666</v>
      </c>
      <c r="J30" s="8">
        <f t="shared" si="1"/>
        <v>9.9999947194623111</v>
      </c>
      <c r="K30" s="8">
        <f t="shared" si="1"/>
        <v>5.9999803286000759</v>
      </c>
      <c r="L30" s="8">
        <f t="shared" si="1"/>
        <v>5.9999824174652412</v>
      </c>
      <c r="M30" s="8">
        <f t="shared" si="1"/>
        <v>9.9999965461761349</v>
      </c>
      <c r="N30" s="8">
        <f t="shared" si="1"/>
        <v>19.311276470296949</v>
      </c>
      <c r="O30" s="8">
        <f t="shared" si="1"/>
        <v>10.999986292209179</v>
      </c>
      <c r="P30" s="8">
        <f t="shared" si="2"/>
        <v>0.99999137442638908</v>
      </c>
      <c r="Q30" s="8">
        <f t="shared" si="3"/>
        <v>4.9999922741860674</v>
      </c>
      <c r="R30" s="8">
        <f t="shared" si="4"/>
        <v>999.99137442638903</v>
      </c>
      <c r="S30" s="8">
        <f t="shared" si="5"/>
        <v>4999.9922741860673</v>
      </c>
      <c r="T30" s="49">
        <f t="shared" si="6"/>
        <v>3</v>
      </c>
      <c r="U30" s="49">
        <f t="shared" si="7"/>
        <v>2</v>
      </c>
      <c r="V30" s="8">
        <f t="shared" si="8"/>
        <v>19.311276470296949</v>
      </c>
      <c r="W30" s="13">
        <f t="shared" si="9"/>
        <v>9</v>
      </c>
    </row>
    <row r="31" spans="1:35" ht="19">
      <c r="B31" s="24">
        <v>22</v>
      </c>
      <c r="C31" s="103">
        <f t="shared" si="12"/>
        <v>6</v>
      </c>
      <c r="D31" s="103">
        <f t="shared" si="13"/>
        <v>5</v>
      </c>
      <c r="E31" s="79">
        <v>1000</v>
      </c>
      <c r="F31" s="8">
        <f t="shared" si="1"/>
        <v>9.9999993978848227</v>
      </c>
      <c r="G31" s="8">
        <f t="shared" si="1"/>
        <v>5.0000077258139326</v>
      </c>
      <c r="H31" s="8">
        <f t="shared" si="1"/>
        <v>0.99999241118180304</v>
      </c>
      <c r="I31" s="8">
        <f t="shared" si="1"/>
        <v>5.9999943254977666</v>
      </c>
      <c r="J31" s="8">
        <f t="shared" si="1"/>
        <v>8.9999947194623111</v>
      </c>
      <c r="K31" s="8">
        <f t="shared" si="1"/>
        <v>4.9999803286000759</v>
      </c>
      <c r="L31" s="8">
        <f t="shared" si="1"/>
        <v>6.0000009880153611</v>
      </c>
      <c r="M31" s="8">
        <f t="shared" si="1"/>
        <v>10.999996546176135</v>
      </c>
      <c r="N31" s="8">
        <f t="shared" si="1"/>
        <v>18.311276470296949</v>
      </c>
      <c r="O31" s="8">
        <f t="shared" si="1"/>
        <v>9.9999862922091793</v>
      </c>
      <c r="P31" s="8">
        <f t="shared" si="2"/>
        <v>0.99999241118180304</v>
      </c>
      <c r="Q31" s="8">
        <f t="shared" si="3"/>
        <v>4.9999803286000759</v>
      </c>
      <c r="R31" s="8">
        <f t="shared" si="4"/>
        <v>999.99241118180305</v>
      </c>
      <c r="S31" s="8">
        <f t="shared" si="5"/>
        <v>4999.9803286000761</v>
      </c>
      <c r="T31" s="49">
        <f t="shared" si="6"/>
        <v>3</v>
      </c>
      <c r="U31" s="49">
        <f t="shared" si="7"/>
        <v>6</v>
      </c>
      <c r="V31" s="8">
        <f t="shared" si="8"/>
        <v>18.311276470296949</v>
      </c>
      <c r="W31" s="13">
        <f t="shared" si="9"/>
        <v>9</v>
      </c>
    </row>
    <row r="32" spans="1:35" ht="19">
      <c r="B32" s="24">
        <v>23</v>
      </c>
      <c r="C32" s="103">
        <f t="shared" si="12"/>
        <v>6</v>
      </c>
      <c r="D32" s="103">
        <f t="shared" si="13"/>
        <v>6</v>
      </c>
      <c r="E32" s="79">
        <v>1000</v>
      </c>
      <c r="F32" s="8">
        <f t="shared" si="1"/>
        <v>10.999999397884823</v>
      </c>
      <c r="G32" s="8">
        <f t="shared" si="1"/>
        <v>6.0000077258139326</v>
      </c>
      <c r="H32" s="8">
        <f t="shared" si="1"/>
        <v>1.0000086255736109</v>
      </c>
      <c r="I32" s="8">
        <f t="shared" si="1"/>
        <v>6.0000079835247853</v>
      </c>
      <c r="J32" s="8">
        <f t="shared" si="1"/>
        <v>9.9999947194623111</v>
      </c>
      <c r="K32" s="8">
        <f t="shared" si="1"/>
        <v>4.9999941361139815</v>
      </c>
      <c r="L32" s="8">
        <f t="shared" si="1"/>
        <v>5.0000009880153611</v>
      </c>
      <c r="M32" s="8">
        <f t="shared" si="1"/>
        <v>9.9999965461761349</v>
      </c>
      <c r="N32" s="8">
        <f t="shared" si="1"/>
        <v>17.311276470296949</v>
      </c>
      <c r="O32" s="8">
        <f t="shared" si="1"/>
        <v>8.9999862922091793</v>
      </c>
      <c r="P32" s="8">
        <f t="shared" si="2"/>
        <v>1.0000086255736109</v>
      </c>
      <c r="Q32" s="8">
        <f t="shared" si="3"/>
        <v>4.9999941361139815</v>
      </c>
      <c r="R32" s="8">
        <f t="shared" si="4"/>
        <v>1000.008625573611</v>
      </c>
      <c r="S32" s="8">
        <f t="shared" si="5"/>
        <v>4999.9941361139818</v>
      </c>
      <c r="T32" s="49">
        <f t="shared" si="6"/>
        <v>3</v>
      </c>
      <c r="U32" s="49">
        <f t="shared" si="7"/>
        <v>6</v>
      </c>
      <c r="V32" s="8">
        <f t="shared" si="8"/>
        <v>17.311276470296949</v>
      </c>
      <c r="W32" s="13">
        <f t="shared" si="9"/>
        <v>9</v>
      </c>
    </row>
    <row r="33" spans="1:23" ht="19">
      <c r="A33" t="s">
        <v>136</v>
      </c>
      <c r="B33" s="24">
        <v>24</v>
      </c>
      <c r="C33" s="103">
        <f t="shared" si="12"/>
        <v>5</v>
      </c>
      <c r="D33" s="103">
        <f t="shared" si="13"/>
        <v>6</v>
      </c>
      <c r="E33" s="79">
        <v>1000</v>
      </c>
      <c r="F33" s="8">
        <f t="shared" si="1"/>
        <v>9.9999993978848227</v>
      </c>
      <c r="G33" s="8">
        <f t="shared" si="1"/>
        <v>5.9999922741860674</v>
      </c>
      <c r="H33" s="8">
        <f t="shared" si="1"/>
        <v>1.000007588818197</v>
      </c>
      <c r="I33" s="8">
        <f t="shared" si="1"/>
        <v>5.0000079835247853</v>
      </c>
      <c r="J33" s="8">
        <f t="shared" si="1"/>
        <v>10.999994719462311</v>
      </c>
      <c r="K33" s="8">
        <f t="shared" si="1"/>
        <v>5.9999941361139815</v>
      </c>
      <c r="L33" s="8">
        <f t="shared" si="1"/>
        <v>4.9999824174652412</v>
      </c>
      <c r="M33" s="8">
        <f t="shared" si="1"/>
        <v>8.9999965461761349</v>
      </c>
      <c r="N33" s="8">
        <f t="shared" si="1"/>
        <v>18.311276470296949</v>
      </c>
      <c r="O33" s="8">
        <f t="shared" si="1"/>
        <v>9.9999862922091793</v>
      </c>
      <c r="P33" s="8">
        <f t="shared" si="2"/>
        <v>1.000007588818197</v>
      </c>
      <c r="Q33" s="8">
        <f t="shared" si="3"/>
        <v>4.9999824174652412</v>
      </c>
      <c r="R33" s="8">
        <f t="shared" si="4"/>
        <v>1000.007588818197</v>
      </c>
      <c r="S33" s="8">
        <f t="shared" si="5"/>
        <v>4999.9824174652413</v>
      </c>
      <c r="T33" s="49">
        <f t="shared" si="6"/>
        <v>3</v>
      </c>
      <c r="U33" s="49">
        <f t="shared" si="7"/>
        <v>7</v>
      </c>
      <c r="V33" s="8">
        <f t="shared" si="8"/>
        <v>18.311276470296949</v>
      </c>
      <c r="W33" s="13">
        <f t="shared" si="9"/>
        <v>9</v>
      </c>
    </row>
    <row r="34" spans="1:23" ht="19">
      <c r="A34" t="s">
        <v>1</v>
      </c>
      <c r="B34" s="24">
        <v>25</v>
      </c>
      <c r="C34" s="103">
        <f t="shared" si="12"/>
        <v>5.5</v>
      </c>
      <c r="D34" s="103">
        <f t="shared" si="13"/>
        <v>5.5</v>
      </c>
      <c r="E34" s="79">
        <v>1000</v>
      </c>
      <c r="F34" s="8">
        <f t="shared" si="1"/>
        <v>9.9999993978848227</v>
      </c>
      <c r="G34" s="8">
        <f t="shared" si="1"/>
        <v>5.0000077258139326</v>
      </c>
      <c r="H34" s="8">
        <f t="shared" si="1"/>
        <v>8.6255736109208669E-6</v>
      </c>
      <c r="I34" s="8">
        <f t="shared" si="1"/>
        <v>5.0000079835247853</v>
      </c>
      <c r="J34" s="8">
        <f t="shared" si="1"/>
        <v>9.9999947194623111</v>
      </c>
      <c r="K34" s="8">
        <f t="shared" si="1"/>
        <v>4.9999941361139815</v>
      </c>
      <c r="L34" s="8">
        <f t="shared" si="1"/>
        <v>5.0000009880153611</v>
      </c>
      <c r="M34" s="8">
        <f t="shared" si="1"/>
        <v>9.9999965461761349</v>
      </c>
      <c r="N34" s="8">
        <f t="shared" si="1"/>
        <v>18.311276470296949</v>
      </c>
      <c r="O34" s="8">
        <f t="shared" si="1"/>
        <v>9.9999862922091793</v>
      </c>
      <c r="P34" s="8">
        <f t="shared" si="2"/>
        <v>8.6255736109208669E-6</v>
      </c>
      <c r="Q34" s="8">
        <f t="shared" si="3"/>
        <v>4.9999941361139815</v>
      </c>
      <c r="R34" s="8">
        <f t="shared" si="4"/>
        <v>8.6255736109208669E-3</v>
      </c>
      <c r="S34" s="8">
        <f t="shared" si="5"/>
        <v>4999.9941361139818</v>
      </c>
      <c r="T34" s="49">
        <f t="shared" si="6"/>
        <v>3</v>
      </c>
      <c r="U34" s="49">
        <f t="shared" si="7"/>
        <v>6</v>
      </c>
      <c r="V34" s="8">
        <f t="shared" si="8"/>
        <v>18.311276470296949</v>
      </c>
      <c r="W34" s="13">
        <f t="shared" si="9"/>
        <v>9</v>
      </c>
    </row>
    <row r="35" spans="1:23" ht="19">
      <c r="B35" s="24">
        <v>26</v>
      </c>
      <c r="C35" s="104">
        <f t="shared" si="12"/>
        <v>10</v>
      </c>
      <c r="D35" s="104">
        <f t="shared" si="13"/>
        <v>5</v>
      </c>
      <c r="E35" s="79">
        <v>1000</v>
      </c>
      <c r="F35" s="8">
        <f t="shared" si="1"/>
        <v>13.999999397884825</v>
      </c>
      <c r="G35" s="8">
        <f t="shared" si="1"/>
        <v>9.0000077258139335</v>
      </c>
      <c r="H35" s="8">
        <f t="shared" si="1"/>
        <v>4.999992411181803</v>
      </c>
      <c r="I35" s="8">
        <f t="shared" si="1"/>
        <v>9.9999943254977666</v>
      </c>
      <c r="J35" s="8">
        <f t="shared" si="1"/>
        <v>4.9999947194623111</v>
      </c>
      <c r="K35" s="8">
        <f t="shared" si="1"/>
        <v>0.99998032860007591</v>
      </c>
      <c r="L35" s="8">
        <f t="shared" si="1"/>
        <v>10.000000988015362</v>
      </c>
      <c r="M35" s="8">
        <f t="shared" si="1"/>
        <v>14.999996546176135</v>
      </c>
      <c r="N35" s="8">
        <f t="shared" si="1"/>
        <v>21.981907080840404</v>
      </c>
      <c r="O35" s="8">
        <f t="shared" si="1"/>
        <v>5.9999862922091793</v>
      </c>
      <c r="P35" s="8">
        <f t="shared" si="2"/>
        <v>0.99998032860007591</v>
      </c>
      <c r="Q35" s="8">
        <f t="shared" si="3"/>
        <v>4.999992411181803</v>
      </c>
      <c r="R35" s="8">
        <f t="shared" si="4"/>
        <v>999.98032860007595</v>
      </c>
      <c r="S35" s="8">
        <f t="shared" si="5"/>
        <v>4999.9924111818027</v>
      </c>
      <c r="T35" s="49">
        <f t="shared" si="6"/>
        <v>6</v>
      </c>
      <c r="U35" s="49">
        <f t="shared" si="7"/>
        <v>3</v>
      </c>
      <c r="V35" s="8">
        <f t="shared" si="8"/>
        <v>21.981907080840404</v>
      </c>
      <c r="W35" s="13">
        <f t="shared" si="9"/>
        <v>9</v>
      </c>
    </row>
    <row r="36" spans="1:23" ht="19">
      <c r="B36" s="24">
        <v>27</v>
      </c>
      <c r="C36" s="104">
        <f t="shared" si="12"/>
        <v>11</v>
      </c>
      <c r="D36" s="104">
        <f t="shared" si="13"/>
        <v>5</v>
      </c>
      <c r="E36" s="79">
        <v>1000</v>
      </c>
      <c r="F36" s="8">
        <f t="shared" si="1"/>
        <v>14.999999397884825</v>
      </c>
      <c r="G36" s="8">
        <f t="shared" si="1"/>
        <v>10.000007725813933</v>
      </c>
      <c r="H36" s="8">
        <f t="shared" si="1"/>
        <v>5.999992411181803</v>
      </c>
      <c r="I36" s="8">
        <f t="shared" si="1"/>
        <v>10.999994325497767</v>
      </c>
      <c r="J36" s="8">
        <f t="shared" si="1"/>
        <v>5.0000065168655716</v>
      </c>
      <c r="K36" s="8">
        <f t="shared" si="1"/>
        <v>1.0000058638860185</v>
      </c>
      <c r="L36" s="8">
        <f t="shared" si="1"/>
        <v>11.000000988015362</v>
      </c>
      <c r="M36" s="8">
        <f t="shared" si="1"/>
        <v>15.999996546176135</v>
      </c>
      <c r="N36" s="8">
        <f t="shared" si="1"/>
        <v>22.981907080840404</v>
      </c>
      <c r="O36" s="8">
        <f t="shared" si="1"/>
        <v>6.0000136733177598</v>
      </c>
      <c r="P36" s="8">
        <f t="shared" si="2"/>
        <v>1.0000058638860185</v>
      </c>
      <c r="Q36" s="8">
        <f t="shared" si="3"/>
        <v>5.0000065168655716</v>
      </c>
      <c r="R36" s="8">
        <f t="shared" si="4"/>
        <v>1000.0058638860186</v>
      </c>
      <c r="S36" s="8">
        <f t="shared" si="5"/>
        <v>5000.0065168655719</v>
      </c>
      <c r="T36" s="49">
        <f t="shared" si="6"/>
        <v>6</v>
      </c>
      <c r="U36" s="49">
        <f t="shared" si="7"/>
        <v>5</v>
      </c>
      <c r="V36" s="8">
        <f t="shared" si="8"/>
        <v>22.981907080840404</v>
      </c>
      <c r="W36" s="13">
        <f t="shared" si="9"/>
        <v>9</v>
      </c>
    </row>
    <row r="37" spans="1:23" ht="19">
      <c r="B37" s="24">
        <v>28</v>
      </c>
      <c r="C37" s="104">
        <f t="shared" si="12"/>
        <v>11</v>
      </c>
      <c r="D37" s="104">
        <f t="shared" si="13"/>
        <v>6</v>
      </c>
      <c r="E37" s="79">
        <v>1000</v>
      </c>
      <c r="F37" s="8">
        <f t="shared" si="1"/>
        <v>15.999999397884825</v>
      </c>
      <c r="G37" s="8">
        <f t="shared" si="1"/>
        <v>11.000007725813933</v>
      </c>
      <c r="H37" s="8">
        <f t="shared" si="1"/>
        <v>6.0000086255736109</v>
      </c>
      <c r="I37" s="8">
        <f t="shared" si="1"/>
        <v>11.000007983524785</v>
      </c>
      <c r="J37" s="8">
        <f t="shared" si="1"/>
        <v>6.0000065168655716</v>
      </c>
      <c r="K37" s="8">
        <f t="shared" si="1"/>
        <v>1.0000196713999241</v>
      </c>
      <c r="L37" s="8">
        <f t="shared" si="1"/>
        <v>10.000000988015362</v>
      </c>
      <c r="M37" s="8">
        <f t="shared" si="1"/>
        <v>14.999996546176135</v>
      </c>
      <c r="N37" s="8">
        <f t="shared" si="1"/>
        <v>21.981907080840404</v>
      </c>
      <c r="O37" s="8">
        <f t="shared" si="1"/>
        <v>5.0000136733177598</v>
      </c>
      <c r="P37" s="8">
        <f t="shared" si="2"/>
        <v>1.0000196713999241</v>
      </c>
      <c r="Q37" s="8">
        <f t="shared" si="3"/>
        <v>5.0000136733177598</v>
      </c>
      <c r="R37" s="8">
        <f t="shared" si="4"/>
        <v>1000.0196713999241</v>
      </c>
      <c r="S37" s="8">
        <f t="shared" si="5"/>
        <v>5000.0136733177596</v>
      </c>
      <c r="T37" s="49">
        <f t="shared" si="6"/>
        <v>6</v>
      </c>
      <c r="U37" s="49">
        <f t="shared" si="7"/>
        <v>10</v>
      </c>
      <c r="V37" s="8">
        <f t="shared" si="8"/>
        <v>21.981907080840404</v>
      </c>
      <c r="W37" s="13">
        <f t="shared" si="9"/>
        <v>9</v>
      </c>
    </row>
    <row r="38" spans="1:23" ht="19">
      <c r="B38" s="24">
        <v>29</v>
      </c>
      <c r="C38" s="104">
        <f t="shared" si="12"/>
        <v>10</v>
      </c>
      <c r="D38" s="104">
        <f t="shared" si="13"/>
        <v>6</v>
      </c>
      <c r="E38" s="79">
        <v>1000</v>
      </c>
      <c r="F38" s="8">
        <f t="shared" si="1"/>
        <v>14.999999397884825</v>
      </c>
      <c r="G38" s="8">
        <f t="shared" si="1"/>
        <v>10.000007725813933</v>
      </c>
      <c r="H38" s="8">
        <f t="shared" si="1"/>
        <v>5.0000086255736109</v>
      </c>
      <c r="I38" s="8">
        <f t="shared" si="1"/>
        <v>10.000007983524785</v>
      </c>
      <c r="J38" s="8">
        <f t="shared" si="1"/>
        <v>5.9999947194623111</v>
      </c>
      <c r="K38" s="8">
        <f t="shared" si="1"/>
        <v>0.99999413611398147</v>
      </c>
      <c r="L38" s="8">
        <f t="shared" si="1"/>
        <v>9.000000988015362</v>
      </c>
      <c r="M38" s="8">
        <f t="shared" si="1"/>
        <v>13.999996546176135</v>
      </c>
      <c r="N38" s="8">
        <f t="shared" si="1"/>
        <v>20.981907080840404</v>
      </c>
      <c r="O38" s="8">
        <f t="shared" si="1"/>
        <v>4.9999862922091793</v>
      </c>
      <c r="P38" s="8">
        <f t="shared" si="2"/>
        <v>0.99999413611398147</v>
      </c>
      <c r="Q38" s="8">
        <f t="shared" si="3"/>
        <v>4.9999862922091793</v>
      </c>
      <c r="R38" s="8">
        <f t="shared" si="4"/>
        <v>999.99413611398143</v>
      </c>
      <c r="S38" s="8">
        <f t="shared" si="5"/>
        <v>4999.9862922091797</v>
      </c>
      <c r="T38" s="49">
        <f t="shared" si="6"/>
        <v>6</v>
      </c>
      <c r="U38" s="49">
        <f t="shared" si="7"/>
        <v>10</v>
      </c>
      <c r="V38" s="8">
        <f t="shared" si="8"/>
        <v>20.981907080840404</v>
      </c>
      <c r="W38" s="13">
        <f t="shared" si="9"/>
        <v>9</v>
      </c>
    </row>
    <row r="39" spans="1:23" ht="19">
      <c r="A39" t="s">
        <v>1</v>
      </c>
      <c r="B39" s="24">
        <v>30</v>
      </c>
      <c r="C39" s="104">
        <f t="shared" si="12"/>
        <v>10.5</v>
      </c>
      <c r="D39" s="104">
        <f t="shared" si="13"/>
        <v>5.5</v>
      </c>
      <c r="E39" s="79">
        <v>1000</v>
      </c>
      <c r="F39" s="8">
        <f t="shared" si="1"/>
        <v>14.999999397884825</v>
      </c>
      <c r="G39" s="8">
        <f t="shared" si="1"/>
        <v>10.000007725813933</v>
      </c>
      <c r="H39" s="8">
        <f t="shared" si="1"/>
        <v>5.0000086255736109</v>
      </c>
      <c r="I39" s="8">
        <f t="shared" si="1"/>
        <v>10.000007983524785</v>
      </c>
      <c r="J39" s="8">
        <f t="shared" si="1"/>
        <v>5.0000065168655716</v>
      </c>
      <c r="K39" s="8">
        <f t="shared" si="1"/>
        <v>1.9671399924092725E-5</v>
      </c>
      <c r="L39" s="8">
        <f t="shared" si="1"/>
        <v>10.000000988015362</v>
      </c>
      <c r="M39" s="8">
        <f t="shared" si="1"/>
        <v>14.999996546176135</v>
      </c>
      <c r="N39" s="8">
        <f t="shared" si="1"/>
        <v>21.981907080840404</v>
      </c>
      <c r="O39" s="8">
        <f t="shared" si="1"/>
        <v>5.0000136733177598</v>
      </c>
      <c r="P39" s="8">
        <f t="shared" si="2"/>
        <v>1.9671399924092725E-5</v>
      </c>
      <c r="Q39" s="8">
        <f t="shared" si="3"/>
        <v>5.0000065168655716</v>
      </c>
      <c r="R39" s="8">
        <f t="shared" si="4"/>
        <v>1.9671399924092725E-2</v>
      </c>
      <c r="S39" s="8">
        <f t="shared" si="5"/>
        <v>5000.0065168655719</v>
      </c>
      <c r="T39" s="49">
        <f t="shared" si="6"/>
        <v>6</v>
      </c>
      <c r="U39" s="49">
        <f t="shared" si="7"/>
        <v>5</v>
      </c>
      <c r="V39" s="8">
        <f t="shared" si="8"/>
        <v>21.981907080840404</v>
      </c>
      <c r="W39" s="13">
        <f t="shared" si="9"/>
        <v>9</v>
      </c>
    </row>
    <row r="40" spans="1:23" ht="19">
      <c r="B40" s="24">
        <v>31</v>
      </c>
      <c r="C40" s="10">
        <f t="shared" si="12"/>
        <v>0</v>
      </c>
      <c r="D40" s="10">
        <f t="shared" si="13"/>
        <v>10</v>
      </c>
      <c r="E40" s="79">
        <v>1000</v>
      </c>
      <c r="F40" s="8">
        <f t="shared" si="1"/>
        <v>9.9999990962148821</v>
      </c>
      <c r="G40" s="8">
        <f t="shared" si="1"/>
        <v>14.999992274186067</v>
      </c>
      <c r="H40" s="8">
        <f t="shared" si="1"/>
        <v>10.000007588818196</v>
      </c>
      <c r="I40" s="8">
        <f t="shared" si="1"/>
        <v>5.0000056745022334</v>
      </c>
      <c r="J40" s="8">
        <f t="shared" si="1"/>
        <v>19.999994719462311</v>
      </c>
      <c r="K40" s="8">
        <f t="shared" si="1"/>
        <v>14.999994136113981</v>
      </c>
      <c r="L40" s="8">
        <f t="shared" si="1"/>
        <v>5.9999824174652412</v>
      </c>
      <c r="M40" s="8">
        <f t="shared" si="1"/>
        <v>0.99999654617613487</v>
      </c>
      <c r="N40" s="8">
        <f t="shared" si="1"/>
        <v>19.311276470296949</v>
      </c>
      <c r="O40" s="8">
        <f t="shared" si="1"/>
        <v>10.999986292209179</v>
      </c>
      <c r="P40" s="8">
        <f t="shared" si="2"/>
        <v>0.99999654617613487</v>
      </c>
      <c r="Q40" s="8">
        <f t="shared" si="3"/>
        <v>5.0000056745022334</v>
      </c>
      <c r="R40" s="8">
        <f t="shared" si="4"/>
        <v>999.99654617613487</v>
      </c>
      <c r="S40" s="8">
        <f t="shared" si="5"/>
        <v>5000.0056745022339</v>
      </c>
      <c r="T40" s="49">
        <f t="shared" si="6"/>
        <v>8</v>
      </c>
      <c r="U40" s="49">
        <f t="shared" si="7"/>
        <v>4</v>
      </c>
      <c r="V40" s="8">
        <f t="shared" si="8"/>
        <v>19.999994719462311</v>
      </c>
      <c r="W40" s="13">
        <f t="shared" si="9"/>
        <v>5</v>
      </c>
    </row>
    <row r="41" spans="1:23" ht="19">
      <c r="B41" s="24">
        <v>32</v>
      </c>
      <c r="C41" s="10">
        <f t="shared" si="12"/>
        <v>1</v>
      </c>
      <c r="D41" s="10">
        <f t="shared" si="13"/>
        <v>10</v>
      </c>
      <c r="E41" s="79">
        <v>1000</v>
      </c>
      <c r="F41" s="8">
        <f t="shared" si="1"/>
        <v>9.9999993978848245</v>
      </c>
      <c r="G41" s="8">
        <f t="shared" si="1"/>
        <v>13.999992274186067</v>
      </c>
      <c r="H41" s="8">
        <f t="shared" si="1"/>
        <v>9.0000075888181961</v>
      </c>
      <c r="I41" s="8">
        <f t="shared" si="1"/>
        <v>5.0000079835247853</v>
      </c>
      <c r="J41" s="8">
        <f t="shared" si="1"/>
        <v>18.999994719462311</v>
      </c>
      <c r="K41" s="8">
        <f t="shared" si="1"/>
        <v>13.999994136113981</v>
      </c>
      <c r="L41" s="8">
        <f t="shared" si="1"/>
        <v>4.9999824174652412</v>
      </c>
      <c r="M41" s="8">
        <f t="shared" si="1"/>
        <v>0.99999654617613487</v>
      </c>
      <c r="N41" s="8">
        <f t="shared" si="1"/>
        <v>18.311276470296949</v>
      </c>
      <c r="O41" s="8">
        <f t="shared" si="1"/>
        <v>9.9999862922091793</v>
      </c>
      <c r="P41" s="8">
        <f t="shared" si="2"/>
        <v>0.99999654617613487</v>
      </c>
      <c r="Q41" s="8">
        <f t="shared" si="3"/>
        <v>4.9999824174652412</v>
      </c>
      <c r="R41" s="8">
        <f t="shared" si="4"/>
        <v>999.99654617613487</v>
      </c>
      <c r="S41" s="8">
        <f t="shared" si="5"/>
        <v>4999.9824174652413</v>
      </c>
      <c r="T41" s="49">
        <f t="shared" si="6"/>
        <v>8</v>
      </c>
      <c r="U41" s="49">
        <f t="shared" si="7"/>
        <v>7</v>
      </c>
      <c r="V41" s="8">
        <f t="shared" si="8"/>
        <v>18.999994719462311</v>
      </c>
      <c r="W41" s="13">
        <f t="shared" si="9"/>
        <v>5</v>
      </c>
    </row>
    <row r="42" spans="1:23" ht="19">
      <c r="B42" s="24">
        <v>33</v>
      </c>
      <c r="C42" s="10">
        <f t="shared" si="12"/>
        <v>1</v>
      </c>
      <c r="D42" s="10">
        <f t="shared" si="13"/>
        <v>11</v>
      </c>
      <c r="E42" s="79">
        <v>1000</v>
      </c>
      <c r="F42" s="8">
        <f t="shared" si="1"/>
        <v>10.999999397884825</v>
      </c>
      <c r="G42" s="8">
        <f t="shared" si="1"/>
        <v>14.999992274186067</v>
      </c>
      <c r="H42" s="8">
        <f t="shared" si="1"/>
        <v>10.000007588818196</v>
      </c>
      <c r="I42" s="8">
        <f t="shared" si="1"/>
        <v>6.0000079835247853</v>
      </c>
      <c r="J42" s="8">
        <f t="shared" si="1"/>
        <v>19.999994719462311</v>
      </c>
      <c r="K42" s="8">
        <f t="shared" si="1"/>
        <v>14.999994136113981</v>
      </c>
      <c r="L42" s="8">
        <f t="shared" si="1"/>
        <v>4.9999990119846389</v>
      </c>
      <c r="M42" s="8">
        <f t="shared" si="1"/>
        <v>1.0000034538238651</v>
      </c>
      <c r="N42" s="8">
        <f t="shared" si="1"/>
        <v>17.311276470296949</v>
      </c>
      <c r="O42" s="8">
        <f t="shared" si="1"/>
        <v>9.9999863266822402</v>
      </c>
      <c r="P42" s="8">
        <f t="shared" si="2"/>
        <v>1.0000034538238651</v>
      </c>
      <c r="Q42" s="8">
        <f t="shared" si="3"/>
        <v>4.9999990119846389</v>
      </c>
      <c r="R42" s="8">
        <f t="shared" si="4"/>
        <v>1000.0034538238651</v>
      </c>
      <c r="S42" s="8">
        <f t="shared" si="5"/>
        <v>4999.9990119846389</v>
      </c>
      <c r="T42" s="49">
        <f t="shared" si="6"/>
        <v>8</v>
      </c>
      <c r="U42" s="49">
        <f t="shared" si="7"/>
        <v>7</v>
      </c>
      <c r="V42" s="8">
        <f t="shared" si="8"/>
        <v>19.999994719462311</v>
      </c>
      <c r="W42" s="13">
        <f t="shared" si="9"/>
        <v>5</v>
      </c>
    </row>
    <row r="43" spans="1:23" ht="19">
      <c r="B43" s="24">
        <v>34</v>
      </c>
      <c r="C43" s="10">
        <f t="shared" si="12"/>
        <v>0</v>
      </c>
      <c r="D43" s="10">
        <f t="shared" si="13"/>
        <v>11</v>
      </c>
      <c r="E43" s="79">
        <v>1000</v>
      </c>
      <c r="F43" s="8">
        <f t="shared" ref="F43:O59" si="14">ABS($C43-F$2)+ABS($D43-F$3)</f>
        <v>10.999999096214882</v>
      </c>
      <c r="G43" s="8">
        <f t="shared" si="14"/>
        <v>15.999992274186067</v>
      </c>
      <c r="H43" s="8">
        <f t="shared" si="14"/>
        <v>11.000007588818196</v>
      </c>
      <c r="I43" s="8">
        <f t="shared" si="14"/>
        <v>6.0000056745022334</v>
      </c>
      <c r="J43" s="8">
        <f t="shared" si="14"/>
        <v>20.999994719462311</v>
      </c>
      <c r="K43" s="8">
        <f t="shared" si="14"/>
        <v>15.999994136113981</v>
      </c>
      <c r="L43" s="8">
        <f t="shared" si="14"/>
        <v>5.9999990119846389</v>
      </c>
      <c r="M43" s="8">
        <f t="shared" si="14"/>
        <v>1.0000034538238651</v>
      </c>
      <c r="N43" s="8">
        <f t="shared" si="14"/>
        <v>18.311276470296949</v>
      </c>
      <c r="O43" s="8">
        <f t="shared" si="14"/>
        <v>10.99998632668224</v>
      </c>
      <c r="P43" s="8">
        <f t="shared" si="2"/>
        <v>1.0000034538238651</v>
      </c>
      <c r="Q43" s="8">
        <f t="shared" si="3"/>
        <v>5.9999990119846389</v>
      </c>
      <c r="R43" s="8">
        <f t="shared" si="4"/>
        <v>1000.0034538238651</v>
      </c>
      <c r="S43" s="8">
        <f t="shared" si="5"/>
        <v>5999.9990119846389</v>
      </c>
      <c r="T43" s="49">
        <f t="shared" si="6"/>
        <v>8</v>
      </c>
      <c r="U43" s="49">
        <f t="shared" si="7"/>
        <v>7</v>
      </c>
      <c r="V43" s="8">
        <f t="shared" si="8"/>
        <v>20.999994719462311</v>
      </c>
      <c r="W43" s="13">
        <f t="shared" si="9"/>
        <v>5</v>
      </c>
    </row>
    <row r="44" spans="1:23" ht="19">
      <c r="A44" t="s">
        <v>1</v>
      </c>
      <c r="B44" s="24">
        <v>35</v>
      </c>
      <c r="C44" s="10">
        <f t="shared" si="12"/>
        <v>0.5</v>
      </c>
      <c r="D44" s="10">
        <f t="shared" si="13"/>
        <v>10.5</v>
      </c>
      <c r="E44" s="79">
        <v>1000</v>
      </c>
      <c r="F44" s="8">
        <f t="shared" si="14"/>
        <v>9.9999993978848245</v>
      </c>
      <c r="G44" s="8">
        <f t="shared" si="14"/>
        <v>14.999992274186067</v>
      </c>
      <c r="H44" s="8">
        <f t="shared" si="14"/>
        <v>10.000007588818196</v>
      </c>
      <c r="I44" s="8">
        <f t="shared" si="14"/>
        <v>5.0000079835247853</v>
      </c>
      <c r="J44" s="8">
        <f t="shared" si="14"/>
        <v>19.999994719462311</v>
      </c>
      <c r="K44" s="8">
        <f t="shared" si="14"/>
        <v>14.999994136113981</v>
      </c>
      <c r="L44" s="8">
        <f t="shared" si="14"/>
        <v>4.9999990119846389</v>
      </c>
      <c r="M44" s="8">
        <f t="shared" si="14"/>
        <v>3.4538238651293796E-6</v>
      </c>
      <c r="N44" s="8">
        <f t="shared" si="14"/>
        <v>18.311276470296949</v>
      </c>
      <c r="O44" s="8">
        <f t="shared" si="14"/>
        <v>9.9999863266822402</v>
      </c>
      <c r="P44" s="8">
        <f t="shared" si="2"/>
        <v>3.4538238651293796E-6</v>
      </c>
      <c r="Q44" s="8">
        <f t="shared" si="3"/>
        <v>4.9999990119846389</v>
      </c>
      <c r="R44" s="8">
        <f t="shared" si="4"/>
        <v>3.4538238651293796E-3</v>
      </c>
      <c r="S44" s="8">
        <f t="shared" si="5"/>
        <v>4999.9990119846389</v>
      </c>
      <c r="T44" s="49">
        <f t="shared" si="6"/>
        <v>8</v>
      </c>
      <c r="U44" s="49">
        <f t="shared" si="7"/>
        <v>7</v>
      </c>
      <c r="V44" s="8">
        <f t="shared" si="8"/>
        <v>19.999994719462311</v>
      </c>
      <c r="W44" s="13">
        <f t="shared" si="9"/>
        <v>5</v>
      </c>
    </row>
    <row r="45" spans="1:23" ht="19">
      <c r="B45" s="24">
        <v>36</v>
      </c>
      <c r="C45" s="105">
        <f t="shared" si="12"/>
        <v>5</v>
      </c>
      <c r="D45" s="105">
        <f t="shared" si="13"/>
        <v>10</v>
      </c>
      <c r="E45" s="79">
        <v>1000</v>
      </c>
      <c r="F45" s="8">
        <f t="shared" si="14"/>
        <v>13.999999397884825</v>
      </c>
      <c r="G45" s="8">
        <f t="shared" si="14"/>
        <v>9.9999922741860665</v>
      </c>
      <c r="H45" s="8">
        <f t="shared" si="14"/>
        <v>5.000007588818197</v>
      </c>
      <c r="I45" s="8">
        <f t="shared" si="14"/>
        <v>9.0000079835247853</v>
      </c>
      <c r="J45" s="8">
        <f t="shared" si="14"/>
        <v>14.999994719462311</v>
      </c>
      <c r="K45" s="8">
        <f t="shared" si="14"/>
        <v>9.9999941361139815</v>
      </c>
      <c r="L45" s="8">
        <f t="shared" si="14"/>
        <v>0.99998241746524119</v>
      </c>
      <c r="M45" s="8">
        <f t="shared" si="14"/>
        <v>4.9999965461761349</v>
      </c>
      <c r="N45" s="8">
        <f t="shared" si="14"/>
        <v>14.311276470296949</v>
      </c>
      <c r="O45" s="8">
        <f t="shared" si="14"/>
        <v>5.9999862922091793</v>
      </c>
      <c r="P45" s="8">
        <f t="shared" si="2"/>
        <v>0.99998241746524119</v>
      </c>
      <c r="Q45" s="8">
        <f t="shared" si="3"/>
        <v>4.9999965461761349</v>
      </c>
      <c r="R45" s="8">
        <f t="shared" si="4"/>
        <v>999.98241746524116</v>
      </c>
      <c r="S45" s="8">
        <f t="shared" si="5"/>
        <v>4999.9965461761349</v>
      </c>
      <c r="T45" s="49">
        <f t="shared" si="6"/>
        <v>7</v>
      </c>
      <c r="U45" s="49">
        <f t="shared" si="7"/>
        <v>8</v>
      </c>
      <c r="V45" s="8">
        <f t="shared" si="8"/>
        <v>14.999994719462311</v>
      </c>
      <c r="W45" s="13">
        <f t="shared" si="9"/>
        <v>5</v>
      </c>
    </row>
    <row r="46" spans="1:23" ht="19">
      <c r="B46" s="24">
        <v>37</v>
      </c>
      <c r="C46" s="105">
        <f t="shared" si="12"/>
        <v>6</v>
      </c>
      <c r="D46" s="105">
        <f t="shared" si="13"/>
        <v>10</v>
      </c>
      <c r="E46" s="79">
        <v>1000</v>
      </c>
      <c r="F46" s="8">
        <f t="shared" si="14"/>
        <v>14.999999397884825</v>
      </c>
      <c r="G46" s="8">
        <f t="shared" si="14"/>
        <v>10.000007725813933</v>
      </c>
      <c r="H46" s="8">
        <f t="shared" si="14"/>
        <v>5.0000086255736109</v>
      </c>
      <c r="I46" s="8">
        <f t="shared" si="14"/>
        <v>10.000007983524785</v>
      </c>
      <c r="J46" s="8">
        <f t="shared" si="14"/>
        <v>13.999994719462311</v>
      </c>
      <c r="K46" s="8">
        <f t="shared" si="14"/>
        <v>8.9999941361139815</v>
      </c>
      <c r="L46" s="8">
        <f t="shared" si="14"/>
        <v>1.0000009880153611</v>
      </c>
      <c r="M46" s="8">
        <f t="shared" si="14"/>
        <v>5.9999965461761349</v>
      </c>
      <c r="N46" s="8">
        <f t="shared" si="14"/>
        <v>13.311276470296949</v>
      </c>
      <c r="O46" s="8">
        <f t="shared" si="14"/>
        <v>4.9999862922091793</v>
      </c>
      <c r="P46" s="8">
        <f t="shared" si="2"/>
        <v>1.0000009880153611</v>
      </c>
      <c r="Q46" s="8">
        <f t="shared" si="3"/>
        <v>4.9999862922091793</v>
      </c>
      <c r="R46" s="8">
        <f t="shared" si="4"/>
        <v>1000.000988015361</v>
      </c>
      <c r="S46" s="8">
        <f t="shared" si="5"/>
        <v>4999.9862922091797</v>
      </c>
      <c r="T46" s="49">
        <f t="shared" si="6"/>
        <v>7</v>
      </c>
      <c r="U46" s="49">
        <f t="shared" si="7"/>
        <v>10</v>
      </c>
      <c r="V46" s="8">
        <f t="shared" si="8"/>
        <v>14.999999397884825</v>
      </c>
      <c r="W46" s="13">
        <f t="shared" si="9"/>
        <v>1</v>
      </c>
    </row>
    <row r="47" spans="1:23" ht="19">
      <c r="A47" t="s">
        <v>1</v>
      </c>
      <c r="B47" s="24">
        <v>38</v>
      </c>
      <c r="C47" s="105">
        <f t="shared" si="12"/>
        <v>6</v>
      </c>
      <c r="D47" s="105">
        <f t="shared" si="13"/>
        <v>11</v>
      </c>
      <c r="E47" s="79">
        <v>1000</v>
      </c>
      <c r="F47" s="8">
        <f t="shared" si="14"/>
        <v>15.999999397884825</v>
      </c>
      <c r="G47" s="8">
        <f t="shared" si="14"/>
        <v>11.000007725813933</v>
      </c>
      <c r="H47" s="8">
        <f t="shared" si="14"/>
        <v>6.0000086255736109</v>
      </c>
      <c r="I47" s="8">
        <f t="shared" si="14"/>
        <v>11.000007983524785</v>
      </c>
      <c r="J47" s="8">
        <f t="shared" si="14"/>
        <v>14.999994719462311</v>
      </c>
      <c r="K47" s="8">
        <f t="shared" si="14"/>
        <v>9.9999941361139815</v>
      </c>
      <c r="L47" s="8">
        <f t="shared" si="14"/>
        <v>1.0000175825347588</v>
      </c>
      <c r="M47" s="8">
        <f t="shared" si="14"/>
        <v>6.0000034538238651</v>
      </c>
      <c r="N47" s="8">
        <f t="shared" si="14"/>
        <v>12.311276470296949</v>
      </c>
      <c r="O47" s="8">
        <f t="shared" si="14"/>
        <v>4.9999863266822402</v>
      </c>
      <c r="P47" s="8">
        <f t="shared" si="2"/>
        <v>1.0000175825347588</v>
      </c>
      <c r="Q47" s="8">
        <f t="shared" si="3"/>
        <v>4.9999863266822402</v>
      </c>
      <c r="R47" s="8">
        <f t="shared" si="4"/>
        <v>1000.0175825347588</v>
      </c>
      <c r="S47" s="8">
        <f t="shared" si="5"/>
        <v>4999.9863266822404</v>
      </c>
      <c r="T47" s="49">
        <f t="shared" si="6"/>
        <v>7</v>
      </c>
      <c r="U47" s="49">
        <f t="shared" si="7"/>
        <v>10</v>
      </c>
      <c r="V47" s="8">
        <f t="shared" si="8"/>
        <v>15.999999397884825</v>
      </c>
      <c r="W47" s="13">
        <f t="shared" si="9"/>
        <v>1</v>
      </c>
    </row>
    <row r="48" spans="1:23" ht="19">
      <c r="B48" s="24">
        <v>39</v>
      </c>
      <c r="C48" s="105">
        <f t="shared" si="12"/>
        <v>5</v>
      </c>
      <c r="D48" s="105">
        <f t="shared" si="13"/>
        <v>11</v>
      </c>
      <c r="E48" s="79">
        <v>1000</v>
      </c>
      <c r="F48" s="8">
        <f t="shared" si="14"/>
        <v>14.999999397884825</v>
      </c>
      <c r="G48" s="8">
        <f t="shared" si="14"/>
        <v>10.999992274186067</v>
      </c>
      <c r="H48" s="8">
        <f t="shared" si="14"/>
        <v>6.000007588818197</v>
      </c>
      <c r="I48" s="8">
        <f t="shared" si="14"/>
        <v>10.000007983524785</v>
      </c>
      <c r="J48" s="8">
        <f t="shared" si="14"/>
        <v>15.999994719462311</v>
      </c>
      <c r="K48" s="8">
        <f t="shared" si="14"/>
        <v>10.999994136113981</v>
      </c>
      <c r="L48" s="8">
        <f t="shared" si="14"/>
        <v>0.99999901198463892</v>
      </c>
      <c r="M48" s="8">
        <f t="shared" si="14"/>
        <v>5.0000034538238651</v>
      </c>
      <c r="N48" s="8">
        <f t="shared" si="14"/>
        <v>13.311276470296949</v>
      </c>
      <c r="O48" s="8">
        <f t="shared" si="14"/>
        <v>5.9999863266822402</v>
      </c>
      <c r="P48" s="8">
        <f t="shared" si="2"/>
        <v>0.99999901198463892</v>
      </c>
      <c r="Q48" s="8">
        <f t="shared" si="3"/>
        <v>5.0000034538238651</v>
      </c>
      <c r="R48" s="8">
        <f t="shared" si="4"/>
        <v>999.99901198463897</v>
      </c>
      <c r="S48" s="8">
        <f t="shared" si="5"/>
        <v>5000.0034538238651</v>
      </c>
      <c r="T48" s="49">
        <f t="shared" si="6"/>
        <v>7</v>
      </c>
      <c r="U48" s="49">
        <f t="shared" si="7"/>
        <v>8</v>
      </c>
      <c r="V48" s="8">
        <f t="shared" si="8"/>
        <v>15.999994719462311</v>
      </c>
      <c r="W48" s="13">
        <f t="shared" si="9"/>
        <v>5</v>
      </c>
    </row>
    <row r="49" spans="1:23" ht="19">
      <c r="A49" t="s">
        <v>1</v>
      </c>
      <c r="B49" s="24">
        <v>40</v>
      </c>
      <c r="C49" s="105">
        <f t="shared" si="12"/>
        <v>5.5</v>
      </c>
      <c r="D49" s="105">
        <f t="shared" si="13"/>
        <v>10.5</v>
      </c>
      <c r="E49" s="79">
        <v>1000</v>
      </c>
      <c r="F49" s="8">
        <f t="shared" si="14"/>
        <v>14.999999397884825</v>
      </c>
      <c r="G49" s="8">
        <f t="shared" si="14"/>
        <v>10.000007725813933</v>
      </c>
      <c r="H49" s="8">
        <f t="shared" si="14"/>
        <v>5.0000086255736109</v>
      </c>
      <c r="I49" s="8">
        <f t="shared" si="14"/>
        <v>10.000007983524785</v>
      </c>
      <c r="J49" s="8">
        <f t="shared" si="14"/>
        <v>14.999994719462311</v>
      </c>
      <c r="K49" s="8">
        <f t="shared" si="14"/>
        <v>9.9999941361139815</v>
      </c>
      <c r="L49" s="8">
        <f t="shared" si="14"/>
        <v>1.7582534758808777E-5</v>
      </c>
      <c r="M49" s="8">
        <f t="shared" si="14"/>
        <v>5.0000034538238651</v>
      </c>
      <c r="N49" s="8">
        <f t="shared" si="14"/>
        <v>13.311276470296949</v>
      </c>
      <c r="O49" s="8">
        <f t="shared" si="14"/>
        <v>4.9999863266822402</v>
      </c>
      <c r="P49" s="8">
        <f t="shared" si="2"/>
        <v>1.7582534758808777E-5</v>
      </c>
      <c r="Q49" s="8">
        <f t="shared" si="3"/>
        <v>4.9999863266822402</v>
      </c>
      <c r="R49" s="8">
        <f t="shared" si="4"/>
        <v>1.7582534758808777E-2</v>
      </c>
      <c r="S49" s="8">
        <f t="shared" si="5"/>
        <v>4999.9863266822404</v>
      </c>
      <c r="T49" s="49">
        <f t="shared" si="6"/>
        <v>7</v>
      </c>
      <c r="U49" s="49">
        <f t="shared" si="7"/>
        <v>10</v>
      </c>
      <c r="V49" s="8">
        <f t="shared" si="8"/>
        <v>14.999999397884825</v>
      </c>
      <c r="W49" s="13">
        <f t="shared" si="9"/>
        <v>1</v>
      </c>
    </row>
    <row r="50" spans="1:23" ht="19">
      <c r="B50" s="24">
        <v>41</v>
      </c>
      <c r="C50" s="106">
        <f t="shared" si="12"/>
        <v>10</v>
      </c>
      <c r="D50" s="106">
        <f t="shared" si="13"/>
        <v>10</v>
      </c>
      <c r="E50" s="79">
        <v>1000</v>
      </c>
      <c r="F50" s="8">
        <f t="shared" si="14"/>
        <v>18.999999397884825</v>
      </c>
      <c r="G50" s="8">
        <f t="shared" si="14"/>
        <v>14.000007725813933</v>
      </c>
      <c r="H50" s="8">
        <f t="shared" si="14"/>
        <v>9.00000862557361</v>
      </c>
      <c r="I50" s="8">
        <f t="shared" si="14"/>
        <v>14.000007983524785</v>
      </c>
      <c r="J50" s="8">
        <f t="shared" si="14"/>
        <v>9.9999947194623111</v>
      </c>
      <c r="K50" s="8">
        <f t="shared" si="14"/>
        <v>4.9999941361139815</v>
      </c>
      <c r="L50" s="8">
        <f t="shared" si="14"/>
        <v>5.0000009880153611</v>
      </c>
      <c r="M50" s="8">
        <f t="shared" si="14"/>
        <v>9.9999965461761349</v>
      </c>
      <c r="N50" s="8">
        <f t="shared" si="14"/>
        <v>16.981907080840404</v>
      </c>
      <c r="O50" s="8">
        <f t="shared" si="14"/>
        <v>0.99998629220917934</v>
      </c>
      <c r="P50" s="8">
        <f t="shared" si="2"/>
        <v>0.99998629220917934</v>
      </c>
      <c r="Q50" s="8">
        <f t="shared" si="3"/>
        <v>4.9999941361139815</v>
      </c>
      <c r="R50" s="8">
        <f t="shared" si="4"/>
        <v>999.98629220917928</v>
      </c>
      <c r="S50" s="8">
        <f t="shared" si="5"/>
        <v>4999.9941361139818</v>
      </c>
      <c r="T50" s="49">
        <f t="shared" si="6"/>
        <v>10</v>
      </c>
      <c r="U50" s="49">
        <f t="shared" si="7"/>
        <v>6</v>
      </c>
      <c r="V50" s="8">
        <f t="shared" si="8"/>
        <v>18.999999397884825</v>
      </c>
      <c r="W50" s="13">
        <f t="shared" si="9"/>
        <v>1</v>
      </c>
    </row>
    <row r="51" spans="1:23" ht="19">
      <c r="B51" s="24">
        <v>42</v>
      </c>
      <c r="C51" s="106">
        <f t="shared" si="12"/>
        <v>11</v>
      </c>
      <c r="D51" s="106">
        <f t="shared" si="13"/>
        <v>10</v>
      </c>
      <c r="E51" s="79">
        <v>1000</v>
      </c>
      <c r="F51" s="8">
        <f t="shared" si="14"/>
        <v>19.999999397884825</v>
      </c>
      <c r="G51" s="8">
        <f t="shared" si="14"/>
        <v>15.000007725813933</v>
      </c>
      <c r="H51" s="8">
        <f t="shared" si="14"/>
        <v>10.00000862557361</v>
      </c>
      <c r="I51" s="8">
        <f t="shared" si="14"/>
        <v>15.000007983524785</v>
      </c>
      <c r="J51" s="8">
        <f t="shared" si="14"/>
        <v>10.000006516865572</v>
      </c>
      <c r="K51" s="8">
        <f t="shared" si="14"/>
        <v>5.0000196713999241</v>
      </c>
      <c r="L51" s="8">
        <f t="shared" si="14"/>
        <v>6.0000009880153611</v>
      </c>
      <c r="M51" s="8">
        <f t="shared" si="14"/>
        <v>10.999996546176135</v>
      </c>
      <c r="N51" s="8">
        <f t="shared" si="14"/>
        <v>17.981907080840404</v>
      </c>
      <c r="O51" s="8">
        <f t="shared" si="14"/>
        <v>1.0000136733177598</v>
      </c>
      <c r="P51" s="8">
        <f t="shared" si="2"/>
        <v>1.0000136733177598</v>
      </c>
      <c r="Q51" s="8">
        <f t="shared" si="3"/>
        <v>5.0000196713999241</v>
      </c>
      <c r="R51" s="8">
        <f t="shared" si="4"/>
        <v>1000.0136733177599</v>
      </c>
      <c r="S51" s="8">
        <f t="shared" si="5"/>
        <v>5000.0196713999239</v>
      </c>
      <c r="T51" s="49">
        <f t="shared" si="6"/>
        <v>10</v>
      </c>
      <c r="U51" s="49">
        <f t="shared" si="7"/>
        <v>6</v>
      </c>
      <c r="V51" s="8">
        <f t="shared" si="8"/>
        <v>19.999999397884825</v>
      </c>
      <c r="W51" s="13">
        <f t="shared" si="9"/>
        <v>1</v>
      </c>
    </row>
    <row r="52" spans="1:23" ht="19">
      <c r="A52" t="s">
        <v>1</v>
      </c>
      <c r="B52" s="24">
        <v>43</v>
      </c>
      <c r="C52" s="106">
        <f t="shared" si="12"/>
        <v>11</v>
      </c>
      <c r="D52" s="106">
        <f t="shared" si="13"/>
        <v>11</v>
      </c>
      <c r="E52" s="79">
        <v>1000</v>
      </c>
      <c r="F52" s="8">
        <f t="shared" si="14"/>
        <v>20.999999397884825</v>
      </c>
      <c r="G52" s="8">
        <f t="shared" si="14"/>
        <v>16.000007725813933</v>
      </c>
      <c r="H52" s="8">
        <f t="shared" si="14"/>
        <v>11.00000862557361</v>
      </c>
      <c r="I52" s="8">
        <f t="shared" si="14"/>
        <v>16.000007983524785</v>
      </c>
      <c r="J52" s="8">
        <f t="shared" si="14"/>
        <v>11.000006516865572</v>
      </c>
      <c r="K52" s="8">
        <f t="shared" si="14"/>
        <v>6.0000196713999241</v>
      </c>
      <c r="L52" s="8">
        <f t="shared" si="14"/>
        <v>6.0000175825347588</v>
      </c>
      <c r="M52" s="8">
        <f t="shared" si="14"/>
        <v>11.000003453823865</v>
      </c>
      <c r="N52" s="8">
        <f t="shared" si="14"/>
        <v>16.981907080840404</v>
      </c>
      <c r="O52" s="8">
        <f t="shared" si="14"/>
        <v>1.0000137077908207</v>
      </c>
      <c r="P52" s="8">
        <f t="shared" si="2"/>
        <v>1.0000137077908207</v>
      </c>
      <c r="Q52" s="8">
        <f t="shared" si="3"/>
        <v>6.0000175825347588</v>
      </c>
      <c r="R52" s="8">
        <f t="shared" si="4"/>
        <v>1000.0137077908207</v>
      </c>
      <c r="S52" s="8">
        <f t="shared" si="5"/>
        <v>6000.0175825347587</v>
      </c>
      <c r="T52" s="49">
        <f t="shared" si="6"/>
        <v>10</v>
      </c>
      <c r="U52" s="49">
        <f t="shared" si="7"/>
        <v>7</v>
      </c>
      <c r="V52" s="8">
        <f t="shared" si="8"/>
        <v>20.999999397884825</v>
      </c>
      <c r="W52" s="13">
        <f t="shared" si="9"/>
        <v>1</v>
      </c>
    </row>
    <row r="53" spans="1:23" ht="19">
      <c r="B53" s="24">
        <v>44</v>
      </c>
      <c r="C53" s="106">
        <f t="shared" si="12"/>
        <v>10</v>
      </c>
      <c r="D53" s="106">
        <f t="shared" si="13"/>
        <v>11</v>
      </c>
      <c r="E53" s="79">
        <v>1000</v>
      </c>
      <c r="F53" s="8">
        <f t="shared" si="14"/>
        <v>19.999999397884825</v>
      </c>
      <c r="G53" s="8">
        <f t="shared" si="14"/>
        <v>15.000007725813933</v>
      </c>
      <c r="H53" s="8">
        <f t="shared" si="14"/>
        <v>10.00000862557361</v>
      </c>
      <c r="I53" s="8">
        <f t="shared" si="14"/>
        <v>15.000007983524785</v>
      </c>
      <c r="J53" s="8">
        <f t="shared" si="14"/>
        <v>10.999994719462311</v>
      </c>
      <c r="K53" s="8">
        <f t="shared" si="14"/>
        <v>5.9999941361139815</v>
      </c>
      <c r="L53" s="8">
        <f t="shared" si="14"/>
        <v>5.0000175825347588</v>
      </c>
      <c r="M53" s="8">
        <f t="shared" si="14"/>
        <v>10.000003453823865</v>
      </c>
      <c r="N53" s="8">
        <f t="shared" si="14"/>
        <v>15.981907080840404</v>
      </c>
      <c r="O53" s="8">
        <f t="shared" si="14"/>
        <v>0.99998632668224019</v>
      </c>
      <c r="P53" s="8">
        <f t="shared" si="2"/>
        <v>0.99998632668224019</v>
      </c>
      <c r="Q53" s="8">
        <f t="shared" si="3"/>
        <v>5.0000175825347588</v>
      </c>
      <c r="R53" s="8">
        <f t="shared" si="4"/>
        <v>999.98632668224013</v>
      </c>
      <c r="S53" s="8">
        <f t="shared" si="5"/>
        <v>5000.0175825347587</v>
      </c>
      <c r="T53" s="49">
        <f t="shared" si="6"/>
        <v>10</v>
      </c>
      <c r="U53" s="49">
        <f t="shared" si="7"/>
        <v>7</v>
      </c>
      <c r="V53" s="8">
        <f t="shared" si="8"/>
        <v>19.999999397884825</v>
      </c>
      <c r="W53" s="13">
        <f t="shared" si="9"/>
        <v>1</v>
      </c>
    </row>
    <row r="54" spans="1:23" ht="19">
      <c r="B54" s="24">
        <v>45</v>
      </c>
      <c r="C54" s="106">
        <f t="shared" si="12"/>
        <v>10.5</v>
      </c>
      <c r="D54" s="106">
        <f t="shared" si="13"/>
        <v>10.5</v>
      </c>
      <c r="E54" s="79">
        <v>1000</v>
      </c>
      <c r="F54" s="8">
        <f t="shared" si="14"/>
        <v>19.999999397884825</v>
      </c>
      <c r="G54" s="8">
        <f t="shared" si="14"/>
        <v>15.000007725813933</v>
      </c>
      <c r="H54" s="8">
        <f t="shared" si="14"/>
        <v>10.00000862557361</v>
      </c>
      <c r="I54" s="8">
        <f t="shared" si="14"/>
        <v>15.000007983524785</v>
      </c>
      <c r="J54" s="8">
        <f t="shared" si="14"/>
        <v>10.000006516865572</v>
      </c>
      <c r="K54" s="8">
        <f t="shared" si="14"/>
        <v>5.0000196713999241</v>
      </c>
      <c r="L54" s="8">
        <f t="shared" si="14"/>
        <v>5.0000175825347588</v>
      </c>
      <c r="M54" s="8">
        <f t="shared" si="14"/>
        <v>10.000003453823865</v>
      </c>
      <c r="N54" s="8">
        <f t="shared" si="14"/>
        <v>16.981907080840404</v>
      </c>
      <c r="O54" s="8">
        <f t="shared" si="14"/>
        <v>1.3707790820660648E-5</v>
      </c>
      <c r="P54" s="8">
        <f t="shared" si="2"/>
        <v>1.3707790820660648E-5</v>
      </c>
      <c r="Q54" s="8">
        <f t="shared" si="3"/>
        <v>5.0000175825347588</v>
      </c>
      <c r="R54" s="8">
        <f t="shared" si="4"/>
        <v>1.3707790820660648E-2</v>
      </c>
      <c r="S54" s="8">
        <f t="shared" si="5"/>
        <v>5000.0175825347587</v>
      </c>
      <c r="T54" s="49">
        <f t="shared" si="6"/>
        <v>10</v>
      </c>
      <c r="U54" s="49">
        <f t="shared" si="7"/>
        <v>7</v>
      </c>
      <c r="V54" s="8">
        <f t="shared" si="8"/>
        <v>19.999999397884825</v>
      </c>
      <c r="W54" s="13">
        <f t="shared" si="9"/>
        <v>1</v>
      </c>
    </row>
    <row r="55" spans="1:23" ht="19">
      <c r="B55" s="24">
        <v>46</v>
      </c>
      <c r="C55" s="107">
        <f>C10+15</f>
        <v>15</v>
      </c>
      <c r="D55" s="107">
        <f t="shared" ref="D55:D59" si="15">D10+15</f>
        <v>15</v>
      </c>
      <c r="E55" s="79">
        <v>1000</v>
      </c>
      <c r="F55" s="8">
        <f t="shared" si="14"/>
        <v>28.999999397884825</v>
      </c>
      <c r="G55" s="8">
        <f t="shared" si="14"/>
        <v>24.000007725813933</v>
      </c>
      <c r="H55" s="8">
        <f t="shared" si="14"/>
        <v>19.00000862557361</v>
      </c>
      <c r="I55" s="8">
        <f t="shared" si="14"/>
        <v>24.000007983524785</v>
      </c>
      <c r="J55" s="8">
        <f t="shared" si="14"/>
        <v>19.000006516865572</v>
      </c>
      <c r="K55" s="8">
        <f t="shared" si="14"/>
        <v>14.000019671399924</v>
      </c>
      <c r="L55" s="8">
        <f t="shared" si="14"/>
        <v>14.000017582534758</v>
      </c>
      <c r="M55" s="8">
        <f t="shared" si="14"/>
        <v>19.000003453823865</v>
      </c>
      <c r="N55" s="8">
        <f t="shared" si="14"/>
        <v>16.981907080840404</v>
      </c>
      <c r="O55" s="8">
        <f t="shared" si="14"/>
        <v>9.0000137077908207</v>
      </c>
      <c r="P55" s="8">
        <f t="shared" si="2"/>
        <v>9.0000137077908207</v>
      </c>
      <c r="Q55" s="8">
        <f t="shared" si="3"/>
        <v>14.000017582534758</v>
      </c>
      <c r="R55" s="8">
        <f t="shared" si="4"/>
        <v>9000.0137077908203</v>
      </c>
      <c r="S55" s="8">
        <f t="shared" si="5"/>
        <v>14000.017582534758</v>
      </c>
      <c r="T55" s="49">
        <f t="shared" si="6"/>
        <v>10</v>
      </c>
      <c r="U55" s="49">
        <f t="shared" si="7"/>
        <v>7</v>
      </c>
      <c r="V55" s="8">
        <f t="shared" si="8"/>
        <v>28.999999397884825</v>
      </c>
      <c r="W55" s="13">
        <f t="shared" si="9"/>
        <v>1</v>
      </c>
    </row>
    <row r="56" spans="1:23" ht="19">
      <c r="B56" s="24">
        <v>47</v>
      </c>
      <c r="C56" s="107">
        <f t="shared" ref="C56" si="16">C11+15</f>
        <v>16</v>
      </c>
      <c r="D56" s="107">
        <f t="shared" si="15"/>
        <v>15</v>
      </c>
      <c r="E56" s="79">
        <v>1000</v>
      </c>
      <c r="F56" s="8">
        <f t="shared" si="14"/>
        <v>29.999999397884825</v>
      </c>
      <c r="G56" s="8">
        <f t="shared" si="14"/>
        <v>25.000007725813933</v>
      </c>
      <c r="H56" s="8">
        <f t="shared" si="14"/>
        <v>20.00000862557361</v>
      </c>
      <c r="I56" s="8">
        <f t="shared" si="14"/>
        <v>25.000007983524785</v>
      </c>
      <c r="J56" s="8">
        <f t="shared" si="14"/>
        <v>20.000006516865572</v>
      </c>
      <c r="K56" s="8">
        <f t="shared" si="14"/>
        <v>15.000019671399924</v>
      </c>
      <c r="L56" s="8">
        <f t="shared" si="14"/>
        <v>15.000017582534758</v>
      </c>
      <c r="M56" s="8">
        <f t="shared" si="14"/>
        <v>20.000003453823865</v>
      </c>
      <c r="N56" s="8">
        <f t="shared" si="14"/>
        <v>17.981907080840404</v>
      </c>
      <c r="O56" s="8">
        <f t="shared" si="14"/>
        <v>10.000013707790821</v>
      </c>
      <c r="P56" s="8">
        <f t="shared" si="2"/>
        <v>10.000013707790821</v>
      </c>
      <c r="Q56" s="8">
        <f t="shared" si="3"/>
        <v>15.000017582534758</v>
      </c>
      <c r="R56" s="8">
        <f t="shared" si="4"/>
        <v>10000.01370779082</v>
      </c>
      <c r="S56" s="8">
        <f t="shared" si="5"/>
        <v>15000.017582534758</v>
      </c>
      <c r="T56" s="49">
        <f t="shared" si="6"/>
        <v>10</v>
      </c>
      <c r="U56" s="49">
        <f t="shared" si="7"/>
        <v>7</v>
      </c>
      <c r="V56" s="8">
        <f t="shared" si="8"/>
        <v>29.999999397884825</v>
      </c>
      <c r="W56" s="13">
        <f t="shared" si="9"/>
        <v>1</v>
      </c>
    </row>
    <row r="57" spans="1:23" ht="19">
      <c r="B57" s="24">
        <v>48</v>
      </c>
      <c r="C57" s="107">
        <f t="shared" ref="C57" si="17">C12+15</f>
        <v>16</v>
      </c>
      <c r="D57" s="107">
        <f t="shared" si="15"/>
        <v>16</v>
      </c>
      <c r="E57" s="79">
        <v>1000</v>
      </c>
      <c r="F57" s="8">
        <f t="shared" si="14"/>
        <v>30.999999397884825</v>
      </c>
      <c r="G57" s="8">
        <f t="shared" si="14"/>
        <v>26.000007725813933</v>
      </c>
      <c r="H57" s="8">
        <f t="shared" si="14"/>
        <v>21.00000862557361</v>
      </c>
      <c r="I57" s="8">
        <f t="shared" si="14"/>
        <v>26.000007983524785</v>
      </c>
      <c r="J57" s="8">
        <f t="shared" si="14"/>
        <v>21.000006516865572</v>
      </c>
      <c r="K57" s="8">
        <f t="shared" si="14"/>
        <v>16.000019671399926</v>
      </c>
      <c r="L57" s="8">
        <f t="shared" si="14"/>
        <v>16.00001758253476</v>
      </c>
      <c r="M57" s="8">
        <f t="shared" si="14"/>
        <v>21.000003453823865</v>
      </c>
      <c r="N57" s="8">
        <f t="shared" si="14"/>
        <v>16.981907080840404</v>
      </c>
      <c r="O57" s="8">
        <f t="shared" si="14"/>
        <v>11.000013707790821</v>
      </c>
      <c r="P57" s="8">
        <f t="shared" si="2"/>
        <v>11.000013707790821</v>
      </c>
      <c r="Q57" s="8">
        <f t="shared" si="3"/>
        <v>16.00001758253476</v>
      </c>
      <c r="R57" s="8">
        <f t="shared" si="4"/>
        <v>11000.01370779082</v>
      </c>
      <c r="S57" s="8">
        <f t="shared" si="5"/>
        <v>16000.01758253476</v>
      </c>
      <c r="T57" s="49">
        <f t="shared" si="6"/>
        <v>10</v>
      </c>
      <c r="U57" s="49">
        <f t="shared" si="7"/>
        <v>7</v>
      </c>
      <c r="V57" s="8">
        <f t="shared" si="8"/>
        <v>30.999999397884825</v>
      </c>
      <c r="W57" s="13">
        <f t="shared" si="9"/>
        <v>1</v>
      </c>
    </row>
    <row r="58" spans="1:23" ht="19">
      <c r="B58" s="24">
        <v>49</v>
      </c>
      <c r="C58" s="107">
        <f t="shared" ref="C58" si="18">C13+15</f>
        <v>15</v>
      </c>
      <c r="D58" s="107">
        <f t="shared" si="15"/>
        <v>16</v>
      </c>
      <c r="E58" s="79">
        <v>1000</v>
      </c>
      <c r="F58" s="8">
        <f t="shared" si="14"/>
        <v>29.999999397884825</v>
      </c>
      <c r="G58" s="8">
        <f t="shared" si="14"/>
        <v>25.000007725813933</v>
      </c>
      <c r="H58" s="8">
        <f t="shared" si="14"/>
        <v>20.00000862557361</v>
      </c>
      <c r="I58" s="8">
        <f t="shared" si="14"/>
        <v>25.000007983524785</v>
      </c>
      <c r="J58" s="8">
        <f t="shared" si="14"/>
        <v>20.000006516865572</v>
      </c>
      <c r="K58" s="8">
        <f t="shared" si="14"/>
        <v>15.000019671399924</v>
      </c>
      <c r="L58" s="8">
        <f t="shared" si="14"/>
        <v>15.000017582534758</v>
      </c>
      <c r="M58" s="8">
        <f t="shared" si="14"/>
        <v>20.000003453823865</v>
      </c>
      <c r="N58" s="8">
        <f t="shared" si="14"/>
        <v>15.981907080840404</v>
      </c>
      <c r="O58" s="8">
        <f t="shared" si="14"/>
        <v>10.000013707790821</v>
      </c>
      <c r="P58" s="8">
        <f t="shared" si="2"/>
        <v>10.000013707790821</v>
      </c>
      <c r="Q58" s="8">
        <f t="shared" si="3"/>
        <v>15.000017582534758</v>
      </c>
      <c r="R58" s="8">
        <f t="shared" si="4"/>
        <v>10000.01370779082</v>
      </c>
      <c r="S58" s="8">
        <f t="shared" si="5"/>
        <v>15000.017582534758</v>
      </c>
      <c r="T58" s="49">
        <f t="shared" si="6"/>
        <v>10</v>
      </c>
      <c r="U58" s="49">
        <f t="shared" si="7"/>
        <v>7</v>
      </c>
      <c r="V58" s="8">
        <f t="shared" si="8"/>
        <v>29.999999397884825</v>
      </c>
      <c r="W58" s="13">
        <f t="shared" si="9"/>
        <v>1</v>
      </c>
    </row>
    <row r="59" spans="1:23" ht="19">
      <c r="B59" s="24">
        <v>50</v>
      </c>
      <c r="C59" s="107">
        <f t="shared" ref="C59" si="19">C14+15</f>
        <v>15.5</v>
      </c>
      <c r="D59" s="107">
        <f t="shared" si="15"/>
        <v>15.5</v>
      </c>
      <c r="E59" s="79">
        <v>1000</v>
      </c>
      <c r="F59" s="8">
        <f t="shared" si="14"/>
        <v>29.999999397884825</v>
      </c>
      <c r="G59" s="8">
        <f t="shared" si="14"/>
        <v>25.000007725813933</v>
      </c>
      <c r="H59" s="8">
        <f t="shared" si="14"/>
        <v>20.00000862557361</v>
      </c>
      <c r="I59" s="8">
        <f t="shared" si="14"/>
        <v>25.000007983524785</v>
      </c>
      <c r="J59" s="8">
        <f t="shared" si="14"/>
        <v>20.000006516865572</v>
      </c>
      <c r="K59" s="8">
        <f t="shared" si="14"/>
        <v>15.000019671399924</v>
      </c>
      <c r="L59" s="8">
        <f t="shared" si="14"/>
        <v>15.000017582534758</v>
      </c>
      <c r="M59" s="8">
        <f t="shared" si="14"/>
        <v>20.000003453823865</v>
      </c>
      <c r="N59" s="8">
        <f t="shared" si="14"/>
        <v>16.981907080840404</v>
      </c>
      <c r="O59" s="8">
        <f t="shared" si="14"/>
        <v>10.000013707790821</v>
      </c>
      <c r="P59" s="8">
        <f t="shared" si="2"/>
        <v>10.000013707790821</v>
      </c>
      <c r="Q59" s="8">
        <f t="shared" si="3"/>
        <v>15.000017582534758</v>
      </c>
      <c r="R59" s="8">
        <f t="shared" si="4"/>
        <v>10000.01370779082</v>
      </c>
      <c r="S59" s="8">
        <f t="shared" si="5"/>
        <v>15000.017582534758</v>
      </c>
      <c r="T59" s="49">
        <f t="shared" si="6"/>
        <v>10</v>
      </c>
      <c r="U59" s="49">
        <f t="shared" si="7"/>
        <v>7</v>
      </c>
      <c r="V59" s="8">
        <f t="shared" si="8"/>
        <v>29.999999397884825</v>
      </c>
      <c r="W59" s="13">
        <f t="shared" si="9"/>
        <v>1</v>
      </c>
    </row>
    <row r="62" spans="1:23" ht="19">
      <c r="O62" s="72"/>
      <c r="P62" s="73"/>
      <c r="Q62" s="11"/>
      <c r="R62" s="11"/>
    </row>
    <row r="63" spans="1:23" ht="21">
      <c r="O63" s="90" t="s">
        <v>88</v>
      </c>
      <c r="P63" s="88">
        <f>MAX(P10:P59)</f>
        <v>11.000013707790821</v>
      </c>
      <c r="Q63" s="11"/>
      <c r="R63" s="11"/>
    </row>
    <row r="64" spans="1:23" ht="21">
      <c r="C64" t="s">
        <v>137</v>
      </c>
      <c r="O64" s="91" t="s">
        <v>89</v>
      </c>
      <c r="P64" s="88">
        <f>MEDIAN(P10:P59)</f>
        <v>0.99999905409976042</v>
      </c>
      <c r="Q64" s="74"/>
      <c r="R64" s="11"/>
    </row>
    <row r="65" spans="3:16" ht="21">
      <c r="C65" s="100">
        <v>0</v>
      </c>
      <c r="D65" s="100">
        <v>0</v>
      </c>
      <c r="O65" s="92" t="s">
        <v>90</v>
      </c>
      <c r="P65" s="89">
        <f>AVERAGE(P10:P59)</f>
        <v>1.7200030942013302</v>
      </c>
    </row>
    <row r="66" spans="3:16" ht="21">
      <c r="C66" s="100">
        <v>1</v>
      </c>
      <c r="D66" s="100">
        <v>0</v>
      </c>
      <c r="O66" s="92" t="s">
        <v>85</v>
      </c>
      <c r="P66" s="89">
        <f>STDEV(P10:P59)</f>
        <v>2.8214948946314995</v>
      </c>
    </row>
    <row r="67" spans="3:16" ht="19">
      <c r="C67" s="100">
        <v>1</v>
      </c>
      <c r="D67" s="100">
        <v>1</v>
      </c>
    </row>
    <row r="68" spans="3:16" ht="19">
      <c r="C68" s="100">
        <v>0</v>
      </c>
      <c r="D68" s="100">
        <v>1</v>
      </c>
    </row>
    <row r="69" spans="3:16" ht="19">
      <c r="C69" s="100">
        <v>0.5</v>
      </c>
      <c r="D69" s="100">
        <v>0.5</v>
      </c>
    </row>
    <row r="70" spans="3:16" ht="19">
      <c r="C70" s="101">
        <v>5</v>
      </c>
      <c r="D70" s="101">
        <v>0</v>
      </c>
    </row>
    <row r="71" spans="3:16" ht="19">
      <c r="C71" s="101">
        <v>6</v>
      </c>
      <c r="D71" s="101">
        <v>0</v>
      </c>
    </row>
    <row r="72" spans="3:16" ht="19">
      <c r="C72" s="101">
        <v>6</v>
      </c>
      <c r="D72" s="101">
        <v>1</v>
      </c>
    </row>
    <row r="73" spans="3:16" ht="19">
      <c r="C73" s="101">
        <v>5</v>
      </c>
      <c r="D73" s="101">
        <v>1</v>
      </c>
    </row>
    <row r="74" spans="3:16" ht="19">
      <c r="C74" s="101">
        <v>5.5</v>
      </c>
      <c r="D74" s="101">
        <v>0.5</v>
      </c>
    </row>
    <row r="75" spans="3:16" ht="19">
      <c r="C75" s="14">
        <v>10</v>
      </c>
      <c r="D75" s="14">
        <v>0</v>
      </c>
    </row>
    <row r="76" spans="3:16" ht="19">
      <c r="C76" s="14">
        <v>11</v>
      </c>
      <c r="D76" s="14">
        <v>0</v>
      </c>
    </row>
    <row r="77" spans="3:16" ht="19">
      <c r="C77" s="14">
        <v>11</v>
      </c>
      <c r="D77" s="14">
        <v>1</v>
      </c>
    </row>
    <row r="78" spans="3:16" ht="19">
      <c r="C78" s="14">
        <v>10</v>
      </c>
      <c r="D78" s="14">
        <v>1</v>
      </c>
    </row>
    <row r="79" spans="3:16" ht="19">
      <c r="C79" s="14">
        <v>10.5</v>
      </c>
      <c r="D79" s="14">
        <v>0.5</v>
      </c>
    </row>
    <row r="80" spans="3:16" ht="19">
      <c r="C80" s="102">
        <v>0</v>
      </c>
      <c r="D80" s="102">
        <v>5</v>
      </c>
    </row>
    <row r="81" spans="3:4" ht="19">
      <c r="C81" s="102">
        <v>1</v>
      </c>
      <c r="D81" s="102">
        <v>5</v>
      </c>
    </row>
    <row r="82" spans="3:4" ht="19">
      <c r="C82" s="102">
        <v>1</v>
      </c>
      <c r="D82" s="102">
        <v>6</v>
      </c>
    </row>
    <row r="83" spans="3:4" ht="19">
      <c r="C83" s="102">
        <v>0</v>
      </c>
      <c r="D83" s="102">
        <v>6</v>
      </c>
    </row>
    <row r="84" spans="3:4" ht="19">
      <c r="C84" s="102">
        <v>0.5</v>
      </c>
      <c r="D84" s="102">
        <v>5.5</v>
      </c>
    </row>
    <row r="85" spans="3:4" ht="19">
      <c r="C85" s="103">
        <v>0</v>
      </c>
      <c r="D85" s="103">
        <v>10</v>
      </c>
    </row>
    <row r="86" spans="3:4" ht="19">
      <c r="C86" s="103">
        <v>1</v>
      </c>
      <c r="D86" s="103">
        <v>11</v>
      </c>
    </row>
    <row r="87" spans="3:4" ht="19">
      <c r="C87" s="103">
        <v>1</v>
      </c>
      <c r="D87" s="103">
        <v>11</v>
      </c>
    </row>
    <row r="88" spans="3:4" ht="19">
      <c r="C88" s="103">
        <v>11</v>
      </c>
      <c r="D88" s="103">
        <v>11</v>
      </c>
    </row>
    <row r="89" spans="3:4" ht="19">
      <c r="C89" s="103">
        <v>0.5</v>
      </c>
      <c r="D89" s="103">
        <v>10.5</v>
      </c>
    </row>
    <row r="90" spans="3:4" ht="19">
      <c r="C90" s="104">
        <v>5</v>
      </c>
      <c r="D90" s="104">
        <v>5</v>
      </c>
    </row>
    <row r="91" spans="3:4" ht="19">
      <c r="C91" s="104">
        <v>6</v>
      </c>
      <c r="D91" s="104">
        <v>6</v>
      </c>
    </row>
    <row r="92" spans="3:4" ht="19">
      <c r="C92" s="104">
        <v>6</v>
      </c>
      <c r="D92" s="104">
        <v>6</v>
      </c>
    </row>
    <row r="93" spans="3:4" ht="19">
      <c r="C93" s="104">
        <v>5</v>
      </c>
      <c r="D93" s="104">
        <v>5</v>
      </c>
    </row>
    <row r="94" spans="3:4" ht="19">
      <c r="C94" s="104">
        <v>5.5</v>
      </c>
      <c r="D94" s="104">
        <v>5.5</v>
      </c>
    </row>
    <row r="95" spans="3:4" ht="19">
      <c r="C95" s="10">
        <v>5</v>
      </c>
      <c r="D95" s="10">
        <v>10</v>
      </c>
    </row>
    <row r="96" spans="3:4" ht="19">
      <c r="C96" s="10">
        <v>6</v>
      </c>
      <c r="D96" s="10">
        <v>11</v>
      </c>
    </row>
    <row r="97" spans="3:4" ht="19">
      <c r="C97" s="10">
        <v>6</v>
      </c>
      <c r="D97" s="10">
        <v>11</v>
      </c>
    </row>
    <row r="98" spans="3:4" ht="19">
      <c r="C98" s="10">
        <v>5</v>
      </c>
      <c r="D98" s="10">
        <v>10</v>
      </c>
    </row>
    <row r="99" spans="3:4" ht="19">
      <c r="C99" s="10">
        <v>5.5</v>
      </c>
      <c r="D99" s="10">
        <v>10.5</v>
      </c>
    </row>
    <row r="100" spans="3:4" ht="19">
      <c r="C100" s="105">
        <v>5</v>
      </c>
      <c r="D100" s="105">
        <v>6</v>
      </c>
    </row>
    <row r="101" spans="3:4" ht="19">
      <c r="C101" s="105">
        <v>6</v>
      </c>
      <c r="D101" s="105">
        <v>5</v>
      </c>
    </row>
    <row r="102" spans="3:4" ht="19">
      <c r="C102" s="105">
        <v>11</v>
      </c>
      <c r="D102" s="105">
        <v>6</v>
      </c>
    </row>
    <row r="103" spans="3:4" ht="19">
      <c r="C103" s="105">
        <v>10</v>
      </c>
      <c r="D103" s="105">
        <v>5</v>
      </c>
    </row>
    <row r="104" spans="3:4" ht="19">
      <c r="C104" s="105">
        <v>10.5</v>
      </c>
      <c r="D104" s="105">
        <v>5.5</v>
      </c>
    </row>
    <row r="105" spans="3:4" ht="19">
      <c r="C105" s="106">
        <v>10</v>
      </c>
      <c r="D105" s="106">
        <v>6</v>
      </c>
    </row>
    <row r="106" spans="3:4" ht="19">
      <c r="C106" s="106">
        <v>11</v>
      </c>
      <c r="D106" s="106">
        <v>5</v>
      </c>
    </row>
    <row r="107" spans="3:4" ht="19">
      <c r="C107" s="106">
        <v>0</v>
      </c>
      <c r="D107" s="106">
        <v>11</v>
      </c>
    </row>
    <row r="108" spans="3:4" ht="19">
      <c r="C108" s="106">
        <v>1</v>
      </c>
      <c r="D108" s="106">
        <v>10</v>
      </c>
    </row>
    <row r="109" spans="3:4" ht="19">
      <c r="C109" s="106">
        <v>5</v>
      </c>
      <c r="D109" s="106">
        <v>11</v>
      </c>
    </row>
    <row r="110" spans="3:4" ht="19">
      <c r="C110" s="107">
        <v>6</v>
      </c>
      <c r="D110" s="107">
        <v>10</v>
      </c>
    </row>
    <row r="111" spans="3:4" ht="19">
      <c r="C111" s="107">
        <v>10</v>
      </c>
      <c r="D111" s="107">
        <v>10</v>
      </c>
    </row>
    <row r="112" spans="3:4" ht="19">
      <c r="C112" s="107">
        <v>11</v>
      </c>
      <c r="D112" s="107">
        <v>10</v>
      </c>
    </row>
    <row r="113" spans="3:4" ht="19">
      <c r="C113" s="107">
        <v>10.5</v>
      </c>
      <c r="D113" s="107">
        <v>10.5</v>
      </c>
    </row>
    <row r="114" spans="3:4" ht="19">
      <c r="C114" s="107">
        <v>10</v>
      </c>
      <c r="D114" s="107">
        <v>11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AI70"/>
  <sheetViews>
    <sheetView zoomScale="25" zoomScaleNormal="25" workbookViewId="0"/>
  </sheetViews>
  <sheetFormatPr baseColWidth="10" defaultColWidth="11" defaultRowHeight="16"/>
  <cols>
    <col min="1" max="1" width="20.33203125" customWidth="1"/>
    <col min="2" max="2" width="19.1640625" customWidth="1"/>
    <col min="3" max="3" width="16.83203125" customWidth="1"/>
    <col min="4" max="4" width="16" customWidth="1"/>
    <col min="5" max="5" width="20.33203125" customWidth="1"/>
    <col min="6" max="15" width="19.33203125" customWidth="1"/>
    <col min="16" max="16" width="22" customWidth="1"/>
    <col min="17" max="19" width="19.33203125" customWidth="1"/>
    <col min="20" max="20" width="17.6640625" customWidth="1"/>
    <col min="21" max="21" width="13.83203125" customWidth="1"/>
    <col min="22" max="22" width="15.83203125" customWidth="1"/>
    <col min="23" max="23" width="15.6640625" customWidth="1"/>
    <col min="25" max="25" width="15.6640625" customWidth="1"/>
    <col min="26" max="26" width="19.83203125" customWidth="1"/>
    <col min="34" max="34" width="15.6640625" customWidth="1"/>
    <col min="35" max="35" width="19.83203125" customWidth="1"/>
  </cols>
  <sheetData>
    <row r="1" spans="1:35" ht="22" thickBot="1">
      <c r="A1" s="27" t="s">
        <v>20</v>
      </c>
      <c r="B1" s="5" t="s">
        <v>21</v>
      </c>
    </row>
    <row r="2" spans="1:35" ht="22" thickBot="1">
      <c r="A2" s="27" t="s">
        <v>22</v>
      </c>
      <c r="B2" s="5">
        <v>10</v>
      </c>
      <c r="E2" s="28" t="s">
        <v>24</v>
      </c>
      <c r="F2" s="9">
        <v>0</v>
      </c>
      <c r="G2" s="9">
        <v>14.031583240939733</v>
      </c>
      <c r="H2" s="9">
        <v>29.662325138504997</v>
      </c>
      <c r="I2" s="9">
        <v>21.822383305790023</v>
      </c>
      <c r="J2" s="9">
        <v>63.452043949074984</v>
      </c>
      <c r="K2" s="9">
        <v>34.954825848146278</v>
      </c>
      <c r="L2" s="9">
        <v>69.852496785142606</v>
      </c>
      <c r="M2" s="9">
        <v>74.146342504789274</v>
      </c>
      <c r="N2" s="9">
        <v>46.852230115472992</v>
      </c>
      <c r="O2" s="9">
        <v>66.008635160474853</v>
      </c>
      <c r="Q2" s="34" t="s">
        <v>38</v>
      </c>
      <c r="R2" s="35">
        <f>SUM(R10:R59)/B3+B4*SUM(S10:S59)/B3</f>
        <v>12.36479191935787</v>
      </c>
    </row>
    <row r="3" spans="1:35" ht="22" thickBot="1">
      <c r="A3" s="27" t="s">
        <v>43</v>
      </c>
      <c r="B3" s="42">
        <f>SUM(E10:E59)</f>
        <v>2585576.200556342</v>
      </c>
      <c r="E3" s="28" t="s">
        <v>25</v>
      </c>
      <c r="F3" s="9">
        <v>0</v>
      </c>
      <c r="G3" s="9">
        <v>7.008769776754753</v>
      </c>
      <c r="H3" s="9">
        <v>20.353813054735976</v>
      </c>
      <c r="I3" s="9">
        <v>58.117250266093272</v>
      </c>
      <c r="J3" s="9">
        <v>6.3124281881196564</v>
      </c>
      <c r="K3" s="9">
        <v>77.861586036452792</v>
      </c>
      <c r="L3" s="9">
        <v>14.081976579205508</v>
      </c>
      <c r="M3" s="9">
        <v>59.70261524073706</v>
      </c>
      <c r="N3" s="9">
        <v>50.141444292539134</v>
      </c>
      <c r="O3" s="9">
        <v>70.362641700870711</v>
      </c>
      <c r="Q3" s="36" t="s">
        <v>39</v>
      </c>
      <c r="R3" s="45">
        <v>11.8</v>
      </c>
    </row>
    <row r="4" spans="1:35" ht="21">
      <c r="A4" s="46" t="s">
        <v>44</v>
      </c>
      <c r="B4" s="47">
        <v>0.1</v>
      </c>
    </row>
    <row r="5" spans="1:35">
      <c r="F5">
        <v>0</v>
      </c>
      <c r="G5">
        <v>10</v>
      </c>
      <c r="H5">
        <v>20</v>
      </c>
      <c r="I5">
        <v>30</v>
      </c>
      <c r="J5">
        <v>40</v>
      </c>
      <c r="K5">
        <v>50</v>
      </c>
      <c r="L5">
        <v>60</v>
      </c>
      <c r="M5">
        <v>70</v>
      </c>
      <c r="N5">
        <v>80</v>
      </c>
      <c r="O5">
        <v>90</v>
      </c>
    </row>
    <row r="6" spans="1:35" ht="24">
      <c r="F6">
        <v>0</v>
      </c>
      <c r="G6">
        <v>10</v>
      </c>
      <c r="H6">
        <v>20</v>
      </c>
      <c r="I6">
        <v>30</v>
      </c>
      <c r="J6">
        <v>40</v>
      </c>
      <c r="K6">
        <v>50</v>
      </c>
      <c r="L6">
        <v>60</v>
      </c>
      <c r="M6">
        <v>70</v>
      </c>
      <c r="N6">
        <v>80</v>
      </c>
      <c r="O6">
        <v>90</v>
      </c>
      <c r="Q6" s="39" t="s">
        <v>71</v>
      </c>
      <c r="R6" s="40"/>
      <c r="S6" s="40"/>
      <c r="T6" s="40"/>
      <c r="U6" s="40"/>
      <c r="V6" s="40"/>
      <c r="W6" s="38"/>
      <c r="X6" s="38"/>
      <c r="Y6" s="38"/>
      <c r="Z6" s="38"/>
    </row>
    <row r="7" spans="1:35">
      <c r="F7">
        <v>0</v>
      </c>
      <c r="G7">
        <v>10</v>
      </c>
      <c r="H7">
        <v>20</v>
      </c>
      <c r="I7">
        <v>30</v>
      </c>
      <c r="J7">
        <v>40</v>
      </c>
      <c r="K7">
        <v>50</v>
      </c>
      <c r="L7">
        <v>60</v>
      </c>
      <c r="M7">
        <v>70</v>
      </c>
      <c r="N7">
        <v>80</v>
      </c>
      <c r="O7">
        <v>90</v>
      </c>
    </row>
    <row r="8" spans="1:35">
      <c r="B8" s="23" t="s">
        <v>26</v>
      </c>
      <c r="C8" s="22"/>
      <c r="D8" s="22"/>
    </row>
    <row r="9" spans="1:35" ht="66">
      <c r="B9" s="29" t="s">
        <v>0</v>
      </c>
      <c r="C9" s="29" t="s">
        <v>4</v>
      </c>
      <c r="D9" s="29" t="s">
        <v>3</v>
      </c>
      <c r="E9" s="29" t="s">
        <v>23</v>
      </c>
      <c r="F9" s="29" t="s">
        <v>45</v>
      </c>
      <c r="G9" s="29" t="s">
        <v>46</v>
      </c>
      <c r="H9" s="29" t="s">
        <v>47</v>
      </c>
      <c r="I9" s="29" t="s">
        <v>48</v>
      </c>
      <c r="J9" s="29" t="s">
        <v>49</v>
      </c>
      <c r="K9" s="29" t="s">
        <v>50</v>
      </c>
      <c r="L9" s="29" t="s">
        <v>51</v>
      </c>
      <c r="M9" s="29" t="s">
        <v>52</v>
      </c>
      <c r="N9" s="29" t="s">
        <v>53</v>
      </c>
      <c r="O9" s="29" t="s">
        <v>54</v>
      </c>
      <c r="P9" s="29" t="s">
        <v>29</v>
      </c>
      <c r="Q9" s="29" t="s">
        <v>30</v>
      </c>
      <c r="R9" s="29" t="s">
        <v>27</v>
      </c>
      <c r="S9" s="29" t="s">
        <v>28</v>
      </c>
      <c r="T9" s="29" t="s">
        <v>55</v>
      </c>
      <c r="U9" s="29" t="s">
        <v>57</v>
      </c>
      <c r="V9" s="29" t="s">
        <v>69</v>
      </c>
      <c r="W9" s="29" t="s">
        <v>64</v>
      </c>
    </row>
    <row r="10" spans="1:35" ht="21">
      <c r="B10" s="24">
        <v>1</v>
      </c>
      <c r="C10" s="8">
        <v>46.768460207597712</v>
      </c>
      <c r="D10" s="8">
        <v>13.596596659914573</v>
      </c>
      <c r="E10" s="44">
        <v>9987.3854625139538</v>
      </c>
      <c r="F10" s="8">
        <f>ABS($C10-F$2)+ABS($D10-F$3)</f>
        <v>60.365056867512287</v>
      </c>
      <c r="G10" s="8">
        <f t="shared" ref="G10:O25" si="0">ABS($C10-G$2)+ABS($D10-G$3)</f>
        <v>39.324703849817801</v>
      </c>
      <c r="H10" s="8">
        <f t="shared" si="0"/>
        <v>23.863351463914121</v>
      </c>
      <c r="I10" s="8">
        <f t="shared" si="0"/>
        <v>69.466730507986384</v>
      </c>
      <c r="J10" s="8">
        <f t="shared" si="0"/>
        <v>23.967752213272188</v>
      </c>
      <c r="K10" s="8">
        <f t="shared" si="0"/>
        <v>76.078623735989652</v>
      </c>
      <c r="L10" s="8">
        <f t="shared" si="0"/>
        <v>23.569416496835828</v>
      </c>
      <c r="M10" s="8">
        <f t="shared" si="0"/>
        <v>73.483900878014055</v>
      </c>
      <c r="N10" s="8">
        <f t="shared" si="0"/>
        <v>36.628617540499839</v>
      </c>
      <c r="O10" s="8">
        <f t="shared" si="0"/>
        <v>76.00621999383327</v>
      </c>
      <c r="P10" s="8">
        <f>MIN(F10:O10)</f>
        <v>23.569416496835828</v>
      </c>
      <c r="Q10" s="8">
        <f>SMALL(F10:O10,2)</f>
        <v>23.863351463914121</v>
      </c>
      <c r="R10" s="8">
        <f>E10*P10</f>
        <v>235396.8476804347</v>
      </c>
      <c r="S10" s="8">
        <f>E10*Q10</f>
        <v>238332.48949755696</v>
      </c>
      <c r="T10" s="49">
        <f>MATCH(P10,F10:O10,0)</f>
        <v>7</v>
      </c>
      <c r="U10" s="49">
        <f>MATCH(Q10,F10:O10,0)</f>
        <v>3</v>
      </c>
      <c r="V10" s="8">
        <f>MAX(F10:O10)</f>
        <v>76.078623735989652</v>
      </c>
      <c r="W10" s="13">
        <f>MATCH(V10,F10:O10,0)</f>
        <v>6</v>
      </c>
      <c r="AG10" s="30" t="s">
        <v>9</v>
      </c>
      <c r="AH10" s="31" t="s">
        <v>1</v>
      </c>
      <c r="AI10" s="31" t="s">
        <v>2</v>
      </c>
    </row>
    <row r="11" spans="1:35" ht="19">
      <c r="B11" s="24">
        <v>2</v>
      </c>
      <c r="C11" s="8">
        <v>22.627124740284088</v>
      </c>
      <c r="D11" s="8">
        <v>72.400365569287942</v>
      </c>
      <c r="E11" s="44">
        <v>89784.690226806182</v>
      </c>
      <c r="F11" s="8">
        <f t="shared" ref="F11:O42" si="1">ABS($C11-F$2)+ABS($D11-F$3)</f>
        <v>95.02749030957203</v>
      </c>
      <c r="G11" s="8">
        <f t="shared" si="0"/>
        <v>73.987137291877545</v>
      </c>
      <c r="H11" s="8">
        <f t="shared" si="0"/>
        <v>59.08175291277287</v>
      </c>
      <c r="I11" s="8">
        <f t="shared" si="0"/>
        <v>15.087856737688735</v>
      </c>
      <c r="J11" s="8">
        <f t="shared" si="0"/>
        <v>106.91285658995918</v>
      </c>
      <c r="K11" s="8">
        <f t="shared" si="0"/>
        <v>17.78892157502704</v>
      </c>
      <c r="L11" s="8">
        <f t="shared" si="0"/>
        <v>105.54376103494096</v>
      </c>
      <c r="M11" s="8">
        <f t="shared" si="0"/>
        <v>64.216968093056067</v>
      </c>
      <c r="N11" s="8">
        <f t="shared" si="0"/>
        <v>46.484026651937711</v>
      </c>
      <c r="O11" s="8">
        <f t="shared" si="0"/>
        <v>45.419234288607996</v>
      </c>
      <c r="P11" s="8">
        <f t="shared" ref="P11:P59" si="2">MIN(F11:O11)</f>
        <v>15.087856737688735</v>
      </c>
      <c r="Q11" s="8">
        <f t="shared" ref="Q11:Q59" si="3">SMALL(F11:O11,2)</f>
        <v>17.78892157502704</v>
      </c>
      <c r="R11" s="8">
        <f t="shared" ref="R11:R59" si="4">E11*P11</f>
        <v>1354658.5433798137</v>
      </c>
      <c r="S11" s="8">
        <f t="shared" ref="S11:S59" si="5">E11*Q11</f>
        <v>1597172.8130827518</v>
      </c>
      <c r="T11" s="49">
        <f t="shared" ref="T11:T59" si="6">MATCH(P11,F11:O11,0)</f>
        <v>4</v>
      </c>
      <c r="U11" s="49">
        <f t="shared" ref="U11:U59" si="7">MATCH(Q11,F11:O11,0)</f>
        <v>6</v>
      </c>
      <c r="V11" s="8">
        <f t="shared" ref="V11:V59" si="8">MAX(F11:O11)</f>
        <v>106.91285658995918</v>
      </c>
      <c r="W11" s="13">
        <f t="shared" ref="W11:W59" si="9">MATCH(V11,F11:O11,0)</f>
        <v>5</v>
      </c>
      <c r="AG11" s="30" t="s">
        <v>10</v>
      </c>
      <c r="AH11" s="32">
        <f>F2</f>
        <v>0</v>
      </c>
      <c r="AI11" s="32">
        <f>F3</f>
        <v>0</v>
      </c>
    </row>
    <row r="12" spans="1:35" ht="19">
      <c r="B12" s="24">
        <v>3</v>
      </c>
      <c r="C12" s="8">
        <v>32.581266223639631</v>
      </c>
      <c r="D12" s="8">
        <v>21.73230260475508</v>
      </c>
      <c r="E12" s="44">
        <v>64736.498682516241</v>
      </c>
      <c r="F12" s="8">
        <f t="shared" si="1"/>
        <v>54.313568828394708</v>
      </c>
      <c r="G12" s="8">
        <f t="shared" si="0"/>
        <v>33.273215810700222</v>
      </c>
      <c r="H12" s="8">
        <f t="shared" si="0"/>
        <v>4.2974306351537379</v>
      </c>
      <c r="I12" s="8">
        <f t="shared" si="0"/>
        <v>47.143830579187792</v>
      </c>
      <c r="J12" s="8">
        <f t="shared" si="0"/>
        <v>46.290652142070776</v>
      </c>
      <c r="K12" s="8">
        <f t="shared" si="0"/>
        <v>58.502843056204362</v>
      </c>
      <c r="L12" s="8">
        <f t="shared" si="0"/>
        <v>44.92155658705255</v>
      </c>
      <c r="M12" s="8">
        <f t="shared" si="0"/>
        <v>79.535388917131627</v>
      </c>
      <c r="N12" s="8">
        <f t="shared" si="0"/>
        <v>42.680105579617418</v>
      </c>
      <c r="O12" s="8">
        <f t="shared" si="0"/>
        <v>82.057708032950856</v>
      </c>
      <c r="P12" s="8">
        <f t="shared" si="2"/>
        <v>4.2974306351537379</v>
      </c>
      <c r="Q12" s="8">
        <f t="shared" si="3"/>
        <v>33.273215810700222</v>
      </c>
      <c r="R12" s="8">
        <f t="shared" si="4"/>
        <v>278200.6126508349</v>
      </c>
      <c r="S12" s="8">
        <f t="shared" si="5"/>
        <v>2153991.4914924735</v>
      </c>
      <c r="T12" s="49">
        <f t="shared" si="6"/>
        <v>3</v>
      </c>
      <c r="U12" s="49">
        <f t="shared" si="7"/>
        <v>2</v>
      </c>
      <c r="V12" s="8">
        <f t="shared" si="8"/>
        <v>82.057708032950856</v>
      </c>
      <c r="W12" s="13">
        <f t="shared" si="9"/>
        <v>10</v>
      </c>
      <c r="AG12" s="30" t="s">
        <v>11</v>
      </c>
      <c r="AH12" s="32">
        <f>G2</f>
        <v>14.031583240939733</v>
      </c>
      <c r="AI12" s="32">
        <f>G3</f>
        <v>7.008769776754753</v>
      </c>
    </row>
    <row r="13" spans="1:35" ht="19">
      <c r="B13" s="24">
        <v>4</v>
      </c>
      <c r="C13" s="8">
        <v>23.736458710391013</v>
      </c>
      <c r="D13" s="8">
        <v>19.26157774929651</v>
      </c>
      <c r="E13" s="44">
        <v>32004.992659567986</v>
      </c>
      <c r="F13" s="8">
        <f t="shared" si="1"/>
        <v>42.998036459687526</v>
      </c>
      <c r="G13" s="8">
        <f t="shared" si="0"/>
        <v>21.957683441993034</v>
      </c>
      <c r="H13" s="8">
        <f t="shared" si="0"/>
        <v>7.0181017335534506</v>
      </c>
      <c r="I13" s="8">
        <f t="shared" si="0"/>
        <v>40.769747921397752</v>
      </c>
      <c r="J13" s="8">
        <f t="shared" si="0"/>
        <v>52.664734799860824</v>
      </c>
      <c r="K13" s="8">
        <f t="shared" si="0"/>
        <v>69.818375424911551</v>
      </c>
      <c r="L13" s="8">
        <f t="shared" si="0"/>
        <v>51.295639244842597</v>
      </c>
      <c r="M13" s="8">
        <f t="shared" si="0"/>
        <v>90.850921285838808</v>
      </c>
      <c r="N13" s="8">
        <f t="shared" si="0"/>
        <v>53.9956379483246</v>
      </c>
      <c r="O13" s="8">
        <f t="shared" si="0"/>
        <v>93.373240401658052</v>
      </c>
      <c r="P13" s="8">
        <f t="shared" si="2"/>
        <v>7.0181017335534506</v>
      </c>
      <c r="Q13" s="8">
        <f t="shared" si="3"/>
        <v>21.957683441993034</v>
      </c>
      <c r="R13" s="8">
        <f t="shared" si="4"/>
        <v>224614.29446647954</v>
      </c>
      <c r="S13" s="8">
        <f t="shared" si="5"/>
        <v>702755.49738210451</v>
      </c>
      <c r="T13" s="49">
        <f t="shared" si="6"/>
        <v>3</v>
      </c>
      <c r="U13" s="49">
        <f t="shared" si="7"/>
        <v>2</v>
      </c>
      <c r="V13" s="8">
        <f t="shared" si="8"/>
        <v>93.373240401658052</v>
      </c>
      <c r="W13" s="13">
        <f t="shared" si="9"/>
        <v>10</v>
      </c>
      <c r="AG13" s="30" t="s">
        <v>12</v>
      </c>
      <c r="AH13" s="32">
        <f>H2</f>
        <v>29.662325138504997</v>
      </c>
      <c r="AI13" s="32">
        <f>H3</f>
        <v>20.353813054735976</v>
      </c>
    </row>
    <row r="14" spans="1:35" ht="19">
      <c r="B14" s="24">
        <v>5</v>
      </c>
      <c r="C14" s="8">
        <v>74.161245556319628</v>
      </c>
      <c r="D14" s="8">
        <v>61.420821764557616</v>
      </c>
      <c r="E14" s="44">
        <v>74922.568319450307</v>
      </c>
      <c r="F14" s="8">
        <f t="shared" si="1"/>
        <v>135.58206732087723</v>
      </c>
      <c r="G14" s="8">
        <f t="shared" si="0"/>
        <v>114.54171430318276</v>
      </c>
      <c r="H14" s="8">
        <f t="shared" si="0"/>
        <v>85.565929127636267</v>
      </c>
      <c r="I14" s="8">
        <f t="shared" si="0"/>
        <v>55.642433748993945</v>
      </c>
      <c r="J14" s="8">
        <f t="shared" si="0"/>
        <v>65.817595183682613</v>
      </c>
      <c r="K14" s="8">
        <f t="shared" si="0"/>
        <v>55.647183980068526</v>
      </c>
      <c r="L14" s="8">
        <f t="shared" si="0"/>
        <v>51.647593956529128</v>
      </c>
      <c r="M14" s="8">
        <f t="shared" si="0"/>
        <v>1.7331095753509089</v>
      </c>
      <c r="N14" s="8">
        <f t="shared" si="0"/>
        <v>38.588392912865118</v>
      </c>
      <c r="O14" s="8">
        <f t="shared" si="0"/>
        <v>17.09443033215787</v>
      </c>
      <c r="P14" s="8">
        <f t="shared" si="2"/>
        <v>1.7331095753509089</v>
      </c>
      <c r="Q14" s="8">
        <f t="shared" si="3"/>
        <v>17.09443033215787</v>
      </c>
      <c r="R14" s="8">
        <f t="shared" si="4"/>
        <v>129849.02056432198</v>
      </c>
      <c r="S14" s="8">
        <f t="shared" si="5"/>
        <v>1280758.6244431816</v>
      </c>
      <c r="T14" s="49">
        <f t="shared" si="6"/>
        <v>8</v>
      </c>
      <c r="U14" s="49">
        <f t="shared" si="7"/>
        <v>10</v>
      </c>
      <c r="V14" s="8">
        <f t="shared" si="8"/>
        <v>135.58206732087723</v>
      </c>
      <c r="W14" s="13">
        <f t="shared" si="9"/>
        <v>1</v>
      </c>
      <c r="AG14" s="30" t="s">
        <v>31</v>
      </c>
      <c r="AH14" s="32">
        <f>I2</f>
        <v>21.822383305790023</v>
      </c>
      <c r="AI14" s="32">
        <f>I3</f>
        <v>58.117250266093272</v>
      </c>
    </row>
    <row r="15" spans="1:35" ht="19">
      <c r="B15" s="24">
        <v>6</v>
      </c>
      <c r="C15" s="8">
        <v>69.853274074740995</v>
      </c>
      <c r="D15" s="8">
        <v>28.035856841471485</v>
      </c>
      <c r="E15" s="44">
        <v>90976.893849262939</v>
      </c>
      <c r="F15" s="8">
        <f t="shared" si="1"/>
        <v>97.88913091621248</v>
      </c>
      <c r="G15" s="8">
        <f t="shared" si="0"/>
        <v>76.848777898517994</v>
      </c>
      <c r="H15" s="8">
        <f t="shared" si="0"/>
        <v>47.872992722971503</v>
      </c>
      <c r="I15" s="8">
        <f t="shared" si="0"/>
        <v>78.112284193572748</v>
      </c>
      <c r="J15" s="8">
        <f t="shared" si="0"/>
        <v>28.124658779017839</v>
      </c>
      <c r="K15" s="8">
        <f t="shared" si="0"/>
        <v>84.72417742157603</v>
      </c>
      <c r="L15" s="8">
        <f t="shared" si="0"/>
        <v>13.954657551864367</v>
      </c>
      <c r="M15" s="8">
        <f t="shared" si="0"/>
        <v>35.959826829313855</v>
      </c>
      <c r="N15" s="8">
        <f t="shared" si="0"/>
        <v>45.106631410335652</v>
      </c>
      <c r="O15" s="8">
        <f t="shared" si="0"/>
        <v>46.171423773665367</v>
      </c>
      <c r="P15" s="8">
        <f t="shared" si="2"/>
        <v>13.954657551864367</v>
      </c>
      <c r="Q15" s="8">
        <f t="shared" si="3"/>
        <v>28.124658779017839</v>
      </c>
      <c r="R15" s="8">
        <f t="shared" si="4"/>
        <v>1269551.3987987798</v>
      </c>
      <c r="S15" s="8">
        <f t="shared" si="5"/>
        <v>2558694.096285447</v>
      </c>
      <c r="T15" s="49">
        <f t="shared" si="6"/>
        <v>7</v>
      </c>
      <c r="U15" s="49">
        <f t="shared" si="7"/>
        <v>5</v>
      </c>
      <c r="V15" s="8">
        <f t="shared" si="8"/>
        <v>97.88913091621248</v>
      </c>
      <c r="W15" s="13">
        <f t="shared" si="9"/>
        <v>1</v>
      </c>
      <c r="AG15" s="30" t="s">
        <v>32</v>
      </c>
      <c r="AH15" s="32">
        <f>J2</f>
        <v>63.452043949074984</v>
      </c>
      <c r="AI15" s="32">
        <f>J3</f>
        <v>6.3124281881196564</v>
      </c>
    </row>
    <row r="16" spans="1:35" ht="19">
      <c r="B16" s="24">
        <v>7</v>
      </c>
      <c r="C16" s="8">
        <v>30.406864606319051</v>
      </c>
      <c r="D16" s="8">
        <v>19.554513277454475</v>
      </c>
      <c r="E16" s="44">
        <v>28346.586922426341</v>
      </c>
      <c r="F16" s="8">
        <f t="shared" si="1"/>
        <v>49.961377883773523</v>
      </c>
      <c r="G16" s="8">
        <f t="shared" si="0"/>
        <v>28.921024866079037</v>
      </c>
      <c r="H16" s="8">
        <f t="shared" si="0"/>
        <v>1.5438392450955547</v>
      </c>
      <c r="I16" s="8">
        <f t="shared" si="0"/>
        <v>47.147218289167824</v>
      </c>
      <c r="J16" s="8">
        <f t="shared" si="0"/>
        <v>46.287264432090751</v>
      </c>
      <c r="K16" s="8">
        <f t="shared" si="0"/>
        <v>62.85503400082554</v>
      </c>
      <c r="L16" s="8">
        <f t="shared" si="0"/>
        <v>44.918168877072524</v>
      </c>
      <c r="M16" s="8">
        <f t="shared" si="0"/>
        <v>83.887579861752812</v>
      </c>
      <c r="N16" s="8">
        <f t="shared" si="0"/>
        <v>47.032296524238603</v>
      </c>
      <c r="O16" s="8">
        <f t="shared" si="0"/>
        <v>86.409898977572041</v>
      </c>
      <c r="P16" s="8">
        <f t="shared" si="2"/>
        <v>1.5438392450955547</v>
      </c>
      <c r="Q16" s="8">
        <f t="shared" si="3"/>
        <v>28.921024866079037</v>
      </c>
      <c r="R16" s="8">
        <f t="shared" si="4"/>
        <v>43762.573355354201</v>
      </c>
      <c r="S16" s="8">
        <f t="shared" si="5"/>
        <v>819812.34525196301</v>
      </c>
      <c r="T16" s="49">
        <f t="shared" si="6"/>
        <v>3</v>
      </c>
      <c r="U16" s="49">
        <f t="shared" si="7"/>
        <v>2</v>
      </c>
      <c r="V16" s="8">
        <f t="shared" si="8"/>
        <v>86.409898977572041</v>
      </c>
      <c r="W16" s="13">
        <f t="shared" si="9"/>
        <v>10</v>
      </c>
      <c r="AG16" s="30" t="s">
        <v>33</v>
      </c>
      <c r="AH16" s="32">
        <f>K2</f>
        <v>34.954825848146278</v>
      </c>
      <c r="AI16" s="32">
        <f>K3</f>
        <v>77.861586036452792</v>
      </c>
    </row>
    <row r="17" spans="2:35" ht="19">
      <c r="B17" s="24">
        <v>8</v>
      </c>
      <c r="C17" s="8">
        <v>65.48411727821815</v>
      </c>
      <c r="D17" s="8">
        <v>3.2330920595547763</v>
      </c>
      <c r="E17" s="44">
        <v>90813.271933923155</v>
      </c>
      <c r="F17" s="8">
        <f t="shared" si="1"/>
        <v>68.717209337772928</v>
      </c>
      <c r="G17" s="8">
        <f t="shared" si="0"/>
        <v>55.228211754478394</v>
      </c>
      <c r="H17" s="8">
        <f t="shared" si="0"/>
        <v>52.942513134894355</v>
      </c>
      <c r="I17" s="8">
        <f t="shared" si="0"/>
        <v>98.545892178966625</v>
      </c>
      <c r="J17" s="8">
        <f t="shared" si="0"/>
        <v>5.1114094577080467</v>
      </c>
      <c r="K17" s="8">
        <f t="shared" si="0"/>
        <v>105.15778540696988</v>
      </c>
      <c r="L17" s="8">
        <f t="shared" si="0"/>
        <v>15.217264026575187</v>
      </c>
      <c r="M17" s="8">
        <f t="shared" si="0"/>
        <v>65.131748407753406</v>
      </c>
      <c r="N17" s="8">
        <f t="shared" si="0"/>
        <v>65.540239395729515</v>
      </c>
      <c r="O17" s="8">
        <f t="shared" si="0"/>
        <v>67.654067523572635</v>
      </c>
      <c r="P17" s="8">
        <f t="shared" si="2"/>
        <v>5.1114094577080467</v>
      </c>
      <c r="Q17" s="8">
        <f t="shared" si="3"/>
        <v>15.217264026575187</v>
      </c>
      <c r="R17" s="8">
        <f t="shared" si="4"/>
        <v>464183.81704846752</v>
      </c>
      <c r="S17" s="8">
        <f t="shared" si="5"/>
        <v>1381929.5361356789</v>
      </c>
      <c r="T17" s="49">
        <f t="shared" si="6"/>
        <v>5</v>
      </c>
      <c r="U17" s="49">
        <f t="shared" si="7"/>
        <v>7</v>
      </c>
      <c r="V17" s="8">
        <f t="shared" si="8"/>
        <v>105.15778540696988</v>
      </c>
      <c r="W17" s="13">
        <f t="shared" si="9"/>
        <v>6</v>
      </c>
      <c r="AG17" s="30" t="s">
        <v>34</v>
      </c>
      <c r="AH17" s="32">
        <f>L2</f>
        <v>69.852496785142606</v>
      </c>
      <c r="AI17" s="32">
        <f>L3</f>
        <v>14.081976579205508</v>
      </c>
    </row>
    <row r="18" spans="2:35" ht="19">
      <c r="B18" s="24">
        <v>9</v>
      </c>
      <c r="C18" s="8">
        <v>30.931243598780096</v>
      </c>
      <c r="D18" s="8">
        <v>41.099346558109261</v>
      </c>
      <c r="E18" s="44">
        <v>19814.959119853338</v>
      </c>
      <c r="F18" s="8">
        <f t="shared" si="1"/>
        <v>72.03059015688936</v>
      </c>
      <c r="G18" s="8">
        <f t="shared" si="0"/>
        <v>50.990237139194868</v>
      </c>
      <c r="H18" s="8">
        <f t="shared" si="0"/>
        <v>22.014451963648384</v>
      </c>
      <c r="I18" s="8">
        <f t="shared" si="0"/>
        <v>26.126764000974084</v>
      </c>
      <c r="J18" s="8">
        <f t="shared" si="0"/>
        <v>67.307718720284498</v>
      </c>
      <c r="K18" s="8">
        <f t="shared" si="0"/>
        <v>40.785821727709717</v>
      </c>
      <c r="L18" s="8">
        <f t="shared" si="0"/>
        <v>65.93862316526625</v>
      </c>
      <c r="M18" s="8">
        <f t="shared" si="0"/>
        <v>61.818367588636974</v>
      </c>
      <c r="N18" s="8">
        <f t="shared" si="0"/>
        <v>24.963084251122769</v>
      </c>
      <c r="O18" s="8">
        <f t="shared" si="0"/>
        <v>64.340686704456203</v>
      </c>
      <c r="P18" s="8">
        <f t="shared" si="2"/>
        <v>22.014451963648384</v>
      </c>
      <c r="Q18" s="8">
        <f t="shared" si="3"/>
        <v>24.963084251122769</v>
      </c>
      <c r="R18" s="8">
        <f t="shared" si="4"/>
        <v>436215.46570566774</v>
      </c>
      <c r="S18" s="8">
        <f t="shared" si="5"/>
        <v>494642.49394145235</v>
      </c>
      <c r="T18" s="49">
        <f t="shared" si="6"/>
        <v>3</v>
      </c>
      <c r="U18" s="49">
        <f t="shared" si="7"/>
        <v>9</v>
      </c>
      <c r="V18" s="8">
        <f t="shared" si="8"/>
        <v>72.03059015688936</v>
      </c>
      <c r="W18" s="13">
        <f t="shared" si="9"/>
        <v>1</v>
      </c>
      <c r="AG18" s="30" t="s">
        <v>35</v>
      </c>
      <c r="AH18" s="32">
        <f>M2</f>
        <v>74.146342504789274</v>
      </c>
      <c r="AI18" s="32">
        <f>M3</f>
        <v>59.70261524073706</v>
      </c>
    </row>
    <row r="19" spans="2:35" ht="19">
      <c r="B19" s="24">
        <v>10</v>
      </c>
      <c r="C19" s="8">
        <v>23.094922035954923</v>
      </c>
      <c r="D19" s="8">
        <v>78.931910143770608</v>
      </c>
      <c r="E19" s="44">
        <v>3995.0730328800701</v>
      </c>
      <c r="F19" s="8">
        <f t="shared" si="1"/>
        <v>102.02683217972553</v>
      </c>
      <c r="G19" s="8">
        <f t="shared" si="0"/>
        <v>80.986479162031046</v>
      </c>
      <c r="H19" s="8">
        <f t="shared" si="0"/>
        <v>65.145500191584702</v>
      </c>
      <c r="I19" s="8">
        <f t="shared" si="0"/>
        <v>22.087198607842236</v>
      </c>
      <c r="J19" s="8">
        <f t="shared" si="0"/>
        <v>112.97660386877101</v>
      </c>
      <c r="K19" s="8">
        <f t="shared" si="0"/>
        <v>12.930227919509171</v>
      </c>
      <c r="L19" s="8">
        <f t="shared" si="0"/>
        <v>111.60750831375279</v>
      </c>
      <c r="M19" s="8">
        <f t="shared" si="0"/>
        <v>70.280715371867899</v>
      </c>
      <c r="N19" s="8">
        <f t="shared" si="0"/>
        <v>52.547773930749543</v>
      </c>
      <c r="O19" s="8">
        <f t="shared" si="0"/>
        <v>51.482981567419827</v>
      </c>
      <c r="P19" s="8">
        <f t="shared" si="2"/>
        <v>12.930227919509171</v>
      </c>
      <c r="Q19" s="8">
        <f t="shared" si="3"/>
        <v>22.087198607842236</v>
      </c>
      <c r="R19" s="8">
        <f t="shared" si="4"/>
        <v>51657.204870224065</v>
      </c>
      <c r="S19" s="8">
        <f t="shared" si="5"/>
        <v>88239.971530056748</v>
      </c>
      <c r="T19" s="49">
        <f t="shared" si="6"/>
        <v>6</v>
      </c>
      <c r="U19" s="49">
        <f t="shared" si="7"/>
        <v>4</v>
      </c>
      <c r="V19" s="8">
        <f t="shared" si="8"/>
        <v>112.97660386877101</v>
      </c>
      <c r="W19" s="13">
        <f t="shared" si="9"/>
        <v>5</v>
      </c>
      <c r="AG19" s="30" t="s">
        <v>36</v>
      </c>
      <c r="AH19" s="32">
        <f>N2</f>
        <v>46.852230115472992</v>
      </c>
      <c r="AI19" s="32">
        <f>N3</f>
        <v>50.141444292539134</v>
      </c>
    </row>
    <row r="20" spans="2:35" ht="19">
      <c r="B20" s="24">
        <v>11</v>
      </c>
      <c r="C20" s="8">
        <v>48.881224075922987</v>
      </c>
      <c r="D20" s="8">
        <v>70.360767280452848</v>
      </c>
      <c r="E20" s="44">
        <v>68181.640615352895</v>
      </c>
      <c r="F20" s="8">
        <f t="shared" si="1"/>
        <v>119.24199135637583</v>
      </c>
      <c r="G20" s="8">
        <f t="shared" si="0"/>
        <v>98.201638338681349</v>
      </c>
      <c r="H20" s="8">
        <f t="shared" si="0"/>
        <v>69.225853163134857</v>
      </c>
      <c r="I20" s="8">
        <f t="shared" si="0"/>
        <v>39.302357784492543</v>
      </c>
      <c r="J20" s="8">
        <f t="shared" si="0"/>
        <v>78.619158965485184</v>
      </c>
      <c r="K20" s="8">
        <f t="shared" si="0"/>
        <v>21.427216983776653</v>
      </c>
      <c r="L20" s="8">
        <f t="shared" si="0"/>
        <v>77.250063410466964</v>
      </c>
      <c r="M20" s="8">
        <f t="shared" si="0"/>
        <v>35.923270468582075</v>
      </c>
      <c r="N20" s="8">
        <f t="shared" si="0"/>
        <v>22.248316948363708</v>
      </c>
      <c r="O20" s="8">
        <f t="shared" si="0"/>
        <v>17.129285504969729</v>
      </c>
      <c r="P20" s="8">
        <f t="shared" si="2"/>
        <v>17.129285504969729</v>
      </c>
      <c r="Q20" s="8">
        <f t="shared" si="3"/>
        <v>21.427216983776653</v>
      </c>
      <c r="R20" s="8">
        <f t="shared" si="4"/>
        <v>1167902.7882976197</v>
      </c>
      <c r="S20" s="8">
        <f t="shared" si="5"/>
        <v>1460942.8077750455</v>
      </c>
      <c r="T20" s="49">
        <f t="shared" si="6"/>
        <v>10</v>
      </c>
      <c r="U20" s="49">
        <f t="shared" si="7"/>
        <v>6</v>
      </c>
      <c r="V20" s="8">
        <f t="shared" si="8"/>
        <v>119.24199135637583</v>
      </c>
      <c r="W20" s="13">
        <f t="shared" si="9"/>
        <v>1</v>
      </c>
      <c r="AG20" s="30" t="s">
        <v>37</v>
      </c>
      <c r="AH20" s="32">
        <f>O2</f>
        <v>66.008635160474853</v>
      </c>
      <c r="AI20" s="32">
        <f>O3</f>
        <v>70.362641700870711</v>
      </c>
    </row>
    <row r="21" spans="2:35" ht="19">
      <c r="B21" s="24">
        <v>12</v>
      </c>
      <c r="C21" s="8">
        <v>14.522661397311749</v>
      </c>
      <c r="D21" s="8">
        <v>58.12387216100511</v>
      </c>
      <c r="E21" s="44">
        <v>66625.747834252819</v>
      </c>
      <c r="F21" s="8">
        <f t="shared" si="1"/>
        <v>72.646533558316861</v>
      </c>
      <c r="G21" s="8">
        <f t="shared" si="0"/>
        <v>51.606180540622375</v>
      </c>
      <c r="H21" s="8">
        <f t="shared" si="0"/>
        <v>52.909722847462376</v>
      </c>
      <c r="I21" s="8">
        <f t="shared" si="0"/>
        <v>7.3063438033901118</v>
      </c>
      <c r="J21" s="8">
        <f t="shared" si="0"/>
        <v>100.7408265246487</v>
      </c>
      <c r="K21" s="8">
        <f t="shared" si="0"/>
        <v>40.169878326282209</v>
      </c>
      <c r="L21" s="8">
        <f t="shared" si="0"/>
        <v>99.371730969630448</v>
      </c>
      <c r="M21" s="8">
        <f t="shared" si="0"/>
        <v>61.202424187209473</v>
      </c>
      <c r="N21" s="8">
        <f t="shared" si="0"/>
        <v>40.311996586627217</v>
      </c>
      <c r="O21" s="8">
        <f t="shared" si="0"/>
        <v>63.724743303028703</v>
      </c>
      <c r="P21" s="8">
        <f t="shared" si="2"/>
        <v>7.3063438033901118</v>
      </c>
      <c r="Q21" s="8">
        <f t="shared" si="3"/>
        <v>40.169878326282209</v>
      </c>
      <c r="R21" s="8">
        <f t="shared" si="4"/>
        <v>486790.61983502522</v>
      </c>
      <c r="S21" s="8">
        <f t="shared" si="5"/>
        <v>2676348.1838994962</v>
      </c>
      <c r="T21" s="49">
        <f t="shared" si="6"/>
        <v>4</v>
      </c>
      <c r="U21" s="49">
        <f t="shared" si="7"/>
        <v>6</v>
      </c>
      <c r="V21" s="8">
        <f t="shared" si="8"/>
        <v>100.7408265246487</v>
      </c>
      <c r="W21" s="13">
        <f t="shared" si="9"/>
        <v>5</v>
      </c>
    </row>
    <row r="22" spans="2:35" ht="19">
      <c r="B22" s="24">
        <v>13</v>
      </c>
      <c r="C22" s="8">
        <v>18.822223384232597</v>
      </c>
      <c r="D22" s="8">
        <v>20.353549329477776</v>
      </c>
      <c r="E22" s="44">
        <v>84984.942593086904</v>
      </c>
      <c r="F22" s="8">
        <f t="shared" si="1"/>
        <v>39.175772713710373</v>
      </c>
      <c r="G22" s="8">
        <f t="shared" si="0"/>
        <v>18.135419696015887</v>
      </c>
      <c r="H22" s="8">
        <f t="shared" si="0"/>
        <v>10.8403654795306</v>
      </c>
      <c r="I22" s="8">
        <f t="shared" si="0"/>
        <v>40.763860858172919</v>
      </c>
      <c r="J22" s="8">
        <f t="shared" si="0"/>
        <v>58.670941706200509</v>
      </c>
      <c r="K22" s="8">
        <f t="shared" si="0"/>
        <v>73.640639170888704</v>
      </c>
      <c r="L22" s="8">
        <f t="shared" si="0"/>
        <v>57.301846151182275</v>
      </c>
      <c r="M22" s="8">
        <f t="shared" si="0"/>
        <v>94.673185031815962</v>
      </c>
      <c r="N22" s="8">
        <f t="shared" si="0"/>
        <v>57.817901694301753</v>
      </c>
      <c r="O22" s="8">
        <f t="shared" si="0"/>
        <v>97.195504147635191</v>
      </c>
      <c r="P22" s="8">
        <f t="shared" si="2"/>
        <v>10.8403654795306</v>
      </c>
      <c r="Q22" s="8">
        <f t="shared" si="3"/>
        <v>18.135419696015887</v>
      </c>
      <c r="R22" s="8">
        <f t="shared" si="4"/>
        <v>921267.83796598902</v>
      </c>
      <c r="S22" s="8">
        <f t="shared" si="5"/>
        <v>1541237.6017674478</v>
      </c>
      <c r="T22" s="49">
        <f t="shared" si="6"/>
        <v>3</v>
      </c>
      <c r="U22" s="49">
        <f t="shared" si="7"/>
        <v>2</v>
      </c>
      <c r="V22" s="8">
        <f t="shared" si="8"/>
        <v>97.195504147635191</v>
      </c>
      <c r="W22" s="13">
        <f t="shared" si="9"/>
        <v>10</v>
      </c>
    </row>
    <row r="23" spans="2:35" ht="19">
      <c r="B23" s="24">
        <v>14</v>
      </c>
      <c r="C23" s="8">
        <v>22.219535629952311</v>
      </c>
      <c r="D23" s="8">
        <v>7.6669520407045599</v>
      </c>
      <c r="E23" s="44">
        <v>20955.112822512845</v>
      </c>
      <c r="F23" s="8">
        <f t="shared" si="1"/>
        <v>29.886487670656869</v>
      </c>
      <c r="G23" s="8">
        <f t="shared" si="0"/>
        <v>8.8461346529623839</v>
      </c>
      <c r="H23" s="8">
        <f t="shared" si="0"/>
        <v>20.1296505225841</v>
      </c>
      <c r="I23" s="8">
        <f t="shared" si="0"/>
        <v>50.847450549550999</v>
      </c>
      <c r="J23" s="8">
        <f t="shared" si="0"/>
        <v>42.587032171707577</v>
      </c>
      <c r="K23" s="8">
        <f t="shared" si="0"/>
        <v>82.929924213942201</v>
      </c>
      <c r="L23" s="8">
        <f t="shared" si="0"/>
        <v>54.047985693691246</v>
      </c>
      <c r="M23" s="8">
        <f t="shared" si="0"/>
        <v>103.96247007486946</v>
      </c>
      <c r="N23" s="8">
        <f t="shared" si="0"/>
        <v>67.107186737355249</v>
      </c>
      <c r="O23" s="8">
        <f t="shared" si="0"/>
        <v>106.4847891906887</v>
      </c>
      <c r="P23" s="8">
        <f t="shared" si="2"/>
        <v>8.8461346529623839</v>
      </c>
      <c r="Q23" s="8">
        <f t="shared" si="3"/>
        <v>20.1296505225841</v>
      </c>
      <c r="R23" s="8">
        <f t="shared" si="4"/>
        <v>185371.74969596727</v>
      </c>
      <c r="S23" s="8">
        <f t="shared" si="5"/>
        <v>421819.09777850448</v>
      </c>
      <c r="T23" s="49">
        <f t="shared" si="6"/>
        <v>2</v>
      </c>
      <c r="U23" s="49">
        <f t="shared" si="7"/>
        <v>3</v>
      </c>
      <c r="V23" s="8">
        <f t="shared" si="8"/>
        <v>106.4847891906887</v>
      </c>
      <c r="W23" s="13">
        <f t="shared" si="9"/>
        <v>10</v>
      </c>
    </row>
    <row r="24" spans="2:35" ht="19">
      <c r="B24" s="24">
        <v>15</v>
      </c>
      <c r="C24" s="8">
        <v>18.442716019349685</v>
      </c>
      <c r="D24" s="8">
        <v>2.7484175932073018</v>
      </c>
      <c r="E24" s="44">
        <v>18984.552839829848</v>
      </c>
      <c r="F24" s="8">
        <f t="shared" si="1"/>
        <v>21.191133612556989</v>
      </c>
      <c r="G24" s="8">
        <f t="shared" si="0"/>
        <v>8.6714849619574039</v>
      </c>
      <c r="H24" s="8">
        <f t="shared" si="0"/>
        <v>28.825004580683984</v>
      </c>
      <c r="I24" s="8">
        <f t="shared" si="0"/>
        <v>58.74849995932631</v>
      </c>
      <c r="J24" s="8">
        <f t="shared" si="0"/>
        <v>48.573338524637656</v>
      </c>
      <c r="K24" s="8">
        <f t="shared" si="0"/>
        <v>91.625278272042081</v>
      </c>
      <c r="L24" s="8">
        <f t="shared" si="0"/>
        <v>62.743339751791126</v>
      </c>
      <c r="M24" s="8">
        <f t="shared" si="0"/>
        <v>112.65782413296935</v>
      </c>
      <c r="N24" s="8">
        <f t="shared" si="0"/>
        <v>75.802540795455144</v>
      </c>
      <c r="O24" s="8">
        <f t="shared" si="0"/>
        <v>115.18014324878857</v>
      </c>
      <c r="P24" s="8">
        <f t="shared" si="2"/>
        <v>8.6714849619574039</v>
      </c>
      <c r="Q24" s="8">
        <f t="shared" si="3"/>
        <v>21.191133612556989</v>
      </c>
      <c r="R24" s="8">
        <f t="shared" si="4"/>
        <v>164624.26446007026</v>
      </c>
      <c r="S24" s="8">
        <f t="shared" si="5"/>
        <v>402304.19580348255</v>
      </c>
      <c r="T24" s="49">
        <f t="shared" si="6"/>
        <v>2</v>
      </c>
      <c r="U24" s="49">
        <f t="shared" si="7"/>
        <v>1</v>
      </c>
      <c r="V24" s="8">
        <f t="shared" si="8"/>
        <v>115.18014324878857</v>
      </c>
      <c r="W24" s="13">
        <f t="shared" si="9"/>
        <v>10</v>
      </c>
    </row>
    <row r="25" spans="2:35" ht="19">
      <c r="B25" s="24">
        <v>16</v>
      </c>
      <c r="C25" s="8">
        <v>40.126005243929725</v>
      </c>
      <c r="D25" s="8">
        <v>12.231871118890743</v>
      </c>
      <c r="E25" s="44">
        <v>48947.737702456339</v>
      </c>
      <c r="F25" s="8">
        <f t="shared" si="1"/>
        <v>52.35787636282047</v>
      </c>
      <c r="G25" s="8">
        <f t="shared" si="0"/>
        <v>31.317523345125984</v>
      </c>
      <c r="H25" s="8">
        <f t="shared" si="0"/>
        <v>18.585622041269964</v>
      </c>
      <c r="I25" s="8">
        <f t="shared" si="0"/>
        <v>64.189001085342227</v>
      </c>
      <c r="J25" s="8">
        <f t="shared" si="0"/>
        <v>29.245481635916345</v>
      </c>
      <c r="K25" s="8">
        <f t="shared" si="0"/>
        <v>70.800894313345509</v>
      </c>
      <c r="L25" s="8">
        <f t="shared" si="0"/>
        <v>31.576597001527645</v>
      </c>
      <c r="M25" s="8">
        <f t="shared" si="0"/>
        <v>81.491081382705858</v>
      </c>
      <c r="N25" s="8">
        <f t="shared" si="0"/>
        <v>44.635798045191656</v>
      </c>
      <c r="O25" s="8">
        <f t="shared" si="0"/>
        <v>84.013400498525101</v>
      </c>
      <c r="P25" s="8">
        <f t="shared" si="2"/>
        <v>18.585622041269964</v>
      </c>
      <c r="Q25" s="8">
        <f t="shared" si="3"/>
        <v>29.245481635916345</v>
      </c>
      <c r="R25" s="8">
        <f t="shared" si="4"/>
        <v>909724.15271307342</v>
      </c>
      <c r="S25" s="8">
        <f t="shared" si="5"/>
        <v>1431500.1640968369</v>
      </c>
      <c r="T25" s="49">
        <f t="shared" si="6"/>
        <v>3</v>
      </c>
      <c r="U25" s="49">
        <f t="shared" si="7"/>
        <v>5</v>
      </c>
      <c r="V25" s="8">
        <f t="shared" si="8"/>
        <v>84.013400498525101</v>
      </c>
      <c r="W25" s="13">
        <f t="shared" si="9"/>
        <v>10</v>
      </c>
    </row>
    <row r="26" spans="2:35" ht="19">
      <c r="B26" s="24">
        <v>17</v>
      </c>
      <c r="C26" s="8">
        <v>63.748824605676582</v>
      </c>
      <c r="D26" s="8">
        <v>34.531487987913181</v>
      </c>
      <c r="E26" s="44">
        <v>19518.556104620046</v>
      </c>
      <c r="F26" s="8">
        <f t="shared" si="1"/>
        <v>98.28031259358977</v>
      </c>
      <c r="G26" s="8">
        <f t="shared" si="1"/>
        <v>77.239959575895284</v>
      </c>
      <c r="H26" s="8">
        <f t="shared" si="1"/>
        <v>48.264174400348793</v>
      </c>
      <c r="I26" s="8">
        <f t="shared" si="1"/>
        <v>65.512203578066647</v>
      </c>
      <c r="J26" s="8">
        <f t="shared" si="1"/>
        <v>28.515840456395122</v>
      </c>
      <c r="K26" s="8">
        <f t="shared" si="1"/>
        <v>72.124096806069915</v>
      </c>
      <c r="L26" s="8">
        <f t="shared" si="1"/>
        <v>26.553183588173695</v>
      </c>
      <c r="M26" s="8">
        <f t="shared" si="1"/>
        <v>35.568645151936572</v>
      </c>
      <c r="N26" s="8">
        <f t="shared" si="1"/>
        <v>32.506550794829543</v>
      </c>
      <c r="O26" s="8">
        <f t="shared" si="1"/>
        <v>38.090964267755801</v>
      </c>
      <c r="P26" s="8">
        <f t="shared" si="2"/>
        <v>26.553183588173695</v>
      </c>
      <c r="Q26" s="8">
        <f t="shared" si="3"/>
        <v>28.515840456395122</v>
      </c>
      <c r="R26" s="8">
        <f t="shared" si="4"/>
        <v>518279.80362204451</v>
      </c>
      <c r="S26" s="8">
        <f t="shared" si="5"/>
        <v>556588.03181854228</v>
      </c>
      <c r="T26" s="49">
        <f t="shared" si="6"/>
        <v>7</v>
      </c>
      <c r="U26" s="49">
        <f t="shared" si="7"/>
        <v>5</v>
      </c>
      <c r="V26" s="8">
        <f t="shared" si="8"/>
        <v>98.28031259358977</v>
      </c>
      <c r="W26" s="13">
        <f t="shared" si="9"/>
        <v>1</v>
      </c>
    </row>
    <row r="27" spans="2:35" ht="19">
      <c r="B27" s="24">
        <v>18</v>
      </c>
      <c r="C27" s="8">
        <v>2.8861049172851061</v>
      </c>
      <c r="D27" s="8">
        <v>3.5524256206770399</v>
      </c>
      <c r="E27" s="44">
        <v>76824.659490731487</v>
      </c>
      <c r="F27" s="8">
        <f t="shared" si="1"/>
        <v>6.438530537962146</v>
      </c>
      <c r="G27" s="8">
        <f t="shared" si="1"/>
        <v>14.601822479732341</v>
      </c>
      <c r="H27" s="8">
        <f t="shared" si="1"/>
        <v>43.577607655278825</v>
      </c>
      <c r="I27" s="8">
        <f t="shared" si="1"/>
        <v>73.50110303392114</v>
      </c>
      <c r="J27" s="8">
        <f t="shared" si="1"/>
        <v>63.3259415992325</v>
      </c>
      <c r="K27" s="8">
        <f t="shared" si="1"/>
        <v>106.37788134663693</v>
      </c>
      <c r="L27" s="8">
        <f t="shared" si="1"/>
        <v>77.495942826385971</v>
      </c>
      <c r="M27" s="8">
        <f t="shared" si="1"/>
        <v>127.41042720756418</v>
      </c>
      <c r="N27" s="8">
        <f t="shared" si="1"/>
        <v>90.555143870049974</v>
      </c>
      <c r="O27" s="8">
        <f t="shared" si="1"/>
        <v>129.93274632338341</v>
      </c>
      <c r="P27" s="8">
        <f t="shared" si="2"/>
        <v>6.438530537962146</v>
      </c>
      <c r="Q27" s="8">
        <f t="shared" si="3"/>
        <v>14.601822479732341</v>
      </c>
      <c r="R27" s="8">
        <f t="shared" si="4"/>
        <v>494637.91619961808</v>
      </c>
      <c r="S27" s="8">
        <f t="shared" si="5"/>
        <v>1121780.0399495456</v>
      </c>
      <c r="T27" s="49">
        <f t="shared" si="6"/>
        <v>1</v>
      </c>
      <c r="U27" s="49">
        <f t="shared" si="7"/>
        <v>2</v>
      </c>
      <c r="V27" s="8">
        <f t="shared" si="8"/>
        <v>129.93274632338341</v>
      </c>
      <c r="W27" s="13">
        <f t="shared" si="9"/>
        <v>10</v>
      </c>
    </row>
    <row r="28" spans="2:35" ht="19">
      <c r="B28" s="24">
        <v>19</v>
      </c>
      <c r="C28" s="8">
        <v>44.598038175204955</v>
      </c>
      <c r="D28" s="8">
        <v>52.863419844176242</v>
      </c>
      <c r="E28" s="44">
        <v>75944.538103618193</v>
      </c>
      <c r="F28" s="8">
        <f t="shared" si="1"/>
        <v>97.461458019381197</v>
      </c>
      <c r="G28" s="8">
        <f t="shared" si="1"/>
        <v>76.421105001686712</v>
      </c>
      <c r="H28" s="8">
        <f t="shared" si="1"/>
        <v>47.445319826140228</v>
      </c>
      <c r="I28" s="8">
        <f t="shared" si="1"/>
        <v>28.029485291331962</v>
      </c>
      <c r="J28" s="8">
        <f t="shared" si="1"/>
        <v>65.404997429926624</v>
      </c>
      <c r="K28" s="8">
        <f t="shared" si="1"/>
        <v>34.641378519335227</v>
      </c>
      <c r="L28" s="8">
        <f t="shared" si="1"/>
        <v>64.035901874908376</v>
      </c>
      <c r="M28" s="8">
        <f t="shared" si="1"/>
        <v>36.387499726145137</v>
      </c>
      <c r="N28" s="8">
        <f t="shared" si="1"/>
        <v>4.9761674919051444</v>
      </c>
      <c r="O28" s="8">
        <f t="shared" si="1"/>
        <v>38.909818841964366</v>
      </c>
      <c r="P28" s="8">
        <f t="shared" si="2"/>
        <v>4.9761674919051444</v>
      </c>
      <c r="Q28" s="8">
        <f t="shared" si="3"/>
        <v>28.029485291331962</v>
      </c>
      <c r="R28" s="8">
        <f t="shared" si="4"/>
        <v>377912.74169897643</v>
      </c>
      <c r="S28" s="8">
        <f t="shared" si="5"/>
        <v>2128686.3137323661</v>
      </c>
      <c r="T28" s="49">
        <f t="shared" si="6"/>
        <v>9</v>
      </c>
      <c r="U28" s="49">
        <f t="shared" si="7"/>
        <v>4</v>
      </c>
      <c r="V28" s="8">
        <f t="shared" si="8"/>
        <v>97.461458019381197</v>
      </c>
      <c r="W28" s="13">
        <f t="shared" si="9"/>
        <v>1</v>
      </c>
    </row>
    <row r="29" spans="2:35" ht="19">
      <c r="B29" s="24">
        <v>20</v>
      </c>
      <c r="C29" s="8">
        <v>63.452637732061639</v>
      </c>
      <c r="D29" s="8">
        <v>6.3134057309733205</v>
      </c>
      <c r="E29" s="44">
        <v>79591.643260047946</v>
      </c>
      <c r="F29" s="8">
        <f t="shared" si="1"/>
        <v>69.766043463034961</v>
      </c>
      <c r="G29" s="8">
        <f t="shared" si="1"/>
        <v>50.116418536903339</v>
      </c>
      <c r="H29" s="8">
        <f t="shared" si="1"/>
        <v>47.8307199173193</v>
      </c>
      <c r="I29" s="8">
        <f t="shared" si="1"/>
        <v>93.43409896139157</v>
      </c>
      <c r="J29" s="8">
        <f t="shared" si="1"/>
        <v>1.5713258403193819E-3</v>
      </c>
      <c r="K29" s="8">
        <f t="shared" si="1"/>
        <v>100.04599218939484</v>
      </c>
      <c r="L29" s="8">
        <f t="shared" si="1"/>
        <v>14.168429901313154</v>
      </c>
      <c r="M29" s="8">
        <f t="shared" si="1"/>
        <v>64.082914282491373</v>
      </c>
      <c r="N29" s="8">
        <f t="shared" si="1"/>
        <v>60.428446178154459</v>
      </c>
      <c r="O29" s="8">
        <f t="shared" si="1"/>
        <v>66.605233398310617</v>
      </c>
      <c r="P29" s="8">
        <f t="shared" si="2"/>
        <v>1.5713258403193819E-3</v>
      </c>
      <c r="Q29" s="8">
        <f t="shared" si="3"/>
        <v>14.168429901313154</v>
      </c>
      <c r="R29" s="8">
        <f t="shared" si="4"/>
        <v>125.06440572799531</v>
      </c>
      <c r="S29" s="8">
        <f t="shared" si="5"/>
        <v>1127688.6182603128</v>
      </c>
      <c r="T29" s="49">
        <f t="shared" si="6"/>
        <v>5</v>
      </c>
      <c r="U29" s="49">
        <f t="shared" si="7"/>
        <v>7</v>
      </c>
      <c r="V29" s="8">
        <f t="shared" si="8"/>
        <v>100.04599218939484</v>
      </c>
      <c r="W29" s="13">
        <f t="shared" si="9"/>
        <v>6</v>
      </c>
    </row>
    <row r="30" spans="2:35" ht="19">
      <c r="B30" s="24">
        <v>21</v>
      </c>
      <c r="C30" s="8">
        <v>78.502277891114133</v>
      </c>
      <c r="D30" s="8">
        <v>33.687998710067511</v>
      </c>
      <c r="E30" s="44">
        <v>20074.175233360656</v>
      </c>
      <c r="F30" s="8">
        <f t="shared" si="1"/>
        <v>112.19027660118164</v>
      </c>
      <c r="G30" s="8">
        <f t="shared" si="1"/>
        <v>91.149923583487151</v>
      </c>
      <c r="H30" s="8">
        <f t="shared" si="1"/>
        <v>62.174138407940674</v>
      </c>
      <c r="I30" s="8">
        <f t="shared" si="1"/>
        <v>81.109146141349868</v>
      </c>
      <c r="J30" s="8">
        <f t="shared" si="1"/>
        <v>42.425804463987006</v>
      </c>
      <c r="K30" s="8">
        <f t="shared" si="1"/>
        <v>87.721039369353136</v>
      </c>
      <c r="L30" s="8">
        <f t="shared" si="1"/>
        <v>28.255803236833529</v>
      </c>
      <c r="M30" s="8">
        <f t="shared" si="1"/>
        <v>30.370551916994408</v>
      </c>
      <c r="N30" s="8">
        <f t="shared" si="1"/>
        <v>48.103493358112765</v>
      </c>
      <c r="O30" s="8">
        <f t="shared" si="1"/>
        <v>49.16828572144248</v>
      </c>
      <c r="P30" s="8">
        <f t="shared" si="2"/>
        <v>28.255803236833529</v>
      </c>
      <c r="Q30" s="8">
        <f t="shared" si="3"/>
        <v>30.370551916994408</v>
      </c>
      <c r="R30" s="8">
        <f t="shared" si="4"/>
        <v>567211.94553555548</v>
      </c>
      <c r="S30" s="8">
        <f t="shared" si="5"/>
        <v>609663.78111562319</v>
      </c>
      <c r="T30" s="49">
        <f t="shared" si="6"/>
        <v>7</v>
      </c>
      <c r="U30" s="49">
        <f t="shared" si="7"/>
        <v>8</v>
      </c>
      <c r="V30" s="8">
        <f t="shared" si="8"/>
        <v>112.19027660118164</v>
      </c>
      <c r="W30" s="13">
        <f t="shared" si="9"/>
        <v>1</v>
      </c>
    </row>
    <row r="31" spans="2:35" ht="19">
      <c r="B31" s="24">
        <v>22</v>
      </c>
      <c r="C31" s="8">
        <v>75.601954476772889</v>
      </c>
      <c r="D31" s="8">
        <v>59.722492083139365</v>
      </c>
      <c r="E31" s="44">
        <v>54885.252646181929</v>
      </c>
      <c r="F31" s="8">
        <f t="shared" si="1"/>
        <v>135.32444655991225</v>
      </c>
      <c r="G31" s="8">
        <f t="shared" si="1"/>
        <v>114.28409354221776</v>
      </c>
      <c r="H31" s="8">
        <f t="shared" si="1"/>
        <v>85.308308366671284</v>
      </c>
      <c r="I31" s="8">
        <f t="shared" si="1"/>
        <v>55.384812988028955</v>
      </c>
      <c r="J31" s="8">
        <f t="shared" si="1"/>
        <v>65.559974422717616</v>
      </c>
      <c r="K31" s="8">
        <f t="shared" si="1"/>
        <v>58.786222581940038</v>
      </c>
      <c r="L31" s="8">
        <f t="shared" si="1"/>
        <v>51.389973195564139</v>
      </c>
      <c r="M31" s="8">
        <f t="shared" si="1"/>
        <v>1.4754888143859191</v>
      </c>
      <c r="N31" s="8">
        <f t="shared" si="1"/>
        <v>38.330772151900128</v>
      </c>
      <c r="O31" s="8">
        <f t="shared" si="1"/>
        <v>20.233468934029382</v>
      </c>
      <c r="P31" s="8">
        <f t="shared" si="2"/>
        <v>1.4754888143859191</v>
      </c>
      <c r="Q31" s="8">
        <f t="shared" si="3"/>
        <v>20.233468934029382</v>
      </c>
      <c r="R31" s="8">
        <f t="shared" si="4"/>
        <v>80982.576354186604</v>
      </c>
      <c r="S31" s="8">
        <f t="shared" si="5"/>
        <v>1110519.054352876</v>
      </c>
      <c r="T31" s="49">
        <f t="shared" si="6"/>
        <v>8</v>
      </c>
      <c r="U31" s="49">
        <f t="shared" si="7"/>
        <v>10</v>
      </c>
      <c r="V31" s="8">
        <f t="shared" si="8"/>
        <v>135.32444655991225</v>
      </c>
      <c r="W31" s="13">
        <f t="shared" si="9"/>
        <v>1</v>
      </c>
    </row>
    <row r="32" spans="2:35" ht="19">
      <c r="B32" s="24">
        <v>23</v>
      </c>
      <c r="C32" s="8">
        <v>46.856998981245468</v>
      </c>
      <c r="D32" s="8">
        <v>42.917402677499645</v>
      </c>
      <c r="E32" s="44">
        <v>62918.601827521372</v>
      </c>
      <c r="F32" s="8">
        <f t="shared" si="1"/>
        <v>89.77440165874512</v>
      </c>
      <c r="G32" s="8">
        <f t="shared" si="1"/>
        <v>68.734048641050634</v>
      </c>
      <c r="H32" s="8">
        <f t="shared" si="1"/>
        <v>39.758263465504143</v>
      </c>
      <c r="I32" s="8">
        <f t="shared" si="1"/>
        <v>40.234463264049069</v>
      </c>
      <c r="J32" s="8">
        <f t="shared" si="1"/>
        <v>53.200019457209507</v>
      </c>
      <c r="K32" s="8">
        <f t="shared" si="1"/>
        <v>46.846356492052337</v>
      </c>
      <c r="L32" s="8">
        <f t="shared" si="1"/>
        <v>51.830923902191273</v>
      </c>
      <c r="M32" s="8">
        <f t="shared" si="1"/>
        <v>44.074556086781222</v>
      </c>
      <c r="N32" s="8">
        <f t="shared" si="1"/>
        <v>7.2288104808119655</v>
      </c>
      <c r="O32" s="8">
        <f t="shared" si="1"/>
        <v>46.596875202600451</v>
      </c>
      <c r="P32" s="8">
        <f t="shared" si="2"/>
        <v>7.2288104808119655</v>
      </c>
      <c r="Q32" s="8">
        <f t="shared" si="3"/>
        <v>39.758263465504143</v>
      </c>
      <c r="R32" s="8">
        <f t="shared" si="4"/>
        <v>454826.64832882141</v>
      </c>
      <c r="S32" s="8">
        <f t="shared" si="5"/>
        <v>2501534.3483397453</v>
      </c>
      <c r="T32" s="49">
        <f t="shared" si="6"/>
        <v>9</v>
      </c>
      <c r="U32" s="49">
        <f t="shared" si="7"/>
        <v>3</v>
      </c>
      <c r="V32" s="8">
        <f t="shared" si="8"/>
        <v>89.77440165874512</v>
      </c>
      <c r="W32" s="13">
        <f t="shared" si="9"/>
        <v>1</v>
      </c>
    </row>
    <row r="33" spans="2:23" ht="19">
      <c r="B33" s="24">
        <v>24</v>
      </c>
      <c r="C33" s="8">
        <v>67.509826789761092</v>
      </c>
      <c r="D33" s="8">
        <v>14.079537448892081</v>
      </c>
      <c r="E33" s="44">
        <v>29368.954603322971</v>
      </c>
      <c r="F33" s="8">
        <f t="shared" si="1"/>
        <v>81.589364238653175</v>
      </c>
      <c r="G33" s="8">
        <f t="shared" si="1"/>
        <v>60.54901122095869</v>
      </c>
      <c r="H33" s="8">
        <f t="shared" si="1"/>
        <v>44.121777257099993</v>
      </c>
      <c r="I33" s="8">
        <f t="shared" si="1"/>
        <v>89.725156301172262</v>
      </c>
      <c r="J33" s="8">
        <f t="shared" si="1"/>
        <v>11.824892101458534</v>
      </c>
      <c r="K33" s="8">
        <f t="shared" si="1"/>
        <v>96.337049529175516</v>
      </c>
      <c r="L33" s="8">
        <f t="shared" si="1"/>
        <v>2.3451091256949397</v>
      </c>
      <c r="M33" s="8">
        <f t="shared" si="1"/>
        <v>52.259593506873159</v>
      </c>
      <c r="N33" s="8">
        <f t="shared" si="1"/>
        <v>56.719503517935152</v>
      </c>
      <c r="O33" s="8">
        <f t="shared" si="1"/>
        <v>57.784295881264867</v>
      </c>
      <c r="P33" s="8">
        <f t="shared" si="2"/>
        <v>2.3451091256949397</v>
      </c>
      <c r="Q33" s="8">
        <f t="shared" si="3"/>
        <v>11.824892101458534</v>
      </c>
      <c r="R33" s="8">
        <f t="shared" si="4"/>
        <v>68873.40345237311</v>
      </c>
      <c r="S33" s="8">
        <f t="shared" si="5"/>
        <v>347284.71931692807</v>
      </c>
      <c r="T33" s="49">
        <f t="shared" si="6"/>
        <v>7</v>
      </c>
      <c r="U33" s="49">
        <f t="shared" si="7"/>
        <v>5</v>
      </c>
      <c r="V33" s="8">
        <f t="shared" si="8"/>
        <v>96.337049529175516</v>
      </c>
      <c r="W33" s="13">
        <f t="shared" si="9"/>
        <v>6</v>
      </c>
    </row>
    <row r="34" spans="2:23" ht="19">
      <c r="B34" s="24">
        <v>25</v>
      </c>
      <c r="C34" s="8">
        <v>18.530672523893024</v>
      </c>
      <c r="D34" s="8">
        <v>46.969858110357819</v>
      </c>
      <c r="E34" s="44">
        <v>2520.2289451720317</v>
      </c>
      <c r="F34" s="8">
        <f t="shared" si="1"/>
        <v>65.50053063425085</v>
      </c>
      <c r="G34" s="8">
        <f t="shared" si="1"/>
        <v>44.460177616556358</v>
      </c>
      <c r="H34" s="8">
        <f t="shared" si="1"/>
        <v>37.747697670233819</v>
      </c>
      <c r="I34" s="8">
        <f t="shared" si="1"/>
        <v>14.439102937632452</v>
      </c>
      <c r="J34" s="8">
        <f t="shared" si="1"/>
        <v>85.578801347420125</v>
      </c>
      <c r="K34" s="8">
        <f t="shared" si="1"/>
        <v>47.315881250348227</v>
      </c>
      <c r="L34" s="8">
        <f t="shared" si="1"/>
        <v>84.209705792401891</v>
      </c>
      <c r="M34" s="8">
        <f t="shared" si="1"/>
        <v>68.348427111275498</v>
      </c>
      <c r="N34" s="8">
        <f t="shared" si="1"/>
        <v>31.493143773761282</v>
      </c>
      <c r="O34" s="8">
        <f t="shared" si="1"/>
        <v>70.870746227094713</v>
      </c>
      <c r="P34" s="8">
        <f t="shared" si="2"/>
        <v>14.439102937632452</v>
      </c>
      <c r="Q34" s="8">
        <f t="shared" si="3"/>
        <v>31.493143773761282</v>
      </c>
      <c r="R34" s="8">
        <f t="shared" si="4"/>
        <v>36389.845165739818</v>
      </c>
      <c r="S34" s="8">
        <f t="shared" si="5"/>
        <v>79369.932513097534</v>
      </c>
      <c r="T34" s="49">
        <f t="shared" si="6"/>
        <v>4</v>
      </c>
      <c r="U34" s="49">
        <f t="shared" si="7"/>
        <v>9</v>
      </c>
      <c r="V34" s="8">
        <f t="shared" si="8"/>
        <v>85.578801347420125</v>
      </c>
      <c r="W34" s="13">
        <f t="shared" si="9"/>
        <v>5</v>
      </c>
    </row>
    <row r="35" spans="2:23" ht="19">
      <c r="B35" s="24">
        <v>26</v>
      </c>
      <c r="C35" s="8">
        <v>0.98356621830314239</v>
      </c>
      <c r="D35" s="8">
        <v>36.058540877621851</v>
      </c>
      <c r="E35" s="44">
        <v>70194.253796939433</v>
      </c>
      <c r="F35" s="8">
        <f t="shared" si="1"/>
        <v>37.04210709592499</v>
      </c>
      <c r="G35" s="8">
        <f t="shared" si="1"/>
        <v>42.09778812350369</v>
      </c>
      <c r="H35" s="8">
        <f t="shared" si="1"/>
        <v>44.38348674308773</v>
      </c>
      <c r="I35" s="8">
        <f t="shared" si="1"/>
        <v>42.897526475958301</v>
      </c>
      <c r="J35" s="8">
        <f t="shared" si="1"/>
        <v>92.214590420274035</v>
      </c>
      <c r="K35" s="8">
        <f t="shared" si="1"/>
        <v>75.774304788674073</v>
      </c>
      <c r="L35" s="8">
        <f t="shared" si="1"/>
        <v>90.845494865255802</v>
      </c>
      <c r="M35" s="8">
        <f t="shared" si="1"/>
        <v>96.806850649601344</v>
      </c>
      <c r="N35" s="8">
        <f t="shared" si="1"/>
        <v>59.951567312087136</v>
      </c>
      <c r="O35" s="8">
        <f t="shared" si="1"/>
        <v>99.329169765420573</v>
      </c>
      <c r="P35" s="8">
        <f t="shared" si="2"/>
        <v>37.04210709592499</v>
      </c>
      <c r="Q35" s="8">
        <f t="shared" si="3"/>
        <v>42.09778812350369</v>
      </c>
      <c r="R35" s="8">
        <f t="shared" si="4"/>
        <v>2600143.0666647698</v>
      </c>
      <c r="S35" s="8">
        <f t="shared" si="5"/>
        <v>2955022.8238310008</v>
      </c>
      <c r="T35" s="49">
        <f t="shared" si="6"/>
        <v>1</v>
      </c>
      <c r="U35" s="49">
        <f t="shared" si="7"/>
        <v>2</v>
      </c>
      <c r="V35" s="8">
        <f t="shared" si="8"/>
        <v>99.329169765420573</v>
      </c>
      <c r="W35" s="13">
        <f t="shared" si="9"/>
        <v>10</v>
      </c>
    </row>
    <row r="36" spans="2:23" ht="19">
      <c r="B36" s="24">
        <v>27</v>
      </c>
      <c r="C36" s="8">
        <v>24.798469126388252</v>
      </c>
      <c r="D36" s="8">
        <v>51.728948215306914</v>
      </c>
      <c r="E36" s="44">
        <v>47099.815556151261</v>
      </c>
      <c r="F36" s="8">
        <f t="shared" si="1"/>
        <v>76.52741734169517</v>
      </c>
      <c r="G36" s="8">
        <f t="shared" si="1"/>
        <v>55.487064324000677</v>
      </c>
      <c r="H36" s="8">
        <f t="shared" si="1"/>
        <v>36.238991172687683</v>
      </c>
      <c r="I36" s="8">
        <f t="shared" si="1"/>
        <v>9.3643878713845865</v>
      </c>
      <c r="J36" s="8">
        <f t="shared" si="1"/>
        <v>84.070094849873996</v>
      </c>
      <c r="K36" s="8">
        <f t="shared" si="1"/>
        <v>36.288994542903907</v>
      </c>
      <c r="L36" s="8">
        <f t="shared" si="1"/>
        <v>82.700999294855762</v>
      </c>
      <c r="M36" s="8">
        <f t="shared" si="1"/>
        <v>57.321540403831165</v>
      </c>
      <c r="N36" s="8">
        <f t="shared" si="1"/>
        <v>23.64126491185252</v>
      </c>
      <c r="O36" s="8">
        <f t="shared" si="1"/>
        <v>59.843859519650394</v>
      </c>
      <c r="P36" s="8">
        <f t="shared" si="2"/>
        <v>9.3643878713845865</v>
      </c>
      <c r="Q36" s="8">
        <f t="shared" si="3"/>
        <v>23.64126491185252</v>
      </c>
      <c r="R36" s="8">
        <f t="shared" si="4"/>
        <v>441060.94153847394</v>
      </c>
      <c r="S36" s="8">
        <f t="shared" si="5"/>
        <v>1113499.2168623642</v>
      </c>
      <c r="T36" s="49">
        <f t="shared" si="6"/>
        <v>4</v>
      </c>
      <c r="U36" s="49">
        <f t="shared" si="7"/>
        <v>9</v>
      </c>
      <c r="V36" s="8">
        <f t="shared" si="8"/>
        <v>84.070094849873996</v>
      </c>
      <c r="W36" s="13">
        <f t="shared" si="9"/>
        <v>5</v>
      </c>
    </row>
    <row r="37" spans="2:23" ht="19">
      <c r="B37" s="24">
        <v>28</v>
      </c>
      <c r="C37" s="8">
        <v>60.242931103592625</v>
      </c>
      <c r="D37" s="8">
        <v>7.2286390581248039</v>
      </c>
      <c r="E37" s="44">
        <v>68729.759291045295</v>
      </c>
      <c r="F37" s="8">
        <f t="shared" si="1"/>
        <v>67.471570161717423</v>
      </c>
      <c r="G37" s="8">
        <f t="shared" si="1"/>
        <v>46.431217144022945</v>
      </c>
      <c r="H37" s="8">
        <f t="shared" si="1"/>
        <v>43.705779961698802</v>
      </c>
      <c r="I37" s="8">
        <f t="shared" si="1"/>
        <v>89.309159005771065</v>
      </c>
      <c r="J37" s="8">
        <f t="shared" si="1"/>
        <v>4.1253237154875064</v>
      </c>
      <c r="K37" s="8">
        <f t="shared" si="1"/>
        <v>95.921052233774333</v>
      </c>
      <c r="L37" s="8">
        <f t="shared" si="1"/>
        <v>16.462903202630685</v>
      </c>
      <c r="M37" s="8">
        <f t="shared" si="1"/>
        <v>66.377387583808911</v>
      </c>
      <c r="N37" s="8">
        <f t="shared" si="1"/>
        <v>56.303506222533962</v>
      </c>
      <c r="O37" s="8">
        <f t="shared" si="1"/>
        <v>68.899706699628126</v>
      </c>
      <c r="P37" s="8">
        <f t="shared" si="2"/>
        <v>4.1253237154875064</v>
      </c>
      <c r="Q37" s="8">
        <f t="shared" si="3"/>
        <v>16.462903202630685</v>
      </c>
      <c r="R37" s="8">
        <f t="shared" si="4"/>
        <v>283532.50596309692</v>
      </c>
      <c r="S37" s="8">
        <f t="shared" si="5"/>
        <v>1131491.3743485857</v>
      </c>
      <c r="T37" s="49">
        <f t="shared" si="6"/>
        <v>5</v>
      </c>
      <c r="U37" s="49">
        <f t="shared" si="7"/>
        <v>7</v>
      </c>
      <c r="V37" s="8">
        <f t="shared" si="8"/>
        <v>95.921052233774333</v>
      </c>
      <c r="W37" s="13">
        <f t="shared" si="9"/>
        <v>6</v>
      </c>
    </row>
    <row r="38" spans="2:23" ht="19">
      <c r="B38" s="24">
        <v>29</v>
      </c>
      <c r="C38" s="8">
        <v>60.126432151593775</v>
      </c>
      <c r="D38" s="8">
        <v>50.025408317220027</v>
      </c>
      <c r="E38" s="44">
        <v>23329.875225545362</v>
      </c>
      <c r="F38" s="8">
        <f t="shared" si="1"/>
        <v>110.1518404688138</v>
      </c>
      <c r="G38" s="8">
        <f t="shared" si="1"/>
        <v>89.111487451119316</v>
      </c>
      <c r="H38" s="8">
        <f t="shared" si="1"/>
        <v>60.135702275572825</v>
      </c>
      <c r="I38" s="8">
        <f t="shared" si="1"/>
        <v>46.395890794676994</v>
      </c>
      <c r="J38" s="8">
        <f t="shared" si="1"/>
        <v>47.038591926581582</v>
      </c>
      <c r="K38" s="8">
        <f t="shared" si="1"/>
        <v>53.007784022680262</v>
      </c>
      <c r="L38" s="8">
        <f t="shared" si="1"/>
        <v>45.669496371563348</v>
      </c>
      <c r="M38" s="8">
        <f t="shared" si="1"/>
        <v>23.697117276712532</v>
      </c>
      <c r="N38" s="8">
        <f t="shared" si="1"/>
        <v>13.390238011439891</v>
      </c>
      <c r="O38" s="8">
        <f t="shared" si="1"/>
        <v>26.219436392531762</v>
      </c>
      <c r="P38" s="8">
        <f t="shared" si="2"/>
        <v>13.390238011439891</v>
      </c>
      <c r="Q38" s="8">
        <f t="shared" si="3"/>
        <v>23.697117276712532</v>
      </c>
      <c r="R38" s="8">
        <f t="shared" si="4"/>
        <v>312392.58204724733</v>
      </c>
      <c r="S38" s="8">
        <f t="shared" si="5"/>
        <v>552850.7892708187</v>
      </c>
      <c r="T38" s="49">
        <f t="shared" si="6"/>
        <v>9</v>
      </c>
      <c r="U38" s="49">
        <f t="shared" si="7"/>
        <v>8</v>
      </c>
      <c r="V38" s="8">
        <f t="shared" si="8"/>
        <v>110.1518404688138</v>
      </c>
      <c r="W38" s="13">
        <f t="shared" si="9"/>
        <v>1</v>
      </c>
    </row>
    <row r="39" spans="2:23" ht="19">
      <c r="B39" s="24">
        <v>30</v>
      </c>
      <c r="C39" s="8">
        <v>67.532035949526261</v>
      </c>
      <c r="D39" s="8">
        <v>13.298339901959872</v>
      </c>
      <c r="E39" s="44">
        <v>52424.796254265071</v>
      </c>
      <c r="F39" s="8">
        <f t="shared" si="1"/>
        <v>80.830375851486139</v>
      </c>
      <c r="G39" s="8">
        <f t="shared" si="1"/>
        <v>59.790022833791646</v>
      </c>
      <c r="H39" s="8">
        <f t="shared" si="1"/>
        <v>44.925183963797366</v>
      </c>
      <c r="I39" s="8">
        <f t="shared" si="1"/>
        <v>90.528563007869636</v>
      </c>
      <c r="J39" s="8">
        <f t="shared" si="1"/>
        <v>11.065903714291494</v>
      </c>
      <c r="K39" s="8">
        <f t="shared" si="1"/>
        <v>97.140456235872904</v>
      </c>
      <c r="L39" s="8">
        <f t="shared" si="1"/>
        <v>3.1040975128619799</v>
      </c>
      <c r="M39" s="8">
        <f t="shared" si="1"/>
        <v>53.018581894040203</v>
      </c>
      <c r="N39" s="8">
        <f t="shared" si="1"/>
        <v>57.522910224632533</v>
      </c>
      <c r="O39" s="8">
        <f t="shared" si="1"/>
        <v>58.587702587962248</v>
      </c>
      <c r="P39" s="8">
        <f t="shared" si="2"/>
        <v>3.1040975128619799</v>
      </c>
      <c r="Q39" s="8">
        <f t="shared" si="3"/>
        <v>11.065903714291494</v>
      </c>
      <c r="R39" s="8">
        <f t="shared" si="4"/>
        <v>162731.67966516025</v>
      </c>
      <c r="S39" s="8">
        <f t="shared" si="5"/>
        <v>580127.74759104662</v>
      </c>
      <c r="T39" s="49">
        <f t="shared" si="6"/>
        <v>7</v>
      </c>
      <c r="U39" s="49">
        <f t="shared" si="7"/>
        <v>5</v>
      </c>
      <c r="V39" s="8">
        <f t="shared" si="8"/>
        <v>97.140456235872904</v>
      </c>
      <c r="W39" s="13">
        <f t="shared" si="9"/>
        <v>6</v>
      </c>
    </row>
    <row r="40" spans="2:23" ht="19">
      <c r="B40" s="24">
        <v>31</v>
      </c>
      <c r="C40" s="8">
        <v>62.867333823983671</v>
      </c>
      <c r="D40" s="8">
        <v>17.551088435567451</v>
      </c>
      <c r="E40" s="44">
        <v>13469.993461689677</v>
      </c>
      <c r="F40" s="8">
        <f t="shared" si="1"/>
        <v>80.418422259551122</v>
      </c>
      <c r="G40" s="8">
        <f t="shared" si="1"/>
        <v>59.378069241856636</v>
      </c>
      <c r="H40" s="8">
        <f t="shared" si="1"/>
        <v>36.007733304647203</v>
      </c>
      <c r="I40" s="8">
        <f t="shared" si="1"/>
        <v>81.611112348719473</v>
      </c>
      <c r="J40" s="8">
        <f t="shared" si="1"/>
        <v>11.823370372539106</v>
      </c>
      <c r="K40" s="8">
        <f t="shared" si="1"/>
        <v>88.223005576722727</v>
      </c>
      <c r="L40" s="8">
        <f t="shared" si="1"/>
        <v>10.454274817520878</v>
      </c>
      <c r="M40" s="8">
        <f t="shared" si="1"/>
        <v>53.430535485975213</v>
      </c>
      <c r="N40" s="8">
        <f t="shared" si="1"/>
        <v>48.605459565482363</v>
      </c>
      <c r="O40" s="8">
        <f t="shared" si="1"/>
        <v>55.952854601794442</v>
      </c>
      <c r="P40" s="8">
        <f t="shared" si="2"/>
        <v>10.454274817520878</v>
      </c>
      <c r="Q40" s="8">
        <f t="shared" si="3"/>
        <v>11.823370372539106</v>
      </c>
      <c r="R40" s="8">
        <f t="shared" si="4"/>
        <v>140819.01343871327</v>
      </c>
      <c r="S40" s="8">
        <f t="shared" si="5"/>
        <v>159260.7216132372</v>
      </c>
      <c r="T40" s="49">
        <f t="shared" si="6"/>
        <v>7</v>
      </c>
      <c r="U40" s="49">
        <f t="shared" si="7"/>
        <v>5</v>
      </c>
      <c r="V40" s="8">
        <f t="shared" si="8"/>
        <v>88.223005576722727</v>
      </c>
      <c r="W40" s="13">
        <f t="shared" si="9"/>
        <v>6</v>
      </c>
    </row>
    <row r="41" spans="2:23" ht="19">
      <c r="B41" s="24">
        <v>32</v>
      </c>
      <c r="C41" s="8">
        <v>21.815932736640661</v>
      </c>
      <c r="D41" s="8">
        <v>42.390725699926875</v>
      </c>
      <c r="E41" s="44">
        <v>33082.223349086147</v>
      </c>
      <c r="F41" s="8">
        <f t="shared" si="1"/>
        <v>64.206658436567537</v>
      </c>
      <c r="G41" s="8">
        <f t="shared" si="1"/>
        <v>43.166305418873051</v>
      </c>
      <c r="H41" s="8">
        <f t="shared" si="1"/>
        <v>29.883305047055234</v>
      </c>
      <c r="I41" s="8">
        <f t="shared" si="1"/>
        <v>15.732975135315758</v>
      </c>
      <c r="J41" s="8">
        <f t="shared" si="1"/>
        <v>77.714408724241537</v>
      </c>
      <c r="K41" s="8">
        <f t="shared" si="1"/>
        <v>48.609753448031533</v>
      </c>
      <c r="L41" s="8">
        <f t="shared" si="1"/>
        <v>76.345313169223317</v>
      </c>
      <c r="M41" s="8">
        <f t="shared" si="1"/>
        <v>69.642299308958798</v>
      </c>
      <c r="N41" s="8">
        <f t="shared" si="1"/>
        <v>32.787015971444589</v>
      </c>
      <c r="O41" s="8">
        <f t="shared" si="1"/>
        <v>72.164618424778027</v>
      </c>
      <c r="P41" s="8">
        <f t="shared" si="2"/>
        <v>15.732975135315758</v>
      </c>
      <c r="Q41" s="8">
        <f t="shared" si="3"/>
        <v>29.883305047055234</v>
      </c>
      <c r="R41" s="8">
        <f t="shared" si="4"/>
        <v>520481.79737213475</v>
      </c>
      <c r="S41" s="8">
        <f t="shared" si="5"/>
        <v>988606.17197555455</v>
      </c>
      <c r="T41" s="49">
        <f t="shared" si="6"/>
        <v>4</v>
      </c>
      <c r="U41" s="49">
        <f t="shared" si="7"/>
        <v>3</v>
      </c>
      <c r="V41" s="8">
        <f t="shared" si="8"/>
        <v>77.714408724241537</v>
      </c>
      <c r="W41" s="13">
        <f t="shared" si="9"/>
        <v>5</v>
      </c>
    </row>
    <row r="42" spans="2:23" ht="19">
      <c r="B42" s="24">
        <v>33</v>
      </c>
      <c r="C42" s="8">
        <v>24.143393953205194</v>
      </c>
      <c r="D42" s="8">
        <v>15.422365692774758</v>
      </c>
      <c r="E42" s="44">
        <v>57160.701301360015</v>
      </c>
      <c r="F42" s="8">
        <f t="shared" si="1"/>
        <v>39.565759645979952</v>
      </c>
      <c r="G42" s="8">
        <f t="shared" si="1"/>
        <v>18.525406628285467</v>
      </c>
      <c r="H42" s="8">
        <f t="shared" si="1"/>
        <v>10.450378547261021</v>
      </c>
      <c r="I42" s="8">
        <f t="shared" si="1"/>
        <v>45.01589522073369</v>
      </c>
      <c r="J42" s="8">
        <f t="shared" si="1"/>
        <v>48.418587500524886</v>
      </c>
      <c r="K42" s="8">
        <f t="shared" si="1"/>
        <v>73.250652238619111</v>
      </c>
      <c r="L42" s="8">
        <f t="shared" si="1"/>
        <v>47.049491945506666</v>
      </c>
      <c r="M42" s="8">
        <f t="shared" si="1"/>
        <v>94.283198099546382</v>
      </c>
      <c r="N42" s="8">
        <f t="shared" si="1"/>
        <v>57.427914762032174</v>
      </c>
      <c r="O42" s="8">
        <f t="shared" si="1"/>
        <v>96.805517215365612</v>
      </c>
      <c r="P42" s="8">
        <f t="shared" si="2"/>
        <v>10.450378547261021</v>
      </c>
      <c r="Q42" s="8">
        <f t="shared" si="3"/>
        <v>18.525406628285467</v>
      </c>
      <c r="R42" s="8">
        <f t="shared" si="4"/>
        <v>597350.96662612783</v>
      </c>
      <c r="S42" s="8">
        <f t="shared" si="5"/>
        <v>1058925.2347656605</v>
      </c>
      <c r="T42" s="49">
        <f t="shared" si="6"/>
        <v>3</v>
      </c>
      <c r="U42" s="49">
        <f t="shared" si="7"/>
        <v>2</v>
      </c>
      <c r="V42" s="8">
        <f t="shared" si="8"/>
        <v>96.805517215365612</v>
      </c>
      <c r="W42" s="13">
        <f t="shared" si="9"/>
        <v>10</v>
      </c>
    </row>
    <row r="43" spans="2:23" ht="19">
      <c r="B43" s="24">
        <v>34</v>
      </c>
      <c r="C43" s="8">
        <v>79.106740554276826</v>
      </c>
      <c r="D43" s="8">
        <v>13.193594933791166</v>
      </c>
      <c r="E43" s="44">
        <v>68553.407086570456</v>
      </c>
      <c r="F43" s="8">
        <f t="shared" ref="F43:O59" si="10">ABS($C43-F$2)+ABS($D43-F$3)</f>
        <v>92.300335488067986</v>
      </c>
      <c r="G43" s="8">
        <f t="shared" si="10"/>
        <v>71.259982470373501</v>
      </c>
      <c r="H43" s="8">
        <f t="shared" si="10"/>
        <v>56.604633536716641</v>
      </c>
      <c r="I43" s="8">
        <f t="shared" si="10"/>
        <v>102.2080125807889</v>
      </c>
      <c r="J43" s="8">
        <f t="shared" si="10"/>
        <v>22.535863350873353</v>
      </c>
      <c r="K43" s="8">
        <f t="shared" si="10"/>
        <v>108.81990580879219</v>
      </c>
      <c r="L43" s="8">
        <f t="shared" si="10"/>
        <v>10.142625414548561</v>
      </c>
      <c r="M43" s="8">
        <f t="shared" si="10"/>
        <v>51.469418356433444</v>
      </c>
      <c r="N43" s="8">
        <f t="shared" si="10"/>
        <v>69.202359797551793</v>
      </c>
      <c r="O43" s="8">
        <f t="shared" si="10"/>
        <v>70.267152160881523</v>
      </c>
      <c r="P43" s="8">
        <f t="shared" si="2"/>
        <v>10.142625414548561</v>
      </c>
      <c r="Q43" s="8">
        <f t="shared" si="3"/>
        <v>22.535863350873353</v>
      </c>
      <c r="R43" s="8">
        <f t="shared" si="4"/>
        <v>695311.52897014294</v>
      </c>
      <c r="S43" s="8">
        <f t="shared" si="5"/>
        <v>1544910.2143397448</v>
      </c>
      <c r="T43" s="49">
        <f t="shared" si="6"/>
        <v>7</v>
      </c>
      <c r="U43" s="49">
        <f t="shared" si="7"/>
        <v>5</v>
      </c>
      <c r="V43" s="8">
        <f t="shared" si="8"/>
        <v>108.81990580879219</v>
      </c>
      <c r="W43" s="13">
        <f t="shared" si="9"/>
        <v>6</v>
      </c>
    </row>
    <row r="44" spans="2:23" ht="19">
      <c r="B44" s="24">
        <v>35</v>
      </c>
      <c r="C44" s="8">
        <v>34.956084412589036</v>
      </c>
      <c r="D44" s="8">
        <v>77.868113174980834</v>
      </c>
      <c r="E44" s="44">
        <v>85500.540888332718</v>
      </c>
      <c r="F44" s="8">
        <f t="shared" si="10"/>
        <v>112.82419758756987</v>
      </c>
      <c r="G44" s="8">
        <f t="shared" si="10"/>
        <v>91.783844569875384</v>
      </c>
      <c r="H44" s="8">
        <f t="shared" si="10"/>
        <v>62.808059394328893</v>
      </c>
      <c r="I44" s="8">
        <f t="shared" si="10"/>
        <v>32.884564015686578</v>
      </c>
      <c r="J44" s="8">
        <f t="shared" si="10"/>
        <v>100.05164452334714</v>
      </c>
      <c r="K44" s="8">
        <f t="shared" si="10"/>
        <v>7.7857029707999459E-3</v>
      </c>
      <c r="L44" s="8">
        <f t="shared" si="10"/>
        <v>98.682548968328888</v>
      </c>
      <c r="M44" s="8">
        <f t="shared" si="10"/>
        <v>57.355756026444013</v>
      </c>
      <c r="N44" s="8">
        <f t="shared" si="10"/>
        <v>39.622814585325656</v>
      </c>
      <c r="O44" s="8">
        <f t="shared" si="10"/>
        <v>38.558022221995941</v>
      </c>
      <c r="P44" s="8">
        <f t="shared" si="2"/>
        <v>7.7857029707999459E-3</v>
      </c>
      <c r="Q44" s="8">
        <f t="shared" si="3"/>
        <v>32.884564015686578</v>
      </c>
      <c r="R44" s="8">
        <f t="shared" si="4"/>
        <v>665.68181519929431</v>
      </c>
      <c r="S44" s="8">
        <f t="shared" si="5"/>
        <v>2811648.0102182049</v>
      </c>
      <c r="T44" s="49">
        <f t="shared" si="6"/>
        <v>6</v>
      </c>
      <c r="U44" s="49">
        <f t="shared" si="7"/>
        <v>4</v>
      </c>
      <c r="V44" s="8">
        <f t="shared" si="8"/>
        <v>112.82419758756987</v>
      </c>
      <c r="W44" s="13">
        <f t="shared" si="9"/>
        <v>1</v>
      </c>
    </row>
    <row r="45" spans="2:23" ht="19">
      <c r="B45" s="24">
        <v>36</v>
      </c>
      <c r="C45" s="8">
        <v>13.603143755698284</v>
      </c>
      <c r="D45" s="8">
        <v>12.816335266757308</v>
      </c>
      <c r="E45" s="44">
        <v>36331.31679658225</v>
      </c>
      <c r="F45" s="8">
        <f t="shared" si="10"/>
        <v>26.41947902245559</v>
      </c>
      <c r="G45" s="8">
        <f t="shared" si="10"/>
        <v>6.236004975244005</v>
      </c>
      <c r="H45" s="8">
        <f t="shared" si="10"/>
        <v>23.596659170785379</v>
      </c>
      <c r="I45" s="8">
        <f t="shared" si="10"/>
        <v>53.520154549427701</v>
      </c>
      <c r="J45" s="8">
        <f t="shared" si="10"/>
        <v>56.352807272014353</v>
      </c>
      <c r="K45" s="8">
        <f t="shared" si="10"/>
        <v>86.396932862143473</v>
      </c>
      <c r="L45" s="8">
        <f t="shared" si="10"/>
        <v>57.514994341892518</v>
      </c>
      <c r="M45" s="8">
        <f t="shared" si="10"/>
        <v>107.42947872307074</v>
      </c>
      <c r="N45" s="8">
        <f t="shared" si="10"/>
        <v>70.574195385556536</v>
      </c>
      <c r="O45" s="8">
        <f t="shared" si="10"/>
        <v>109.95179783888997</v>
      </c>
      <c r="P45" s="8">
        <f t="shared" si="2"/>
        <v>6.236004975244005</v>
      </c>
      <c r="Q45" s="8">
        <f t="shared" si="3"/>
        <v>23.596659170785379</v>
      </c>
      <c r="R45" s="8">
        <f t="shared" si="4"/>
        <v>226562.27230065298</v>
      </c>
      <c r="S45" s="8">
        <f t="shared" si="5"/>
        <v>857297.69967478141</v>
      </c>
      <c r="T45" s="49">
        <f t="shared" si="6"/>
        <v>2</v>
      </c>
      <c r="U45" s="49">
        <f t="shared" si="7"/>
        <v>3</v>
      </c>
      <c r="V45" s="8">
        <f t="shared" si="8"/>
        <v>109.95179783888997</v>
      </c>
      <c r="W45" s="13">
        <f t="shared" si="9"/>
        <v>10</v>
      </c>
    </row>
    <row r="46" spans="2:23" ht="19">
      <c r="B46" s="24">
        <v>37</v>
      </c>
      <c r="C46" s="8">
        <v>10.029170719697662</v>
      </c>
      <c r="D46" s="8">
        <v>54.422437843198196</v>
      </c>
      <c r="E46" s="44">
        <v>61014.654503249643</v>
      </c>
      <c r="F46" s="8">
        <f t="shared" si="10"/>
        <v>64.451608562895856</v>
      </c>
      <c r="G46" s="8">
        <f t="shared" si="10"/>
        <v>51.416080587685514</v>
      </c>
      <c r="H46" s="8">
        <f t="shared" si="10"/>
        <v>53.701779207269553</v>
      </c>
      <c r="I46" s="8">
        <f t="shared" si="10"/>
        <v>15.488025008987437</v>
      </c>
      <c r="J46" s="8">
        <f t="shared" si="10"/>
        <v>101.53288288445586</v>
      </c>
      <c r="K46" s="8">
        <f t="shared" si="10"/>
        <v>48.364803321703214</v>
      </c>
      <c r="L46" s="8">
        <f t="shared" si="10"/>
        <v>100.16378732943764</v>
      </c>
      <c r="M46" s="8">
        <f t="shared" si="10"/>
        <v>69.397349182630478</v>
      </c>
      <c r="N46" s="8">
        <f t="shared" si="10"/>
        <v>41.104052946434393</v>
      </c>
      <c r="O46" s="8">
        <f t="shared" si="10"/>
        <v>71.919668298449707</v>
      </c>
      <c r="P46" s="8">
        <f t="shared" si="2"/>
        <v>15.488025008987437</v>
      </c>
      <c r="Q46" s="8">
        <f t="shared" si="3"/>
        <v>41.104052946434393</v>
      </c>
      <c r="R46" s="8">
        <f t="shared" si="4"/>
        <v>944996.49486105843</v>
      </c>
      <c r="S46" s="8">
        <f t="shared" si="5"/>
        <v>2507949.5892099752</v>
      </c>
      <c r="T46" s="49">
        <f t="shared" si="6"/>
        <v>4</v>
      </c>
      <c r="U46" s="49">
        <f t="shared" si="7"/>
        <v>9</v>
      </c>
      <c r="V46" s="8">
        <f t="shared" si="8"/>
        <v>101.53288288445586</v>
      </c>
      <c r="W46" s="13">
        <f t="shared" si="9"/>
        <v>5</v>
      </c>
    </row>
    <row r="47" spans="2:23" ht="19">
      <c r="B47" s="24">
        <v>38</v>
      </c>
      <c r="C47" s="8">
        <v>15.902171541732768</v>
      </c>
      <c r="D47" s="8">
        <v>21.492658785058385</v>
      </c>
      <c r="E47" s="44">
        <v>53376.789922679978</v>
      </c>
      <c r="F47" s="8">
        <f t="shared" si="10"/>
        <v>37.394830326791151</v>
      </c>
      <c r="G47" s="8">
        <f t="shared" si="10"/>
        <v>16.354477309096666</v>
      </c>
      <c r="H47" s="8">
        <f t="shared" si="10"/>
        <v>14.898999327094637</v>
      </c>
      <c r="I47" s="8">
        <f t="shared" si="10"/>
        <v>42.54480324509214</v>
      </c>
      <c r="J47" s="8">
        <f t="shared" si="10"/>
        <v>62.730103004280942</v>
      </c>
      <c r="K47" s="8">
        <f t="shared" si="10"/>
        <v>75.421581557807912</v>
      </c>
      <c r="L47" s="8">
        <f t="shared" si="10"/>
        <v>61.361007449262715</v>
      </c>
      <c r="M47" s="8">
        <f t="shared" si="10"/>
        <v>96.454127418735183</v>
      </c>
      <c r="N47" s="8">
        <f t="shared" si="10"/>
        <v>59.598844081220975</v>
      </c>
      <c r="O47" s="8">
        <f t="shared" si="10"/>
        <v>98.976446534554412</v>
      </c>
      <c r="P47" s="8">
        <f t="shared" si="2"/>
        <v>14.898999327094637</v>
      </c>
      <c r="Q47" s="8">
        <f t="shared" si="3"/>
        <v>16.354477309096666</v>
      </c>
      <c r="R47" s="8">
        <f t="shared" si="4"/>
        <v>795260.7571404808</v>
      </c>
      <c r="S47" s="8">
        <f t="shared" si="5"/>
        <v>872949.49962288933</v>
      </c>
      <c r="T47" s="49">
        <f t="shared" si="6"/>
        <v>3</v>
      </c>
      <c r="U47" s="49">
        <f t="shared" si="7"/>
        <v>2</v>
      </c>
      <c r="V47" s="8">
        <f t="shared" si="8"/>
        <v>98.976446534554412</v>
      </c>
      <c r="W47" s="13">
        <f t="shared" si="9"/>
        <v>10</v>
      </c>
    </row>
    <row r="48" spans="2:23" ht="19">
      <c r="B48" s="24">
        <v>39</v>
      </c>
      <c r="C48" s="8">
        <v>50.36413532305162</v>
      </c>
      <c r="D48" s="8">
        <v>50.146673727038696</v>
      </c>
      <c r="E48" s="44">
        <v>62592.506184667509</v>
      </c>
      <c r="F48" s="8">
        <f t="shared" si="10"/>
        <v>100.51080905009032</v>
      </c>
      <c r="G48" s="8">
        <f t="shared" si="10"/>
        <v>79.47045603239583</v>
      </c>
      <c r="H48" s="8">
        <f t="shared" si="10"/>
        <v>50.494670856849339</v>
      </c>
      <c r="I48" s="8">
        <f t="shared" si="10"/>
        <v>36.512328556316177</v>
      </c>
      <c r="J48" s="8">
        <f t="shared" si="10"/>
        <v>56.922154164942405</v>
      </c>
      <c r="K48" s="8">
        <f t="shared" si="10"/>
        <v>43.124221784319438</v>
      </c>
      <c r="L48" s="8">
        <f t="shared" si="10"/>
        <v>55.553058609924172</v>
      </c>
      <c r="M48" s="8">
        <f t="shared" si="10"/>
        <v>33.338148695436018</v>
      </c>
      <c r="N48" s="8">
        <f t="shared" si="10"/>
        <v>3.5171346420781902</v>
      </c>
      <c r="O48" s="8">
        <f t="shared" si="10"/>
        <v>35.860467811255248</v>
      </c>
      <c r="P48" s="8">
        <f t="shared" si="2"/>
        <v>3.5171346420781902</v>
      </c>
      <c r="Q48" s="8">
        <f t="shared" si="3"/>
        <v>33.338148695436018</v>
      </c>
      <c r="R48" s="8">
        <f t="shared" si="4"/>
        <v>220146.27183658746</v>
      </c>
      <c r="S48" s="8">
        <f t="shared" si="5"/>
        <v>2086718.278404444</v>
      </c>
      <c r="T48" s="49">
        <f t="shared" si="6"/>
        <v>9</v>
      </c>
      <c r="U48" s="49">
        <f t="shared" si="7"/>
        <v>8</v>
      </c>
      <c r="V48" s="8">
        <f t="shared" si="8"/>
        <v>100.51080905009032</v>
      </c>
      <c r="W48" s="13">
        <f t="shared" si="9"/>
        <v>1</v>
      </c>
    </row>
    <row r="49" spans="2:23" ht="19">
      <c r="B49" s="24">
        <v>40</v>
      </c>
      <c r="C49" s="8">
        <v>66.402082303835172</v>
      </c>
      <c r="D49" s="8">
        <v>71.044875308195301</v>
      </c>
      <c r="E49" s="44">
        <v>57623.46580574441</v>
      </c>
      <c r="F49" s="8">
        <f t="shared" si="10"/>
        <v>137.44695761203047</v>
      </c>
      <c r="G49" s="8">
        <f t="shared" si="10"/>
        <v>116.40660459433599</v>
      </c>
      <c r="H49" s="8">
        <f t="shared" si="10"/>
        <v>87.430819418789497</v>
      </c>
      <c r="I49" s="8">
        <f t="shared" si="10"/>
        <v>57.507324040147175</v>
      </c>
      <c r="J49" s="8">
        <f t="shared" si="10"/>
        <v>67.682485474835829</v>
      </c>
      <c r="K49" s="8">
        <f t="shared" si="10"/>
        <v>38.263967183946384</v>
      </c>
      <c r="L49" s="8">
        <f t="shared" si="10"/>
        <v>60.413313210297225</v>
      </c>
      <c r="M49" s="8">
        <f t="shared" si="10"/>
        <v>19.086520268412343</v>
      </c>
      <c r="N49" s="8">
        <f t="shared" si="10"/>
        <v>40.453283204018348</v>
      </c>
      <c r="O49" s="8">
        <f t="shared" si="10"/>
        <v>1.07568075068491</v>
      </c>
      <c r="P49" s="8">
        <f t="shared" si="2"/>
        <v>1.07568075068491</v>
      </c>
      <c r="Q49" s="8">
        <f t="shared" si="3"/>
        <v>19.086520268412343</v>
      </c>
      <c r="R49" s="8">
        <f t="shared" si="4"/>
        <v>61984.452954989385</v>
      </c>
      <c r="S49" s="8">
        <f t="shared" si="5"/>
        <v>1099831.4480375063</v>
      </c>
      <c r="T49" s="49">
        <f t="shared" si="6"/>
        <v>10</v>
      </c>
      <c r="U49" s="49">
        <f t="shared" si="7"/>
        <v>8</v>
      </c>
      <c r="V49" s="8">
        <f t="shared" si="8"/>
        <v>137.44695761203047</v>
      </c>
      <c r="W49" s="13">
        <f t="shared" si="9"/>
        <v>1</v>
      </c>
    </row>
    <row r="50" spans="2:23" ht="19">
      <c r="B50" s="24">
        <v>41</v>
      </c>
      <c r="C50" s="8">
        <v>23.847084625097061</v>
      </c>
      <c r="D50" s="8">
        <v>15.014403699560717</v>
      </c>
      <c r="E50" s="44">
        <v>17268.359138162792</v>
      </c>
      <c r="F50" s="8">
        <f t="shared" si="10"/>
        <v>38.861488324657778</v>
      </c>
      <c r="G50" s="8">
        <f t="shared" si="10"/>
        <v>17.821135306963292</v>
      </c>
      <c r="H50" s="8">
        <f t="shared" si="10"/>
        <v>11.154649868583196</v>
      </c>
      <c r="I50" s="8">
        <f t="shared" si="10"/>
        <v>45.12754788583959</v>
      </c>
      <c r="J50" s="8">
        <f t="shared" si="10"/>
        <v>48.306934835418986</v>
      </c>
      <c r="K50" s="8">
        <f t="shared" si="10"/>
        <v>73.954923559941292</v>
      </c>
      <c r="L50" s="8">
        <f t="shared" si="10"/>
        <v>46.937839280400752</v>
      </c>
      <c r="M50" s="8">
        <f t="shared" si="10"/>
        <v>94.987469420868564</v>
      </c>
      <c r="N50" s="8">
        <f t="shared" si="10"/>
        <v>58.132186083354348</v>
      </c>
      <c r="O50" s="8">
        <f t="shared" si="10"/>
        <v>97.509788536687779</v>
      </c>
      <c r="P50" s="8">
        <f t="shared" si="2"/>
        <v>11.154649868583196</v>
      </c>
      <c r="Q50" s="8">
        <f t="shared" si="3"/>
        <v>17.821135306963292</v>
      </c>
      <c r="R50" s="8">
        <f t="shared" si="4"/>
        <v>192622.49999115503</v>
      </c>
      <c r="S50" s="8">
        <f t="shared" si="5"/>
        <v>307741.76473043516</v>
      </c>
      <c r="T50" s="49">
        <f t="shared" si="6"/>
        <v>3</v>
      </c>
      <c r="U50" s="49">
        <f t="shared" si="7"/>
        <v>2</v>
      </c>
      <c r="V50" s="8">
        <f t="shared" si="8"/>
        <v>97.509788536687779</v>
      </c>
      <c r="W50" s="13">
        <f t="shared" si="9"/>
        <v>10</v>
      </c>
    </row>
    <row r="51" spans="2:23" ht="19">
      <c r="B51" s="24">
        <v>42</v>
      </c>
      <c r="C51" s="8">
        <v>9.0391422935315457</v>
      </c>
      <c r="D51" s="8">
        <v>7.0081514156940372</v>
      </c>
      <c r="E51" s="44">
        <v>71324.628922783537</v>
      </c>
      <c r="F51" s="8">
        <f t="shared" si="10"/>
        <v>16.047293709225585</v>
      </c>
      <c r="G51" s="8">
        <f t="shared" si="10"/>
        <v>4.9930593084689034</v>
      </c>
      <c r="H51" s="8">
        <f t="shared" si="10"/>
        <v>33.968844484015392</v>
      </c>
      <c r="I51" s="8">
        <f t="shared" si="10"/>
        <v>63.892339862657714</v>
      </c>
      <c r="J51" s="8">
        <f t="shared" si="10"/>
        <v>55.10862488311782</v>
      </c>
      <c r="K51" s="8">
        <f t="shared" si="10"/>
        <v>96.769118175373478</v>
      </c>
      <c r="L51" s="8">
        <f t="shared" si="10"/>
        <v>67.887179655122523</v>
      </c>
      <c r="M51" s="8">
        <f t="shared" si="10"/>
        <v>117.80166403630076</v>
      </c>
      <c r="N51" s="8">
        <f t="shared" si="10"/>
        <v>80.946380698786541</v>
      </c>
      <c r="O51" s="8">
        <f t="shared" si="10"/>
        <v>120.32398315211998</v>
      </c>
      <c r="P51" s="8">
        <f t="shared" si="2"/>
        <v>4.9930593084689034</v>
      </c>
      <c r="Q51" s="8">
        <f t="shared" si="3"/>
        <v>16.047293709225585</v>
      </c>
      <c r="R51" s="8">
        <f t="shared" si="4"/>
        <v>356128.10236599471</v>
      </c>
      <c r="S51" s="8">
        <f t="shared" si="5"/>
        <v>1144567.2690254333</v>
      </c>
      <c r="T51" s="49">
        <f t="shared" si="6"/>
        <v>2</v>
      </c>
      <c r="U51" s="49">
        <f t="shared" si="7"/>
        <v>1</v>
      </c>
      <c r="V51" s="8">
        <f t="shared" si="8"/>
        <v>120.32398315211998</v>
      </c>
      <c r="W51" s="13">
        <f t="shared" si="9"/>
        <v>10</v>
      </c>
    </row>
    <row r="52" spans="2:23" ht="19">
      <c r="B52" s="24">
        <v>43</v>
      </c>
      <c r="C52" s="8">
        <v>43.603862792530606</v>
      </c>
      <c r="D52" s="8">
        <v>31.253418597930931</v>
      </c>
      <c r="E52" s="44">
        <v>89838.753217022444</v>
      </c>
      <c r="F52" s="8">
        <f t="shared" si="10"/>
        <v>74.857281390461537</v>
      </c>
      <c r="G52" s="8">
        <f t="shared" si="10"/>
        <v>53.816928372767052</v>
      </c>
      <c r="H52" s="8">
        <f t="shared" si="10"/>
        <v>24.841143197220564</v>
      </c>
      <c r="I52" s="8">
        <f t="shared" si="10"/>
        <v>48.645311154902927</v>
      </c>
      <c r="J52" s="8">
        <f t="shared" si="10"/>
        <v>44.789171566355648</v>
      </c>
      <c r="K52" s="8">
        <f t="shared" si="10"/>
        <v>55.257204382906188</v>
      </c>
      <c r="L52" s="8">
        <f t="shared" si="10"/>
        <v>43.420076011337422</v>
      </c>
      <c r="M52" s="8">
        <f t="shared" si="10"/>
        <v>58.991676355064797</v>
      </c>
      <c r="N52" s="8">
        <f t="shared" si="10"/>
        <v>22.136393017550589</v>
      </c>
      <c r="O52" s="8">
        <f t="shared" si="10"/>
        <v>61.513995470884026</v>
      </c>
      <c r="P52" s="8">
        <f t="shared" si="2"/>
        <v>22.136393017550589</v>
      </c>
      <c r="Q52" s="8">
        <f t="shared" si="3"/>
        <v>24.841143197220564</v>
      </c>
      <c r="R52" s="8">
        <f t="shared" si="4"/>
        <v>1988705.9494187462</v>
      </c>
      <c r="S52" s="8">
        <f t="shared" si="5"/>
        <v>2231697.333323814</v>
      </c>
      <c r="T52" s="49">
        <f t="shared" si="6"/>
        <v>9</v>
      </c>
      <c r="U52" s="49">
        <f t="shared" si="7"/>
        <v>3</v>
      </c>
      <c r="V52" s="8">
        <f t="shared" si="8"/>
        <v>74.857281390461537</v>
      </c>
      <c r="W52" s="13">
        <f t="shared" si="9"/>
        <v>1</v>
      </c>
    </row>
    <row r="53" spans="2:23" ht="19">
      <c r="B53" s="24">
        <v>44</v>
      </c>
      <c r="C53" s="8">
        <v>56.415190560330075</v>
      </c>
      <c r="D53" s="8">
        <v>53.418668918661901</v>
      </c>
      <c r="E53" s="44">
        <v>54896.281966599578</v>
      </c>
      <c r="F53" s="8">
        <f t="shared" si="10"/>
        <v>109.83385947899197</v>
      </c>
      <c r="G53" s="8">
        <f t="shared" si="10"/>
        <v>88.793506461297483</v>
      </c>
      <c r="H53" s="8">
        <f t="shared" si="10"/>
        <v>59.817721285751006</v>
      </c>
      <c r="I53" s="8">
        <f t="shared" si="10"/>
        <v>39.29138860197142</v>
      </c>
      <c r="J53" s="8">
        <f t="shared" si="10"/>
        <v>54.143094119287156</v>
      </c>
      <c r="K53" s="8">
        <f t="shared" si="10"/>
        <v>45.903281829974688</v>
      </c>
      <c r="L53" s="8">
        <f t="shared" si="10"/>
        <v>52.773998564268922</v>
      </c>
      <c r="M53" s="8">
        <f t="shared" si="10"/>
        <v>24.015098266534359</v>
      </c>
      <c r="N53" s="8">
        <f t="shared" si="10"/>
        <v>12.84018507097985</v>
      </c>
      <c r="O53" s="8">
        <f t="shared" si="10"/>
        <v>26.537417382353588</v>
      </c>
      <c r="P53" s="8">
        <f t="shared" si="2"/>
        <v>12.84018507097985</v>
      </c>
      <c r="Q53" s="8">
        <f t="shared" si="3"/>
        <v>24.015098266534359</v>
      </c>
      <c r="R53" s="8">
        <f t="shared" si="4"/>
        <v>704878.42015983223</v>
      </c>
      <c r="S53" s="8">
        <f t="shared" si="5"/>
        <v>1318339.6058952669</v>
      </c>
      <c r="T53" s="49">
        <f t="shared" si="6"/>
        <v>9</v>
      </c>
      <c r="U53" s="49">
        <f t="shared" si="7"/>
        <v>8</v>
      </c>
      <c r="V53" s="8">
        <f t="shared" si="8"/>
        <v>109.83385947899197</v>
      </c>
      <c r="W53" s="13">
        <f t="shared" si="9"/>
        <v>1</v>
      </c>
    </row>
    <row r="54" spans="2:23" ht="19">
      <c r="B54" s="24">
        <v>45</v>
      </c>
      <c r="C54" s="8">
        <v>14.032530903759479</v>
      </c>
      <c r="D54" s="8">
        <v>1.1365785261271277</v>
      </c>
      <c r="E54" s="44">
        <v>69939.39059155187</v>
      </c>
      <c r="F54" s="8">
        <f t="shared" si="10"/>
        <v>15.169109429886607</v>
      </c>
      <c r="G54" s="8">
        <f t="shared" si="10"/>
        <v>5.873138913447371</v>
      </c>
      <c r="H54" s="8">
        <f t="shared" si="10"/>
        <v>34.847028763354366</v>
      </c>
      <c r="I54" s="8">
        <f t="shared" si="10"/>
        <v>64.770524141996688</v>
      </c>
      <c r="J54" s="8">
        <f t="shared" si="10"/>
        <v>54.595362707308034</v>
      </c>
      <c r="K54" s="8">
        <f t="shared" si="10"/>
        <v>97.647302454712474</v>
      </c>
      <c r="L54" s="8">
        <f t="shared" si="10"/>
        <v>68.765363934461504</v>
      </c>
      <c r="M54" s="8">
        <f t="shared" si="10"/>
        <v>118.67984831563973</v>
      </c>
      <c r="N54" s="8">
        <f t="shared" si="10"/>
        <v>81.824564978125522</v>
      </c>
      <c r="O54" s="8">
        <f t="shared" si="10"/>
        <v>121.20216743145896</v>
      </c>
      <c r="P54" s="8">
        <f t="shared" si="2"/>
        <v>5.873138913447371</v>
      </c>
      <c r="Q54" s="8">
        <f t="shared" si="3"/>
        <v>15.169109429886607</v>
      </c>
      <c r="R54" s="8">
        <f t="shared" si="4"/>
        <v>410763.75646603823</v>
      </c>
      <c r="S54" s="8">
        <f t="shared" si="5"/>
        <v>1060918.269342832</v>
      </c>
      <c r="T54" s="49">
        <f t="shared" si="6"/>
        <v>2</v>
      </c>
      <c r="U54" s="49">
        <f t="shared" si="7"/>
        <v>1</v>
      </c>
      <c r="V54" s="8">
        <f t="shared" si="8"/>
        <v>121.20216743145896</v>
      </c>
      <c r="W54" s="13">
        <f t="shared" si="9"/>
        <v>10</v>
      </c>
    </row>
    <row r="55" spans="2:23" ht="19">
      <c r="B55" s="24">
        <v>46</v>
      </c>
      <c r="C55" s="8">
        <v>31.500399391675078</v>
      </c>
      <c r="D55" s="8">
        <v>8.1619741066164497</v>
      </c>
      <c r="E55" s="44">
        <v>28420.300412417953</v>
      </c>
      <c r="F55" s="8">
        <f t="shared" si="10"/>
        <v>39.662373498291529</v>
      </c>
      <c r="G55" s="8">
        <f t="shared" si="10"/>
        <v>18.62202048059704</v>
      </c>
      <c r="H55" s="8">
        <f t="shared" si="10"/>
        <v>14.029913201289608</v>
      </c>
      <c r="I55" s="8">
        <f t="shared" si="10"/>
        <v>59.633292245361879</v>
      </c>
      <c r="J55" s="8">
        <f t="shared" si="10"/>
        <v>33.801190475896696</v>
      </c>
      <c r="K55" s="8">
        <f t="shared" si="10"/>
        <v>73.154038386307533</v>
      </c>
      <c r="L55" s="8">
        <f t="shared" si="10"/>
        <v>44.272099866056593</v>
      </c>
      <c r="M55" s="8">
        <f t="shared" si="10"/>
        <v>94.186584247234805</v>
      </c>
      <c r="N55" s="8">
        <f t="shared" si="10"/>
        <v>57.331300909720596</v>
      </c>
      <c r="O55" s="8">
        <f t="shared" si="10"/>
        <v>96.708903363054048</v>
      </c>
      <c r="P55" s="8">
        <f t="shared" si="2"/>
        <v>14.029913201289608</v>
      </c>
      <c r="Q55" s="8">
        <f t="shared" si="3"/>
        <v>18.62202048059704</v>
      </c>
      <c r="R55" s="8">
        <f t="shared" si="4"/>
        <v>398734.34794079914</v>
      </c>
      <c r="S55" s="8">
        <f t="shared" si="5"/>
        <v>529243.41634476767</v>
      </c>
      <c r="T55" s="49">
        <f t="shared" si="6"/>
        <v>3</v>
      </c>
      <c r="U55" s="49">
        <f t="shared" si="7"/>
        <v>2</v>
      </c>
      <c r="V55" s="8">
        <f t="shared" si="8"/>
        <v>96.708903363054048</v>
      </c>
      <c r="W55" s="13">
        <f t="shared" si="9"/>
        <v>10</v>
      </c>
    </row>
    <row r="56" spans="2:23" ht="19">
      <c r="B56" s="24">
        <v>47</v>
      </c>
      <c r="C56" s="8">
        <v>45.92195657041448</v>
      </c>
      <c r="D56" s="8">
        <v>1.2850260761368038</v>
      </c>
      <c r="E56" s="44">
        <v>53217.912067031168</v>
      </c>
      <c r="F56" s="8">
        <f t="shared" si="10"/>
        <v>47.206982646551282</v>
      </c>
      <c r="G56" s="8">
        <f t="shared" si="10"/>
        <v>37.6141170300927</v>
      </c>
      <c r="H56" s="8">
        <f t="shared" si="10"/>
        <v>35.328418410508654</v>
      </c>
      <c r="I56" s="8">
        <f t="shared" si="10"/>
        <v>80.931797454580931</v>
      </c>
      <c r="J56" s="8">
        <f t="shared" si="10"/>
        <v>22.557489490643356</v>
      </c>
      <c r="K56" s="8">
        <f t="shared" si="10"/>
        <v>87.543690682584185</v>
      </c>
      <c r="L56" s="8">
        <f t="shared" si="10"/>
        <v>36.727490717796826</v>
      </c>
      <c r="M56" s="8">
        <f t="shared" si="10"/>
        <v>86.641975098975053</v>
      </c>
      <c r="N56" s="8">
        <f t="shared" si="10"/>
        <v>49.786691761460844</v>
      </c>
      <c r="O56" s="8">
        <f t="shared" si="10"/>
        <v>89.164294214794282</v>
      </c>
      <c r="P56" s="8">
        <f t="shared" si="2"/>
        <v>22.557489490643356</v>
      </c>
      <c r="Q56" s="8">
        <f t="shared" si="3"/>
        <v>35.328418410508654</v>
      </c>
      <c r="R56" s="8">
        <f t="shared" si="4"/>
        <v>1200462.4921660377</v>
      </c>
      <c r="S56" s="8">
        <f t="shared" si="5"/>
        <v>1880104.6644377345</v>
      </c>
      <c r="T56" s="49">
        <f t="shared" si="6"/>
        <v>5</v>
      </c>
      <c r="U56" s="49">
        <f t="shared" si="7"/>
        <v>3</v>
      </c>
      <c r="V56" s="8">
        <f t="shared" si="8"/>
        <v>89.164294214794282</v>
      </c>
      <c r="W56" s="13">
        <f t="shared" si="9"/>
        <v>10</v>
      </c>
    </row>
    <row r="57" spans="2:23" ht="19">
      <c r="B57" s="24">
        <v>48</v>
      </c>
      <c r="C57" s="8">
        <v>64.25851729547847</v>
      </c>
      <c r="D57" s="8">
        <v>55.667392095523425</v>
      </c>
      <c r="E57" s="44">
        <v>27222.356705026006</v>
      </c>
      <c r="F57" s="8">
        <f t="shared" si="10"/>
        <v>119.92590939100189</v>
      </c>
      <c r="G57" s="8">
        <f t="shared" si="10"/>
        <v>98.885556373307409</v>
      </c>
      <c r="H57" s="8">
        <f t="shared" si="10"/>
        <v>69.909771197760918</v>
      </c>
      <c r="I57" s="8">
        <f t="shared" si="10"/>
        <v>44.88599216025829</v>
      </c>
      <c r="J57" s="8">
        <f t="shared" si="10"/>
        <v>50.161437253807257</v>
      </c>
      <c r="K57" s="8">
        <f t="shared" si="10"/>
        <v>51.497885388261558</v>
      </c>
      <c r="L57" s="8">
        <f t="shared" si="10"/>
        <v>47.179395005982052</v>
      </c>
      <c r="M57" s="8">
        <f t="shared" si="10"/>
        <v>13.92304835452444</v>
      </c>
      <c r="N57" s="8">
        <f t="shared" si="10"/>
        <v>22.932234982989769</v>
      </c>
      <c r="O57" s="8">
        <f t="shared" si="10"/>
        <v>16.445367470343669</v>
      </c>
      <c r="P57" s="8">
        <f t="shared" si="2"/>
        <v>13.92304835452444</v>
      </c>
      <c r="Q57" s="8">
        <f t="shared" si="3"/>
        <v>16.445367470343669</v>
      </c>
      <c r="R57" s="8">
        <f t="shared" si="4"/>
        <v>379018.18872818968</v>
      </c>
      <c r="S57" s="8">
        <f t="shared" si="5"/>
        <v>447681.65942292655</v>
      </c>
      <c r="T57" s="49">
        <f t="shared" si="6"/>
        <v>8</v>
      </c>
      <c r="U57" s="49">
        <f t="shared" si="7"/>
        <v>10</v>
      </c>
      <c r="V57" s="8">
        <f t="shared" si="8"/>
        <v>119.92590939100189</v>
      </c>
      <c r="W57" s="13">
        <f t="shared" si="9"/>
        <v>1</v>
      </c>
    </row>
    <row r="58" spans="2:23" ht="19">
      <c r="B58" s="24">
        <v>49</v>
      </c>
      <c r="C58" s="8">
        <v>68.661567263360695</v>
      </c>
      <c r="D58" s="8">
        <v>51.038462856034378</v>
      </c>
      <c r="E58" s="44">
        <v>64072.155038630815</v>
      </c>
      <c r="F58" s="8">
        <f t="shared" si="10"/>
        <v>119.70003011939508</v>
      </c>
      <c r="G58" s="8">
        <f t="shared" si="10"/>
        <v>98.659677101700595</v>
      </c>
      <c r="H58" s="8">
        <f t="shared" si="10"/>
        <v>69.683891926154104</v>
      </c>
      <c r="I58" s="8">
        <f t="shared" si="10"/>
        <v>53.917971367629562</v>
      </c>
      <c r="J58" s="8">
        <f t="shared" si="10"/>
        <v>49.935557982200436</v>
      </c>
      <c r="K58" s="8">
        <f t="shared" si="10"/>
        <v>60.52986459563283</v>
      </c>
      <c r="L58" s="8">
        <f t="shared" si="10"/>
        <v>38.14741579861078</v>
      </c>
      <c r="M58" s="8">
        <f t="shared" si="10"/>
        <v>14.148927626131261</v>
      </c>
      <c r="N58" s="8">
        <f t="shared" si="10"/>
        <v>22.706355711382948</v>
      </c>
      <c r="O58" s="8">
        <f t="shared" si="10"/>
        <v>21.977110947722174</v>
      </c>
      <c r="P58" s="8">
        <f t="shared" si="2"/>
        <v>14.148927626131261</v>
      </c>
      <c r="Q58" s="8">
        <f t="shared" si="3"/>
        <v>21.977110947722174</v>
      </c>
      <c r="R58" s="8">
        <f t="shared" si="4"/>
        <v>906552.28449184878</v>
      </c>
      <c r="S58" s="8">
        <f t="shared" si="5"/>
        <v>1408120.8599436458</v>
      </c>
      <c r="T58" s="49">
        <f t="shared" si="6"/>
        <v>8</v>
      </c>
      <c r="U58" s="49">
        <f t="shared" si="7"/>
        <v>10</v>
      </c>
      <c r="V58" s="8">
        <f t="shared" si="8"/>
        <v>119.70003011939508</v>
      </c>
      <c r="W58" s="13">
        <f t="shared" si="9"/>
        <v>1</v>
      </c>
    </row>
    <row r="59" spans="2:23" ht="19">
      <c r="B59" s="24">
        <v>50</v>
      </c>
      <c r="C59" s="8">
        <v>29.669117506157132</v>
      </c>
      <c r="D59" s="8">
        <v>23.805521033027031</v>
      </c>
      <c r="E59" s="44">
        <v>83182.698241937294</v>
      </c>
      <c r="F59" s="8">
        <f t="shared" si="10"/>
        <v>53.474638539184163</v>
      </c>
      <c r="G59" s="8">
        <f t="shared" si="10"/>
        <v>32.434285521489677</v>
      </c>
      <c r="H59" s="8">
        <f t="shared" si="10"/>
        <v>3.4585003459431896</v>
      </c>
      <c r="I59" s="8">
        <f t="shared" si="10"/>
        <v>42.158463433433354</v>
      </c>
      <c r="J59" s="8">
        <f t="shared" si="10"/>
        <v>51.276019287825228</v>
      </c>
      <c r="K59" s="8">
        <f t="shared" si="10"/>
        <v>59.341773345414907</v>
      </c>
      <c r="L59" s="8">
        <f t="shared" si="10"/>
        <v>49.906923732806995</v>
      </c>
      <c r="M59" s="8">
        <f t="shared" si="10"/>
        <v>80.374319206342165</v>
      </c>
      <c r="N59" s="8">
        <f t="shared" si="10"/>
        <v>43.519035868827963</v>
      </c>
      <c r="O59" s="8">
        <f t="shared" si="10"/>
        <v>82.896638322161394</v>
      </c>
      <c r="P59" s="8">
        <f t="shared" si="2"/>
        <v>3.4585003459431896</v>
      </c>
      <c r="Q59" s="8">
        <f t="shared" si="3"/>
        <v>32.434285521489677</v>
      </c>
      <c r="R59" s="8">
        <f t="shared" si="4"/>
        <v>287687.3906462281</v>
      </c>
      <c r="S59" s="8">
        <f t="shared" si="5"/>
        <v>2697971.3852269114</v>
      </c>
      <c r="T59" s="49">
        <f t="shared" si="6"/>
        <v>3</v>
      </c>
      <c r="U59" s="49">
        <f t="shared" si="7"/>
        <v>2</v>
      </c>
      <c r="V59" s="8">
        <f t="shared" si="8"/>
        <v>82.896638322161394</v>
      </c>
      <c r="W59" s="13">
        <f t="shared" si="9"/>
        <v>10</v>
      </c>
    </row>
    <row r="62" spans="2:23" ht="19">
      <c r="O62" s="78" t="s">
        <v>77</v>
      </c>
      <c r="P62" s="68">
        <f>MAX(P10:P59)</f>
        <v>37.04210709592499</v>
      </c>
      <c r="Q62" s="71" t="s">
        <v>79</v>
      </c>
      <c r="R62" t="s">
        <v>83</v>
      </c>
    </row>
    <row r="63" spans="2:23" ht="19">
      <c r="O63" s="78"/>
      <c r="P63" s="70" t="s">
        <v>78</v>
      </c>
      <c r="Q63" s="71"/>
    </row>
    <row r="64" spans="2:23" ht="19">
      <c r="O64" s="76"/>
      <c r="P64" s="12"/>
      <c r="Q64" s="77"/>
    </row>
    <row r="65" spans="15:18" ht="19">
      <c r="O65" s="78" t="s">
        <v>80</v>
      </c>
      <c r="P65" s="68">
        <f>MIN(P10:P59)</f>
        <v>1.5713258403193819E-3</v>
      </c>
      <c r="Q65" s="71" t="s">
        <v>79</v>
      </c>
      <c r="R65" t="s">
        <v>84</v>
      </c>
    </row>
    <row r="66" spans="15:18" ht="19">
      <c r="O66" s="70"/>
      <c r="P66" s="70" t="s">
        <v>81</v>
      </c>
      <c r="Q66" s="70"/>
    </row>
    <row r="67" spans="15:18" ht="19">
      <c r="O67" s="75" t="s">
        <v>133</v>
      </c>
      <c r="P67" s="116">
        <f>MAX(P10:P59)</f>
        <v>37.04210709592499</v>
      </c>
    </row>
    <row r="68" spans="15:18" ht="19">
      <c r="O68" s="72" t="s">
        <v>87</v>
      </c>
      <c r="P68" s="73">
        <f>MEDIAN(P10:P59)</f>
        <v>10.296501980904791</v>
      </c>
      <c r="Q68" s="69" t="s">
        <v>79</v>
      </c>
    </row>
    <row r="69" spans="15:18" ht="19">
      <c r="O69" s="72" t="s">
        <v>86</v>
      </c>
      <c r="P69" s="73">
        <f>AVERAGE(P10:P59)</f>
        <v>11.009976980521905</v>
      </c>
      <c r="Q69" s="69" t="s">
        <v>79</v>
      </c>
    </row>
    <row r="70" spans="15:18" ht="19">
      <c r="O70" s="72" t="s">
        <v>85</v>
      </c>
      <c r="P70" s="73">
        <f>STDEV(P10:P59)</f>
        <v>8.0414985239607191</v>
      </c>
      <c r="Q70" s="69" t="s">
        <v>79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U141"/>
  <sheetViews>
    <sheetView zoomScale="70" zoomScaleNormal="70" workbookViewId="0">
      <pane ySplit="1" topLeftCell="A34" activePane="bottomLeft" state="frozen"/>
      <selection pane="bottomLeft" activeCell="L65" sqref="L65:U66"/>
    </sheetView>
  </sheetViews>
  <sheetFormatPr baseColWidth="10" defaultColWidth="11" defaultRowHeight="21"/>
  <cols>
    <col min="2" max="2" width="10.83203125" style="48"/>
    <col min="3" max="3" width="102.6640625" style="93" customWidth="1"/>
    <col min="4" max="4" width="18.1640625" style="48" customWidth="1"/>
    <col min="5" max="5" width="14" style="87" customWidth="1"/>
    <col min="6" max="6" width="10" style="48" customWidth="1"/>
    <col min="7" max="7" width="11" style="48" customWidth="1"/>
    <col min="8" max="8" width="10.83203125" style="48"/>
    <col min="9" max="9" width="7.6640625" style="33" customWidth="1"/>
    <col min="10" max="10" width="19" style="48" customWidth="1"/>
    <col min="11" max="11" width="24" customWidth="1"/>
    <col min="12" max="12" width="10.83203125" customWidth="1"/>
  </cols>
  <sheetData>
    <row r="1" spans="2:21">
      <c r="B1" s="94" t="s">
        <v>99</v>
      </c>
      <c r="C1" s="94" t="s">
        <v>91</v>
      </c>
      <c r="D1" s="94" t="s">
        <v>98</v>
      </c>
      <c r="E1" s="95" t="s">
        <v>92</v>
      </c>
      <c r="F1" s="94" t="s">
        <v>93</v>
      </c>
      <c r="G1" s="94" t="s">
        <v>94</v>
      </c>
      <c r="H1" s="94" t="s">
        <v>95</v>
      </c>
      <c r="I1" s="98" t="s">
        <v>96</v>
      </c>
      <c r="J1" s="94" t="s">
        <v>97</v>
      </c>
      <c r="K1" s="94" t="s">
        <v>100</v>
      </c>
    </row>
    <row r="2" spans="2:21">
      <c r="B2" s="48">
        <v>1</v>
      </c>
      <c r="C2" s="93" t="s">
        <v>102</v>
      </c>
      <c r="D2" s="48" t="s">
        <v>101</v>
      </c>
      <c r="E2" s="87">
        <v>0</v>
      </c>
      <c r="F2" s="88">
        <v>24.969569979900012</v>
      </c>
      <c r="G2" s="88">
        <v>12.5</v>
      </c>
      <c r="H2" s="89">
        <v>12.499999999999993</v>
      </c>
      <c r="I2" s="89">
        <v>7.2997411168817052</v>
      </c>
      <c r="J2" s="48">
        <v>12.5</v>
      </c>
      <c r="K2" s="28" t="s">
        <v>24</v>
      </c>
      <c r="L2" s="9">
        <v>24.969569979900012</v>
      </c>
      <c r="M2" s="9">
        <v>24.969569979900012</v>
      </c>
      <c r="N2" s="9">
        <v>24.969569979900012</v>
      </c>
      <c r="O2" s="9">
        <v>24.969569979900012</v>
      </c>
      <c r="P2" s="9">
        <v>24.969569979900012</v>
      </c>
      <c r="Q2" s="9">
        <v>24.969569979900012</v>
      </c>
      <c r="R2" s="9">
        <v>24.969569979900012</v>
      </c>
      <c r="S2" s="9">
        <v>24.969569979900012</v>
      </c>
      <c r="T2" s="9">
        <v>24.969569979900012</v>
      </c>
      <c r="U2" s="9">
        <v>24.969569979900012</v>
      </c>
    </row>
    <row r="3" spans="2:21">
      <c r="K3" s="28" t="s">
        <v>25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</row>
    <row r="5" spans="2:21">
      <c r="B5" s="48">
        <v>2</v>
      </c>
      <c r="C5" s="93" t="s">
        <v>104</v>
      </c>
      <c r="D5" s="48" t="s">
        <v>103</v>
      </c>
      <c r="E5" s="87">
        <v>0</v>
      </c>
      <c r="F5" s="48">
        <v>49</v>
      </c>
      <c r="G5" s="48">
        <v>24.5</v>
      </c>
      <c r="H5" s="48">
        <v>24.5</v>
      </c>
      <c r="I5" s="33">
        <v>14.577379737113251</v>
      </c>
      <c r="J5" s="48">
        <v>24.5</v>
      </c>
      <c r="K5" s="28" t="s">
        <v>24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</row>
    <row r="6" spans="2:21">
      <c r="K6" s="28" t="s">
        <v>25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</row>
    <row r="8" spans="2:21">
      <c r="B8" s="48">
        <v>3</v>
      </c>
      <c r="C8" s="93" t="s">
        <v>105</v>
      </c>
      <c r="D8" s="48" t="s">
        <v>103</v>
      </c>
      <c r="E8" s="87">
        <v>0</v>
      </c>
      <c r="F8" s="48">
        <v>49</v>
      </c>
      <c r="G8" s="48">
        <v>24.5</v>
      </c>
      <c r="H8" s="48">
        <v>24.5</v>
      </c>
      <c r="I8" s="33">
        <v>14.577379737113251</v>
      </c>
      <c r="J8" s="48">
        <v>24.5</v>
      </c>
      <c r="K8" s="28" t="s">
        <v>24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</row>
    <row r="9" spans="2:21">
      <c r="K9" s="28" t="s">
        <v>25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</row>
    <row r="11" spans="2:21">
      <c r="B11" s="48">
        <v>4</v>
      </c>
      <c r="C11" s="93" t="s">
        <v>106</v>
      </c>
      <c r="D11" s="48" t="s">
        <v>103</v>
      </c>
      <c r="E11" s="87">
        <v>0</v>
      </c>
      <c r="F11" s="48">
        <v>49</v>
      </c>
      <c r="G11" s="48">
        <v>24.5</v>
      </c>
      <c r="H11" s="48">
        <v>24.5</v>
      </c>
      <c r="I11" s="33">
        <v>14.577379737113251</v>
      </c>
      <c r="J11" s="48">
        <v>24.5</v>
      </c>
      <c r="K11" s="28" t="s">
        <v>24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</row>
    <row r="12" spans="2:21">
      <c r="K12" s="28" t="s">
        <v>25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</row>
    <row r="14" spans="2:21">
      <c r="B14" s="48">
        <v>5</v>
      </c>
      <c r="C14" s="93" t="s">
        <v>107</v>
      </c>
      <c r="D14" s="48" t="s">
        <v>103</v>
      </c>
      <c r="E14" s="87">
        <v>0</v>
      </c>
      <c r="F14" s="48">
        <v>49</v>
      </c>
      <c r="G14" s="48">
        <v>24.5</v>
      </c>
      <c r="H14" s="48">
        <v>24.5</v>
      </c>
      <c r="I14" s="33">
        <v>14.577379737113251</v>
      </c>
      <c r="J14" s="48">
        <v>24.5</v>
      </c>
      <c r="K14" s="28" t="s">
        <v>24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</row>
    <row r="15" spans="2:21">
      <c r="K15" s="28" t="s">
        <v>25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</row>
    <row r="17" spans="2:21">
      <c r="B17" s="48">
        <v>6</v>
      </c>
      <c r="C17" s="93" t="s">
        <v>108</v>
      </c>
      <c r="D17" s="48" t="s">
        <v>103</v>
      </c>
      <c r="E17" s="87">
        <v>0</v>
      </c>
      <c r="F17" s="48">
        <v>49</v>
      </c>
      <c r="G17" s="48">
        <v>24.5</v>
      </c>
      <c r="H17" s="48">
        <v>24.5</v>
      </c>
      <c r="I17" s="33">
        <v>14.577379737113251</v>
      </c>
      <c r="J17" s="48">
        <v>24.5</v>
      </c>
      <c r="K17" s="28" t="s">
        <v>24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</row>
    <row r="18" spans="2:21">
      <c r="K18" s="28" t="s">
        <v>25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</row>
    <row r="20" spans="2:21">
      <c r="B20" s="48">
        <v>7</v>
      </c>
      <c r="C20" s="93" t="s">
        <v>109</v>
      </c>
      <c r="D20" s="48" t="s">
        <v>103</v>
      </c>
      <c r="E20" s="87">
        <v>0</v>
      </c>
      <c r="F20" s="48">
        <v>49</v>
      </c>
      <c r="G20" s="48">
        <v>24.5</v>
      </c>
      <c r="H20" s="48">
        <v>24.5</v>
      </c>
      <c r="I20" s="33">
        <v>14.577379737113251</v>
      </c>
      <c r="J20" s="48">
        <v>24.5</v>
      </c>
      <c r="K20" s="28" t="s">
        <v>24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</row>
    <row r="21" spans="2:21">
      <c r="K21" s="28" t="s">
        <v>25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</row>
    <row r="23" spans="2:21">
      <c r="B23" s="48">
        <v>8</v>
      </c>
      <c r="C23" s="93" t="s">
        <v>110</v>
      </c>
      <c r="D23" s="48" t="s">
        <v>103</v>
      </c>
      <c r="E23" s="87">
        <v>0</v>
      </c>
      <c r="F23" s="48">
        <v>49</v>
      </c>
      <c r="G23" s="48">
        <v>24.5</v>
      </c>
      <c r="H23" s="48">
        <v>24.5</v>
      </c>
      <c r="I23" s="33">
        <v>14.577379737113251</v>
      </c>
      <c r="J23" s="48">
        <v>24.5</v>
      </c>
      <c r="K23" s="28" t="s">
        <v>24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</row>
    <row r="24" spans="2:21">
      <c r="K24" s="28" t="s">
        <v>25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</row>
    <row r="26" spans="2:21">
      <c r="B26" s="48">
        <v>9</v>
      </c>
      <c r="C26" s="93" t="s">
        <v>111</v>
      </c>
      <c r="D26" s="48" t="s">
        <v>103</v>
      </c>
      <c r="E26" s="87">
        <v>0</v>
      </c>
      <c r="F26" s="48">
        <v>49</v>
      </c>
      <c r="G26" s="48">
        <v>24.5</v>
      </c>
      <c r="H26" s="48">
        <v>24.5</v>
      </c>
      <c r="I26" s="33">
        <v>14.577379737113251</v>
      </c>
      <c r="J26" s="48">
        <v>24.5</v>
      </c>
      <c r="K26" s="28" t="s">
        <v>24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</row>
    <row r="27" spans="2:21">
      <c r="K27" s="28" t="s">
        <v>25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</row>
    <row r="29" spans="2:21">
      <c r="B29" s="48">
        <v>10</v>
      </c>
      <c r="C29" s="93" t="s">
        <v>112</v>
      </c>
      <c r="D29" s="48" t="s">
        <v>103</v>
      </c>
      <c r="E29" s="87">
        <v>0</v>
      </c>
      <c r="F29" s="48">
        <v>49</v>
      </c>
      <c r="G29" s="48">
        <v>24.5</v>
      </c>
      <c r="H29" s="48">
        <v>24.5</v>
      </c>
      <c r="I29" s="33">
        <v>14.577379737113251</v>
      </c>
      <c r="J29" s="48">
        <v>24.5</v>
      </c>
      <c r="K29" s="28" t="s">
        <v>24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</row>
    <row r="30" spans="2:21">
      <c r="K30" s="28" t="s">
        <v>25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</row>
    <row r="32" spans="2:21">
      <c r="B32" s="48">
        <v>11</v>
      </c>
      <c r="C32" s="93" t="s">
        <v>113</v>
      </c>
      <c r="D32" s="48" t="s">
        <v>103</v>
      </c>
      <c r="E32" s="87">
        <v>0</v>
      </c>
      <c r="F32" s="48">
        <v>49</v>
      </c>
      <c r="G32" s="48">
        <v>24.5</v>
      </c>
      <c r="H32" s="48">
        <v>24.5</v>
      </c>
      <c r="I32" s="33">
        <v>14.577379737113251</v>
      </c>
      <c r="J32" s="48">
        <v>24.5</v>
      </c>
      <c r="K32" s="28" t="s">
        <v>24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</row>
    <row r="33" spans="2:21">
      <c r="K33" s="28" t="s">
        <v>25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</row>
    <row r="35" spans="2:21">
      <c r="B35" s="48">
        <v>12</v>
      </c>
      <c r="C35" s="93" t="s">
        <v>114</v>
      </c>
      <c r="D35" s="48" t="s">
        <v>101</v>
      </c>
      <c r="E35" s="87">
        <v>0</v>
      </c>
      <c r="F35" s="48">
        <v>2</v>
      </c>
      <c r="G35" s="48">
        <v>1</v>
      </c>
      <c r="H35" s="48">
        <v>1.2</v>
      </c>
      <c r="I35" s="33">
        <v>0.7559289460184544</v>
      </c>
      <c r="J35" s="48">
        <v>1.2</v>
      </c>
      <c r="K35" s="28" t="s">
        <v>24</v>
      </c>
      <c r="L35" s="9">
        <v>2</v>
      </c>
      <c r="M35" s="9">
        <v>7</v>
      </c>
      <c r="N35" s="9">
        <v>12</v>
      </c>
      <c r="O35" s="9">
        <v>17</v>
      </c>
      <c r="P35" s="9">
        <v>22</v>
      </c>
      <c r="Q35" s="9">
        <v>27</v>
      </c>
      <c r="R35" s="9">
        <v>32</v>
      </c>
      <c r="S35" s="9">
        <v>37</v>
      </c>
      <c r="T35" s="9">
        <v>42</v>
      </c>
      <c r="U35" s="9">
        <v>47</v>
      </c>
    </row>
    <row r="36" spans="2:21">
      <c r="K36" s="28" t="s">
        <v>25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</row>
    <row r="38" spans="2:21">
      <c r="B38" s="48">
        <v>13</v>
      </c>
      <c r="C38" s="93" t="s">
        <v>115</v>
      </c>
      <c r="D38" s="48" t="s">
        <v>103</v>
      </c>
      <c r="E38" s="87">
        <v>0</v>
      </c>
      <c r="F38" s="48">
        <v>2</v>
      </c>
      <c r="G38" s="48">
        <v>1</v>
      </c>
      <c r="H38" s="48">
        <v>1.2</v>
      </c>
      <c r="I38" s="33">
        <v>0.7559289460184544</v>
      </c>
      <c r="J38" s="48">
        <v>1.2</v>
      </c>
      <c r="K38" s="28" t="s">
        <v>24</v>
      </c>
      <c r="L38" s="9">
        <v>2</v>
      </c>
      <c r="M38" s="9">
        <v>7</v>
      </c>
      <c r="N38" s="9">
        <v>12</v>
      </c>
      <c r="O38" s="9">
        <v>17</v>
      </c>
      <c r="P38" s="9">
        <v>22</v>
      </c>
      <c r="Q38" s="9">
        <v>27</v>
      </c>
      <c r="R38" s="9">
        <v>32</v>
      </c>
      <c r="S38" s="9">
        <v>37</v>
      </c>
      <c r="T38" s="9">
        <v>42</v>
      </c>
      <c r="U38" s="9">
        <v>47</v>
      </c>
    </row>
    <row r="39" spans="2:21">
      <c r="K39" s="28" t="s">
        <v>25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</row>
    <row r="41" spans="2:21">
      <c r="B41" s="48">
        <v>14</v>
      </c>
      <c r="C41" s="93" t="s">
        <v>116</v>
      </c>
      <c r="D41" s="48" t="s">
        <v>103</v>
      </c>
      <c r="E41" s="87">
        <v>0</v>
      </c>
      <c r="F41" s="48">
        <v>2</v>
      </c>
      <c r="G41" s="48">
        <v>1</v>
      </c>
      <c r="H41" s="48">
        <v>1.2</v>
      </c>
      <c r="I41" s="33">
        <v>0.7559289460184544</v>
      </c>
      <c r="J41" s="48">
        <v>1.2</v>
      </c>
      <c r="K41" s="28" t="s">
        <v>24</v>
      </c>
      <c r="L41" s="9">
        <v>2</v>
      </c>
      <c r="M41" s="9">
        <v>7</v>
      </c>
      <c r="N41" s="9">
        <v>12</v>
      </c>
      <c r="O41" s="9">
        <v>17</v>
      </c>
      <c r="P41" s="9">
        <v>22</v>
      </c>
      <c r="Q41" s="9">
        <v>27</v>
      </c>
      <c r="R41" s="9">
        <v>32</v>
      </c>
      <c r="S41" s="9">
        <v>37</v>
      </c>
      <c r="T41" s="9">
        <v>42</v>
      </c>
      <c r="U41" s="9">
        <v>47</v>
      </c>
    </row>
    <row r="42" spans="2:21">
      <c r="K42" s="28" t="s">
        <v>25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</row>
    <row r="44" spans="2:21">
      <c r="B44" s="48">
        <v>15</v>
      </c>
      <c r="C44" s="93" t="s">
        <v>117</v>
      </c>
      <c r="D44" s="48" t="s">
        <v>103</v>
      </c>
      <c r="E44" s="87">
        <v>0</v>
      </c>
      <c r="F44" s="48">
        <v>2</v>
      </c>
      <c r="G44" s="48">
        <v>1</v>
      </c>
      <c r="H44" s="48">
        <v>1.2</v>
      </c>
      <c r="I44" s="33">
        <v>0.7559289460184544</v>
      </c>
      <c r="J44" s="48">
        <v>1.2</v>
      </c>
      <c r="K44" s="28" t="s">
        <v>24</v>
      </c>
      <c r="L44" s="9">
        <v>2</v>
      </c>
      <c r="M44" s="9">
        <v>7</v>
      </c>
      <c r="N44" s="9">
        <v>12</v>
      </c>
      <c r="O44" s="9">
        <v>17</v>
      </c>
      <c r="P44" s="9">
        <v>22</v>
      </c>
      <c r="Q44" s="9">
        <v>27</v>
      </c>
      <c r="R44" s="9">
        <v>32</v>
      </c>
      <c r="S44" s="9">
        <v>37</v>
      </c>
      <c r="T44" s="9">
        <v>42</v>
      </c>
      <c r="U44" s="9">
        <v>47</v>
      </c>
    </row>
    <row r="45" spans="2:21">
      <c r="K45" s="28" t="s">
        <v>25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</row>
    <row r="47" spans="2:21">
      <c r="B47" s="48">
        <v>16</v>
      </c>
      <c r="C47" s="93" t="s">
        <v>118</v>
      </c>
      <c r="D47" s="48" t="s">
        <v>103</v>
      </c>
      <c r="E47" s="87">
        <v>0</v>
      </c>
      <c r="F47" s="48">
        <v>2</v>
      </c>
      <c r="G47" s="48">
        <v>1</v>
      </c>
      <c r="H47" s="48">
        <v>1.2</v>
      </c>
      <c r="I47" s="33">
        <v>0.7559289460184544</v>
      </c>
      <c r="J47" s="48">
        <v>1.2</v>
      </c>
      <c r="K47" s="28" t="s">
        <v>24</v>
      </c>
      <c r="L47" s="9">
        <v>2</v>
      </c>
      <c r="M47" s="9">
        <v>7</v>
      </c>
      <c r="N47" s="9">
        <v>12</v>
      </c>
      <c r="O47" s="9">
        <v>17</v>
      </c>
      <c r="P47" s="9">
        <v>22</v>
      </c>
      <c r="Q47" s="9">
        <v>27</v>
      </c>
      <c r="R47" s="9">
        <v>32</v>
      </c>
      <c r="S47" s="9">
        <v>37</v>
      </c>
      <c r="T47" s="9">
        <v>42</v>
      </c>
      <c r="U47" s="9">
        <v>47</v>
      </c>
    </row>
    <row r="48" spans="2:21">
      <c r="K48" s="28" t="s">
        <v>25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</row>
    <row r="50" spans="2:21">
      <c r="B50" s="48">
        <v>17</v>
      </c>
      <c r="C50" s="93" t="s">
        <v>119</v>
      </c>
      <c r="D50" s="48" t="s">
        <v>103</v>
      </c>
      <c r="E50" s="87">
        <v>0</v>
      </c>
      <c r="F50" s="48">
        <v>2</v>
      </c>
      <c r="G50" s="48">
        <v>1</v>
      </c>
      <c r="H50" s="48">
        <v>1.2</v>
      </c>
      <c r="I50" s="33">
        <v>0.7559289460184544</v>
      </c>
      <c r="J50" s="48">
        <v>1.2</v>
      </c>
      <c r="K50" s="28" t="s">
        <v>24</v>
      </c>
      <c r="L50" s="9">
        <v>2</v>
      </c>
      <c r="M50" s="9">
        <v>7</v>
      </c>
      <c r="N50" s="9">
        <v>12</v>
      </c>
      <c r="O50" s="9">
        <v>17</v>
      </c>
      <c r="P50" s="9">
        <v>22</v>
      </c>
      <c r="Q50" s="9">
        <v>27</v>
      </c>
      <c r="R50" s="9">
        <v>32</v>
      </c>
      <c r="S50" s="9">
        <v>37</v>
      </c>
      <c r="T50" s="9">
        <v>42</v>
      </c>
      <c r="U50" s="9">
        <v>47</v>
      </c>
    </row>
    <row r="51" spans="2:21">
      <c r="K51" s="28" t="s">
        <v>25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</row>
    <row r="53" spans="2:21">
      <c r="B53" s="48">
        <v>18</v>
      </c>
      <c r="C53" s="93" t="s">
        <v>120</v>
      </c>
      <c r="D53" s="48" t="s">
        <v>103</v>
      </c>
      <c r="E53" s="87">
        <v>0</v>
      </c>
      <c r="F53" s="48">
        <v>2</v>
      </c>
      <c r="G53" s="48">
        <v>1</v>
      </c>
      <c r="H53" s="48">
        <v>1.2</v>
      </c>
      <c r="I53" s="33">
        <v>0.7559289460184544</v>
      </c>
      <c r="J53" s="48">
        <v>1.2</v>
      </c>
      <c r="K53" s="28" t="s">
        <v>24</v>
      </c>
      <c r="L53" s="9">
        <v>2</v>
      </c>
      <c r="M53" s="9">
        <v>7</v>
      </c>
      <c r="N53" s="9">
        <v>12</v>
      </c>
      <c r="O53" s="9">
        <v>17</v>
      </c>
      <c r="P53" s="9">
        <v>22</v>
      </c>
      <c r="Q53" s="9">
        <v>27</v>
      </c>
      <c r="R53" s="9">
        <v>32</v>
      </c>
      <c r="S53" s="9">
        <v>37</v>
      </c>
      <c r="T53" s="9">
        <v>42</v>
      </c>
      <c r="U53" s="9">
        <v>47</v>
      </c>
    </row>
    <row r="54" spans="2:21">
      <c r="K54" s="28" t="s">
        <v>25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</row>
    <row r="56" spans="2:21">
      <c r="B56" s="48">
        <v>19</v>
      </c>
      <c r="C56" s="93" t="s">
        <v>121</v>
      </c>
      <c r="D56" s="48" t="s">
        <v>103</v>
      </c>
      <c r="E56" s="87">
        <v>0</v>
      </c>
      <c r="F56" s="48">
        <v>2</v>
      </c>
      <c r="G56" s="48">
        <v>1</v>
      </c>
      <c r="H56" s="48">
        <v>1.2</v>
      </c>
      <c r="I56" s="33">
        <v>0.7559289460184544</v>
      </c>
      <c r="J56" s="48">
        <v>1.2</v>
      </c>
      <c r="K56" s="28" t="s">
        <v>24</v>
      </c>
      <c r="L56" s="9">
        <v>2</v>
      </c>
      <c r="M56" s="9">
        <v>7</v>
      </c>
      <c r="N56" s="9">
        <v>12</v>
      </c>
      <c r="O56" s="9">
        <v>17</v>
      </c>
      <c r="P56" s="9">
        <v>22</v>
      </c>
      <c r="Q56" s="9">
        <v>27</v>
      </c>
      <c r="R56" s="9">
        <v>32</v>
      </c>
      <c r="S56" s="9">
        <v>37</v>
      </c>
      <c r="T56" s="9">
        <v>42</v>
      </c>
      <c r="U56" s="9">
        <v>47</v>
      </c>
    </row>
    <row r="57" spans="2:21">
      <c r="K57" s="28" t="s">
        <v>25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</row>
    <row r="59" spans="2:21">
      <c r="B59" s="48">
        <v>20</v>
      </c>
      <c r="C59" s="93" t="s">
        <v>122</v>
      </c>
      <c r="D59" s="48" t="s">
        <v>103</v>
      </c>
      <c r="E59" s="87">
        <v>0</v>
      </c>
      <c r="F59" s="48">
        <v>2</v>
      </c>
      <c r="G59" s="48">
        <v>1</v>
      </c>
      <c r="H59" s="48">
        <v>1.2</v>
      </c>
      <c r="I59" s="33">
        <v>0.7559289460184544</v>
      </c>
      <c r="J59" s="48">
        <v>1.2</v>
      </c>
      <c r="K59" s="28" t="s">
        <v>24</v>
      </c>
      <c r="L59" s="9">
        <v>2</v>
      </c>
      <c r="M59" s="9">
        <v>7</v>
      </c>
      <c r="N59" s="9">
        <v>12</v>
      </c>
      <c r="O59" s="9">
        <v>17</v>
      </c>
      <c r="P59" s="9">
        <v>22</v>
      </c>
      <c r="Q59" s="9">
        <v>27</v>
      </c>
      <c r="R59" s="9">
        <v>32</v>
      </c>
      <c r="S59" s="9">
        <v>37</v>
      </c>
      <c r="T59" s="9">
        <v>42</v>
      </c>
      <c r="U59" s="9">
        <v>47</v>
      </c>
    </row>
    <row r="60" spans="2:21">
      <c r="K60" s="28" t="s">
        <v>25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</row>
    <row r="62" spans="2:21">
      <c r="B62" s="48">
        <v>21</v>
      </c>
      <c r="C62" s="93" t="s">
        <v>123</v>
      </c>
      <c r="D62" s="48" t="s">
        <v>103</v>
      </c>
      <c r="E62" s="87">
        <v>0</v>
      </c>
      <c r="F62" s="48">
        <v>2</v>
      </c>
      <c r="G62" s="48">
        <v>1</v>
      </c>
      <c r="H62" s="48">
        <v>1.2</v>
      </c>
      <c r="I62" s="33">
        <v>0.7559289460184544</v>
      </c>
      <c r="J62" s="48">
        <v>1.2</v>
      </c>
      <c r="K62" s="28" t="s">
        <v>24</v>
      </c>
      <c r="L62" s="9">
        <v>2</v>
      </c>
      <c r="M62" s="9">
        <v>7</v>
      </c>
      <c r="N62" s="9">
        <v>12</v>
      </c>
      <c r="O62" s="9">
        <v>17</v>
      </c>
      <c r="P62" s="9">
        <v>22</v>
      </c>
      <c r="Q62" s="9">
        <v>27</v>
      </c>
      <c r="R62" s="9">
        <v>32</v>
      </c>
      <c r="S62" s="9">
        <v>37</v>
      </c>
      <c r="T62" s="9">
        <v>42</v>
      </c>
      <c r="U62" s="9">
        <v>47</v>
      </c>
    </row>
    <row r="63" spans="2:21">
      <c r="K63" s="28" t="s">
        <v>25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</row>
    <row r="65" spans="2:21">
      <c r="B65" s="48">
        <v>22</v>
      </c>
      <c r="C65" s="93" t="s">
        <v>124</v>
      </c>
      <c r="D65" s="48" t="s">
        <v>103</v>
      </c>
      <c r="E65" s="87">
        <v>0</v>
      </c>
      <c r="F65" s="48">
        <v>2</v>
      </c>
      <c r="G65" s="48">
        <v>1</v>
      </c>
      <c r="H65" s="48">
        <v>1.2</v>
      </c>
      <c r="I65" s="33">
        <v>0.7559289460184544</v>
      </c>
      <c r="J65" s="48">
        <v>1.2</v>
      </c>
      <c r="K65" s="28" t="s">
        <v>24</v>
      </c>
      <c r="L65" s="9">
        <v>2</v>
      </c>
      <c r="M65" s="9">
        <v>7</v>
      </c>
      <c r="N65" s="9">
        <v>12</v>
      </c>
      <c r="O65" s="9">
        <v>17</v>
      </c>
      <c r="P65" s="9">
        <v>22</v>
      </c>
      <c r="Q65" s="9">
        <v>27</v>
      </c>
      <c r="R65" s="9">
        <v>32</v>
      </c>
      <c r="S65" s="9">
        <v>37</v>
      </c>
      <c r="T65" s="9">
        <v>42</v>
      </c>
      <c r="U65" s="9">
        <v>47</v>
      </c>
    </row>
    <row r="66" spans="2:21">
      <c r="K66" s="28" t="s">
        <v>25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</row>
    <row r="68" spans="2:21">
      <c r="B68" s="48">
        <v>23</v>
      </c>
      <c r="C68" s="93" t="s">
        <v>102</v>
      </c>
      <c r="D68" s="48" t="s">
        <v>101</v>
      </c>
      <c r="E68" s="87">
        <v>0.05</v>
      </c>
      <c r="F68" s="88">
        <v>24.912710530612252</v>
      </c>
      <c r="G68" s="88">
        <v>12.5</v>
      </c>
      <c r="H68" s="89">
        <v>12.500000000000007</v>
      </c>
      <c r="I68" s="89">
        <v>7.2962340007676039</v>
      </c>
      <c r="J68" s="48">
        <v>13.1</v>
      </c>
      <c r="K68" s="28" t="s">
        <v>24</v>
      </c>
      <c r="L68" s="9">
        <v>24.912710530612252</v>
      </c>
      <c r="M68" s="9">
        <v>24.912710530612252</v>
      </c>
      <c r="N68" s="9">
        <v>24.912710530612252</v>
      </c>
      <c r="O68" s="9">
        <v>24.912710530612252</v>
      </c>
      <c r="P68" s="9">
        <v>24.912710530612252</v>
      </c>
      <c r="Q68" s="9">
        <v>24.912710530612252</v>
      </c>
      <c r="R68" s="9">
        <v>24.912710530612252</v>
      </c>
      <c r="S68" s="9">
        <v>24.912710530612252</v>
      </c>
      <c r="T68" s="9">
        <v>24.912710530612252</v>
      </c>
      <c r="U68" s="9">
        <v>24.912710530612252</v>
      </c>
    </row>
    <row r="69" spans="2:21">
      <c r="K69" s="28" t="s">
        <v>25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</row>
    <row r="71" spans="2:21">
      <c r="B71" s="48">
        <v>23</v>
      </c>
      <c r="C71" s="93" t="s">
        <v>102</v>
      </c>
      <c r="D71" s="48" t="s">
        <v>101</v>
      </c>
      <c r="E71" s="87">
        <v>0.1</v>
      </c>
      <c r="F71" s="88">
        <v>24.914304944086211</v>
      </c>
      <c r="G71" s="88">
        <v>12.5</v>
      </c>
      <c r="H71" s="89">
        <v>12.5</v>
      </c>
      <c r="I71" s="89">
        <v>7.2963262063090211</v>
      </c>
      <c r="J71" s="48">
        <v>13.8</v>
      </c>
      <c r="K71" s="28" t="s">
        <v>24</v>
      </c>
      <c r="L71" s="9">
        <v>24.914304944086211</v>
      </c>
      <c r="M71" s="9">
        <v>24.914304944086211</v>
      </c>
      <c r="N71" s="9">
        <v>24.914304944086211</v>
      </c>
      <c r="O71" s="9">
        <v>24.914304944086211</v>
      </c>
      <c r="P71" s="9">
        <v>24.914304944086211</v>
      </c>
      <c r="Q71" s="9">
        <v>24.914304944086211</v>
      </c>
      <c r="R71" s="9">
        <v>24.914304944086211</v>
      </c>
      <c r="S71" s="9">
        <v>24.914304944086211</v>
      </c>
      <c r="T71" s="9">
        <v>24.914304944086211</v>
      </c>
      <c r="U71" s="9">
        <v>24.914304944086211</v>
      </c>
    </row>
    <row r="72" spans="2:21">
      <c r="K72" s="28" t="s">
        <v>25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</row>
    <row r="74" spans="2:21">
      <c r="B74" s="48">
        <v>24</v>
      </c>
      <c r="C74" s="93" t="s">
        <v>114</v>
      </c>
      <c r="D74" s="48" t="s">
        <v>101</v>
      </c>
      <c r="E74" s="87">
        <v>0.05</v>
      </c>
      <c r="F74" s="48">
        <v>2</v>
      </c>
      <c r="G74" s="48">
        <v>1</v>
      </c>
      <c r="H74" s="48">
        <v>1.2</v>
      </c>
      <c r="I74" s="33">
        <v>0.7559289460184544</v>
      </c>
      <c r="J74" s="48">
        <v>1.4</v>
      </c>
      <c r="K74" s="28" t="s">
        <v>24</v>
      </c>
      <c r="L74" s="9">
        <v>2</v>
      </c>
      <c r="M74" s="9">
        <v>7</v>
      </c>
      <c r="N74" s="9">
        <v>12</v>
      </c>
      <c r="O74" s="9">
        <v>17</v>
      </c>
      <c r="P74" s="9">
        <v>22</v>
      </c>
      <c r="Q74" s="9">
        <v>27</v>
      </c>
      <c r="R74" s="9">
        <v>32</v>
      </c>
      <c r="S74" s="9">
        <v>37</v>
      </c>
      <c r="T74" s="9">
        <v>42</v>
      </c>
      <c r="U74" s="9">
        <v>47</v>
      </c>
    </row>
    <row r="75" spans="2:21">
      <c r="K75" s="28" t="s">
        <v>25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</row>
    <row r="77" spans="2:21">
      <c r="B77" s="86">
        <v>25</v>
      </c>
      <c r="C77" s="96" t="s">
        <v>114</v>
      </c>
      <c r="D77" s="86" t="s">
        <v>101</v>
      </c>
      <c r="E77" s="97">
        <v>0.1</v>
      </c>
      <c r="F77" s="86">
        <v>2</v>
      </c>
      <c r="G77" s="86">
        <v>1</v>
      </c>
      <c r="H77" s="86">
        <v>1.2</v>
      </c>
      <c r="I77" s="99">
        <v>0.7559289460184544</v>
      </c>
      <c r="J77" s="86">
        <v>1.6</v>
      </c>
      <c r="K77" s="28" t="s">
        <v>24</v>
      </c>
      <c r="L77" s="9">
        <v>2</v>
      </c>
      <c r="M77" s="9">
        <v>7</v>
      </c>
      <c r="N77" s="9">
        <v>12</v>
      </c>
      <c r="O77" s="9">
        <v>17</v>
      </c>
      <c r="P77" s="9">
        <v>22</v>
      </c>
      <c r="Q77" s="9">
        <v>27</v>
      </c>
      <c r="R77" s="9">
        <v>32</v>
      </c>
      <c r="S77" s="9">
        <v>37</v>
      </c>
      <c r="T77" s="9">
        <v>42</v>
      </c>
      <c r="U77" s="9">
        <v>47</v>
      </c>
    </row>
    <row r="78" spans="2:21">
      <c r="B78" s="86"/>
      <c r="C78" s="96"/>
      <c r="D78" s="86"/>
      <c r="E78" s="97"/>
      <c r="F78" s="86"/>
      <c r="G78" s="86"/>
      <c r="H78" s="86"/>
      <c r="I78" s="99"/>
      <c r="J78" s="86"/>
      <c r="K78" s="28" t="s">
        <v>25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</row>
    <row r="80" spans="2:21">
      <c r="B80" s="48">
        <v>26</v>
      </c>
      <c r="C80" s="93" t="s">
        <v>125</v>
      </c>
      <c r="D80" s="48" t="s">
        <v>101</v>
      </c>
      <c r="E80" s="87">
        <v>0</v>
      </c>
      <c r="F80" s="88">
        <v>11.862572614107883</v>
      </c>
      <c r="G80" s="88">
        <v>6</v>
      </c>
      <c r="H80" s="89">
        <v>6.7345029045643159</v>
      </c>
      <c r="I80" s="89">
        <v>3.2625548137186979</v>
      </c>
      <c r="J80" s="48">
        <v>6.7</v>
      </c>
      <c r="K80" s="28" t="s">
        <v>24</v>
      </c>
      <c r="L80" s="9">
        <v>5.9312863070539414</v>
      </c>
      <c r="M80" s="9">
        <v>5.9312863070539414</v>
      </c>
      <c r="N80" s="9">
        <v>5.9312863070539414</v>
      </c>
      <c r="O80" s="9">
        <v>5.9312863070539414</v>
      </c>
      <c r="P80" s="9">
        <v>5.9312863070539414</v>
      </c>
      <c r="Q80" s="9">
        <v>5.9312863070539414</v>
      </c>
      <c r="R80" s="9">
        <v>5.9312863070539414</v>
      </c>
      <c r="S80" s="9">
        <v>5.9312863070539414</v>
      </c>
      <c r="T80" s="9">
        <v>5.9312863070539414</v>
      </c>
      <c r="U80" s="9">
        <v>5.9312863070539414</v>
      </c>
    </row>
    <row r="81" spans="2:21">
      <c r="K81" s="28" t="s">
        <v>25</v>
      </c>
      <c r="L81" s="9">
        <v>5.9312863070539414</v>
      </c>
      <c r="M81" s="9">
        <v>5.9312863070539414</v>
      </c>
      <c r="N81" s="9">
        <v>5.9312863070539414</v>
      </c>
      <c r="O81" s="9">
        <v>5.9312863070539414</v>
      </c>
      <c r="P81" s="9">
        <v>5.9312863070539414</v>
      </c>
      <c r="Q81" s="9">
        <v>5.9312863070539414</v>
      </c>
      <c r="R81" s="9">
        <v>5.9312863070539414</v>
      </c>
      <c r="S81" s="9">
        <v>5.9312863070539414</v>
      </c>
      <c r="T81" s="9">
        <v>5.9312863070539414</v>
      </c>
      <c r="U81" s="9">
        <v>5.9312863070539414</v>
      </c>
    </row>
    <row r="83" spans="2:21">
      <c r="B83" s="48">
        <v>27</v>
      </c>
      <c r="C83" s="93" t="s">
        <v>125</v>
      </c>
      <c r="D83" s="48" t="s">
        <v>101</v>
      </c>
      <c r="E83" s="87">
        <v>0.05</v>
      </c>
      <c r="F83" s="88">
        <v>11.862572614107885</v>
      </c>
      <c r="G83" s="88">
        <v>6</v>
      </c>
      <c r="H83" s="89">
        <v>6.7345029045643177</v>
      </c>
      <c r="I83" s="89">
        <v>3.2625548137186953</v>
      </c>
      <c r="J83" s="48">
        <v>7.1</v>
      </c>
      <c r="K83" s="28" t="s">
        <v>24</v>
      </c>
      <c r="L83" s="9">
        <v>5.9312863070539423</v>
      </c>
      <c r="M83" s="9">
        <v>5.9312863070539423</v>
      </c>
      <c r="N83" s="9">
        <v>5.9312863070539423</v>
      </c>
      <c r="O83" s="9">
        <v>5.9312863070539423</v>
      </c>
      <c r="P83" s="9">
        <v>5.9312863070539423</v>
      </c>
      <c r="Q83" s="9">
        <v>5.9312863070539423</v>
      </c>
      <c r="R83" s="9">
        <v>5.9312863070539423</v>
      </c>
      <c r="S83" s="9">
        <v>5.9312863070539423</v>
      </c>
      <c r="T83" s="9">
        <v>5.9312863070539423</v>
      </c>
      <c r="U83" s="9">
        <v>5.9312863070539423</v>
      </c>
    </row>
    <row r="84" spans="2:21">
      <c r="K84" s="28" t="s">
        <v>25</v>
      </c>
      <c r="L84" s="9">
        <v>5.9312863070539423</v>
      </c>
      <c r="M84" s="9">
        <v>5.9312863070539423</v>
      </c>
      <c r="N84" s="9">
        <v>5.9312863070539423</v>
      </c>
      <c r="O84" s="9">
        <v>5.9312863070539423</v>
      </c>
      <c r="P84" s="9">
        <v>5.9312863070539423</v>
      </c>
      <c r="Q84" s="9">
        <v>5.9312863070539423</v>
      </c>
      <c r="R84" s="9">
        <v>5.9312863070539423</v>
      </c>
      <c r="S84" s="9">
        <v>5.9312863070539423</v>
      </c>
      <c r="T84" s="9">
        <v>5.9312863070539423</v>
      </c>
      <c r="U84" s="9">
        <v>5.9312863070539423</v>
      </c>
    </row>
    <row r="86" spans="2:21">
      <c r="B86" s="48">
        <v>28</v>
      </c>
      <c r="C86" s="93" t="s">
        <v>125</v>
      </c>
      <c r="D86" s="48" t="s">
        <v>101</v>
      </c>
      <c r="E86" s="87">
        <v>0.1</v>
      </c>
      <c r="F86" s="88">
        <v>11.862572614107885</v>
      </c>
      <c r="G86" s="88">
        <v>6</v>
      </c>
      <c r="H86" s="89">
        <v>6.7345029045643177</v>
      </c>
      <c r="I86" s="89">
        <v>3.2625548137186953</v>
      </c>
      <c r="J86" s="48">
        <v>7.4</v>
      </c>
      <c r="K86" s="28" t="s">
        <v>24</v>
      </c>
      <c r="L86" s="9">
        <v>5.9312863070539423</v>
      </c>
      <c r="M86" s="9">
        <v>5.9312863070539423</v>
      </c>
      <c r="N86" s="9">
        <v>5.9312863070539423</v>
      </c>
      <c r="O86" s="9">
        <v>5.9312863070539423</v>
      </c>
      <c r="P86" s="9">
        <v>5.9312863070539423</v>
      </c>
      <c r="Q86" s="9">
        <v>5.9312863070539423</v>
      </c>
      <c r="R86" s="9">
        <v>5.9312863070539423</v>
      </c>
      <c r="S86" s="9">
        <v>5.9312863070539423</v>
      </c>
      <c r="T86" s="9">
        <v>5.9312863070539423</v>
      </c>
      <c r="U86" s="9">
        <v>5.9312863070539423</v>
      </c>
    </row>
    <row r="87" spans="2:21">
      <c r="K87" s="28" t="s">
        <v>25</v>
      </c>
      <c r="L87" s="9">
        <v>5.9312863070539423</v>
      </c>
      <c r="M87" s="9">
        <v>5.9312863070539423</v>
      </c>
      <c r="N87" s="9">
        <v>5.9312863070539423</v>
      </c>
      <c r="O87" s="9">
        <v>5.9312863070539423</v>
      </c>
      <c r="P87" s="9">
        <v>5.9312863070539423</v>
      </c>
      <c r="Q87" s="9">
        <v>5.9312863070539423</v>
      </c>
      <c r="R87" s="9">
        <v>5.9312863070539423</v>
      </c>
      <c r="S87" s="9">
        <v>5.9312863070539423</v>
      </c>
      <c r="T87" s="9">
        <v>5.9312863070539423</v>
      </c>
      <c r="U87" s="9">
        <v>5.9312863070539423</v>
      </c>
    </row>
    <row r="89" spans="2:21">
      <c r="B89" s="48">
        <v>29</v>
      </c>
      <c r="C89" s="93" t="s">
        <v>126</v>
      </c>
      <c r="D89" s="48" t="s">
        <v>101</v>
      </c>
      <c r="E89" s="87">
        <v>0</v>
      </c>
      <c r="F89" s="88">
        <v>6.5</v>
      </c>
      <c r="G89" s="88">
        <v>4.5</v>
      </c>
      <c r="H89" s="89">
        <v>3.78</v>
      </c>
      <c r="I89" s="89">
        <v>2.2771267251624314</v>
      </c>
      <c r="J89" s="48">
        <v>3.8</v>
      </c>
      <c r="K89" s="28" t="s">
        <v>24</v>
      </c>
      <c r="L89" s="9">
        <v>1</v>
      </c>
      <c r="M89" s="9">
        <v>2</v>
      </c>
      <c r="N89" s="9">
        <v>3</v>
      </c>
      <c r="O89" s="9">
        <v>4</v>
      </c>
      <c r="P89" s="9">
        <v>5</v>
      </c>
      <c r="Q89" s="9">
        <v>6</v>
      </c>
      <c r="R89" s="9">
        <v>7</v>
      </c>
      <c r="S89" s="9">
        <v>8</v>
      </c>
      <c r="T89" s="9">
        <v>9</v>
      </c>
      <c r="U89" s="9">
        <v>10</v>
      </c>
    </row>
    <row r="90" spans="2:21">
      <c r="K90" s="28" t="s">
        <v>25</v>
      </c>
      <c r="L90" s="9">
        <v>5.5</v>
      </c>
      <c r="M90" s="9">
        <v>5.5</v>
      </c>
      <c r="N90" s="9">
        <v>5.5</v>
      </c>
      <c r="O90" s="9">
        <v>5.5</v>
      </c>
      <c r="P90" s="9">
        <v>5.5</v>
      </c>
      <c r="Q90" s="9">
        <v>5.5</v>
      </c>
      <c r="R90" s="9">
        <v>5.5</v>
      </c>
      <c r="S90" s="9">
        <v>5.5</v>
      </c>
      <c r="T90" s="9">
        <v>5.5</v>
      </c>
      <c r="U90" s="9">
        <v>5.5</v>
      </c>
    </row>
    <row r="92" spans="2:21">
      <c r="B92" s="48">
        <v>30</v>
      </c>
      <c r="C92" s="93" t="s">
        <v>126</v>
      </c>
      <c r="D92" s="48" t="s">
        <v>101</v>
      </c>
      <c r="E92" s="87">
        <v>0.05</v>
      </c>
      <c r="F92" s="88">
        <v>6.5</v>
      </c>
      <c r="G92" s="88">
        <v>4.5</v>
      </c>
      <c r="H92" s="89">
        <v>3.78</v>
      </c>
      <c r="I92" s="89">
        <v>2.2771267251624314</v>
      </c>
      <c r="J92" s="33">
        <v>4</v>
      </c>
      <c r="K92" s="108" t="s">
        <v>24</v>
      </c>
      <c r="L92" s="109">
        <v>1</v>
      </c>
      <c r="M92" s="110">
        <v>2</v>
      </c>
      <c r="N92" s="110">
        <v>3</v>
      </c>
      <c r="O92" s="110">
        <v>4</v>
      </c>
      <c r="P92" s="110">
        <v>5</v>
      </c>
      <c r="Q92" s="110">
        <v>6</v>
      </c>
      <c r="R92" s="110">
        <v>7</v>
      </c>
      <c r="S92" s="110">
        <v>8</v>
      </c>
      <c r="T92" s="110">
        <v>9</v>
      </c>
      <c r="U92" s="110">
        <v>10</v>
      </c>
    </row>
    <row r="93" spans="2:21">
      <c r="K93" s="108" t="s">
        <v>25</v>
      </c>
      <c r="L93" s="111">
        <v>5.5</v>
      </c>
      <c r="M93" s="112">
        <v>5.5</v>
      </c>
      <c r="N93" s="112">
        <v>5.5</v>
      </c>
      <c r="O93" s="112">
        <v>5.5</v>
      </c>
      <c r="P93" s="112">
        <v>5.5</v>
      </c>
      <c r="Q93" s="112">
        <v>5.5</v>
      </c>
      <c r="R93" s="112">
        <v>5.5</v>
      </c>
      <c r="S93" s="112">
        <v>5.5</v>
      </c>
      <c r="T93" s="112">
        <v>5.5</v>
      </c>
      <c r="U93" s="112">
        <v>5.5</v>
      </c>
    </row>
    <row r="95" spans="2:21">
      <c r="B95" s="48">
        <v>31</v>
      </c>
      <c r="C95" s="93" t="s">
        <v>126</v>
      </c>
      <c r="D95" s="48" t="s">
        <v>101</v>
      </c>
      <c r="E95" s="87">
        <v>0.1</v>
      </c>
      <c r="F95" s="88">
        <v>6.5</v>
      </c>
      <c r="G95" s="88">
        <v>4.5</v>
      </c>
      <c r="H95" s="89">
        <v>3.78</v>
      </c>
      <c r="I95" s="89">
        <v>2.2771267251624314</v>
      </c>
      <c r="J95" s="48">
        <v>4.3</v>
      </c>
      <c r="K95" s="108" t="s">
        <v>24</v>
      </c>
      <c r="L95" s="109">
        <v>1</v>
      </c>
      <c r="M95" s="110">
        <v>2</v>
      </c>
      <c r="N95" s="110">
        <v>3</v>
      </c>
      <c r="O95" s="110">
        <v>4</v>
      </c>
      <c r="P95" s="110">
        <v>5</v>
      </c>
      <c r="Q95" s="110">
        <v>6</v>
      </c>
      <c r="R95" s="110">
        <v>7</v>
      </c>
      <c r="S95" s="110">
        <v>8</v>
      </c>
      <c r="T95" s="110">
        <v>9</v>
      </c>
      <c r="U95" s="110">
        <v>10</v>
      </c>
    </row>
    <row r="96" spans="2:21">
      <c r="K96" s="108" t="s">
        <v>25</v>
      </c>
      <c r="L96" s="111">
        <v>5.5</v>
      </c>
      <c r="M96" s="112">
        <v>5.5</v>
      </c>
      <c r="N96" s="112">
        <v>5.5</v>
      </c>
      <c r="O96" s="112">
        <v>5.5</v>
      </c>
      <c r="P96" s="112">
        <v>5.5</v>
      </c>
      <c r="Q96" s="112">
        <v>5.5</v>
      </c>
      <c r="R96" s="112">
        <v>5.5</v>
      </c>
      <c r="S96" s="112">
        <v>5.5</v>
      </c>
      <c r="T96" s="112">
        <v>5.5</v>
      </c>
      <c r="U96" s="112">
        <v>5.5</v>
      </c>
    </row>
    <row r="98" spans="2:21">
      <c r="B98" s="48">
        <v>32</v>
      </c>
      <c r="C98" s="93" t="s">
        <v>127</v>
      </c>
      <c r="D98" s="48" t="s">
        <v>101</v>
      </c>
      <c r="E98" s="87">
        <v>0</v>
      </c>
      <c r="F98" s="88">
        <v>3.5365563980559869</v>
      </c>
      <c r="G98" s="88">
        <v>1.0000498544362124</v>
      </c>
      <c r="H98" s="89">
        <v>1.240086863280164</v>
      </c>
      <c r="I98" s="89">
        <v>0.94832474670382383</v>
      </c>
      <c r="J98" s="48">
        <v>1.2</v>
      </c>
      <c r="K98" s="28" t="s">
        <v>24</v>
      </c>
      <c r="L98" s="9">
        <v>0.50001190185409738</v>
      </c>
      <c r="M98" s="9">
        <v>5.5001152615596158</v>
      </c>
      <c r="N98" s="9">
        <v>3.4606040353287479</v>
      </c>
      <c r="O98" s="9">
        <v>0.50031109211805358</v>
      </c>
      <c r="P98" s="9">
        <v>5.499897757063378</v>
      </c>
      <c r="Q98" s="9">
        <v>10.500002496612755</v>
      </c>
      <c r="R98" s="9">
        <v>5.5004665383292224</v>
      </c>
      <c r="S98" s="9">
        <v>0.99798546413823497</v>
      </c>
      <c r="T98" s="9">
        <v>7.6815681704054048</v>
      </c>
      <c r="U98" s="9">
        <v>10.500946686783458</v>
      </c>
    </row>
    <row r="99" spans="2:21">
      <c r="C99" s="113" t="s">
        <v>128</v>
      </c>
      <c r="K99" s="28" t="s">
        <v>25</v>
      </c>
      <c r="L99" s="9">
        <v>0.49989070201749197</v>
      </c>
      <c r="M99" s="9">
        <v>0.49972906262574318</v>
      </c>
      <c r="N99" s="9">
        <v>3.1175520526759861</v>
      </c>
      <c r="O99" s="9">
        <v>5.5003134048620677</v>
      </c>
      <c r="P99" s="9">
        <v>5.5002626595040836</v>
      </c>
      <c r="Q99" s="9">
        <v>3.0365539014432321</v>
      </c>
      <c r="R99" s="9">
        <v>10.499028392983671</v>
      </c>
      <c r="S99" s="9">
        <v>10.899017398251443</v>
      </c>
      <c r="T99" s="9">
        <v>24.023963609877956</v>
      </c>
      <c r="U99" s="9">
        <v>10.500456540462364</v>
      </c>
    </row>
    <row r="101" spans="2:21">
      <c r="B101" s="48">
        <v>33</v>
      </c>
      <c r="C101" s="93" t="s">
        <v>127</v>
      </c>
      <c r="D101" s="48" t="s">
        <v>101</v>
      </c>
      <c r="E101" s="87">
        <v>0.05</v>
      </c>
      <c r="F101" s="88">
        <v>5.0002010326001285</v>
      </c>
      <c r="G101" s="88">
        <v>0.99981868351534331</v>
      </c>
      <c r="H101" s="89">
        <v>1.2201664746709036</v>
      </c>
      <c r="I101" s="89">
        <v>1.1834745871559125</v>
      </c>
      <c r="J101" s="33">
        <v>1.4</v>
      </c>
      <c r="K101" s="28" t="s">
        <v>24</v>
      </c>
      <c r="L101" s="9">
        <v>0.49967661943720948</v>
      </c>
      <c r="M101" s="9">
        <v>5.9997989673998715</v>
      </c>
      <c r="N101" s="9">
        <v>5.477516836939456</v>
      </c>
      <c r="O101" s="9">
        <v>0.49942724520973641</v>
      </c>
      <c r="P101" s="9">
        <v>5.5006581456327694</v>
      </c>
      <c r="Q101" s="9">
        <v>10.499713143172562</v>
      </c>
      <c r="R101" s="9">
        <v>5.500248541838813</v>
      </c>
      <c r="S101" s="9">
        <v>0.53944860891260793</v>
      </c>
      <c r="T101" s="9">
        <v>4.28575462827229</v>
      </c>
      <c r="U101" s="9">
        <v>10.500712611017009</v>
      </c>
    </row>
    <row r="102" spans="2:21">
      <c r="C102" s="113" t="s">
        <v>128</v>
      </c>
      <c r="K102" s="28" t="s">
        <v>25</v>
      </c>
      <c r="L102" s="9">
        <v>0.50216787217027248</v>
      </c>
      <c r="M102" s="9">
        <v>0</v>
      </c>
      <c r="N102" s="9">
        <v>4.0555630945175913</v>
      </c>
      <c r="O102" s="9">
        <v>5.5002197377637287</v>
      </c>
      <c r="P102" s="9">
        <v>5.4995231708518872</v>
      </c>
      <c r="Q102" s="9">
        <v>5.0000531883680477</v>
      </c>
      <c r="R102" s="9">
        <v>10.500117095368728</v>
      </c>
      <c r="S102" s="9">
        <v>10.867511162117685</v>
      </c>
      <c r="T102" s="9">
        <v>21.478606115004506</v>
      </c>
      <c r="U102" s="9">
        <v>10.498054357738402</v>
      </c>
    </row>
    <row r="104" spans="2:21">
      <c r="B104" s="48">
        <v>34</v>
      </c>
      <c r="C104" s="93" t="s">
        <v>127</v>
      </c>
      <c r="D104" s="48" t="s">
        <v>101</v>
      </c>
      <c r="E104" s="87">
        <v>0.1</v>
      </c>
      <c r="F104" s="88">
        <v>4.999863771865515</v>
      </c>
      <c r="G104" s="88">
        <v>0.99939893459570239</v>
      </c>
      <c r="H104" s="89">
        <v>1.1601473807628031</v>
      </c>
      <c r="I104" s="89">
        <v>1.2197117657781735</v>
      </c>
      <c r="J104" s="48">
        <v>1.6</v>
      </c>
      <c r="K104" s="28" t="s">
        <v>24</v>
      </c>
      <c r="L104" s="9">
        <v>0.50066419399879469</v>
      </c>
      <c r="M104" s="9">
        <v>6.000136228134485</v>
      </c>
      <c r="N104" s="9">
        <v>4.9996972164044706</v>
      </c>
      <c r="O104" s="9">
        <v>0.50051168903936005</v>
      </c>
      <c r="P104" s="9">
        <v>6.0000522712934856</v>
      </c>
      <c r="Q104" s="9">
        <v>10.499850018534872</v>
      </c>
      <c r="R104" s="9">
        <v>5.5009202973197926</v>
      </c>
      <c r="S104" s="9">
        <v>0.99914731449112926</v>
      </c>
      <c r="T104" s="9">
        <v>6.1646846947282734</v>
      </c>
      <c r="U104" s="9">
        <v>10.499493318648609</v>
      </c>
    </row>
    <row r="105" spans="2:21">
      <c r="C105" s="113" t="s">
        <v>128</v>
      </c>
      <c r="K105" s="28" t="s">
        <v>25</v>
      </c>
      <c r="L105" s="9">
        <v>0.49997692789787734</v>
      </c>
      <c r="M105" s="9">
        <v>0</v>
      </c>
      <c r="N105" s="9">
        <v>5.0008637925074524</v>
      </c>
      <c r="O105" s="9">
        <v>5.4992007189479031</v>
      </c>
      <c r="P105" s="9">
        <v>5.5022436738451983</v>
      </c>
      <c r="Q105" s="9">
        <v>4.9998418984226918</v>
      </c>
      <c r="R105" s="9">
        <v>10.50004185354298</v>
      </c>
      <c r="S105" s="9">
        <v>10.842081450802876</v>
      </c>
      <c r="T105" s="9">
        <v>23.146591775568677</v>
      </c>
      <c r="U105" s="9">
        <v>10.499104109222682</v>
      </c>
    </row>
    <row r="107" spans="2:21">
      <c r="B107" s="48">
        <v>35</v>
      </c>
      <c r="C107" s="93" t="s">
        <v>129</v>
      </c>
      <c r="D107" s="48" t="s">
        <v>101</v>
      </c>
      <c r="E107" s="87">
        <v>0</v>
      </c>
      <c r="F107" s="88">
        <v>66.54490738140494</v>
      </c>
      <c r="G107" s="88">
        <v>42.364722997830654</v>
      </c>
      <c r="H107" s="89">
        <v>40.618133873097221</v>
      </c>
      <c r="I107" s="89">
        <v>15.035451744659282</v>
      </c>
      <c r="J107" s="33">
        <v>42</v>
      </c>
      <c r="K107" s="28" t="s">
        <v>24</v>
      </c>
      <c r="L107" s="9">
        <v>35.451025115312767</v>
      </c>
      <c r="M107" s="9">
        <v>35.451025115312767</v>
      </c>
      <c r="N107" s="9">
        <v>35.451025115312767</v>
      </c>
      <c r="O107" s="9">
        <v>35.451025115312767</v>
      </c>
      <c r="P107" s="9">
        <v>35.451025115312767</v>
      </c>
      <c r="Q107" s="9">
        <v>35.451025115312767</v>
      </c>
      <c r="R107" s="9">
        <v>35.451025115312767</v>
      </c>
      <c r="S107" s="9">
        <v>35.451025115312767</v>
      </c>
      <c r="T107" s="9">
        <v>35.451025115312767</v>
      </c>
      <c r="U107" s="9">
        <v>35.451025115312767</v>
      </c>
    </row>
    <row r="108" spans="2:21">
      <c r="C108" s="113" t="s">
        <v>135</v>
      </c>
      <c r="K108" s="28" t="s">
        <v>25</v>
      </c>
      <c r="L108" s="9">
        <v>35.451025115312767</v>
      </c>
      <c r="M108" s="9">
        <v>35.451025115312767</v>
      </c>
      <c r="N108" s="9">
        <v>35.451025115312767</v>
      </c>
      <c r="O108" s="9">
        <v>35.451025115312767</v>
      </c>
      <c r="P108" s="9">
        <v>35.451025115312767</v>
      </c>
      <c r="Q108" s="9">
        <v>35.451025115312767</v>
      </c>
      <c r="R108" s="9">
        <v>35.451025115312767</v>
      </c>
      <c r="S108" s="9">
        <v>35.451025115312767</v>
      </c>
      <c r="T108" s="9">
        <v>35.451025115312767</v>
      </c>
      <c r="U108" s="9">
        <v>35.451025115312767</v>
      </c>
    </row>
    <row r="110" spans="2:21">
      <c r="B110" s="48">
        <v>36</v>
      </c>
      <c r="C110" s="93" t="s">
        <v>129</v>
      </c>
      <c r="D110" s="48" t="s">
        <v>101</v>
      </c>
      <c r="E110" s="87">
        <v>0.05</v>
      </c>
      <c r="F110" s="88">
        <v>66.544907382438709</v>
      </c>
      <c r="G110" s="88">
        <v>42.364722997830654</v>
      </c>
      <c r="H110" s="89">
        <v>40.618133873014521</v>
      </c>
      <c r="I110" s="89">
        <v>15.035451744805979</v>
      </c>
      <c r="J110" s="33">
        <v>44.1</v>
      </c>
      <c r="K110" s="28" t="s">
        <v>24</v>
      </c>
      <c r="L110" s="9">
        <v>35.451025115312767</v>
      </c>
      <c r="M110" s="9">
        <v>35.451025115312767</v>
      </c>
      <c r="N110" s="9">
        <v>35.451025115312767</v>
      </c>
      <c r="O110" s="9">
        <v>35.451025115312767</v>
      </c>
      <c r="P110" s="9">
        <v>35.451025115312767</v>
      </c>
      <c r="Q110" s="9">
        <v>35.451025115312767</v>
      </c>
      <c r="R110" s="9">
        <v>35.451025115312767</v>
      </c>
      <c r="S110" s="9">
        <v>35.451025115312767</v>
      </c>
      <c r="T110" s="9">
        <v>35.451025115312767</v>
      </c>
      <c r="U110" s="9">
        <v>35.451025115312767</v>
      </c>
    </row>
    <row r="111" spans="2:21">
      <c r="C111" s="113" t="s">
        <v>135</v>
      </c>
      <c r="K111" s="28" t="s">
        <v>25</v>
      </c>
      <c r="L111" s="9">
        <v>35.451025115312767</v>
      </c>
      <c r="M111" s="9">
        <v>35.451025115312767</v>
      </c>
      <c r="N111" s="9">
        <v>35.451025115312767</v>
      </c>
      <c r="O111" s="9">
        <v>35.451025115312767</v>
      </c>
      <c r="P111" s="9">
        <v>35.451025115312767</v>
      </c>
      <c r="Q111" s="9">
        <v>35.451025115312767</v>
      </c>
      <c r="R111" s="9">
        <v>35.451025115312767</v>
      </c>
      <c r="S111" s="9">
        <v>35.451025115312767</v>
      </c>
      <c r="T111" s="9">
        <v>35.451025115312767</v>
      </c>
      <c r="U111" s="9">
        <v>35.451025115312767</v>
      </c>
    </row>
    <row r="113" spans="2:21">
      <c r="B113" s="48">
        <v>37</v>
      </c>
      <c r="C113" s="93" t="s">
        <v>129</v>
      </c>
      <c r="D113" s="48" t="s">
        <v>101</v>
      </c>
      <c r="E113" s="87">
        <v>0.1</v>
      </c>
      <c r="F113" s="88">
        <v>66.544907382438709</v>
      </c>
      <c r="G113" s="88">
        <v>42.364722997830654</v>
      </c>
      <c r="H113" s="89">
        <v>40.618133873014521</v>
      </c>
      <c r="I113" s="89">
        <v>15.035451744805979</v>
      </c>
      <c r="J113" s="48">
        <v>46.2</v>
      </c>
      <c r="K113" s="28" t="s">
        <v>24</v>
      </c>
      <c r="L113" s="9">
        <v>35.451025115312767</v>
      </c>
      <c r="M113" s="9">
        <v>35.451025115312767</v>
      </c>
      <c r="N113" s="9">
        <v>35.451025115312767</v>
      </c>
      <c r="O113" s="9">
        <v>35.451025115312767</v>
      </c>
      <c r="P113" s="9">
        <v>35.451025115312767</v>
      </c>
      <c r="Q113" s="9">
        <v>35.451025115312767</v>
      </c>
      <c r="R113" s="9">
        <v>35.451025115312767</v>
      </c>
      <c r="S113" s="9">
        <v>35.451025115312767</v>
      </c>
      <c r="T113" s="9">
        <v>35.451025115312767</v>
      </c>
      <c r="U113" s="9">
        <v>35.451025115312767</v>
      </c>
    </row>
    <row r="114" spans="2:21">
      <c r="C114" s="113" t="s">
        <v>135</v>
      </c>
      <c r="K114" s="28" t="s">
        <v>25</v>
      </c>
      <c r="L114" s="9">
        <v>35.451025115312767</v>
      </c>
      <c r="M114" s="9">
        <v>35.451025115312767</v>
      </c>
      <c r="N114" s="9">
        <v>35.451025115312767</v>
      </c>
      <c r="O114" s="9">
        <v>35.451025115312767</v>
      </c>
      <c r="P114" s="9">
        <v>35.451025115312767</v>
      </c>
      <c r="Q114" s="9">
        <v>35.451025115312767</v>
      </c>
      <c r="R114" s="9">
        <v>35.451025115312767</v>
      </c>
      <c r="S114" s="9">
        <v>35.451025115312767</v>
      </c>
      <c r="T114" s="9">
        <v>35.451025115312767</v>
      </c>
      <c r="U114" s="9">
        <v>35.451025115312767</v>
      </c>
    </row>
    <row r="116" spans="2:21">
      <c r="B116" s="86">
        <v>38</v>
      </c>
      <c r="C116" s="93" t="s">
        <v>130</v>
      </c>
      <c r="D116" s="86" t="s">
        <v>101</v>
      </c>
      <c r="E116" s="97">
        <v>0</v>
      </c>
      <c r="F116" s="99">
        <v>27.531827162414817</v>
      </c>
      <c r="G116" s="99">
        <v>8.9517435804195031</v>
      </c>
      <c r="H116" s="114">
        <v>9.8336707098522211</v>
      </c>
      <c r="I116" s="114">
        <v>6.5745342828613724</v>
      </c>
      <c r="J116" s="86">
        <v>9.1999999999999993</v>
      </c>
      <c r="K116" s="28" t="s">
        <v>24</v>
      </c>
      <c r="L116" s="9">
        <v>0</v>
      </c>
      <c r="M116" s="9">
        <v>10.928232115685068</v>
      </c>
      <c r="N116" s="9">
        <v>24.1417253773106</v>
      </c>
      <c r="O116" s="9">
        <v>43.597394492119193</v>
      </c>
      <c r="P116" s="9">
        <v>69.854778238582639</v>
      </c>
      <c r="Q116" s="9">
        <v>22.766603227251633</v>
      </c>
      <c r="R116" s="9">
        <v>63.452767236690946</v>
      </c>
      <c r="S116" s="9">
        <v>67.532907911333979</v>
      </c>
      <c r="T116" s="9">
        <v>48.884980210548228</v>
      </c>
      <c r="U116" s="9">
        <v>68.664864751786666</v>
      </c>
    </row>
    <row r="117" spans="2:21">
      <c r="B117" s="86"/>
      <c r="C117" s="113" t="s">
        <v>128</v>
      </c>
      <c r="D117" s="86"/>
      <c r="E117" s="97"/>
      <c r="F117" s="86"/>
      <c r="G117" s="86"/>
      <c r="H117" s="86"/>
      <c r="I117" s="99"/>
      <c r="J117" s="86"/>
      <c r="K117" s="28" t="s">
        <v>25</v>
      </c>
      <c r="L117" s="9">
        <v>3.553092921861114</v>
      </c>
      <c r="M117" s="9">
        <v>51.726459269879861</v>
      </c>
      <c r="N117" s="9">
        <v>20.35703761716394</v>
      </c>
      <c r="O117" s="9">
        <v>12.236340881570387</v>
      </c>
      <c r="P117" s="9">
        <v>28.036931000068588</v>
      </c>
      <c r="Q117" s="9">
        <v>73.992110668667394</v>
      </c>
      <c r="R117" s="9">
        <v>6.3067819943764993</v>
      </c>
      <c r="S117" s="9">
        <v>13.289050906788376</v>
      </c>
      <c r="T117" s="9">
        <v>52.861579867974378</v>
      </c>
      <c r="U117" s="9">
        <v>59.722540798433847</v>
      </c>
    </row>
    <row r="118" spans="2:21">
      <c r="B118" s="86"/>
      <c r="C118" s="96"/>
      <c r="D118" s="86"/>
      <c r="E118" s="97"/>
      <c r="F118" s="86"/>
      <c r="G118" s="86"/>
      <c r="H118" s="86"/>
      <c r="I118" s="99"/>
      <c r="J118" s="86"/>
      <c r="K118" s="115"/>
      <c r="L118" s="115"/>
      <c r="M118" s="115"/>
      <c r="N118" s="115"/>
      <c r="O118" s="115"/>
      <c r="P118" s="115"/>
      <c r="Q118" s="115"/>
      <c r="R118" s="115"/>
      <c r="S118" s="115"/>
      <c r="T118" s="115"/>
      <c r="U118" s="115"/>
    </row>
    <row r="119" spans="2:21">
      <c r="B119" s="86">
        <v>39</v>
      </c>
      <c r="C119" s="93" t="s">
        <v>130</v>
      </c>
      <c r="D119" s="86" t="s">
        <v>101</v>
      </c>
      <c r="E119" s="97">
        <v>0.05</v>
      </c>
      <c r="F119" s="99">
        <v>22.973251338076121</v>
      </c>
      <c r="G119" s="99">
        <v>9.713136019058167</v>
      </c>
      <c r="H119" s="114">
        <v>10.539733226739671</v>
      </c>
      <c r="I119" s="114">
        <v>5.7877654587074474</v>
      </c>
      <c r="J119" s="99">
        <v>11.3</v>
      </c>
      <c r="K119" s="28" t="s">
        <v>24</v>
      </c>
      <c r="L119" s="9">
        <v>0</v>
      </c>
      <c r="M119" s="9">
        <v>10.168329055062294</v>
      </c>
      <c r="N119" s="9">
        <v>23.827406837919813</v>
      </c>
      <c r="O119" s="9">
        <v>43.600506833599304</v>
      </c>
      <c r="P119" s="9">
        <v>65.483789466319806</v>
      </c>
      <c r="Q119" s="9">
        <v>24.800940130940699</v>
      </c>
      <c r="R119" s="9">
        <v>69.851080104057232</v>
      </c>
      <c r="S119" s="9">
        <v>97.486313479130388</v>
      </c>
      <c r="T119" s="9">
        <v>68.664737759494145</v>
      </c>
      <c r="U119" s="9">
        <v>48.882516614785125</v>
      </c>
    </row>
    <row r="120" spans="2:21">
      <c r="B120" s="86"/>
      <c r="C120" s="113" t="s">
        <v>128</v>
      </c>
      <c r="D120" s="86"/>
      <c r="E120" s="97"/>
      <c r="F120" s="86"/>
      <c r="G120" s="86"/>
      <c r="H120" s="86"/>
      <c r="I120" s="99"/>
      <c r="J120" s="86"/>
      <c r="K120" s="28" t="s">
        <v>25</v>
      </c>
      <c r="L120" s="9">
        <v>3.5513347572791876</v>
      </c>
      <c r="M120" s="9">
        <v>43.30968335246758</v>
      </c>
      <c r="N120" s="9">
        <v>20.353560826811457</v>
      </c>
      <c r="O120" s="9">
        <v>12.232694625501745</v>
      </c>
      <c r="P120" s="9">
        <v>7.2321819022337586</v>
      </c>
      <c r="Q120" s="9">
        <v>72.402137169425515</v>
      </c>
      <c r="R120" s="9">
        <v>28.037931233658139</v>
      </c>
      <c r="S120" s="9">
        <v>1.6005906172864983</v>
      </c>
      <c r="T120" s="9">
        <v>59.720261009397632</v>
      </c>
      <c r="U120" s="9">
        <v>52.861293316082048</v>
      </c>
    </row>
    <row r="121" spans="2:21">
      <c r="B121" s="86"/>
      <c r="C121" s="96"/>
      <c r="D121" s="86"/>
      <c r="E121" s="97"/>
      <c r="F121" s="86"/>
      <c r="G121" s="86"/>
      <c r="H121" s="86"/>
      <c r="I121" s="99"/>
      <c r="J121" s="86"/>
      <c r="K121" s="115"/>
      <c r="L121" s="115"/>
      <c r="M121" s="115"/>
      <c r="N121" s="115"/>
      <c r="O121" s="115"/>
      <c r="P121" s="115"/>
      <c r="Q121" s="115"/>
      <c r="R121" s="115"/>
      <c r="S121" s="115"/>
      <c r="T121" s="115"/>
      <c r="U121" s="115"/>
    </row>
    <row r="122" spans="2:21">
      <c r="B122" s="86">
        <v>40</v>
      </c>
      <c r="C122" s="93" t="s">
        <v>130</v>
      </c>
      <c r="D122" s="86" t="s">
        <v>101</v>
      </c>
      <c r="E122" s="97">
        <v>0.1</v>
      </c>
      <c r="F122" s="99">
        <v>25.645171928267281</v>
      </c>
      <c r="G122" s="99">
        <v>8.9537505866827249</v>
      </c>
      <c r="H122" s="114">
        <v>10.172597562694556</v>
      </c>
      <c r="I122" s="114">
        <v>6.4010028624341615</v>
      </c>
      <c r="J122" s="86">
        <v>11.5</v>
      </c>
      <c r="K122" s="28" t="s">
        <v>24</v>
      </c>
      <c r="L122" s="9">
        <v>0</v>
      </c>
      <c r="M122" s="9">
        <v>18.823662816383148</v>
      </c>
      <c r="N122" s="9">
        <v>32.585107065185696</v>
      </c>
      <c r="O122" s="9">
        <v>48.628783326300386</v>
      </c>
      <c r="P122" s="9">
        <v>63.450807985011679</v>
      </c>
      <c r="Q122" s="9">
        <v>34.955252978467634</v>
      </c>
      <c r="R122" s="9">
        <v>69.854357720171507</v>
      </c>
      <c r="S122" s="9">
        <v>67.532852187985142</v>
      </c>
      <c r="T122" s="9">
        <v>10.955321022236522</v>
      </c>
      <c r="U122" s="9">
        <v>68.661465710601092</v>
      </c>
    </row>
    <row r="123" spans="2:21">
      <c r="B123" s="86"/>
      <c r="C123" s="113" t="s">
        <v>128</v>
      </c>
      <c r="D123" s="86"/>
      <c r="E123" s="97"/>
      <c r="F123" s="86"/>
      <c r="G123" s="86"/>
      <c r="H123" s="86"/>
      <c r="I123" s="99"/>
      <c r="J123" s="86"/>
      <c r="K123" s="28" t="s">
        <v>25</v>
      </c>
      <c r="L123" s="9">
        <v>3.5537431891282054</v>
      </c>
      <c r="M123" s="9">
        <v>15.418923408811986</v>
      </c>
      <c r="N123" s="9">
        <v>23.80533578778337</v>
      </c>
      <c r="O123" s="9">
        <v>52.859355163916277</v>
      </c>
      <c r="P123" s="9">
        <v>6.3116146666620754</v>
      </c>
      <c r="Q123" s="9">
        <v>72.403657431229135</v>
      </c>
      <c r="R123" s="9">
        <v>28.039574607847225</v>
      </c>
      <c r="S123" s="9">
        <v>13.304332277100251</v>
      </c>
      <c r="T123" s="9">
        <v>51.731958001955753</v>
      </c>
      <c r="U123" s="9">
        <v>59.73209679568798</v>
      </c>
    </row>
    <row r="125" spans="2:21">
      <c r="B125" s="86">
        <v>41</v>
      </c>
      <c r="C125" s="93" t="s">
        <v>131</v>
      </c>
      <c r="D125" s="86" t="s">
        <v>101</v>
      </c>
      <c r="E125" s="97">
        <v>0</v>
      </c>
      <c r="F125" s="99">
        <v>29.201675159614283</v>
      </c>
      <c r="G125" s="99">
        <v>11.846212340321179</v>
      </c>
      <c r="H125" s="114">
        <v>12.125450249174598</v>
      </c>
      <c r="I125" s="114">
        <v>6.2829092101992972</v>
      </c>
      <c r="J125" s="86">
        <v>11.9</v>
      </c>
      <c r="K125" s="28" t="s">
        <v>24</v>
      </c>
      <c r="L125" s="9">
        <v>40.136515381269277</v>
      </c>
      <c r="M125" s="9">
        <v>65.474698008118949</v>
      </c>
      <c r="N125" s="9">
        <v>15.905179178545254</v>
      </c>
      <c r="O125" s="9">
        <v>69.854848310913212</v>
      </c>
      <c r="P125" s="9">
        <v>32.584165431387333</v>
      </c>
      <c r="Q125" s="9">
        <v>54.785903469126147</v>
      </c>
      <c r="R125" s="9">
        <v>66.322410093228427</v>
      </c>
      <c r="S125" s="9">
        <v>43.211025707949744</v>
      </c>
      <c r="T125" s="9">
        <v>14.521942460840672</v>
      </c>
      <c r="U125" s="9">
        <v>34.957002498010517</v>
      </c>
    </row>
    <row r="126" spans="2:21">
      <c r="B126" s="86"/>
      <c r="C126" s="113" t="s">
        <v>128</v>
      </c>
      <c r="D126" s="86"/>
      <c r="E126" s="97"/>
      <c r="F126" s="86"/>
      <c r="G126" s="86"/>
      <c r="H126" s="86"/>
      <c r="I126" s="99"/>
      <c r="J126" s="86"/>
      <c r="K126" s="28" t="s">
        <v>25</v>
      </c>
      <c r="L126" s="9">
        <v>0</v>
      </c>
      <c r="M126" s="9">
        <v>7.2235172069255675</v>
      </c>
      <c r="N126" s="9">
        <v>12.802639013709566</v>
      </c>
      <c r="O126" s="9">
        <v>28.036457600553167</v>
      </c>
      <c r="P126" s="9">
        <v>28.340616000811011</v>
      </c>
      <c r="Q126" s="9">
        <v>96.628141398590657</v>
      </c>
      <c r="R126" s="9">
        <v>53.418084043512998</v>
      </c>
      <c r="S126" s="9">
        <v>128.85716475341948</v>
      </c>
      <c r="T126" s="9">
        <v>51.721839794698603</v>
      </c>
      <c r="U126" s="9">
        <v>72.39947493755399</v>
      </c>
    </row>
    <row r="127" spans="2:21">
      <c r="B127" s="86"/>
      <c r="C127" s="96"/>
      <c r="D127" s="86"/>
      <c r="E127" s="97"/>
      <c r="F127" s="86"/>
      <c r="G127" s="86"/>
      <c r="H127" s="86"/>
      <c r="I127" s="99"/>
      <c r="J127" s="86"/>
      <c r="K127" s="115"/>
      <c r="L127" s="115"/>
      <c r="M127" s="115"/>
      <c r="N127" s="115"/>
      <c r="O127" s="115"/>
      <c r="P127" s="115"/>
      <c r="Q127" s="115"/>
      <c r="R127" s="115"/>
      <c r="S127" s="115"/>
      <c r="T127" s="115"/>
      <c r="U127" s="115"/>
    </row>
    <row r="128" spans="2:21">
      <c r="B128" s="86">
        <v>42</v>
      </c>
      <c r="C128" s="93" t="s">
        <v>131</v>
      </c>
      <c r="D128" s="86" t="s">
        <v>101</v>
      </c>
      <c r="E128" s="97">
        <v>0.05</v>
      </c>
      <c r="F128" s="99">
        <v>29.19957300440592</v>
      </c>
      <c r="G128" s="99">
        <v>8.7870446525486781</v>
      </c>
      <c r="H128" s="114">
        <v>10.193535598574629</v>
      </c>
      <c r="I128" s="114">
        <v>6.8135238025180263</v>
      </c>
      <c r="J128" s="99">
        <v>10.199999999999999</v>
      </c>
      <c r="K128" s="28" t="s">
        <v>24</v>
      </c>
      <c r="L128" s="9">
        <v>9.0785225949079322</v>
      </c>
      <c r="M128" s="9">
        <v>65.478891535812394</v>
      </c>
      <c r="N128" s="9">
        <v>24.141363758097462</v>
      </c>
      <c r="O128" s="9">
        <v>69.854194253099351</v>
      </c>
      <c r="P128" s="9">
        <v>14.513589282363032</v>
      </c>
      <c r="Q128" s="9">
        <v>68.660877872277936</v>
      </c>
      <c r="R128" s="9">
        <v>43.603615605304313</v>
      </c>
      <c r="S128" s="9">
        <v>48.887691805106932</v>
      </c>
      <c r="T128" s="9">
        <v>22.632542023390112</v>
      </c>
      <c r="U128" s="9">
        <v>34.963404652707013</v>
      </c>
    </row>
    <row r="129" spans="2:21">
      <c r="B129" s="86"/>
      <c r="C129" s="113" t="s">
        <v>128</v>
      </c>
      <c r="D129" s="86"/>
      <c r="E129" s="97"/>
      <c r="F129" s="86"/>
      <c r="G129" s="86"/>
      <c r="H129" s="86"/>
      <c r="I129" s="99"/>
      <c r="J129" s="86"/>
      <c r="K129" s="28" t="s">
        <v>25</v>
      </c>
      <c r="L129" s="9">
        <v>0</v>
      </c>
      <c r="M129" s="9">
        <v>7.2288829892151005</v>
      </c>
      <c r="N129" s="9">
        <v>20.35169546851753</v>
      </c>
      <c r="O129" s="9">
        <v>28.031421995549348</v>
      </c>
      <c r="P129" s="9">
        <v>51.728090817967882</v>
      </c>
      <c r="Q129" s="9">
        <v>59.836546820908922</v>
      </c>
      <c r="R129" s="9">
        <v>31.252236663551631</v>
      </c>
      <c r="S129" s="9">
        <v>52.861302071942767</v>
      </c>
      <c r="T129" s="9">
        <v>72.399491411223607</v>
      </c>
      <c r="U129" s="9">
        <v>77.871659159754486</v>
      </c>
    </row>
    <row r="130" spans="2:21">
      <c r="B130" s="86"/>
      <c r="C130" s="96"/>
      <c r="D130" s="86"/>
      <c r="E130" s="97"/>
      <c r="F130" s="86"/>
      <c r="G130" s="86"/>
      <c r="H130" s="86"/>
      <c r="I130" s="99"/>
      <c r="J130" s="86"/>
      <c r="K130" s="115"/>
      <c r="L130" s="115"/>
      <c r="M130" s="115"/>
      <c r="N130" s="115"/>
      <c r="O130" s="115"/>
      <c r="P130" s="115"/>
      <c r="Q130" s="115"/>
      <c r="R130" s="115"/>
      <c r="S130" s="115"/>
      <c r="T130" s="115"/>
      <c r="U130" s="115"/>
    </row>
    <row r="131" spans="2:21">
      <c r="B131" s="86">
        <v>43</v>
      </c>
      <c r="C131" s="93" t="s">
        <v>131</v>
      </c>
      <c r="D131" s="86" t="s">
        <v>101</v>
      </c>
      <c r="E131" s="97">
        <v>0.1</v>
      </c>
      <c r="F131" s="99">
        <v>29.247288161881471</v>
      </c>
      <c r="G131" s="99">
        <v>8.8859108294353941</v>
      </c>
      <c r="H131" s="114">
        <v>10.07978059529553</v>
      </c>
      <c r="I131" s="114">
        <v>6.3043513697512816</v>
      </c>
      <c r="J131" s="86">
        <v>11.2</v>
      </c>
      <c r="K131" s="28" t="s">
        <v>24</v>
      </c>
      <c r="L131" s="9">
        <v>9.0353584437843235</v>
      </c>
      <c r="M131" s="9">
        <v>65.459665131503584</v>
      </c>
      <c r="N131" s="9">
        <v>31.480600313828763</v>
      </c>
      <c r="O131" s="9">
        <v>69.849050588236508</v>
      </c>
      <c r="P131" s="9">
        <v>18.819817357123249</v>
      </c>
      <c r="Q131" s="9">
        <v>68.662012542935742</v>
      </c>
      <c r="R131" s="9">
        <v>50.366518306955157</v>
      </c>
      <c r="S131" s="9">
        <v>43.616422901635318</v>
      </c>
      <c r="T131" s="9">
        <v>14.493644833271455</v>
      </c>
      <c r="U131" s="9">
        <v>34.955154952562275</v>
      </c>
    </row>
    <row r="132" spans="2:21">
      <c r="B132" s="86"/>
      <c r="C132" s="113" t="s">
        <v>128</v>
      </c>
      <c r="D132" s="86"/>
      <c r="E132" s="97"/>
      <c r="F132" s="86"/>
      <c r="G132" s="86"/>
      <c r="H132" s="86"/>
      <c r="I132" s="99"/>
      <c r="J132" s="86"/>
      <c r="K132" s="28" t="s">
        <v>25</v>
      </c>
      <c r="L132" s="9">
        <v>0</v>
      </c>
      <c r="M132" s="9">
        <v>7.2207974530775587</v>
      </c>
      <c r="N132" s="9">
        <v>21.702295026932195</v>
      </c>
      <c r="O132" s="9">
        <v>28.036209407320925</v>
      </c>
      <c r="P132" s="9">
        <v>19.26142852694894</v>
      </c>
      <c r="Q132" s="9">
        <v>59.719591436558218</v>
      </c>
      <c r="R132" s="9">
        <v>52.867717265655081</v>
      </c>
      <c r="S132" s="9">
        <v>36.811728548248027</v>
      </c>
      <c r="T132" s="9">
        <v>51.795750424535008</v>
      </c>
      <c r="U132" s="9">
        <v>72.404079323380486</v>
      </c>
    </row>
    <row r="134" spans="2:21">
      <c r="B134" s="86">
        <v>44</v>
      </c>
      <c r="C134" s="93" t="s">
        <v>132</v>
      </c>
      <c r="D134" s="86" t="s">
        <v>101</v>
      </c>
      <c r="E134" s="97">
        <v>0</v>
      </c>
      <c r="F134" s="99">
        <v>34.766886987205339</v>
      </c>
      <c r="G134" s="99">
        <v>9.265718038491551</v>
      </c>
      <c r="H134" s="114">
        <v>11.899238963348507</v>
      </c>
      <c r="I134" s="114">
        <v>8.0162848305795027</v>
      </c>
      <c r="J134" s="86">
        <v>11.1</v>
      </c>
      <c r="K134" s="28" t="s">
        <v>24</v>
      </c>
      <c r="L134" s="9">
        <v>0</v>
      </c>
      <c r="M134" s="9">
        <v>13.920116011090498</v>
      </c>
      <c r="N134" s="9">
        <v>29.688393024300943</v>
      </c>
      <c r="O134" s="9">
        <v>14.522541135022115</v>
      </c>
      <c r="P134" s="9">
        <v>65.484122822197151</v>
      </c>
      <c r="Q134" s="9">
        <v>22.630512330415122</v>
      </c>
      <c r="R134" s="9">
        <v>111.59899334942611</v>
      </c>
      <c r="S134" s="9">
        <v>69.769970870788782</v>
      </c>
      <c r="T134" s="9">
        <v>48.881036069743047</v>
      </c>
      <c r="U134" s="9">
        <v>90</v>
      </c>
    </row>
    <row r="135" spans="2:21">
      <c r="B135" s="86"/>
      <c r="C135" s="113" t="s">
        <v>128</v>
      </c>
      <c r="D135" s="86"/>
      <c r="E135" s="97"/>
      <c r="F135" s="86"/>
      <c r="G135" s="86"/>
      <c r="H135" s="86"/>
      <c r="I135" s="99"/>
      <c r="J135" s="86"/>
      <c r="K135" s="28" t="s">
        <v>25</v>
      </c>
      <c r="L135" s="9">
        <v>0</v>
      </c>
      <c r="M135" s="9">
        <v>7.0015757393176585</v>
      </c>
      <c r="N135" s="9">
        <v>21.493484612242725</v>
      </c>
      <c r="O135" s="9">
        <v>51.730477447502345</v>
      </c>
      <c r="P135" s="9">
        <v>7.2257195987238401</v>
      </c>
      <c r="Q135" s="9">
        <v>74.562799011522941</v>
      </c>
      <c r="R135" s="9">
        <v>24.442253911665698</v>
      </c>
      <c r="S135" s="9">
        <v>59.722578676947499</v>
      </c>
      <c r="T135" s="9">
        <v>52.869192196216673</v>
      </c>
      <c r="U135" s="9">
        <v>90</v>
      </c>
    </row>
    <row r="136" spans="2:21">
      <c r="B136" s="86"/>
      <c r="C136" s="96"/>
      <c r="D136" s="86"/>
      <c r="E136" s="97"/>
      <c r="F136" s="86"/>
      <c r="G136" s="86"/>
      <c r="H136" s="86"/>
      <c r="I136" s="99"/>
      <c r="J136" s="86"/>
      <c r="K136" s="115"/>
      <c r="L136" s="115"/>
      <c r="M136" s="115"/>
      <c r="N136" s="115"/>
      <c r="O136" s="115"/>
      <c r="P136" s="115"/>
      <c r="Q136" s="115"/>
      <c r="R136" s="115"/>
      <c r="S136" s="115"/>
      <c r="T136" s="115"/>
      <c r="U136" s="115"/>
    </row>
    <row r="137" spans="2:21">
      <c r="B137" s="86">
        <v>45</v>
      </c>
      <c r="C137" s="93" t="s">
        <v>132</v>
      </c>
      <c r="D137" s="86" t="s">
        <v>101</v>
      </c>
      <c r="E137" s="97">
        <v>0.05</v>
      </c>
      <c r="F137" s="99">
        <v>29.364087483221773</v>
      </c>
      <c r="G137" s="99">
        <v>10.230877780880359</v>
      </c>
      <c r="H137" s="114">
        <v>10.526794639718664</v>
      </c>
      <c r="I137" s="114">
        <v>6.8693104177750577</v>
      </c>
      <c r="J137" s="99">
        <v>10.8</v>
      </c>
      <c r="K137" s="28" t="s">
        <v>24</v>
      </c>
      <c r="L137" s="9">
        <v>0</v>
      </c>
      <c r="M137" s="9">
        <v>14.064090357284844</v>
      </c>
      <c r="N137" s="9">
        <v>29.747199722638914</v>
      </c>
      <c r="O137" s="9">
        <v>44.628911440655827</v>
      </c>
      <c r="P137" s="9">
        <v>63.388084914402242</v>
      </c>
      <c r="Q137" s="9">
        <v>29.377982228765852</v>
      </c>
      <c r="R137" s="9">
        <v>69.903122009363287</v>
      </c>
      <c r="S137" s="9">
        <v>68.711942442885231</v>
      </c>
      <c r="T137" s="9">
        <v>14.541638280070107</v>
      </c>
      <c r="U137" s="9">
        <v>48.890554392514701</v>
      </c>
    </row>
    <row r="138" spans="2:21">
      <c r="B138" s="86"/>
      <c r="C138" s="113" t="s">
        <v>128</v>
      </c>
      <c r="D138" s="86"/>
      <c r="E138" s="97"/>
      <c r="F138" s="86"/>
      <c r="G138" s="86"/>
      <c r="H138" s="86"/>
      <c r="I138" s="99"/>
      <c r="J138" s="86"/>
      <c r="K138" s="28" t="s">
        <v>25</v>
      </c>
      <c r="L138" s="9">
        <v>0</v>
      </c>
      <c r="M138" s="9">
        <v>7.0070134012149001</v>
      </c>
      <c r="N138" s="9">
        <v>20.354210778072066</v>
      </c>
      <c r="O138" s="9">
        <v>42.910619838279999</v>
      </c>
      <c r="P138" s="9">
        <v>6.3465556142258617</v>
      </c>
      <c r="Q138" s="9">
        <v>72.400453177485488</v>
      </c>
      <c r="R138" s="9">
        <v>14.059293020550456</v>
      </c>
      <c r="S138" s="9">
        <v>53.539084911813966</v>
      </c>
      <c r="T138" s="9">
        <v>51.864556299076661</v>
      </c>
      <c r="U138" s="9">
        <v>70.362687882980396</v>
      </c>
    </row>
    <row r="139" spans="2:21">
      <c r="B139" s="86"/>
      <c r="C139" s="96"/>
      <c r="D139" s="86"/>
      <c r="E139" s="97"/>
      <c r="F139" s="86"/>
      <c r="G139" s="86"/>
      <c r="H139" s="86"/>
      <c r="I139" s="99"/>
      <c r="J139" s="86"/>
      <c r="K139" s="115"/>
      <c r="L139" s="115"/>
      <c r="M139" s="115"/>
      <c r="N139" s="115"/>
      <c r="O139" s="115"/>
      <c r="P139" s="115"/>
      <c r="Q139" s="115"/>
      <c r="R139" s="115"/>
      <c r="S139" s="115"/>
      <c r="T139" s="115"/>
      <c r="U139" s="115"/>
    </row>
    <row r="140" spans="2:21">
      <c r="B140" s="86">
        <v>46</v>
      </c>
      <c r="C140" s="93" t="s">
        <v>132</v>
      </c>
      <c r="D140" s="86" t="s">
        <v>101</v>
      </c>
      <c r="E140" s="97">
        <v>0.1</v>
      </c>
      <c r="F140" s="99">
        <v>37.04210709592499</v>
      </c>
      <c r="G140" s="99">
        <v>10.296501980904791</v>
      </c>
      <c r="H140" s="114">
        <v>11.009976980521905</v>
      </c>
      <c r="I140" s="114">
        <v>8.0414985239607191</v>
      </c>
      <c r="J140" s="86">
        <v>12.4</v>
      </c>
      <c r="K140" s="28" t="s">
        <v>24</v>
      </c>
      <c r="L140" s="9">
        <v>0</v>
      </c>
      <c r="M140" s="9">
        <v>14.031583240939733</v>
      </c>
      <c r="N140" s="9">
        <v>29.662325138504997</v>
      </c>
      <c r="O140" s="9">
        <v>21.822383305790023</v>
      </c>
      <c r="P140" s="9">
        <v>63.452043949074984</v>
      </c>
      <c r="Q140" s="9">
        <v>34.954825848146278</v>
      </c>
      <c r="R140" s="9">
        <v>69.852496785142606</v>
      </c>
      <c r="S140" s="9">
        <v>74.146342504789274</v>
      </c>
      <c r="T140" s="9">
        <v>46.852230115472992</v>
      </c>
      <c r="U140" s="9">
        <v>66.008635160474853</v>
      </c>
    </row>
    <row r="141" spans="2:21">
      <c r="B141" s="86"/>
      <c r="C141" s="113" t="s">
        <v>128</v>
      </c>
      <c r="D141" s="86"/>
      <c r="E141" s="97"/>
      <c r="F141" s="86"/>
      <c r="G141" s="86"/>
      <c r="H141" s="86"/>
      <c r="I141" s="99"/>
      <c r="J141" s="86"/>
      <c r="K141" s="28" t="s">
        <v>25</v>
      </c>
      <c r="L141" s="9">
        <v>0</v>
      </c>
      <c r="M141" s="9">
        <v>7.008769776754753</v>
      </c>
      <c r="N141" s="9">
        <v>20.353813054735976</v>
      </c>
      <c r="O141" s="9">
        <v>58.117250266093272</v>
      </c>
      <c r="P141" s="9">
        <v>6.3124281881196564</v>
      </c>
      <c r="Q141" s="9">
        <v>77.861586036452792</v>
      </c>
      <c r="R141" s="9">
        <v>14.081976579205508</v>
      </c>
      <c r="S141" s="9">
        <v>59.70261524073706</v>
      </c>
      <c r="T141" s="9">
        <v>50.141444292539134</v>
      </c>
      <c r="U141" s="9">
        <v>70.362641700870711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AB0E-B140-6D4B-8D04-3E11BC6D2157}">
  <sheetPr>
    <tabColor rgb="FF00B0F0"/>
  </sheetPr>
  <dimension ref="A1:AI70"/>
  <sheetViews>
    <sheetView topLeftCell="J2" zoomScale="90" zoomScaleNormal="90" workbookViewId="0">
      <selection activeCell="O67" sqref="O67:P70"/>
    </sheetView>
  </sheetViews>
  <sheetFormatPr baseColWidth="10" defaultColWidth="11" defaultRowHeight="16"/>
  <cols>
    <col min="1" max="1" width="20.33203125" customWidth="1"/>
    <col min="2" max="2" width="19.1640625" customWidth="1"/>
    <col min="3" max="3" width="16.83203125" customWidth="1"/>
    <col min="4" max="4" width="16" customWidth="1"/>
    <col min="5" max="5" width="20.33203125" customWidth="1"/>
    <col min="6" max="15" width="19.33203125" customWidth="1"/>
    <col min="16" max="16" width="22" customWidth="1"/>
    <col min="17" max="19" width="19.33203125" customWidth="1"/>
    <col min="20" max="20" width="17.6640625" customWidth="1"/>
    <col min="21" max="21" width="13.83203125" customWidth="1"/>
    <col min="22" max="22" width="15.83203125" customWidth="1"/>
    <col min="23" max="23" width="15.6640625" customWidth="1"/>
    <col min="25" max="25" width="15.6640625" customWidth="1"/>
    <col min="26" max="26" width="19.83203125" customWidth="1"/>
    <col min="34" max="34" width="15.6640625" customWidth="1"/>
    <col min="35" max="35" width="19.83203125" customWidth="1"/>
  </cols>
  <sheetData>
    <row r="1" spans="1:35" ht="22" thickBot="1">
      <c r="A1" s="27" t="s">
        <v>20</v>
      </c>
      <c r="B1" s="5" t="s">
        <v>21</v>
      </c>
    </row>
    <row r="2" spans="1:35" ht="22" thickBot="1">
      <c r="A2" s="27" t="s">
        <v>22</v>
      </c>
      <c r="B2" s="5">
        <v>10</v>
      </c>
      <c r="E2" s="28" t="s">
        <v>24</v>
      </c>
      <c r="F2" s="9">
        <v>0.68494608460450968</v>
      </c>
      <c r="G2" s="9">
        <v>13.831123451857852</v>
      </c>
      <c r="H2" s="9">
        <v>29.66033153928753</v>
      </c>
      <c r="I2" s="9">
        <v>63.449829567823663</v>
      </c>
      <c r="J2" s="9">
        <v>44.569109263982625</v>
      </c>
      <c r="K2" s="9">
        <v>69.838169247198721</v>
      </c>
      <c r="L2" s="9">
        <v>14.509139262016982</v>
      </c>
      <c r="M2" s="9">
        <v>68.594870231396015</v>
      </c>
      <c r="N2" s="9">
        <v>48.864177997767136</v>
      </c>
      <c r="O2" s="9">
        <v>22.627124741906535</v>
      </c>
      <c r="Q2" s="34" t="s">
        <v>38</v>
      </c>
      <c r="R2" s="35">
        <f>SUM(R10:R59)/B3+B4*SUM(S10:S59)/B3</f>
        <v>9.5498703757825485</v>
      </c>
    </row>
    <row r="3" spans="1:35" ht="22" thickBot="1">
      <c r="A3" s="27" t="s">
        <v>43</v>
      </c>
      <c r="B3" s="42">
        <f>SUM(E10:E59)</f>
        <v>2585576.200556342</v>
      </c>
      <c r="E3" s="28" t="s">
        <v>25</v>
      </c>
      <c r="F3" s="9">
        <v>0.18841330558396679</v>
      </c>
      <c r="G3" s="9">
        <v>7.0241498274233836</v>
      </c>
      <c r="H3" s="9">
        <v>20.356449959511274</v>
      </c>
      <c r="I3" s="9">
        <v>5.1806149499539433</v>
      </c>
      <c r="J3" s="9">
        <v>42.942712887810707</v>
      </c>
      <c r="K3" s="9">
        <v>14.089928411363243</v>
      </c>
      <c r="L3" s="9">
        <v>51.750687061640605</v>
      </c>
      <c r="M3" s="9">
        <v>57.499279248215217</v>
      </c>
      <c r="N3" s="9">
        <v>70.35480196043298</v>
      </c>
      <c r="O3" s="9">
        <v>73.700031250425354</v>
      </c>
      <c r="Q3" s="36" t="s">
        <v>39</v>
      </c>
      <c r="R3" s="45">
        <v>11.8</v>
      </c>
    </row>
    <row r="4" spans="1:35" ht="21">
      <c r="A4" s="46" t="s">
        <v>44</v>
      </c>
      <c r="B4" s="47">
        <v>0</v>
      </c>
    </row>
    <row r="5" spans="1:35" ht="21">
      <c r="A5" s="118" t="s">
        <v>139</v>
      </c>
      <c r="B5" s="120">
        <v>1</v>
      </c>
      <c r="F5" s="119">
        <v>69.222636115615401</v>
      </c>
      <c r="G5" s="119">
        <v>33.71217357061078</v>
      </c>
      <c r="H5" s="119">
        <v>29.379138206671684</v>
      </c>
      <c r="I5" s="119">
        <v>3.511384673115634</v>
      </c>
      <c r="J5" s="119">
        <v>82.95076773366506</v>
      </c>
      <c r="K5" s="119">
        <v>41.369187072823358</v>
      </c>
      <c r="L5" s="119">
        <v>68.076507836115397</v>
      </c>
      <c r="M5" s="119">
        <v>47.776025577501983</v>
      </c>
      <c r="N5" s="119">
        <v>68.043500330092655</v>
      </c>
      <c r="O5" s="119">
        <v>19.137518237184455</v>
      </c>
    </row>
    <row r="6" spans="1:35" ht="24">
      <c r="F6" s="119">
        <v>58.97671771292341</v>
      </c>
      <c r="G6" s="119">
        <v>68.374607012670523</v>
      </c>
      <c r="H6" s="119">
        <v>53.565966170015315</v>
      </c>
      <c r="I6" s="119">
        <v>80.144414470187712</v>
      </c>
      <c r="J6" s="119">
        <v>5.66373388669561E-3</v>
      </c>
      <c r="K6" s="119">
        <v>45.834076603358966</v>
      </c>
      <c r="L6" s="119">
        <v>21.145421603111</v>
      </c>
      <c r="M6" s="119">
        <v>82.438459019561733</v>
      </c>
      <c r="N6" s="119">
        <v>58.74397817434177</v>
      </c>
      <c r="O6" s="119">
        <v>102.08262261387145</v>
      </c>
      <c r="Q6" s="39" t="s">
        <v>71</v>
      </c>
      <c r="R6" s="40"/>
      <c r="S6" s="40"/>
      <c r="T6" s="40"/>
      <c r="U6" s="40"/>
      <c r="V6" s="40"/>
      <c r="W6" s="38"/>
      <c r="X6" s="38"/>
      <c r="Y6" s="38"/>
      <c r="Z6" s="38"/>
    </row>
    <row r="8" spans="1:35">
      <c r="B8" s="23" t="s">
        <v>26</v>
      </c>
      <c r="C8" s="22"/>
      <c r="D8" s="22"/>
    </row>
    <row r="9" spans="1:35" ht="66">
      <c r="B9" s="29" t="s">
        <v>0</v>
      </c>
      <c r="C9" s="29" t="s">
        <v>4</v>
      </c>
      <c r="D9" s="29" t="s">
        <v>3</v>
      </c>
      <c r="E9" s="29" t="s">
        <v>23</v>
      </c>
      <c r="F9" s="29" t="s">
        <v>45</v>
      </c>
      <c r="G9" s="29" t="s">
        <v>46</v>
      </c>
      <c r="H9" s="29" t="s">
        <v>47</v>
      </c>
      <c r="I9" s="29" t="s">
        <v>48</v>
      </c>
      <c r="J9" s="29" t="s">
        <v>49</v>
      </c>
      <c r="K9" s="29" t="s">
        <v>50</v>
      </c>
      <c r="L9" s="29" t="s">
        <v>51</v>
      </c>
      <c r="M9" s="29" t="s">
        <v>52</v>
      </c>
      <c r="N9" s="29" t="s">
        <v>53</v>
      </c>
      <c r="O9" s="29" t="s">
        <v>54</v>
      </c>
      <c r="P9" s="29" t="s">
        <v>29</v>
      </c>
      <c r="Q9" s="29" t="s">
        <v>30</v>
      </c>
      <c r="R9" s="29" t="s">
        <v>27</v>
      </c>
      <c r="S9" s="29" t="s">
        <v>28</v>
      </c>
      <c r="T9" s="29" t="s">
        <v>55</v>
      </c>
      <c r="U9" s="29" t="s">
        <v>57</v>
      </c>
      <c r="V9" s="29" t="s">
        <v>69</v>
      </c>
      <c r="W9" s="29" t="s">
        <v>64</v>
      </c>
    </row>
    <row r="10" spans="1:35" ht="21">
      <c r="B10" s="24">
        <v>1</v>
      </c>
      <c r="C10" s="8">
        <v>46.768460207597712</v>
      </c>
      <c r="D10" s="8">
        <v>13.596596659914573</v>
      </c>
      <c r="E10" s="44">
        <v>9987.3854625139538</v>
      </c>
      <c r="F10" s="8">
        <f>ABS($C10-F$2)^$B$5+ABS($D10-F$3)^$B$5</f>
        <v>59.491697477323804</v>
      </c>
      <c r="G10" s="8">
        <f t="shared" ref="G10:O25" si="0">ABS($C10-G$2)^$B$5+ABS($D10-G$3)^$B$5</f>
        <v>39.509783588231052</v>
      </c>
      <c r="H10" s="8">
        <f t="shared" si="0"/>
        <v>23.867981967906886</v>
      </c>
      <c r="I10" s="8">
        <f t="shared" si="0"/>
        <v>25.09735107018658</v>
      </c>
      <c r="J10" s="8">
        <f t="shared" si="0"/>
        <v>31.54546717151122</v>
      </c>
      <c r="K10" s="8">
        <f t="shared" si="0"/>
        <v>23.56304079104968</v>
      </c>
      <c r="L10" s="8">
        <f t="shared" si="0"/>
        <v>70.413411347306763</v>
      </c>
      <c r="M10" s="8">
        <f t="shared" si="0"/>
        <v>65.729092612098952</v>
      </c>
      <c r="N10" s="8">
        <f t="shared" si="0"/>
        <v>58.853923090687829</v>
      </c>
      <c r="O10" s="8">
        <f t="shared" si="0"/>
        <v>84.244770056201958</v>
      </c>
      <c r="P10" s="8">
        <f>MIN(F10:O10)</f>
        <v>23.56304079104968</v>
      </c>
      <c r="Q10" s="8">
        <f>SMALL(F10:O10,2)</f>
        <v>23.867981967906886</v>
      </c>
      <c r="R10" s="8">
        <f>E10*P10</f>
        <v>235333.17104915288</v>
      </c>
      <c r="S10" s="8">
        <f>E10*Q10</f>
        <v>238378.73612581842</v>
      </c>
      <c r="T10" s="49">
        <f>MATCH(P10,F10:O10,0)</f>
        <v>6</v>
      </c>
      <c r="U10" s="49">
        <f>MATCH(Q10,F10:O10,0)</f>
        <v>3</v>
      </c>
      <c r="V10" s="8">
        <f>MAX(F10:O10)</f>
        <v>84.244770056201958</v>
      </c>
      <c r="W10" s="13">
        <f>MATCH(V10,F10:O10,0)</f>
        <v>10</v>
      </c>
      <c r="AG10" s="30" t="s">
        <v>9</v>
      </c>
      <c r="AH10" s="31" t="s">
        <v>1</v>
      </c>
      <c r="AI10" s="31" t="s">
        <v>2</v>
      </c>
    </row>
    <row r="11" spans="1:35" ht="19">
      <c r="B11" s="24">
        <v>2</v>
      </c>
      <c r="C11" s="8">
        <v>22.627124740284088</v>
      </c>
      <c r="D11" s="8">
        <v>72.400365569287942</v>
      </c>
      <c r="E11" s="44">
        <v>89784.690226806182</v>
      </c>
      <c r="F11" s="8">
        <f t="shared" ref="F11:O42" si="1">ABS($C11-F$2)^$B$5+ABS($D11-F$3)^$B$5</f>
        <v>94.154130919383562</v>
      </c>
      <c r="G11" s="8">
        <f t="shared" si="0"/>
        <v>74.172217030290795</v>
      </c>
      <c r="H11" s="8">
        <f t="shared" si="0"/>
        <v>59.077122408780113</v>
      </c>
      <c r="I11" s="8">
        <f t="shared" si="0"/>
        <v>108.04245544687356</v>
      </c>
      <c r="J11" s="8">
        <f t="shared" si="0"/>
        <v>51.399637205175772</v>
      </c>
      <c r="K11" s="8">
        <f t="shared" si="0"/>
        <v>105.52148166483933</v>
      </c>
      <c r="L11" s="8">
        <f t="shared" si="0"/>
        <v>28.767663985914446</v>
      </c>
      <c r="M11" s="8">
        <f t="shared" si="0"/>
        <v>60.868831812184652</v>
      </c>
      <c r="N11" s="8">
        <f t="shared" si="0"/>
        <v>28.28261686633801</v>
      </c>
      <c r="O11" s="8">
        <f t="shared" si="0"/>
        <v>1.2996656827598585</v>
      </c>
      <c r="P11" s="8">
        <f t="shared" ref="P11:P59" si="2">MIN(F11:O11)</f>
        <v>1.2996656827598585</v>
      </c>
      <c r="Q11" s="8">
        <f t="shared" ref="Q11:Q59" si="3">SMALL(F11:O11,2)</f>
        <v>28.28261686633801</v>
      </c>
      <c r="R11" s="8">
        <f t="shared" ref="R11:R59" si="4">E11*P11</f>
        <v>116690.08072500445</v>
      </c>
      <c r="S11" s="8">
        <f t="shared" ref="S11:S59" si="5">E11*Q11</f>
        <v>2539345.994147602</v>
      </c>
      <c r="T11" s="49">
        <f t="shared" ref="T11:T59" si="6">MATCH(P11,F11:O11,0)</f>
        <v>10</v>
      </c>
      <c r="U11" s="49">
        <f t="shared" ref="U11:U59" si="7">MATCH(Q11,F11:O11,0)</f>
        <v>9</v>
      </c>
      <c r="V11" s="8">
        <f t="shared" ref="V11:V59" si="8">MAX(F11:O11)</f>
        <v>108.04245544687356</v>
      </c>
      <c r="W11" s="13">
        <f t="shared" ref="W11:W59" si="9">MATCH(V11,F11:O11,0)</f>
        <v>4</v>
      </c>
      <c r="AG11" s="30" t="s">
        <v>10</v>
      </c>
      <c r="AH11" s="32">
        <f>F2</f>
        <v>0.68494608460450968</v>
      </c>
      <c r="AI11" s="32">
        <f>F3</f>
        <v>0.18841330558396679</v>
      </c>
    </row>
    <row r="12" spans="1:35" ht="19">
      <c r="B12" s="24">
        <v>3</v>
      </c>
      <c r="C12" s="8">
        <v>32.581266223639631</v>
      </c>
      <c r="D12" s="8">
        <v>21.73230260475508</v>
      </c>
      <c r="E12" s="44">
        <v>64736.498682516241</v>
      </c>
      <c r="F12" s="8">
        <f t="shared" si="1"/>
        <v>53.440209438206239</v>
      </c>
      <c r="G12" s="8">
        <f t="shared" si="0"/>
        <v>33.458295549113473</v>
      </c>
      <c r="H12" s="8">
        <f t="shared" si="0"/>
        <v>4.296787329595908</v>
      </c>
      <c r="I12" s="8">
        <f t="shared" si="0"/>
        <v>47.420250998985168</v>
      </c>
      <c r="J12" s="8">
        <f t="shared" si="0"/>
        <v>33.198253323398617</v>
      </c>
      <c r="K12" s="8">
        <f t="shared" si="0"/>
        <v>44.899277216950928</v>
      </c>
      <c r="L12" s="8">
        <f t="shared" si="0"/>
        <v>48.090511418508171</v>
      </c>
      <c r="M12" s="8">
        <f t="shared" si="0"/>
        <v>71.780580651216525</v>
      </c>
      <c r="N12" s="8">
        <f t="shared" si="0"/>
        <v>64.905411129805401</v>
      </c>
      <c r="O12" s="8">
        <f t="shared" si="0"/>
        <v>61.921870127403373</v>
      </c>
      <c r="P12" s="8">
        <f t="shared" si="2"/>
        <v>4.296787329595908</v>
      </c>
      <c r="Q12" s="8">
        <f t="shared" si="3"/>
        <v>33.198253323398617</v>
      </c>
      <c r="R12" s="8">
        <f t="shared" si="4"/>
        <v>278158.96730143798</v>
      </c>
      <c r="S12" s="8">
        <f t="shared" si="5"/>
        <v>2149138.6825320348</v>
      </c>
      <c r="T12" s="49">
        <f t="shared" si="6"/>
        <v>3</v>
      </c>
      <c r="U12" s="49">
        <f t="shared" si="7"/>
        <v>5</v>
      </c>
      <c r="V12" s="8">
        <f t="shared" si="8"/>
        <v>71.780580651216525</v>
      </c>
      <c r="W12" s="13">
        <f t="shared" si="9"/>
        <v>8</v>
      </c>
      <c r="AG12" s="30" t="s">
        <v>11</v>
      </c>
      <c r="AH12" s="32">
        <f>G2</f>
        <v>13.831123451857852</v>
      </c>
      <c r="AI12" s="32">
        <f>G3</f>
        <v>7.0241498274233836</v>
      </c>
    </row>
    <row r="13" spans="1:35" ht="19">
      <c r="B13" s="24">
        <v>4</v>
      </c>
      <c r="C13" s="8">
        <v>23.736458710391013</v>
      </c>
      <c r="D13" s="8">
        <v>19.26157774929651</v>
      </c>
      <c r="E13" s="44">
        <v>32004.992659567986</v>
      </c>
      <c r="F13" s="8">
        <f t="shared" si="1"/>
        <v>42.124677069499043</v>
      </c>
      <c r="G13" s="8">
        <f t="shared" si="0"/>
        <v>22.142763180406288</v>
      </c>
      <c r="H13" s="8">
        <f t="shared" si="0"/>
        <v>7.0187450391112804</v>
      </c>
      <c r="I13" s="8">
        <f t="shared" si="0"/>
        <v>53.794333656775216</v>
      </c>
      <c r="J13" s="8">
        <f t="shared" si="0"/>
        <v>44.513785692105813</v>
      </c>
      <c r="K13" s="8">
        <f t="shared" si="0"/>
        <v>51.273359874740976</v>
      </c>
      <c r="L13" s="8">
        <f t="shared" si="0"/>
        <v>41.716428760718131</v>
      </c>
      <c r="M13" s="8">
        <f t="shared" si="0"/>
        <v>83.096113019923706</v>
      </c>
      <c r="N13" s="8">
        <f t="shared" si="0"/>
        <v>76.220943498512597</v>
      </c>
      <c r="O13" s="8">
        <f t="shared" si="0"/>
        <v>55.547787469613326</v>
      </c>
      <c r="P13" s="8">
        <f t="shared" si="2"/>
        <v>7.0187450391112804</v>
      </c>
      <c r="Q13" s="8">
        <f t="shared" si="3"/>
        <v>22.142763180406288</v>
      </c>
      <c r="R13" s="8">
        <f t="shared" si="4"/>
        <v>224634.88345613575</v>
      </c>
      <c r="S13" s="8">
        <f t="shared" si="5"/>
        <v>708678.97305145557</v>
      </c>
      <c r="T13" s="49">
        <f t="shared" si="6"/>
        <v>3</v>
      </c>
      <c r="U13" s="49">
        <f t="shared" si="7"/>
        <v>2</v>
      </c>
      <c r="V13" s="8">
        <f t="shared" si="8"/>
        <v>83.096113019923706</v>
      </c>
      <c r="W13" s="13">
        <f t="shared" si="9"/>
        <v>8</v>
      </c>
      <c r="AG13" s="30" t="s">
        <v>12</v>
      </c>
      <c r="AH13" s="32">
        <f>H2</f>
        <v>29.66033153928753</v>
      </c>
      <c r="AI13" s="32">
        <f>H3</f>
        <v>20.356449959511274</v>
      </c>
    </row>
    <row r="14" spans="1:35" ht="19">
      <c r="B14" s="24">
        <v>5</v>
      </c>
      <c r="C14" s="8">
        <v>74.161245556319628</v>
      </c>
      <c r="D14" s="8">
        <v>61.420821764557616</v>
      </c>
      <c r="E14" s="44">
        <v>74922.568319450307</v>
      </c>
      <c r="F14" s="8">
        <f t="shared" si="1"/>
        <v>134.70870793068877</v>
      </c>
      <c r="G14" s="8">
        <f t="shared" si="0"/>
        <v>114.72679404159601</v>
      </c>
      <c r="H14" s="8">
        <f t="shared" si="0"/>
        <v>85.565285822078437</v>
      </c>
      <c r="I14" s="8">
        <f t="shared" si="0"/>
        <v>66.951622803099639</v>
      </c>
      <c r="J14" s="8">
        <f t="shared" si="0"/>
        <v>48.070245169083911</v>
      </c>
      <c r="K14" s="8">
        <f t="shared" si="0"/>
        <v>51.653969662315276</v>
      </c>
      <c r="L14" s="8">
        <f t="shared" si="0"/>
        <v>69.322240997219666</v>
      </c>
      <c r="M14" s="8">
        <f t="shared" si="0"/>
        <v>9.487917841266011</v>
      </c>
      <c r="N14" s="8">
        <f t="shared" si="0"/>
        <v>34.231047754427856</v>
      </c>
      <c r="O14" s="8">
        <f t="shared" si="0"/>
        <v>63.813330300280832</v>
      </c>
      <c r="P14" s="8">
        <f t="shared" si="2"/>
        <v>9.487917841266011</v>
      </c>
      <c r="Q14" s="8">
        <f t="shared" si="3"/>
        <v>34.231047754427856</v>
      </c>
      <c r="R14" s="8">
        <f t="shared" si="4"/>
        <v>710859.17267158418</v>
      </c>
      <c r="S14" s="8">
        <f t="shared" si="5"/>
        <v>2564678.014027487</v>
      </c>
      <c r="T14" s="49">
        <f t="shared" si="6"/>
        <v>8</v>
      </c>
      <c r="U14" s="49">
        <f t="shared" si="7"/>
        <v>9</v>
      </c>
      <c r="V14" s="8">
        <f t="shared" si="8"/>
        <v>134.70870793068877</v>
      </c>
      <c r="W14" s="13">
        <f t="shared" si="9"/>
        <v>1</v>
      </c>
      <c r="AG14" s="30" t="s">
        <v>31</v>
      </c>
      <c r="AH14" s="32">
        <f>I2</f>
        <v>63.449829567823663</v>
      </c>
      <c r="AI14" s="32">
        <f>I3</f>
        <v>5.1806149499539433</v>
      </c>
    </row>
    <row r="15" spans="1:35" ht="19">
      <c r="B15" s="24">
        <v>6</v>
      </c>
      <c r="C15" s="8">
        <v>69.853274074740995</v>
      </c>
      <c r="D15" s="8">
        <v>28.035856841471485</v>
      </c>
      <c r="E15" s="44">
        <v>90976.893849262939</v>
      </c>
      <c r="F15" s="8">
        <f t="shared" si="1"/>
        <v>97.015771526024011</v>
      </c>
      <c r="G15" s="8">
        <f t="shared" si="0"/>
        <v>77.033857636931245</v>
      </c>
      <c r="H15" s="8">
        <f t="shared" si="0"/>
        <v>47.87234941741368</v>
      </c>
      <c r="I15" s="8">
        <f t="shared" si="0"/>
        <v>29.258686398434875</v>
      </c>
      <c r="J15" s="8">
        <f t="shared" si="0"/>
        <v>40.191020857097591</v>
      </c>
      <c r="K15" s="8">
        <f t="shared" si="0"/>
        <v>13.961033257650517</v>
      </c>
      <c r="L15" s="8">
        <f t="shared" si="0"/>
        <v>79.058965032893127</v>
      </c>
      <c r="M15" s="8">
        <f t="shared" si="0"/>
        <v>30.721826250088711</v>
      </c>
      <c r="N15" s="8">
        <f t="shared" si="0"/>
        <v>63.308041195935353</v>
      </c>
      <c r="O15" s="8">
        <f t="shared" si="0"/>
        <v>92.890323741788336</v>
      </c>
      <c r="P15" s="8">
        <f t="shared" si="2"/>
        <v>13.961033257650517</v>
      </c>
      <c r="Q15" s="8">
        <f t="shared" si="3"/>
        <v>29.258686398434875</v>
      </c>
      <c r="R15" s="8">
        <f t="shared" si="4"/>
        <v>1270131.4407073006</v>
      </c>
      <c r="S15" s="8">
        <f t="shared" si="5"/>
        <v>2661864.4066392831</v>
      </c>
      <c r="T15" s="49">
        <f t="shared" si="6"/>
        <v>6</v>
      </c>
      <c r="U15" s="49">
        <f t="shared" si="7"/>
        <v>4</v>
      </c>
      <c r="V15" s="8">
        <f t="shared" si="8"/>
        <v>97.015771526024011</v>
      </c>
      <c r="W15" s="13">
        <f t="shared" si="9"/>
        <v>1</v>
      </c>
      <c r="AG15" s="30" t="s">
        <v>32</v>
      </c>
      <c r="AH15" s="32">
        <f>J2</f>
        <v>44.569109263982625</v>
      </c>
      <c r="AI15" s="32">
        <f>J3</f>
        <v>42.942712887810707</v>
      </c>
    </row>
    <row r="16" spans="1:35" ht="19">
      <c r="B16" s="24">
        <v>7</v>
      </c>
      <c r="C16" s="8">
        <v>30.406864606319051</v>
      </c>
      <c r="D16" s="8">
        <v>19.554513277454475</v>
      </c>
      <c r="E16" s="44">
        <v>28346.586922426341</v>
      </c>
      <c r="F16" s="8">
        <f t="shared" si="1"/>
        <v>49.088018493585054</v>
      </c>
      <c r="G16" s="8">
        <f t="shared" si="0"/>
        <v>29.106104604492291</v>
      </c>
      <c r="H16" s="8">
        <f t="shared" si="0"/>
        <v>1.5484697490883192</v>
      </c>
      <c r="I16" s="8">
        <f t="shared" si="0"/>
        <v>47.416863289005143</v>
      </c>
      <c r="J16" s="8">
        <f t="shared" si="0"/>
        <v>37.550444268019803</v>
      </c>
      <c r="K16" s="8">
        <f t="shared" si="0"/>
        <v>44.895889506970903</v>
      </c>
      <c r="L16" s="8">
        <f t="shared" si="0"/>
        <v>48.093899128488196</v>
      </c>
      <c r="M16" s="8">
        <f t="shared" si="0"/>
        <v>76.13277159583771</v>
      </c>
      <c r="N16" s="8">
        <f t="shared" si="0"/>
        <v>69.257602074426586</v>
      </c>
      <c r="O16" s="8">
        <f t="shared" si="0"/>
        <v>61.925257837383398</v>
      </c>
      <c r="P16" s="8">
        <f t="shared" si="2"/>
        <v>1.5484697490883192</v>
      </c>
      <c r="Q16" s="8">
        <f t="shared" si="3"/>
        <v>29.106104604492291</v>
      </c>
      <c r="R16" s="8">
        <f t="shared" si="4"/>
        <v>43893.832339279747</v>
      </c>
      <c r="S16" s="8">
        <f t="shared" si="5"/>
        <v>825058.72414447425</v>
      </c>
      <c r="T16" s="49">
        <f t="shared" si="6"/>
        <v>3</v>
      </c>
      <c r="U16" s="49">
        <f t="shared" si="7"/>
        <v>2</v>
      </c>
      <c r="V16" s="8">
        <f t="shared" si="8"/>
        <v>76.13277159583771</v>
      </c>
      <c r="W16" s="13">
        <f t="shared" si="9"/>
        <v>8</v>
      </c>
      <c r="AG16" s="30" t="s">
        <v>33</v>
      </c>
      <c r="AH16" s="32">
        <f>K2</f>
        <v>69.838169247198721</v>
      </c>
      <c r="AI16" s="32">
        <f>K3</f>
        <v>14.089928411363243</v>
      </c>
    </row>
    <row r="17" spans="2:35" ht="19">
      <c r="B17" s="24">
        <v>8</v>
      </c>
      <c r="C17" s="8">
        <v>65.48411727821815</v>
      </c>
      <c r="D17" s="8">
        <v>3.2330920595547763</v>
      </c>
      <c r="E17" s="44">
        <v>90813.271933923155</v>
      </c>
      <c r="F17" s="8">
        <f t="shared" si="1"/>
        <v>67.843849947584459</v>
      </c>
      <c r="G17" s="8">
        <f t="shared" si="0"/>
        <v>55.44405159422891</v>
      </c>
      <c r="H17" s="8">
        <f t="shared" si="0"/>
        <v>52.94714363888712</v>
      </c>
      <c r="I17" s="8">
        <f t="shared" si="0"/>
        <v>3.9818106007936542</v>
      </c>
      <c r="J17" s="8">
        <f t="shared" si="0"/>
        <v>60.624628842491454</v>
      </c>
      <c r="K17" s="8">
        <f t="shared" si="0"/>
        <v>15.210888320789037</v>
      </c>
      <c r="L17" s="8">
        <f t="shared" si="0"/>
        <v>99.492573018287004</v>
      </c>
      <c r="M17" s="8">
        <f t="shared" si="0"/>
        <v>57.376940141838304</v>
      </c>
      <c r="N17" s="8">
        <f t="shared" si="0"/>
        <v>83.741649181329223</v>
      </c>
      <c r="O17" s="8">
        <f t="shared" si="0"/>
        <v>113.32393172718218</v>
      </c>
      <c r="P17" s="8">
        <f t="shared" si="2"/>
        <v>3.9818106007936542</v>
      </c>
      <c r="Q17" s="8">
        <f t="shared" si="3"/>
        <v>15.210888320789037</v>
      </c>
      <c r="R17" s="8">
        <f t="shared" si="4"/>
        <v>361601.24887925206</v>
      </c>
      <c r="S17" s="8">
        <f t="shared" si="5"/>
        <v>1381350.5374323505</v>
      </c>
      <c r="T17" s="49">
        <f t="shared" si="6"/>
        <v>4</v>
      </c>
      <c r="U17" s="49">
        <f t="shared" si="7"/>
        <v>6</v>
      </c>
      <c r="V17" s="8">
        <f t="shared" si="8"/>
        <v>113.32393172718218</v>
      </c>
      <c r="W17" s="13">
        <f t="shared" si="9"/>
        <v>10</v>
      </c>
      <c r="AG17" s="30" t="s">
        <v>34</v>
      </c>
      <c r="AH17" s="32">
        <f>L2</f>
        <v>14.509139262016982</v>
      </c>
      <c r="AI17" s="32">
        <f>L3</f>
        <v>51.750687061640605</v>
      </c>
    </row>
    <row r="18" spans="2:35" ht="19">
      <c r="B18" s="24">
        <v>9</v>
      </c>
      <c r="C18" s="8">
        <v>30.931243598780096</v>
      </c>
      <c r="D18" s="8">
        <v>41.099346558109261</v>
      </c>
      <c r="E18" s="44">
        <v>19814.959119853338</v>
      </c>
      <c r="F18" s="8">
        <f t="shared" si="1"/>
        <v>71.157230766700877</v>
      </c>
      <c r="G18" s="8">
        <f t="shared" si="0"/>
        <v>51.175316877608118</v>
      </c>
      <c r="H18" s="8">
        <f t="shared" si="0"/>
        <v>22.013808658090554</v>
      </c>
      <c r="I18" s="8">
        <f t="shared" si="0"/>
        <v>68.437317577198883</v>
      </c>
      <c r="J18" s="8">
        <f t="shared" si="0"/>
        <v>15.481231994903975</v>
      </c>
      <c r="K18" s="8">
        <f t="shared" si="0"/>
        <v>65.916343795164636</v>
      </c>
      <c r="L18" s="8">
        <f t="shared" si="0"/>
        <v>27.073444840294457</v>
      </c>
      <c r="M18" s="8">
        <f t="shared" si="0"/>
        <v>54.063559322721872</v>
      </c>
      <c r="N18" s="8">
        <f t="shared" si="0"/>
        <v>47.188389801310763</v>
      </c>
      <c r="O18" s="8">
        <f t="shared" si="0"/>
        <v>40.904803549189651</v>
      </c>
      <c r="P18" s="8">
        <f t="shared" si="2"/>
        <v>15.481231994903975</v>
      </c>
      <c r="Q18" s="8">
        <f t="shared" si="3"/>
        <v>22.013808658090554</v>
      </c>
      <c r="R18" s="8">
        <f t="shared" si="4"/>
        <v>306759.9791039878</v>
      </c>
      <c r="S18" s="8">
        <f t="shared" si="5"/>
        <v>436202.71863233781</v>
      </c>
      <c r="T18" s="49">
        <f t="shared" si="6"/>
        <v>5</v>
      </c>
      <c r="U18" s="49">
        <f t="shared" si="7"/>
        <v>3</v>
      </c>
      <c r="V18" s="8">
        <f t="shared" si="8"/>
        <v>71.157230766700877</v>
      </c>
      <c r="W18" s="13">
        <f t="shared" si="9"/>
        <v>1</v>
      </c>
      <c r="AG18" s="30" t="s">
        <v>35</v>
      </c>
      <c r="AH18" s="32">
        <f>M2</f>
        <v>68.594870231396015</v>
      </c>
      <c r="AI18" s="32">
        <f>M3</f>
        <v>57.499279248215217</v>
      </c>
    </row>
    <row r="19" spans="2:35" ht="19">
      <c r="B19" s="24">
        <v>10</v>
      </c>
      <c r="C19" s="8">
        <v>23.094922035954923</v>
      </c>
      <c r="D19" s="8">
        <v>78.931910143770608</v>
      </c>
      <c r="E19" s="44">
        <v>3995.0730328800701</v>
      </c>
      <c r="F19" s="8">
        <f t="shared" si="1"/>
        <v>101.15347278953706</v>
      </c>
      <c r="G19" s="8">
        <f t="shared" si="0"/>
        <v>81.171558900444296</v>
      </c>
      <c r="H19" s="8">
        <f t="shared" si="0"/>
        <v>65.140869687591945</v>
      </c>
      <c r="I19" s="8">
        <f t="shared" si="0"/>
        <v>114.10620272568539</v>
      </c>
      <c r="J19" s="8">
        <f t="shared" si="0"/>
        <v>57.463384483987603</v>
      </c>
      <c r="K19" s="8">
        <f t="shared" si="0"/>
        <v>111.58522894365116</v>
      </c>
      <c r="L19" s="8">
        <f t="shared" si="0"/>
        <v>35.767005856067946</v>
      </c>
      <c r="M19" s="8">
        <f t="shared" si="0"/>
        <v>66.932579090996484</v>
      </c>
      <c r="N19" s="8">
        <f t="shared" si="0"/>
        <v>34.346364145149842</v>
      </c>
      <c r="O19" s="8">
        <f t="shared" si="0"/>
        <v>5.6996761873936421</v>
      </c>
      <c r="P19" s="8">
        <f t="shared" si="2"/>
        <v>5.6996761873936421</v>
      </c>
      <c r="Q19" s="8">
        <f t="shared" si="3"/>
        <v>34.346364145149842</v>
      </c>
      <c r="R19" s="8">
        <f t="shared" si="4"/>
        <v>22770.622632405033</v>
      </c>
      <c r="S19" s="8">
        <f t="shared" si="5"/>
        <v>137216.23317376708</v>
      </c>
      <c r="T19" s="49">
        <f t="shared" si="6"/>
        <v>10</v>
      </c>
      <c r="U19" s="49">
        <f t="shared" si="7"/>
        <v>9</v>
      </c>
      <c r="V19" s="8">
        <f t="shared" si="8"/>
        <v>114.10620272568539</v>
      </c>
      <c r="W19" s="13">
        <f t="shared" si="9"/>
        <v>4</v>
      </c>
      <c r="AG19" s="30" t="s">
        <v>36</v>
      </c>
      <c r="AH19" s="32">
        <f>N2</f>
        <v>48.864177997767136</v>
      </c>
      <c r="AI19" s="32">
        <f>N3</f>
        <v>70.35480196043298</v>
      </c>
    </row>
    <row r="20" spans="2:35" ht="19">
      <c r="B20" s="24">
        <v>11</v>
      </c>
      <c r="C20" s="8">
        <v>48.881224075922987</v>
      </c>
      <c r="D20" s="8">
        <v>70.360767280452848</v>
      </c>
      <c r="E20" s="44">
        <v>68181.640615352895</v>
      </c>
      <c r="F20" s="8">
        <f t="shared" si="1"/>
        <v>118.36863196618737</v>
      </c>
      <c r="G20" s="8">
        <f t="shared" si="0"/>
        <v>98.386718077094599</v>
      </c>
      <c r="H20" s="8">
        <f t="shared" si="0"/>
        <v>69.225209857577028</v>
      </c>
      <c r="I20" s="8">
        <f t="shared" si="0"/>
        <v>79.748757822399568</v>
      </c>
      <c r="J20" s="8">
        <f t="shared" si="0"/>
        <v>31.730169204582502</v>
      </c>
      <c r="K20" s="8">
        <f t="shared" si="0"/>
        <v>77.227784040365336</v>
      </c>
      <c r="L20" s="8">
        <f t="shared" si="0"/>
        <v>52.98216503271825</v>
      </c>
      <c r="M20" s="8">
        <f t="shared" si="0"/>
        <v>32.57513418771066</v>
      </c>
      <c r="N20" s="8">
        <f t="shared" si="0"/>
        <v>2.3011398175718512E-2</v>
      </c>
      <c r="O20" s="8">
        <f t="shared" si="0"/>
        <v>29.593363303988959</v>
      </c>
      <c r="P20" s="8">
        <f t="shared" si="2"/>
        <v>2.3011398175718512E-2</v>
      </c>
      <c r="Q20" s="8">
        <f t="shared" si="3"/>
        <v>29.593363303988959</v>
      </c>
      <c r="R20" s="8">
        <f t="shared" si="4"/>
        <v>1568.9548804736269</v>
      </c>
      <c r="S20" s="8">
        <f t="shared" si="5"/>
        <v>2017724.0613921476</v>
      </c>
      <c r="T20" s="49">
        <f t="shared" si="6"/>
        <v>9</v>
      </c>
      <c r="U20" s="49">
        <f t="shared" si="7"/>
        <v>10</v>
      </c>
      <c r="V20" s="8">
        <f t="shared" si="8"/>
        <v>118.36863196618737</v>
      </c>
      <c r="W20" s="13">
        <f t="shared" si="9"/>
        <v>1</v>
      </c>
      <c r="AG20" s="30" t="s">
        <v>37</v>
      </c>
      <c r="AH20" s="32">
        <f>O2</f>
        <v>22.627124741906535</v>
      </c>
      <c r="AI20" s="32">
        <f>O3</f>
        <v>73.700031250425354</v>
      </c>
    </row>
    <row r="21" spans="2:35" ht="19">
      <c r="B21" s="24">
        <v>12</v>
      </c>
      <c r="C21" s="8">
        <v>14.522661397311749</v>
      </c>
      <c r="D21" s="8">
        <v>58.12387216100511</v>
      </c>
      <c r="E21" s="44">
        <v>66625.747834252819</v>
      </c>
      <c r="F21" s="8">
        <f t="shared" si="1"/>
        <v>71.773174168128378</v>
      </c>
      <c r="G21" s="8">
        <f t="shared" si="0"/>
        <v>51.791260279035619</v>
      </c>
      <c r="H21" s="8">
        <f t="shared" si="0"/>
        <v>52.905092343469619</v>
      </c>
      <c r="I21" s="8">
        <f t="shared" si="0"/>
        <v>101.87042538156308</v>
      </c>
      <c r="J21" s="8">
        <f t="shared" si="0"/>
        <v>45.227607139865277</v>
      </c>
      <c r="K21" s="8">
        <f t="shared" si="0"/>
        <v>99.349451599528834</v>
      </c>
      <c r="L21" s="8">
        <f t="shared" si="0"/>
        <v>6.3867072346592728</v>
      </c>
      <c r="M21" s="8">
        <f t="shared" si="0"/>
        <v>54.696801746874158</v>
      </c>
      <c r="N21" s="8">
        <f t="shared" si="0"/>
        <v>46.572446399883255</v>
      </c>
      <c r="O21" s="8">
        <f t="shared" si="0"/>
        <v>23.680622434015028</v>
      </c>
      <c r="P21" s="8">
        <f t="shared" si="2"/>
        <v>6.3867072346592728</v>
      </c>
      <c r="Q21" s="8">
        <f t="shared" si="3"/>
        <v>23.680622434015028</v>
      </c>
      <c r="R21" s="8">
        <f t="shared" si="4"/>
        <v>425519.14570760686</v>
      </c>
      <c r="S21" s="8">
        <f t="shared" si="5"/>
        <v>1577739.1788468354</v>
      </c>
      <c r="T21" s="49">
        <f t="shared" si="6"/>
        <v>7</v>
      </c>
      <c r="U21" s="49">
        <f t="shared" si="7"/>
        <v>10</v>
      </c>
      <c r="V21" s="8">
        <f t="shared" si="8"/>
        <v>101.87042538156308</v>
      </c>
      <c r="W21" s="13">
        <f t="shared" si="9"/>
        <v>4</v>
      </c>
    </row>
    <row r="22" spans="2:35" ht="19">
      <c r="B22" s="24">
        <v>13</v>
      </c>
      <c r="C22" s="8">
        <v>18.822223384232597</v>
      </c>
      <c r="D22" s="8">
        <v>20.353549329477776</v>
      </c>
      <c r="E22" s="44">
        <v>84984.942593086904</v>
      </c>
      <c r="F22" s="8">
        <f t="shared" si="1"/>
        <v>38.302413323521897</v>
      </c>
      <c r="G22" s="8">
        <f t="shared" si="0"/>
        <v>18.320499434429138</v>
      </c>
      <c r="H22" s="8">
        <f t="shared" si="0"/>
        <v>10.84100878508843</v>
      </c>
      <c r="I22" s="8">
        <f t="shared" si="0"/>
        <v>59.8005405631149</v>
      </c>
      <c r="J22" s="8">
        <f t="shared" si="0"/>
        <v>48.336049438082959</v>
      </c>
      <c r="K22" s="8">
        <f t="shared" si="0"/>
        <v>57.279566781080653</v>
      </c>
      <c r="L22" s="8">
        <f t="shared" si="0"/>
        <v>35.710221854378446</v>
      </c>
      <c r="M22" s="8">
        <f t="shared" si="0"/>
        <v>86.918376765900859</v>
      </c>
      <c r="N22" s="8">
        <f t="shared" si="0"/>
        <v>80.04320724448975</v>
      </c>
      <c r="O22" s="8">
        <f t="shared" si="0"/>
        <v>57.151383278621523</v>
      </c>
      <c r="P22" s="8">
        <f t="shared" si="2"/>
        <v>10.84100878508843</v>
      </c>
      <c r="Q22" s="8">
        <f t="shared" si="3"/>
        <v>18.320499434429138</v>
      </c>
      <c r="R22" s="8">
        <f t="shared" si="4"/>
        <v>921322.50925189105</v>
      </c>
      <c r="S22" s="8">
        <f t="shared" si="5"/>
        <v>1556966.5927116415</v>
      </c>
      <c r="T22" s="49">
        <f t="shared" si="6"/>
        <v>3</v>
      </c>
      <c r="U22" s="49">
        <f t="shared" si="7"/>
        <v>2</v>
      </c>
      <c r="V22" s="8">
        <f t="shared" si="8"/>
        <v>86.918376765900859</v>
      </c>
      <c r="W22" s="13">
        <f t="shared" si="9"/>
        <v>8</v>
      </c>
    </row>
    <row r="23" spans="2:35" ht="19">
      <c r="B23" s="24">
        <v>14</v>
      </c>
      <c r="C23" s="8">
        <v>22.219535629952311</v>
      </c>
      <c r="D23" s="8">
        <v>7.6669520407045599</v>
      </c>
      <c r="E23" s="44">
        <v>20955.112822512845</v>
      </c>
      <c r="F23" s="8">
        <f t="shared" si="1"/>
        <v>29.013128280468397</v>
      </c>
      <c r="G23" s="8">
        <f t="shared" si="0"/>
        <v>9.0312143913756344</v>
      </c>
      <c r="H23" s="8">
        <f t="shared" si="0"/>
        <v>20.13029382814193</v>
      </c>
      <c r="I23" s="8">
        <f t="shared" si="0"/>
        <v>43.716631028621968</v>
      </c>
      <c r="J23" s="8">
        <f t="shared" si="0"/>
        <v>57.625334481136463</v>
      </c>
      <c r="K23" s="8">
        <f t="shared" si="0"/>
        <v>54.04160998790509</v>
      </c>
      <c r="L23" s="8">
        <f t="shared" si="0"/>
        <v>51.794131388871378</v>
      </c>
      <c r="M23" s="8">
        <f t="shared" si="0"/>
        <v>96.207661808954356</v>
      </c>
      <c r="N23" s="8">
        <f t="shared" si="0"/>
        <v>89.332492287543246</v>
      </c>
      <c r="O23" s="8">
        <f t="shared" si="0"/>
        <v>66.44066832167502</v>
      </c>
      <c r="P23" s="8">
        <f t="shared" si="2"/>
        <v>9.0312143913756344</v>
      </c>
      <c r="Q23" s="8">
        <f t="shared" si="3"/>
        <v>20.13029382814193</v>
      </c>
      <c r="R23" s="8">
        <f t="shared" si="4"/>
        <v>189250.11649557808</v>
      </c>
      <c r="S23" s="8">
        <f t="shared" si="5"/>
        <v>421832.57831904816</v>
      </c>
      <c r="T23" s="49">
        <f t="shared" si="6"/>
        <v>2</v>
      </c>
      <c r="U23" s="49">
        <f t="shared" si="7"/>
        <v>3</v>
      </c>
      <c r="V23" s="8">
        <f t="shared" si="8"/>
        <v>96.207661808954356</v>
      </c>
      <c r="W23" s="13">
        <f t="shared" si="9"/>
        <v>8</v>
      </c>
    </row>
    <row r="24" spans="2:35" ht="19">
      <c r="B24" s="24">
        <v>15</v>
      </c>
      <c r="C24" s="8">
        <v>18.442716019349685</v>
      </c>
      <c r="D24" s="8">
        <v>2.7484175932073018</v>
      </c>
      <c r="E24" s="44">
        <v>18984.552839829848</v>
      </c>
      <c r="F24" s="8">
        <f t="shared" si="1"/>
        <v>20.317774222368513</v>
      </c>
      <c r="G24" s="8">
        <f t="shared" si="0"/>
        <v>8.8873248017079156</v>
      </c>
      <c r="H24" s="8">
        <f t="shared" si="0"/>
        <v>28.825647886241818</v>
      </c>
      <c r="I24" s="8">
        <f t="shared" si="0"/>
        <v>47.439310905220623</v>
      </c>
      <c r="J24" s="8">
        <f t="shared" si="0"/>
        <v>66.320688539236343</v>
      </c>
      <c r="K24" s="8">
        <f t="shared" si="0"/>
        <v>62.736964046004971</v>
      </c>
      <c r="L24" s="8">
        <f t="shared" si="0"/>
        <v>52.935846225766007</v>
      </c>
      <c r="M24" s="8">
        <f t="shared" si="0"/>
        <v>104.90301586705425</v>
      </c>
      <c r="N24" s="8">
        <f t="shared" si="0"/>
        <v>98.027846345643127</v>
      </c>
      <c r="O24" s="8">
        <f t="shared" si="0"/>
        <v>75.1360223797749</v>
      </c>
      <c r="P24" s="8">
        <f t="shared" si="2"/>
        <v>8.8873248017079156</v>
      </c>
      <c r="Q24" s="8">
        <f t="shared" si="3"/>
        <v>20.317774222368513</v>
      </c>
      <c r="R24" s="8">
        <f t="shared" si="4"/>
        <v>168721.88730275424</v>
      </c>
      <c r="S24" s="8">
        <f t="shared" si="5"/>
        <v>385723.85831228783</v>
      </c>
      <c r="T24" s="49">
        <f t="shared" si="6"/>
        <v>2</v>
      </c>
      <c r="U24" s="49">
        <f t="shared" si="7"/>
        <v>1</v>
      </c>
      <c r="V24" s="8">
        <f t="shared" si="8"/>
        <v>104.90301586705425</v>
      </c>
      <c r="W24" s="13">
        <f t="shared" si="9"/>
        <v>8</v>
      </c>
    </row>
    <row r="25" spans="2:35" ht="19">
      <c r="B25" s="24">
        <v>16</v>
      </c>
      <c r="C25" s="8">
        <v>40.126005243929725</v>
      </c>
      <c r="D25" s="8">
        <v>12.231871118890743</v>
      </c>
      <c r="E25" s="44">
        <v>48947.737702456339</v>
      </c>
      <c r="F25" s="8">
        <f t="shared" si="1"/>
        <v>51.484516972631987</v>
      </c>
      <c r="G25" s="8">
        <f t="shared" si="0"/>
        <v>31.502603083539231</v>
      </c>
      <c r="H25" s="8">
        <f t="shared" si="0"/>
        <v>18.590252545262729</v>
      </c>
      <c r="I25" s="8">
        <f t="shared" si="0"/>
        <v>30.375080492830737</v>
      </c>
      <c r="J25" s="8">
        <f t="shared" si="0"/>
        <v>35.153945788972862</v>
      </c>
      <c r="K25" s="8">
        <f t="shared" si="0"/>
        <v>31.570221295741497</v>
      </c>
      <c r="L25" s="8">
        <f t="shared" si="0"/>
        <v>65.135681924662606</v>
      </c>
      <c r="M25" s="8">
        <f t="shared" si="0"/>
        <v>73.736273116790755</v>
      </c>
      <c r="N25" s="8">
        <f t="shared" si="0"/>
        <v>66.861103595379646</v>
      </c>
      <c r="O25" s="8">
        <f t="shared" si="0"/>
        <v>78.967040633557801</v>
      </c>
      <c r="P25" s="8">
        <f t="shared" si="2"/>
        <v>18.590252545262729</v>
      </c>
      <c r="Q25" s="8">
        <f t="shared" si="3"/>
        <v>30.375080492830737</v>
      </c>
      <c r="R25" s="8">
        <f t="shared" si="4"/>
        <v>909950.80540794134</v>
      </c>
      <c r="S25" s="8">
        <f t="shared" si="5"/>
        <v>1486791.4726540772</v>
      </c>
      <c r="T25" s="49">
        <f t="shared" si="6"/>
        <v>3</v>
      </c>
      <c r="U25" s="49">
        <f t="shared" si="7"/>
        <v>4</v>
      </c>
      <c r="V25" s="8">
        <f t="shared" si="8"/>
        <v>78.967040633557801</v>
      </c>
      <c r="W25" s="13">
        <f t="shared" si="9"/>
        <v>10</v>
      </c>
    </row>
    <row r="26" spans="2:35" ht="19">
      <c r="B26" s="24">
        <v>17</v>
      </c>
      <c r="C26" s="8">
        <v>63.748824605676582</v>
      </c>
      <c r="D26" s="8">
        <v>34.531487987913181</v>
      </c>
      <c r="E26" s="44">
        <v>19518.556104620046</v>
      </c>
      <c r="F26" s="8">
        <f t="shared" si="1"/>
        <v>97.406953203401287</v>
      </c>
      <c r="G26" s="8">
        <f t="shared" si="1"/>
        <v>77.42503931430852</v>
      </c>
      <c r="H26" s="8">
        <f t="shared" si="1"/>
        <v>48.263531094790956</v>
      </c>
      <c r="I26" s="8">
        <f t="shared" si="1"/>
        <v>29.649868075812158</v>
      </c>
      <c r="J26" s="8">
        <f t="shared" si="1"/>
        <v>27.590940241591483</v>
      </c>
      <c r="K26" s="8">
        <f t="shared" si="1"/>
        <v>26.530904218072077</v>
      </c>
      <c r="L26" s="8">
        <f t="shared" si="1"/>
        <v>66.458884417387026</v>
      </c>
      <c r="M26" s="8">
        <f t="shared" si="1"/>
        <v>27.81383688602147</v>
      </c>
      <c r="N26" s="8">
        <f t="shared" si="1"/>
        <v>50.707960580429244</v>
      </c>
      <c r="O26" s="8">
        <f t="shared" si="1"/>
        <v>80.29024312628222</v>
      </c>
      <c r="P26" s="8">
        <f t="shared" si="2"/>
        <v>26.530904218072077</v>
      </c>
      <c r="Q26" s="8">
        <f t="shared" si="3"/>
        <v>27.590940241591483</v>
      </c>
      <c r="R26" s="8">
        <f t="shared" si="4"/>
        <v>517844.94248674047</v>
      </c>
      <c r="S26" s="8">
        <f t="shared" si="5"/>
        <v>538535.31508472236</v>
      </c>
      <c r="T26" s="49">
        <f t="shared" si="6"/>
        <v>6</v>
      </c>
      <c r="U26" s="49">
        <f t="shared" si="7"/>
        <v>5</v>
      </c>
      <c r="V26" s="8">
        <f t="shared" si="8"/>
        <v>97.406953203401287</v>
      </c>
      <c r="W26" s="13">
        <f t="shared" si="9"/>
        <v>1</v>
      </c>
    </row>
    <row r="27" spans="2:35" ht="19">
      <c r="B27" s="24">
        <v>18</v>
      </c>
      <c r="C27" s="8">
        <v>2.8861049172851061</v>
      </c>
      <c r="D27" s="8">
        <v>3.5524256206770399</v>
      </c>
      <c r="E27" s="44">
        <v>76824.659490731487</v>
      </c>
      <c r="F27" s="8">
        <f t="shared" si="1"/>
        <v>5.5651711477736701</v>
      </c>
      <c r="G27" s="8">
        <f t="shared" si="1"/>
        <v>14.416742741319091</v>
      </c>
      <c r="H27" s="8">
        <f t="shared" si="1"/>
        <v>43.578250960836655</v>
      </c>
      <c r="I27" s="8">
        <f t="shared" si="1"/>
        <v>62.191913979815467</v>
      </c>
      <c r="J27" s="8">
        <f t="shared" si="1"/>
        <v>81.073291613831174</v>
      </c>
      <c r="K27" s="8">
        <f t="shared" si="1"/>
        <v>77.489567120599816</v>
      </c>
      <c r="L27" s="8">
        <f t="shared" si="1"/>
        <v>59.82129578569544</v>
      </c>
      <c r="M27" s="8">
        <f t="shared" si="1"/>
        <v>119.65561894164908</v>
      </c>
      <c r="N27" s="8">
        <f t="shared" si="1"/>
        <v>112.78044942023797</v>
      </c>
      <c r="O27" s="8">
        <f t="shared" si="1"/>
        <v>89.888625454369745</v>
      </c>
      <c r="P27" s="8">
        <f t="shared" si="2"/>
        <v>5.5651711477736701</v>
      </c>
      <c r="Q27" s="8">
        <f t="shared" si="3"/>
        <v>14.416742741319091</v>
      </c>
      <c r="R27" s="8">
        <f t="shared" si="4"/>
        <v>427542.37843535549</v>
      </c>
      <c r="S27" s="8">
        <f t="shared" si="5"/>
        <v>1107561.3520673139</v>
      </c>
      <c r="T27" s="49">
        <f t="shared" si="6"/>
        <v>1</v>
      </c>
      <c r="U27" s="49">
        <f t="shared" si="7"/>
        <v>2</v>
      </c>
      <c r="V27" s="8">
        <f t="shared" si="8"/>
        <v>119.65561894164908</v>
      </c>
      <c r="W27" s="13">
        <f t="shared" si="9"/>
        <v>8</v>
      </c>
    </row>
    <row r="28" spans="2:35" ht="19">
      <c r="B28" s="24">
        <v>19</v>
      </c>
      <c r="C28" s="8">
        <v>44.598038175204955</v>
      </c>
      <c r="D28" s="8">
        <v>52.863419844176242</v>
      </c>
      <c r="E28" s="44">
        <v>75944.538103618193</v>
      </c>
      <c r="F28" s="8">
        <f t="shared" si="1"/>
        <v>96.588098629192729</v>
      </c>
      <c r="G28" s="8">
        <f t="shared" si="1"/>
        <v>76.606184740099962</v>
      </c>
      <c r="H28" s="8">
        <f t="shared" si="1"/>
        <v>47.444676520582391</v>
      </c>
      <c r="I28" s="8">
        <f t="shared" si="1"/>
        <v>66.534596286841008</v>
      </c>
      <c r="J28" s="8">
        <f t="shared" si="1"/>
        <v>9.9496358675878653</v>
      </c>
      <c r="K28" s="8">
        <f t="shared" si="1"/>
        <v>64.013622504806762</v>
      </c>
      <c r="L28" s="8">
        <f t="shared" si="1"/>
        <v>31.201631695723613</v>
      </c>
      <c r="M28" s="8">
        <f t="shared" si="1"/>
        <v>28.632691460230035</v>
      </c>
      <c r="N28" s="8">
        <f t="shared" si="1"/>
        <v>21.757521938818918</v>
      </c>
      <c r="O28" s="8">
        <f t="shared" si="1"/>
        <v>42.807524839547533</v>
      </c>
      <c r="P28" s="8">
        <f t="shared" si="2"/>
        <v>9.9496358675878653</v>
      </c>
      <c r="Q28" s="8">
        <f t="shared" si="3"/>
        <v>21.757521938818918</v>
      </c>
      <c r="R28" s="8">
        <f t="shared" si="4"/>
        <v>755620.50026315288</v>
      </c>
      <c r="S28" s="8">
        <f t="shared" si="5"/>
        <v>1652364.953922942</v>
      </c>
      <c r="T28" s="49">
        <f t="shared" si="6"/>
        <v>5</v>
      </c>
      <c r="U28" s="49">
        <f t="shared" si="7"/>
        <v>9</v>
      </c>
      <c r="V28" s="8">
        <f t="shared" si="8"/>
        <v>96.588098629192729</v>
      </c>
      <c r="W28" s="13">
        <f t="shared" si="9"/>
        <v>1</v>
      </c>
    </row>
    <row r="29" spans="2:35" ht="19">
      <c r="B29" s="24">
        <v>20</v>
      </c>
      <c r="C29" s="8">
        <v>63.452637732061639</v>
      </c>
      <c r="D29" s="8">
        <v>6.3134057309733205</v>
      </c>
      <c r="E29" s="44">
        <v>79591.643260047946</v>
      </c>
      <c r="F29" s="8">
        <f t="shared" si="1"/>
        <v>68.892684072846478</v>
      </c>
      <c r="G29" s="8">
        <f t="shared" si="1"/>
        <v>50.332258376653847</v>
      </c>
      <c r="H29" s="8">
        <f t="shared" si="1"/>
        <v>47.835350421312057</v>
      </c>
      <c r="I29" s="8">
        <f t="shared" si="1"/>
        <v>1.1355989452573532</v>
      </c>
      <c r="J29" s="8">
        <f t="shared" si="1"/>
        <v>55.512835624916399</v>
      </c>
      <c r="K29" s="8">
        <f t="shared" si="1"/>
        <v>14.162054195527004</v>
      </c>
      <c r="L29" s="8">
        <f t="shared" si="1"/>
        <v>94.380779800711935</v>
      </c>
      <c r="M29" s="8">
        <f t="shared" si="1"/>
        <v>56.328106016576271</v>
      </c>
      <c r="N29" s="8">
        <f t="shared" si="1"/>
        <v>78.629855963754167</v>
      </c>
      <c r="O29" s="8">
        <f t="shared" si="1"/>
        <v>108.21213850960714</v>
      </c>
      <c r="P29" s="8">
        <f t="shared" si="2"/>
        <v>1.1355989452573532</v>
      </c>
      <c r="Q29" s="8">
        <f t="shared" si="3"/>
        <v>14.162054195527004</v>
      </c>
      <c r="R29" s="8">
        <f t="shared" si="4"/>
        <v>90384.186137409968</v>
      </c>
      <c r="S29" s="8">
        <f t="shared" si="5"/>
        <v>1127181.1653598505</v>
      </c>
      <c r="T29" s="49">
        <f t="shared" si="6"/>
        <v>4</v>
      </c>
      <c r="U29" s="49">
        <f t="shared" si="7"/>
        <v>6</v>
      </c>
      <c r="V29" s="8">
        <f t="shared" si="8"/>
        <v>108.21213850960714</v>
      </c>
      <c r="W29" s="13">
        <f t="shared" si="9"/>
        <v>10</v>
      </c>
    </row>
    <row r="30" spans="2:35" ht="19">
      <c r="B30" s="24">
        <v>21</v>
      </c>
      <c r="C30" s="8">
        <v>78.502277891114133</v>
      </c>
      <c r="D30" s="8">
        <v>33.687998710067511</v>
      </c>
      <c r="E30" s="44">
        <v>20074.175233360656</v>
      </c>
      <c r="F30" s="8">
        <f t="shared" si="1"/>
        <v>111.31691721099318</v>
      </c>
      <c r="G30" s="8">
        <f t="shared" si="1"/>
        <v>91.335003321900416</v>
      </c>
      <c r="H30" s="8">
        <f t="shared" si="1"/>
        <v>62.173495102382844</v>
      </c>
      <c r="I30" s="8">
        <f t="shared" si="1"/>
        <v>43.559832083404039</v>
      </c>
      <c r="J30" s="8">
        <f t="shared" si="1"/>
        <v>43.187882804874704</v>
      </c>
      <c r="K30" s="8">
        <f t="shared" si="1"/>
        <v>28.262178942619681</v>
      </c>
      <c r="L30" s="8">
        <f t="shared" si="1"/>
        <v>82.055826980670247</v>
      </c>
      <c r="M30" s="8">
        <f t="shared" si="1"/>
        <v>33.718688197865823</v>
      </c>
      <c r="N30" s="8">
        <f t="shared" si="1"/>
        <v>66.304903143712465</v>
      </c>
      <c r="O30" s="8">
        <f t="shared" si="1"/>
        <v>95.887185689565442</v>
      </c>
      <c r="P30" s="8">
        <f t="shared" si="2"/>
        <v>28.262178942619681</v>
      </c>
      <c r="Q30" s="8">
        <f t="shared" si="3"/>
        <v>33.718688197865823</v>
      </c>
      <c r="R30" s="8">
        <f t="shared" si="4"/>
        <v>567339.93257074303</v>
      </c>
      <c r="S30" s="8">
        <f t="shared" si="5"/>
        <v>676874.85552300839</v>
      </c>
      <c r="T30" s="49">
        <f t="shared" si="6"/>
        <v>6</v>
      </c>
      <c r="U30" s="49">
        <f t="shared" si="7"/>
        <v>8</v>
      </c>
      <c r="V30" s="8">
        <f t="shared" si="8"/>
        <v>111.31691721099318</v>
      </c>
      <c r="W30" s="13">
        <f t="shared" si="9"/>
        <v>1</v>
      </c>
    </row>
    <row r="31" spans="2:35" ht="19">
      <c r="B31" s="24">
        <v>22</v>
      </c>
      <c r="C31" s="8">
        <v>75.601954476772889</v>
      </c>
      <c r="D31" s="8">
        <v>59.722492083139365</v>
      </c>
      <c r="E31" s="44">
        <v>54885.252646181929</v>
      </c>
      <c r="F31" s="8">
        <f t="shared" si="1"/>
        <v>134.45108716972379</v>
      </c>
      <c r="G31" s="8">
        <f t="shared" si="1"/>
        <v>114.46917328063103</v>
      </c>
      <c r="H31" s="8">
        <f t="shared" si="1"/>
        <v>85.307665061113454</v>
      </c>
      <c r="I31" s="8">
        <f t="shared" si="1"/>
        <v>66.694002042134656</v>
      </c>
      <c r="J31" s="8">
        <f t="shared" si="1"/>
        <v>47.812624408118921</v>
      </c>
      <c r="K31" s="8">
        <f t="shared" si="1"/>
        <v>51.396348901350294</v>
      </c>
      <c r="L31" s="8">
        <f t="shared" si="1"/>
        <v>69.064620236254669</v>
      </c>
      <c r="M31" s="8">
        <f t="shared" si="1"/>
        <v>9.2302970803010211</v>
      </c>
      <c r="N31" s="8">
        <f t="shared" si="1"/>
        <v>37.370086356299367</v>
      </c>
      <c r="O31" s="8">
        <f t="shared" si="1"/>
        <v>66.952368902152344</v>
      </c>
      <c r="P31" s="8">
        <f t="shared" si="2"/>
        <v>9.2302970803010211</v>
      </c>
      <c r="Q31" s="8">
        <f t="shared" si="3"/>
        <v>37.370086356299367</v>
      </c>
      <c r="R31" s="8">
        <f t="shared" si="4"/>
        <v>506607.18725163693</v>
      </c>
      <c r="S31" s="8">
        <f t="shared" si="5"/>
        <v>2051066.6310751271</v>
      </c>
      <c r="T31" s="49">
        <f t="shared" si="6"/>
        <v>8</v>
      </c>
      <c r="U31" s="49">
        <f t="shared" si="7"/>
        <v>9</v>
      </c>
      <c r="V31" s="8">
        <f t="shared" si="8"/>
        <v>134.45108716972379</v>
      </c>
      <c r="W31" s="13">
        <f t="shared" si="9"/>
        <v>1</v>
      </c>
    </row>
    <row r="32" spans="2:35" ht="19">
      <c r="B32" s="24">
        <v>23</v>
      </c>
      <c r="C32" s="8">
        <v>46.856998981245468</v>
      </c>
      <c r="D32" s="8">
        <v>42.917402677499645</v>
      </c>
      <c r="E32" s="44">
        <v>62918.601827521372</v>
      </c>
      <c r="F32" s="8">
        <f t="shared" si="1"/>
        <v>88.901042268556637</v>
      </c>
      <c r="G32" s="8">
        <f t="shared" si="1"/>
        <v>68.919128379463871</v>
      </c>
      <c r="H32" s="8">
        <f t="shared" si="1"/>
        <v>39.757620159946313</v>
      </c>
      <c r="I32" s="8">
        <f t="shared" si="1"/>
        <v>54.329618314123898</v>
      </c>
      <c r="J32" s="8">
        <f t="shared" si="1"/>
        <v>2.3131999275739048</v>
      </c>
      <c r="K32" s="8">
        <f t="shared" si="1"/>
        <v>51.808644532089659</v>
      </c>
      <c r="L32" s="8">
        <f t="shared" si="1"/>
        <v>41.181144103369448</v>
      </c>
      <c r="M32" s="8">
        <f t="shared" si="1"/>
        <v>36.31974782086612</v>
      </c>
      <c r="N32" s="8">
        <f t="shared" si="1"/>
        <v>29.444578299455003</v>
      </c>
      <c r="O32" s="8">
        <f t="shared" si="1"/>
        <v>55.012502812264643</v>
      </c>
      <c r="P32" s="8">
        <f t="shared" si="2"/>
        <v>2.3131999275739048</v>
      </c>
      <c r="Q32" s="8">
        <f t="shared" si="3"/>
        <v>29.444578299455003</v>
      </c>
      <c r="R32" s="8">
        <f t="shared" si="4"/>
        <v>145543.30519047379</v>
      </c>
      <c r="S32" s="8">
        <f t="shared" si="5"/>
        <v>1852611.6980026856</v>
      </c>
      <c r="T32" s="49">
        <f t="shared" si="6"/>
        <v>5</v>
      </c>
      <c r="U32" s="49">
        <f t="shared" si="7"/>
        <v>9</v>
      </c>
      <c r="V32" s="8">
        <f t="shared" si="8"/>
        <v>88.901042268556637</v>
      </c>
      <c r="W32" s="13">
        <f t="shared" si="9"/>
        <v>1</v>
      </c>
    </row>
    <row r="33" spans="2:23" ht="19">
      <c r="B33" s="24">
        <v>24</v>
      </c>
      <c r="C33" s="8">
        <v>67.509826789761092</v>
      </c>
      <c r="D33" s="8">
        <v>14.079537448892081</v>
      </c>
      <c r="E33" s="44">
        <v>29368.954603322971</v>
      </c>
      <c r="F33" s="8">
        <f t="shared" si="1"/>
        <v>80.716004848464706</v>
      </c>
      <c r="G33" s="8">
        <f t="shared" si="1"/>
        <v>60.73409095937194</v>
      </c>
      <c r="H33" s="8">
        <f t="shared" si="1"/>
        <v>44.126407761092757</v>
      </c>
      <c r="I33" s="8">
        <f t="shared" si="1"/>
        <v>12.958919720875567</v>
      </c>
      <c r="J33" s="8">
        <f t="shared" si="1"/>
        <v>51.803892964697091</v>
      </c>
      <c r="K33" s="8">
        <f t="shared" si="1"/>
        <v>2.3387334199087899</v>
      </c>
      <c r="L33" s="8">
        <f t="shared" si="1"/>
        <v>90.671837140492642</v>
      </c>
      <c r="M33" s="8">
        <f t="shared" si="1"/>
        <v>44.504785240958057</v>
      </c>
      <c r="N33" s="8">
        <f t="shared" si="1"/>
        <v>74.92091330353486</v>
      </c>
      <c r="O33" s="8">
        <f t="shared" si="1"/>
        <v>104.50319584938782</v>
      </c>
      <c r="P33" s="8">
        <f t="shared" si="2"/>
        <v>2.3387334199087899</v>
      </c>
      <c r="Q33" s="8">
        <f t="shared" si="3"/>
        <v>12.958919720875567</v>
      </c>
      <c r="R33" s="8">
        <f t="shared" si="4"/>
        <v>68686.155638575525</v>
      </c>
      <c r="S33" s="8">
        <f t="shared" si="5"/>
        <v>380589.92499050131</v>
      </c>
      <c r="T33" s="49">
        <f t="shared" si="6"/>
        <v>6</v>
      </c>
      <c r="U33" s="49">
        <f t="shared" si="7"/>
        <v>4</v>
      </c>
      <c r="V33" s="8">
        <f t="shared" si="8"/>
        <v>104.50319584938782</v>
      </c>
      <c r="W33" s="13">
        <f t="shared" si="9"/>
        <v>10</v>
      </c>
    </row>
    <row r="34" spans="2:23" ht="19">
      <c r="B34" s="24">
        <v>25</v>
      </c>
      <c r="C34" s="8">
        <v>18.530672523893024</v>
      </c>
      <c r="D34" s="8">
        <v>46.969858110357819</v>
      </c>
      <c r="E34" s="44">
        <v>2520.2289451720317</v>
      </c>
      <c r="F34" s="8">
        <f t="shared" si="1"/>
        <v>64.627171244062367</v>
      </c>
      <c r="G34" s="8">
        <f t="shared" si="1"/>
        <v>44.645257354969601</v>
      </c>
      <c r="H34" s="8">
        <f t="shared" si="1"/>
        <v>37.743067166241048</v>
      </c>
      <c r="I34" s="8">
        <f t="shared" si="1"/>
        <v>86.708400204334509</v>
      </c>
      <c r="J34" s="8">
        <f t="shared" si="1"/>
        <v>30.065581962636713</v>
      </c>
      <c r="K34" s="8">
        <f t="shared" si="1"/>
        <v>84.187426422300263</v>
      </c>
      <c r="L34" s="8">
        <f t="shared" si="1"/>
        <v>8.8023622131588279</v>
      </c>
      <c r="M34" s="8">
        <f t="shared" si="1"/>
        <v>60.593618845360389</v>
      </c>
      <c r="N34" s="8">
        <f t="shared" si="1"/>
        <v>53.718449323949272</v>
      </c>
      <c r="O34" s="8">
        <f t="shared" si="1"/>
        <v>30.826625358081046</v>
      </c>
      <c r="P34" s="8">
        <f t="shared" si="2"/>
        <v>8.8023622131588279</v>
      </c>
      <c r="Q34" s="8">
        <f t="shared" si="3"/>
        <v>30.065581962636713</v>
      </c>
      <c r="R34" s="8">
        <f t="shared" si="4"/>
        <v>22183.968035491424</v>
      </c>
      <c r="S34" s="8">
        <f t="shared" si="5"/>
        <v>75772.149915679183</v>
      </c>
      <c r="T34" s="49">
        <f t="shared" si="6"/>
        <v>7</v>
      </c>
      <c r="U34" s="49">
        <f t="shared" si="7"/>
        <v>5</v>
      </c>
      <c r="V34" s="8">
        <f t="shared" si="8"/>
        <v>86.708400204334509</v>
      </c>
      <c r="W34" s="13">
        <f t="shared" si="9"/>
        <v>4</v>
      </c>
    </row>
    <row r="35" spans="2:23" ht="19">
      <c r="B35" s="24">
        <v>26</v>
      </c>
      <c r="C35" s="8">
        <v>0.98356621830314239</v>
      </c>
      <c r="D35" s="8">
        <v>36.058540877621851</v>
      </c>
      <c r="E35" s="44">
        <v>70194.253796939433</v>
      </c>
      <c r="F35" s="8">
        <f t="shared" si="1"/>
        <v>36.168747705736521</v>
      </c>
      <c r="G35" s="8">
        <f t="shared" si="1"/>
        <v>41.881948283753175</v>
      </c>
      <c r="H35" s="8">
        <f t="shared" si="1"/>
        <v>44.378856239094965</v>
      </c>
      <c r="I35" s="8">
        <f t="shared" si="1"/>
        <v>93.344189277188434</v>
      </c>
      <c r="J35" s="8">
        <f t="shared" si="1"/>
        <v>50.469715055868342</v>
      </c>
      <c r="K35" s="8">
        <f t="shared" si="1"/>
        <v>90.823215495154187</v>
      </c>
      <c r="L35" s="8">
        <f t="shared" si="1"/>
        <v>29.217719227732594</v>
      </c>
      <c r="M35" s="8">
        <f t="shared" si="1"/>
        <v>89.052042383686242</v>
      </c>
      <c r="N35" s="8">
        <f t="shared" si="1"/>
        <v>82.176872862275118</v>
      </c>
      <c r="O35" s="8">
        <f t="shared" si="1"/>
        <v>59.285048896406892</v>
      </c>
      <c r="P35" s="8">
        <f t="shared" si="2"/>
        <v>29.217719227732594</v>
      </c>
      <c r="Q35" s="8">
        <f t="shared" si="3"/>
        <v>36.168747705736521</v>
      </c>
      <c r="R35" s="8">
        <f t="shared" si="4"/>
        <v>2050915.9988391788</v>
      </c>
      <c r="S35" s="8">
        <f t="shared" si="5"/>
        <v>2538838.2559739402</v>
      </c>
      <c r="T35" s="49">
        <f t="shared" si="6"/>
        <v>7</v>
      </c>
      <c r="U35" s="49">
        <f t="shared" si="7"/>
        <v>1</v>
      </c>
      <c r="V35" s="8">
        <f t="shared" si="8"/>
        <v>93.344189277188434</v>
      </c>
      <c r="W35" s="13">
        <f t="shared" si="9"/>
        <v>4</v>
      </c>
    </row>
    <row r="36" spans="2:23" ht="19">
      <c r="B36" s="24">
        <v>27</v>
      </c>
      <c r="C36" s="8">
        <v>24.798469126388252</v>
      </c>
      <c r="D36" s="8">
        <v>51.728948215306914</v>
      </c>
      <c r="E36" s="44">
        <v>47099.815556151261</v>
      </c>
      <c r="F36" s="8">
        <f t="shared" si="1"/>
        <v>75.654057951506701</v>
      </c>
      <c r="G36" s="8">
        <f t="shared" si="1"/>
        <v>55.672144062413928</v>
      </c>
      <c r="H36" s="8">
        <f t="shared" si="1"/>
        <v>36.234360668694919</v>
      </c>
      <c r="I36" s="8">
        <f t="shared" si="1"/>
        <v>85.199693706788395</v>
      </c>
      <c r="J36" s="8">
        <f t="shared" si="1"/>
        <v>28.556875465090581</v>
      </c>
      <c r="K36" s="8">
        <f t="shared" si="1"/>
        <v>82.678719924754134</v>
      </c>
      <c r="L36" s="8">
        <f t="shared" si="1"/>
        <v>10.31106871070496</v>
      </c>
      <c r="M36" s="8">
        <f t="shared" si="1"/>
        <v>49.566732137916063</v>
      </c>
      <c r="N36" s="8">
        <f t="shared" si="1"/>
        <v>42.691562616504953</v>
      </c>
      <c r="O36" s="8">
        <f t="shared" si="1"/>
        <v>24.142427419600157</v>
      </c>
      <c r="P36" s="8">
        <f t="shared" si="2"/>
        <v>10.31106871070496</v>
      </c>
      <c r="Q36" s="8">
        <f t="shared" si="3"/>
        <v>24.142427419600157</v>
      </c>
      <c r="R36" s="8">
        <f t="shared" si="4"/>
        <v>485649.43446100602</v>
      </c>
      <c r="S36" s="8">
        <f t="shared" si="5"/>
        <v>1137103.8785409362</v>
      </c>
      <c r="T36" s="49">
        <f t="shared" si="6"/>
        <v>7</v>
      </c>
      <c r="U36" s="49">
        <f t="shared" si="7"/>
        <v>10</v>
      </c>
      <c r="V36" s="8">
        <f t="shared" si="8"/>
        <v>85.199693706788395</v>
      </c>
      <c r="W36" s="13">
        <f t="shared" si="9"/>
        <v>4</v>
      </c>
    </row>
    <row r="37" spans="2:23" ht="19">
      <c r="B37" s="24">
        <v>28</v>
      </c>
      <c r="C37" s="8">
        <v>60.242931103592625</v>
      </c>
      <c r="D37" s="8">
        <v>7.2286390581248039</v>
      </c>
      <c r="E37" s="44">
        <v>68729.759291045295</v>
      </c>
      <c r="F37" s="8">
        <f t="shared" si="1"/>
        <v>66.598210771528954</v>
      </c>
      <c r="G37" s="8">
        <f t="shared" si="1"/>
        <v>46.616296882436195</v>
      </c>
      <c r="H37" s="8">
        <f t="shared" si="1"/>
        <v>43.710410465691567</v>
      </c>
      <c r="I37" s="8">
        <f t="shared" si="1"/>
        <v>5.2549225724018989</v>
      </c>
      <c r="J37" s="8">
        <f t="shared" si="1"/>
        <v>51.387895669295901</v>
      </c>
      <c r="K37" s="8">
        <f t="shared" si="1"/>
        <v>16.456527496844537</v>
      </c>
      <c r="L37" s="8">
        <f t="shared" si="1"/>
        <v>90.255839845091444</v>
      </c>
      <c r="M37" s="8">
        <f t="shared" si="1"/>
        <v>58.622579317893802</v>
      </c>
      <c r="N37" s="8">
        <f t="shared" si="1"/>
        <v>74.504916008133662</v>
      </c>
      <c r="O37" s="8">
        <f t="shared" si="1"/>
        <v>104.08719855398664</v>
      </c>
      <c r="P37" s="8">
        <f t="shared" si="2"/>
        <v>5.2549225724018989</v>
      </c>
      <c r="Q37" s="8">
        <f t="shared" si="3"/>
        <v>16.456527496844537</v>
      </c>
      <c r="R37" s="8">
        <f t="shared" si="4"/>
        <v>361169.56349426304</v>
      </c>
      <c r="S37" s="8">
        <f t="shared" si="5"/>
        <v>1131053.1736245931</v>
      </c>
      <c r="T37" s="49">
        <f t="shared" si="6"/>
        <v>4</v>
      </c>
      <c r="U37" s="49">
        <f t="shared" si="7"/>
        <v>6</v>
      </c>
      <c r="V37" s="8">
        <f t="shared" si="8"/>
        <v>104.08719855398664</v>
      </c>
      <c r="W37" s="13">
        <f t="shared" si="9"/>
        <v>10</v>
      </c>
    </row>
    <row r="38" spans="2:23" ht="19">
      <c r="B38" s="24">
        <v>29</v>
      </c>
      <c r="C38" s="8">
        <v>60.126432151593775</v>
      </c>
      <c r="D38" s="8">
        <v>50.025408317220027</v>
      </c>
      <c r="E38" s="44">
        <v>23329.875225545362</v>
      </c>
      <c r="F38" s="8">
        <f t="shared" si="1"/>
        <v>109.27848107862533</v>
      </c>
      <c r="G38" s="8">
        <f t="shared" si="1"/>
        <v>89.296567189532567</v>
      </c>
      <c r="H38" s="8">
        <f t="shared" si="1"/>
        <v>60.135058970014995</v>
      </c>
      <c r="I38" s="8">
        <f t="shared" si="1"/>
        <v>48.168190783495973</v>
      </c>
      <c r="J38" s="8">
        <f t="shared" si="1"/>
        <v>22.64001831702047</v>
      </c>
      <c r="K38" s="8">
        <f t="shared" si="1"/>
        <v>45.647217001461726</v>
      </c>
      <c r="L38" s="8">
        <f t="shared" si="1"/>
        <v>47.342571633997373</v>
      </c>
      <c r="M38" s="8">
        <f t="shared" si="1"/>
        <v>15.94230901079743</v>
      </c>
      <c r="N38" s="8">
        <f t="shared" si="1"/>
        <v>31.591647797039592</v>
      </c>
      <c r="O38" s="8">
        <f t="shared" si="1"/>
        <v>61.173930342892568</v>
      </c>
      <c r="P38" s="8">
        <f t="shared" si="2"/>
        <v>15.94230901079743</v>
      </c>
      <c r="Q38" s="8">
        <f t="shared" si="3"/>
        <v>22.64001831702047</v>
      </c>
      <c r="R38" s="8">
        <f t="shared" si="4"/>
        <v>371932.08002899156</v>
      </c>
      <c r="S38" s="8">
        <f t="shared" si="5"/>
        <v>528188.80244014901</v>
      </c>
      <c r="T38" s="49">
        <f t="shared" si="6"/>
        <v>8</v>
      </c>
      <c r="U38" s="49">
        <f t="shared" si="7"/>
        <v>5</v>
      </c>
      <c r="V38" s="8">
        <f t="shared" si="8"/>
        <v>109.27848107862533</v>
      </c>
      <c r="W38" s="13">
        <f t="shared" si="9"/>
        <v>1</v>
      </c>
    </row>
    <row r="39" spans="2:23" ht="19">
      <c r="B39" s="24">
        <v>30</v>
      </c>
      <c r="C39" s="8">
        <v>67.532035949526261</v>
      </c>
      <c r="D39" s="8">
        <v>13.298339901959872</v>
      </c>
      <c r="E39" s="44">
        <v>52424.796254265071</v>
      </c>
      <c r="F39" s="8">
        <f t="shared" si="1"/>
        <v>79.957016461297655</v>
      </c>
      <c r="G39" s="8">
        <f t="shared" si="1"/>
        <v>59.975102572204904</v>
      </c>
      <c r="H39" s="8">
        <f t="shared" si="1"/>
        <v>44.929814467790138</v>
      </c>
      <c r="I39" s="8">
        <f t="shared" si="1"/>
        <v>12.199931333708527</v>
      </c>
      <c r="J39" s="8">
        <f t="shared" si="1"/>
        <v>52.607299671394472</v>
      </c>
      <c r="K39" s="8">
        <f t="shared" si="1"/>
        <v>3.0977218070758301</v>
      </c>
      <c r="L39" s="8">
        <f t="shared" si="1"/>
        <v>91.475243847190015</v>
      </c>
      <c r="M39" s="8">
        <f t="shared" si="1"/>
        <v>45.263773628125101</v>
      </c>
      <c r="N39" s="8">
        <f t="shared" si="1"/>
        <v>75.724320010232233</v>
      </c>
      <c r="O39" s="8">
        <f t="shared" si="1"/>
        <v>105.30660255608521</v>
      </c>
      <c r="P39" s="8">
        <f t="shared" si="2"/>
        <v>3.0977218070758301</v>
      </c>
      <c r="Q39" s="8">
        <f t="shared" si="3"/>
        <v>12.199931333708527</v>
      </c>
      <c r="R39" s="8">
        <f t="shared" si="4"/>
        <v>162397.43458834421</v>
      </c>
      <c r="S39" s="8">
        <f t="shared" si="5"/>
        <v>639578.91448569391</v>
      </c>
      <c r="T39" s="49">
        <f t="shared" si="6"/>
        <v>6</v>
      </c>
      <c r="U39" s="49">
        <f t="shared" si="7"/>
        <v>4</v>
      </c>
      <c r="V39" s="8">
        <f t="shared" si="8"/>
        <v>105.30660255608521</v>
      </c>
      <c r="W39" s="13">
        <f t="shared" si="9"/>
        <v>10</v>
      </c>
    </row>
    <row r="40" spans="2:23" ht="19">
      <c r="B40" s="24">
        <v>31</v>
      </c>
      <c r="C40" s="8">
        <v>62.867333823983671</v>
      </c>
      <c r="D40" s="8">
        <v>17.551088435567451</v>
      </c>
      <c r="E40" s="44">
        <v>13469.993461689677</v>
      </c>
      <c r="F40" s="8">
        <f t="shared" si="1"/>
        <v>79.545062869362638</v>
      </c>
      <c r="G40" s="8">
        <f t="shared" si="1"/>
        <v>59.563148980269887</v>
      </c>
      <c r="H40" s="8">
        <f t="shared" si="1"/>
        <v>36.012363808639968</v>
      </c>
      <c r="I40" s="8">
        <f t="shared" si="1"/>
        <v>12.952969229453499</v>
      </c>
      <c r="J40" s="8">
        <f t="shared" si="1"/>
        <v>43.689849012244302</v>
      </c>
      <c r="K40" s="8">
        <f t="shared" si="1"/>
        <v>10.431995447419258</v>
      </c>
      <c r="L40" s="8">
        <f t="shared" si="1"/>
        <v>82.557793188039852</v>
      </c>
      <c r="M40" s="8">
        <f t="shared" si="1"/>
        <v>45.675727220060111</v>
      </c>
      <c r="N40" s="8">
        <f t="shared" si="1"/>
        <v>66.806869351082071</v>
      </c>
      <c r="O40" s="8">
        <f t="shared" si="1"/>
        <v>96.389151896935033</v>
      </c>
      <c r="P40" s="8">
        <f t="shared" si="2"/>
        <v>10.431995447419258</v>
      </c>
      <c r="Q40" s="8">
        <f t="shared" si="3"/>
        <v>12.952969229453499</v>
      </c>
      <c r="R40" s="8">
        <f t="shared" si="4"/>
        <v>140518.91046911388</v>
      </c>
      <c r="S40" s="8">
        <f t="shared" si="5"/>
        <v>174476.41083020621</v>
      </c>
      <c r="T40" s="49">
        <f t="shared" si="6"/>
        <v>6</v>
      </c>
      <c r="U40" s="49">
        <f t="shared" si="7"/>
        <v>4</v>
      </c>
      <c r="V40" s="8">
        <f t="shared" si="8"/>
        <v>96.389151896935033</v>
      </c>
      <c r="W40" s="13">
        <f t="shared" si="9"/>
        <v>10</v>
      </c>
    </row>
    <row r="41" spans="2:23" ht="19">
      <c r="B41" s="24">
        <v>32</v>
      </c>
      <c r="C41" s="8">
        <v>21.815932736640661</v>
      </c>
      <c r="D41" s="8">
        <v>42.390725699926875</v>
      </c>
      <c r="E41" s="44">
        <v>33082.223349086147</v>
      </c>
      <c r="F41" s="8">
        <f t="shared" si="1"/>
        <v>63.333299046379068</v>
      </c>
      <c r="G41" s="8">
        <f t="shared" si="1"/>
        <v>43.351385157286302</v>
      </c>
      <c r="H41" s="8">
        <f t="shared" si="1"/>
        <v>29.87867454306247</v>
      </c>
      <c r="I41" s="8">
        <f t="shared" si="1"/>
        <v>78.844007581155935</v>
      </c>
      <c r="J41" s="8">
        <f t="shared" si="1"/>
        <v>23.305163715225795</v>
      </c>
      <c r="K41" s="8">
        <f t="shared" si="1"/>
        <v>76.323033799121689</v>
      </c>
      <c r="L41" s="8">
        <f t="shared" si="1"/>
        <v>16.666754836337411</v>
      </c>
      <c r="M41" s="8">
        <f t="shared" si="1"/>
        <v>61.887491043043696</v>
      </c>
      <c r="N41" s="8">
        <f t="shared" si="1"/>
        <v>55.012321521632579</v>
      </c>
      <c r="O41" s="8">
        <f t="shared" si="1"/>
        <v>32.120497555764352</v>
      </c>
      <c r="P41" s="8">
        <f t="shared" si="2"/>
        <v>16.666754836337411</v>
      </c>
      <c r="Q41" s="8">
        <f t="shared" si="3"/>
        <v>23.305163715225795</v>
      </c>
      <c r="R41" s="8">
        <f t="shared" si="4"/>
        <v>551373.306000176</v>
      </c>
      <c r="S41" s="8">
        <f t="shared" si="5"/>
        <v>770986.6312141181</v>
      </c>
      <c r="T41" s="49">
        <f t="shared" si="6"/>
        <v>7</v>
      </c>
      <c r="U41" s="49">
        <f t="shared" si="7"/>
        <v>5</v>
      </c>
      <c r="V41" s="8">
        <f t="shared" si="8"/>
        <v>78.844007581155935</v>
      </c>
      <c r="W41" s="13">
        <f t="shared" si="9"/>
        <v>4</v>
      </c>
    </row>
    <row r="42" spans="2:23" ht="19">
      <c r="B42" s="24">
        <v>33</v>
      </c>
      <c r="C42" s="8">
        <v>24.143393953205194</v>
      </c>
      <c r="D42" s="8">
        <v>15.422365692774758</v>
      </c>
      <c r="E42" s="44">
        <v>57160.701301360015</v>
      </c>
      <c r="F42" s="8">
        <f t="shared" si="1"/>
        <v>38.692400255791476</v>
      </c>
      <c r="G42" s="8">
        <f t="shared" si="1"/>
        <v>18.710486366698717</v>
      </c>
      <c r="H42" s="8">
        <f t="shared" si="1"/>
        <v>10.451021852818851</v>
      </c>
      <c r="I42" s="8">
        <f t="shared" si="1"/>
        <v>49.548186357439278</v>
      </c>
      <c r="J42" s="8">
        <f t="shared" si="1"/>
        <v>47.94606250581338</v>
      </c>
      <c r="K42" s="8">
        <f t="shared" si="1"/>
        <v>47.027212575405045</v>
      </c>
      <c r="L42" s="8">
        <f t="shared" si="1"/>
        <v>45.962576060054054</v>
      </c>
      <c r="M42" s="8">
        <f t="shared" si="1"/>
        <v>86.52838983363128</v>
      </c>
      <c r="N42" s="8">
        <f t="shared" si="1"/>
        <v>79.653220312220157</v>
      </c>
      <c r="O42" s="8">
        <f t="shared" si="1"/>
        <v>59.793934768949256</v>
      </c>
      <c r="P42" s="8">
        <f t="shared" si="2"/>
        <v>10.451021852818851</v>
      </c>
      <c r="Q42" s="8">
        <f t="shared" si="3"/>
        <v>18.710486366698717</v>
      </c>
      <c r="R42" s="8">
        <f t="shared" si="4"/>
        <v>597387.73842296447</v>
      </c>
      <c r="S42" s="8">
        <f t="shared" si="5"/>
        <v>1069504.5224100342</v>
      </c>
      <c r="T42" s="49">
        <f t="shared" si="6"/>
        <v>3</v>
      </c>
      <c r="U42" s="49">
        <f t="shared" si="7"/>
        <v>2</v>
      </c>
      <c r="V42" s="8">
        <f t="shared" si="8"/>
        <v>86.52838983363128</v>
      </c>
      <c r="W42" s="13">
        <f t="shared" si="9"/>
        <v>8</v>
      </c>
    </row>
    <row r="43" spans="2:23" ht="19">
      <c r="B43" s="24">
        <v>34</v>
      </c>
      <c r="C43" s="8">
        <v>79.106740554276826</v>
      </c>
      <c r="D43" s="8">
        <v>13.193594933791166</v>
      </c>
      <c r="E43" s="44">
        <v>68553.407086570456</v>
      </c>
      <c r="F43" s="8">
        <f t="shared" ref="F43:O59" si="10">ABS($C43-F$2)^$B$5+ABS($D43-F$3)^$B$5</f>
        <v>91.426976097879518</v>
      </c>
      <c r="G43" s="8">
        <f t="shared" si="10"/>
        <v>71.445062208786766</v>
      </c>
      <c r="H43" s="8">
        <f t="shared" si="10"/>
        <v>56.609264040709405</v>
      </c>
      <c r="I43" s="8">
        <f t="shared" si="10"/>
        <v>23.669890970290385</v>
      </c>
      <c r="J43" s="8">
        <f t="shared" si="10"/>
        <v>64.286749244313739</v>
      </c>
      <c r="K43" s="8">
        <f t="shared" si="10"/>
        <v>10.164904784650181</v>
      </c>
      <c r="L43" s="8">
        <f t="shared" si="10"/>
        <v>103.15469342010928</v>
      </c>
      <c r="M43" s="8">
        <f t="shared" si="10"/>
        <v>54.817554637304859</v>
      </c>
      <c r="N43" s="8">
        <f t="shared" si="10"/>
        <v>87.403769583151501</v>
      </c>
      <c r="O43" s="8">
        <f t="shared" si="10"/>
        <v>116.98605212900448</v>
      </c>
      <c r="P43" s="8">
        <f t="shared" si="2"/>
        <v>10.164904784650181</v>
      </c>
      <c r="Q43" s="8">
        <f t="shared" si="3"/>
        <v>23.669890970290385</v>
      </c>
      <c r="R43" s="8">
        <f t="shared" si="4"/>
        <v>696838.85569835163</v>
      </c>
      <c r="S43" s="8">
        <f t="shared" si="5"/>
        <v>1622651.6713810549</v>
      </c>
      <c r="T43" s="49">
        <f t="shared" si="6"/>
        <v>6</v>
      </c>
      <c r="U43" s="49">
        <f t="shared" si="7"/>
        <v>4</v>
      </c>
      <c r="V43" s="8">
        <f t="shared" si="8"/>
        <v>116.98605212900448</v>
      </c>
      <c r="W43" s="13">
        <f t="shared" si="9"/>
        <v>10</v>
      </c>
    </row>
    <row r="44" spans="2:23" ht="19">
      <c r="B44" s="24">
        <v>35</v>
      </c>
      <c r="C44" s="8">
        <v>34.956084412589036</v>
      </c>
      <c r="D44" s="8">
        <v>77.868113174980834</v>
      </c>
      <c r="E44" s="44">
        <v>85500.540888332718</v>
      </c>
      <c r="F44" s="8">
        <f t="shared" si="10"/>
        <v>111.95083819738139</v>
      </c>
      <c r="G44" s="8">
        <f t="shared" si="10"/>
        <v>91.968924308288635</v>
      </c>
      <c r="H44" s="8">
        <f t="shared" si="10"/>
        <v>62.807416088771063</v>
      </c>
      <c r="I44" s="8">
        <f t="shared" si="10"/>
        <v>101.18124338026152</v>
      </c>
      <c r="J44" s="8">
        <f t="shared" si="10"/>
        <v>44.538425138563717</v>
      </c>
      <c r="K44" s="8">
        <f t="shared" si="10"/>
        <v>98.660269598227273</v>
      </c>
      <c r="L44" s="8">
        <f t="shared" si="10"/>
        <v>46.564371263912285</v>
      </c>
      <c r="M44" s="8">
        <f t="shared" si="10"/>
        <v>54.007619745572597</v>
      </c>
      <c r="N44" s="8">
        <f t="shared" si="10"/>
        <v>21.421404799725956</v>
      </c>
      <c r="O44" s="8">
        <f t="shared" si="10"/>
        <v>16.497041595237981</v>
      </c>
      <c r="P44" s="8">
        <f t="shared" si="2"/>
        <v>16.497041595237981</v>
      </c>
      <c r="Q44" s="8">
        <f t="shared" si="3"/>
        <v>21.421404799725956</v>
      </c>
      <c r="R44" s="8">
        <f t="shared" si="4"/>
        <v>1410505.9794501706</v>
      </c>
      <c r="S44" s="8">
        <f t="shared" si="5"/>
        <v>1831541.6969644958</v>
      </c>
      <c r="T44" s="49">
        <f t="shared" si="6"/>
        <v>10</v>
      </c>
      <c r="U44" s="49">
        <f t="shared" si="7"/>
        <v>9</v>
      </c>
      <c r="V44" s="8">
        <f t="shared" si="8"/>
        <v>111.95083819738139</v>
      </c>
      <c r="W44" s="13">
        <f t="shared" si="9"/>
        <v>1</v>
      </c>
    </row>
    <row r="45" spans="2:23" ht="19">
      <c r="B45" s="24">
        <v>36</v>
      </c>
      <c r="C45" s="8">
        <v>13.603143755698284</v>
      </c>
      <c r="D45" s="8">
        <v>12.816335266757308</v>
      </c>
      <c r="E45" s="44">
        <v>36331.31679658225</v>
      </c>
      <c r="F45" s="8">
        <f t="shared" si="10"/>
        <v>25.546119632267114</v>
      </c>
      <c r="G45" s="8">
        <f t="shared" si="10"/>
        <v>6.0201651354934933</v>
      </c>
      <c r="H45" s="8">
        <f t="shared" si="10"/>
        <v>23.597302476343209</v>
      </c>
      <c r="I45" s="8">
        <f t="shared" si="10"/>
        <v>57.482406128928744</v>
      </c>
      <c r="J45" s="8">
        <f t="shared" si="10"/>
        <v>61.092343129337742</v>
      </c>
      <c r="K45" s="8">
        <f t="shared" si="10"/>
        <v>57.50861863610637</v>
      </c>
      <c r="L45" s="8">
        <f t="shared" si="10"/>
        <v>39.840347301201994</v>
      </c>
      <c r="M45" s="8">
        <f t="shared" si="10"/>
        <v>99.674670457155642</v>
      </c>
      <c r="N45" s="8">
        <f t="shared" si="10"/>
        <v>92.799500935744533</v>
      </c>
      <c r="O45" s="8">
        <f t="shared" si="10"/>
        <v>69.907676969876292</v>
      </c>
      <c r="P45" s="8">
        <f t="shared" si="2"/>
        <v>6.0201651354934933</v>
      </c>
      <c r="Q45" s="8">
        <f t="shared" si="3"/>
        <v>23.597302476343209</v>
      </c>
      <c r="R45" s="8">
        <f t="shared" si="4"/>
        <v>218720.52670535361</v>
      </c>
      <c r="S45" s="8">
        <f t="shared" si="5"/>
        <v>857321.07181280002</v>
      </c>
      <c r="T45" s="49">
        <f t="shared" si="6"/>
        <v>2</v>
      </c>
      <c r="U45" s="49">
        <f t="shared" si="7"/>
        <v>3</v>
      </c>
      <c r="V45" s="8">
        <f t="shared" si="8"/>
        <v>99.674670457155642</v>
      </c>
      <c r="W45" s="13">
        <f t="shared" si="9"/>
        <v>8</v>
      </c>
    </row>
    <row r="46" spans="2:23" ht="19">
      <c r="B46" s="24">
        <v>37</v>
      </c>
      <c r="C46" s="8">
        <v>10.029170719697662</v>
      </c>
      <c r="D46" s="8">
        <v>54.422437843198196</v>
      </c>
      <c r="E46" s="44">
        <v>61014.654503249643</v>
      </c>
      <c r="F46" s="8">
        <f t="shared" si="10"/>
        <v>63.578249172707388</v>
      </c>
      <c r="G46" s="8">
        <f t="shared" si="10"/>
        <v>51.200240747934998</v>
      </c>
      <c r="H46" s="8">
        <f t="shared" si="10"/>
        <v>53.697148703276788</v>
      </c>
      <c r="I46" s="8">
        <f t="shared" si="10"/>
        <v>102.66248174137026</v>
      </c>
      <c r="J46" s="8">
        <f t="shared" si="10"/>
        <v>46.019663499672454</v>
      </c>
      <c r="K46" s="8">
        <f t="shared" si="10"/>
        <v>100.14150795933601</v>
      </c>
      <c r="L46" s="8">
        <f t="shared" si="10"/>
        <v>7.151719323876911</v>
      </c>
      <c r="M46" s="8">
        <f t="shared" si="10"/>
        <v>61.642540916715376</v>
      </c>
      <c r="N46" s="8">
        <f t="shared" si="10"/>
        <v>54.767371395304259</v>
      </c>
      <c r="O46" s="8">
        <f t="shared" si="10"/>
        <v>31.875547429436033</v>
      </c>
      <c r="P46" s="8">
        <f t="shared" si="2"/>
        <v>7.151719323876911</v>
      </c>
      <c r="Q46" s="8">
        <f t="shared" si="3"/>
        <v>31.875547429436033</v>
      </c>
      <c r="R46" s="8">
        <f t="shared" si="4"/>
        <v>436359.68365056388</v>
      </c>
      <c r="S46" s="8">
        <f t="shared" si="5"/>
        <v>1944875.5135089869</v>
      </c>
      <c r="T46" s="49">
        <f t="shared" si="6"/>
        <v>7</v>
      </c>
      <c r="U46" s="49">
        <f t="shared" si="7"/>
        <v>10</v>
      </c>
      <c r="V46" s="8">
        <f t="shared" si="8"/>
        <v>102.66248174137026</v>
      </c>
      <c r="W46" s="13">
        <f t="shared" si="9"/>
        <v>4</v>
      </c>
    </row>
    <row r="47" spans="2:23" ht="19">
      <c r="B47" s="24">
        <v>38</v>
      </c>
      <c r="C47" s="8">
        <v>15.902171541732768</v>
      </c>
      <c r="D47" s="8">
        <v>21.492658785058385</v>
      </c>
      <c r="E47" s="44">
        <v>53376.789922679978</v>
      </c>
      <c r="F47" s="8">
        <f t="shared" si="10"/>
        <v>36.521470936602675</v>
      </c>
      <c r="G47" s="8">
        <f t="shared" si="10"/>
        <v>16.539557047509916</v>
      </c>
      <c r="H47" s="8">
        <f t="shared" si="10"/>
        <v>14.894368823101873</v>
      </c>
      <c r="I47" s="8">
        <f t="shared" si="10"/>
        <v>63.859701861195333</v>
      </c>
      <c r="J47" s="8">
        <f t="shared" si="10"/>
        <v>50.116991825002174</v>
      </c>
      <c r="K47" s="8">
        <f t="shared" si="10"/>
        <v>61.338728079161093</v>
      </c>
      <c r="L47" s="8">
        <f t="shared" si="10"/>
        <v>31.651060556298006</v>
      </c>
      <c r="M47" s="8">
        <f t="shared" si="10"/>
        <v>88.699319152820081</v>
      </c>
      <c r="N47" s="8">
        <f t="shared" si="10"/>
        <v>81.824149631408972</v>
      </c>
      <c r="O47" s="8">
        <f t="shared" si="10"/>
        <v>58.932325665540738</v>
      </c>
      <c r="P47" s="8">
        <f t="shared" si="2"/>
        <v>14.894368823101873</v>
      </c>
      <c r="Q47" s="8">
        <f t="shared" si="3"/>
        <v>16.539557047509916</v>
      </c>
      <c r="R47" s="8">
        <f t="shared" si="4"/>
        <v>795013.59570162289</v>
      </c>
      <c r="S47" s="8">
        <f t="shared" si="5"/>
        <v>882828.46193911787</v>
      </c>
      <c r="T47" s="49">
        <f t="shared" si="6"/>
        <v>3</v>
      </c>
      <c r="U47" s="49">
        <f t="shared" si="7"/>
        <v>2</v>
      </c>
      <c r="V47" s="8">
        <f t="shared" si="8"/>
        <v>88.699319152820081</v>
      </c>
      <c r="W47" s="13">
        <f t="shared" si="9"/>
        <v>8</v>
      </c>
    </row>
    <row r="48" spans="2:23" ht="19">
      <c r="B48" s="24">
        <v>39</v>
      </c>
      <c r="C48" s="8">
        <v>50.36413532305162</v>
      </c>
      <c r="D48" s="8">
        <v>50.146673727038696</v>
      </c>
      <c r="E48" s="44">
        <v>62592.506184667509</v>
      </c>
      <c r="F48" s="8">
        <f t="shared" si="10"/>
        <v>99.637449659901847</v>
      </c>
      <c r="G48" s="8">
        <f t="shared" si="10"/>
        <v>79.655535770809081</v>
      </c>
      <c r="H48" s="8">
        <f t="shared" si="10"/>
        <v>50.494027551291509</v>
      </c>
      <c r="I48" s="8">
        <f t="shared" si="10"/>
        <v>58.051753021856797</v>
      </c>
      <c r="J48" s="8">
        <f t="shared" si="10"/>
        <v>12.998986898296984</v>
      </c>
      <c r="K48" s="8">
        <f t="shared" si="10"/>
        <v>55.530779239822557</v>
      </c>
      <c r="L48" s="8">
        <f t="shared" si="10"/>
        <v>37.459009395636549</v>
      </c>
      <c r="M48" s="8">
        <f t="shared" si="10"/>
        <v>25.583340429520916</v>
      </c>
      <c r="N48" s="8">
        <f t="shared" si="10"/>
        <v>21.708085558678768</v>
      </c>
      <c r="O48" s="8">
        <f t="shared" si="10"/>
        <v>51.290368104531744</v>
      </c>
      <c r="P48" s="8">
        <f t="shared" si="2"/>
        <v>12.998986898296984</v>
      </c>
      <c r="Q48" s="8">
        <f t="shared" si="3"/>
        <v>21.708085558678768</v>
      </c>
      <c r="R48" s="8">
        <f t="shared" si="4"/>
        <v>813639.16782606591</v>
      </c>
      <c r="S48" s="8">
        <f t="shared" si="5"/>
        <v>1358763.4795888923</v>
      </c>
      <c r="T48" s="49">
        <f t="shared" si="6"/>
        <v>5</v>
      </c>
      <c r="U48" s="49">
        <f t="shared" si="7"/>
        <v>9</v>
      </c>
      <c r="V48" s="8">
        <f t="shared" si="8"/>
        <v>99.637449659901847</v>
      </c>
      <c r="W48" s="13">
        <f t="shared" si="9"/>
        <v>1</v>
      </c>
    </row>
    <row r="49" spans="2:23" ht="19">
      <c r="B49" s="24">
        <v>40</v>
      </c>
      <c r="C49" s="8">
        <v>66.402082303835172</v>
      </c>
      <c r="D49" s="8">
        <v>71.044875308195301</v>
      </c>
      <c r="E49" s="44">
        <v>57623.46580574441</v>
      </c>
      <c r="F49" s="8">
        <f t="shared" si="10"/>
        <v>136.57359822184202</v>
      </c>
      <c r="G49" s="8">
        <f t="shared" si="10"/>
        <v>116.59168433274924</v>
      </c>
      <c r="H49" s="8">
        <f t="shared" si="10"/>
        <v>87.430176113231681</v>
      </c>
      <c r="I49" s="8">
        <f t="shared" si="10"/>
        <v>68.816513094252855</v>
      </c>
      <c r="J49" s="8">
        <f t="shared" si="10"/>
        <v>49.935135460237142</v>
      </c>
      <c r="K49" s="8">
        <f t="shared" si="10"/>
        <v>60.391033840195604</v>
      </c>
      <c r="L49" s="8">
        <f t="shared" si="10"/>
        <v>71.187131288372882</v>
      </c>
      <c r="M49" s="8">
        <f t="shared" si="10"/>
        <v>15.738383987540928</v>
      </c>
      <c r="N49" s="8">
        <f t="shared" si="10"/>
        <v>18.227977653830358</v>
      </c>
      <c r="O49" s="8">
        <f t="shared" si="10"/>
        <v>46.43011350415869</v>
      </c>
      <c r="P49" s="8">
        <f t="shared" si="2"/>
        <v>15.738383987540928</v>
      </c>
      <c r="Q49" s="8">
        <f t="shared" si="3"/>
        <v>18.227977653830358</v>
      </c>
      <c r="R49" s="8">
        <f t="shared" si="4"/>
        <v>906900.23154374002</v>
      </c>
      <c r="S49" s="8">
        <f t="shared" si="5"/>
        <v>1050359.2470433668</v>
      </c>
      <c r="T49" s="49">
        <f t="shared" si="6"/>
        <v>8</v>
      </c>
      <c r="U49" s="49">
        <f t="shared" si="7"/>
        <v>9</v>
      </c>
      <c r="V49" s="8">
        <f t="shared" si="8"/>
        <v>136.57359822184202</v>
      </c>
      <c r="W49" s="13">
        <f t="shared" si="9"/>
        <v>1</v>
      </c>
    </row>
    <row r="50" spans="2:23" ht="19">
      <c r="B50" s="24">
        <v>41</v>
      </c>
      <c r="C50" s="8">
        <v>23.847084625097061</v>
      </c>
      <c r="D50" s="8">
        <v>15.014403699560717</v>
      </c>
      <c r="E50" s="44">
        <v>17268.359138162792</v>
      </c>
      <c r="F50" s="8">
        <f t="shared" si="10"/>
        <v>37.988128934469302</v>
      </c>
      <c r="G50" s="8">
        <f t="shared" si="10"/>
        <v>18.006215045376543</v>
      </c>
      <c r="H50" s="8">
        <f t="shared" si="10"/>
        <v>11.155293174141026</v>
      </c>
      <c r="I50" s="8">
        <f t="shared" si="10"/>
        <v>49.436533692333377</v>
      </c>
      <c r="J50" s="8">
        <f t="shared" si="10"/>
        <v>48.650333827135555</v>
      </c>
      <c r="K50" s="8">
        <f t="shared" si="10"/>
        <v>46.915559910299137</v>
      </c>
      <c r="L50" s="8">
        <f t="shared" si="10"/>
        <v>46.074228725159969</v>
      </c>
      <c r="M50" s="8">
        <f t="shared" si="10"/>
        <v>87.232661154953462</v>
      </c>
      <c r="N50" s="8">
        <f t="shared" si="10"/>
        <v>80.357491633542338</v>
      </c>
      <c r="O50" s="8">
        <f t="shared" si="10"/>
        <v>59.905587434055164</v>
      </c>
      <c r="P50" s="8">
        <f t="shared" si="2"/>
        <v>11.155293174141026</v>
      </c>
      <c r="Q50" s="8">
        <f t="shared" si="3"/>
        <v>18.006215045376543</v>
      </c>
      <c r="R50" s="8">
        <f t="shared" si="4"/>
        <v>192633.6088225632</v>
      </c>
      <c r="S50" s="8">
        <f t="shared" si="5"/>
        <v>310937.78812255239</v>
      </c>
      <c r="T50" s="49">
        <f t="shared" si="6"/>
        <v>3</v>
      </c>
      <c r="U50" s="49">
        <f t="shared" si="7"/>
        <v>2</v>
      </c>
      <c r="V50" s="8">
        <f t="shared" si="8"/>
        <v>87.232661154953462</v>
      </c>
      <c r="W50" s="13">
        <f t="shared" si="9"/>
        <v>8</v>
      </c>
    </row>
    <row r="51" spans="2:23" ht="19">
      <c r="B51" s="24">
        <v>42</v>
      </c>
      <c r="C51" s="8">
        <v>9.0391422935315457</v>
      </c>
      <c r="D51" s="8">
        <v>7.0081514156940372</v>
      </c>
      <c r="E51" s="44">
        <v>71324.628922783537</v>
      </c>
      <c r="F51" s="8">
        <f t="shared" si="10"/>
        <v>15.173934319037105</v>
      </c>
      <c r="G51" s="8">
        <f t="shared" si="10"/>
        <v>4.8079795700556529</v>
      </c>
      <c r="H51" s="8">
        <f t="shared" si="10"/>
        <v>33.969487789573222</v>
      </c>
      <c r="I51" s="8">
        <f t="shared" si="10"/>
        <v>56.238223740032211</v>
      </c>
      <c r="J51" s="8">
        <f t="shared" si="10"/>
        <v>71.46452844256774</v>
      </c>
      <c r="K51" s="8">
        <f t="shared" si="10"/>
        <v>67.880803949336382</v>
      </c>
      <c r="L51" s="8">
        <f t="shared" si="10"/>
        <v>50.212532614432007</v>
      </c>
      <c r="M51" s="8">
        <f t="shared" si="10"/>
        <v>110.04685577038565</v>
      </c>
      <c r="N51" s="8">
        <f t="shared" si="10"/>
        <v>103.17168624897454</v>
      </c>
      <c r="O51" s="8">
        <f t="shared" si="10"/>
        <v>80.279862283106297</v>
      </c>
      <c r="P51" s="8">
        <f t="shared" si="2"/>
        <v>4.8079795700556529</v>
      </c>
      <c r="Q51" s="8">
        <f t="shared" si="3"/>
        <v>15.173934319037105</v>
      </c>
      <c r="R51" s="8">
        <f t="shared" si="4"/>
        <v>342927.35870254377</v>
      </c>
      <c r="S51" s="8">
        <f t="shared" si="5"/>
        <v>1082275.2346040115</v>
      </c>
      <c r="T51" s="49">
        <f t="shared" si="6"/>
        <v>2</v>
      </c>
      <c r="U51" s="49">
        <f t="shared" si="7"/>
        <v>1</v>
      </c>
      <c r="V51" s="8">
        <f t="shared" si="8"/>
        <v>110.04685577038565</v>
      </c>
      <c r="W51" s="13">
        <f t="shared" si="9"/>
        <v>8</v>
      </c>
    </row>
    <row r="52" spans="2:23" ht="19">
      <c r="B52" s="24">
        <v>43</v>
      </c>
      <c r="C52" s="8">
        <v>43.603862792530606</v>
      </c>
      <c r="D52" s="8">
        <v>31.253418597930931</v>
      </c>
      <c r="E52" s="44">
        <v>89838.753217022444</v>
      </c>
      <c r="F52" s="8">
        <f t="shared" si="10"/>
        <v>73.983922000273054</v>
      </c>
      <c r="G52" s="8">
        <f t="shared" si="10"/>
        <v>54.002008111180302</v>
      </c>
      <c r="H52" s="8">
        <f t="shared" si="10"/>
        <v>24.840499891662734</v>
      </c>
      <c r="I52" s="8">
        <f t="shared" si="10"/>
        <v>45.918770423270047</v>
      </c>
      <c r="J52" s="8">
        <f t="shared" si="10"/>
        <v>12.654540761331795</v>
      </c>
      <c r="K52" s="8">
        <f t="shared" si="10"/>
        <v>43.3977966412358</v>
      </c>
      <c r="L52" s="8">
        <f t="shared" si="10"/>
        <v>49.591991994223299</v>
      </c>
      <c r="M52" s="8">
        <f t="shared" si="10"/>
        <v>51.236868089149695</v>
      </c>
      <c r="N52" s="8">
        <f t="shared" si="10"/>
        <v>44.361698567738578</v>
      </c>
      <c r="O52" s="8">
        <f t="shared" si="10"/>
        <v>63.423350703118494</v>
      </c>
      <c r="P52" s="8">
        <f t="shared" si="2"/>
        <v>12.654540761331795</v>
      </c>
      <c r="Q52" s="8">
        <f t="shared" si="3"/>
        <v>24.840499891662734</v>
      </c>
      <c r="R52" s="8">
        <f t="shared" si="4"/>
        <v>1136868.1645320384</v>
      </c>
      <c r="S52" s="8">
        <f t="shared" si="5"/>
        <v>2231639.539554561</v>
      </c>
      <c r="T52" s="49">
        <f t="shared" si="6"/>
        <v>5</v>
      </c>
      <c r="U52" s="49">
        <f t="shared" si="7"/>
        <v>3</v>
      </c>
      <c r="V52" s="8">
        <f t="shared" si="8"/>
        <v>73.983922000273054</v>
      </c>
      <c r="W52" s="13">
        <f t="shared" si="9"/>
        <v>1</v>
      </c>
    </row>
    <row r="53" spans="2:23" ht="19">
      <c r="B53" s="24">
        <v>44</v>
      </c>
      <c r="C53" s="8">
        <v>56.415190560330075</v>
      </c>
      <c r="D53" s="8">
        <v>53.418668918661901</v>
      </c>
      <c r="E53" s="44">
        <v>54896.281966599578</v>
      </c>
      <c r="F53" s="8">
        <f t="shared" si="10"/>
        <v>108.9605000888035</v>
      </c>
      <c r="G53" s="8">
        <f t="shared" si="10"/>
        <v>88.978586199710747</v>
      </c>
      <c r="H53" s="8">
        <f t="shared" si="10"/>
        <v>59.817077980193176</v>
      </c>
      <c r="I53" s="8">
        <f t="shared" si="10"/>
        <v>55.272692976201547</v>
      </c>
      <c r="J53" s="8">
        <f t="shared" si="10"/>
        <v>22.322037327198643</v>
      </c>
      <c r="K53" s="8">
        <f t="shared" si="10"/>
        <v>52.751719194167308</v>
      </c>
      <c r="L53" s="8">
        <f t="shared" si="10"/>
        <v>43.574033155334391</v>
      </c>
      <c r="M53" s="8">
        <f t="shared" si="10"/>
        <v>16.260290000619257</v>
      </c>
      <c r="N53" s="8">
        <f t="shared" si="10"/>
        <v>24.487145604334017</v>
      </c>
      <c r="O53" s="8">
        <f t="shared" si="10"/>
        <v>54.069428150186994</v>
      </c>
      <c r="P53" s="8">
        <f t="shared" si="2"/>
        <v>16.260290000619257</v>
      </c>
      <c r="Q53" s="8">
        <f t="shared" si="3"/>
        <v>22.322037327198643</v>
      </c>
      <c r="R53" s="8">
        <f t="shared" si="4"/>
        <v>892629.4647326743</v>
      </c>
      <c r="S53" s="8">
        <f t="shared" si="5"/>
        <v>1225396.8551828575</v>
      </c>
      <c r="T53" s="49">
        <f t="shared" si="6"/>
        <v>8</v>
      </c>
      <c r="U53" s="49">
        <f t="shared" si="7"/>
        <v>5</v>
      </c>
      <c r="V53" s="8">
        <f t="shared" si="8"/>
        <v>108.9605000888035</v>
      </c>
      <c r="W53" s="13">
        <f t="shared" si="9"/>
        <v>1</v>
      </c>
    </row>
    <row r="54" spans="2:23" ht="19">
      <c r="B54" s="24">
        <v>45</v>
      </c>
      <c r="C54" s="8">
        <v>14.032530903759479</v>
      </c>
      <c r="D54" s="8">
        <v>1.1365785261271277</v>
      </c>
      <c r="E54" s="44">
        <v>69939.39059155187</v>
      </c>
      <c r="F54" s="8">
        <f t="shared" si="10"/>
        <v>14.295750039698131</v>
      </c>
      <c r="G54" s="8">
        <f t="shared" si="10"/>
        <v>6.0889787531978827</v>
      </c>
      <c r="H54" s="8">
        <f t="shared" si="10"/>
        <v>34.847672068912196</v>
      </c>
      <c r="I54" s="8">
        <f t="shared" si="10"/>
        <v>53.461335087891001</v>
      </c>
      <c r="J54" s="8">
        <f t="shared" si="10"/>
        <v>72.342712721906722</v>
      </c>
      <c r="K54" s="8">
        <f t="shared" si="10"/>
        <v>68.758988228675349</v>
      </c>
      <c r="L54" s="8">
        <f t="shared" si="10"/>
        <v>51.090716893770981</v>
      </c>
      <c r="M54" s="8">
        <f t="shared" si="10"/>
        <v>110.92504004972463</v>
      </c>
      <c r="N54" s="8">
        <f t="shared" si="10"/>
        <v>104.04987052831351</v>
      </c>
      <c r="O54" s="8">
        <f t="shared" si="10"/>
        <v>81.158046562445293</v>
      </c>
      <c r="P54" s="8">
        <f t="shared" si="2"/>
        <v>6.0889787531978827</v>
      </c>
      <c r="Q54" s="8">
        <f t="shared" si="3"/>
        <v>14.295750039698131</v>
      </c>
      <c r="R54" s="8">
        <f t="shared" si="4"/>
        <v>425859.46332356724</v>
      </c>
      <c r="S54" s="8">
        <f t="shared" si="5"/>
        <v>999836.04582564079</v>
      </c>
      <c r="T54" s="49">
        <f t="shared" si="6"/>
        <v>2</v>
      </c>
      <c r="U54" s="49">
        <f t="shared" si="7"/>
        <v>1</v>
      </c>
      <c r="V54" s="8">
        <f t="shared" si="8"/>
        <v>110.92504004972463</v>
      </c>
      <c r="W54" s="13">
        <f t="shared" si="9"/>
        <v>8</v>
      </c>
    </row>
    <row r="55" spans="2:23" ht="19">
      <c r="B55" s="24">
        <v>46</v>
      </c>
      <c r="C55" s="8">
        <v>31.500399391675078</v>
      </c>
      <c r="D55" s="8">
        <v>8.1619741066164497</v>
      </c>
      <c r="E55" s="44">
        <v>28420.300412417953</v>
      </c>
      <c r="F55" s="8">
        <f t="shared" si="10"/>
        <v>38.789014108103054</v>
      </c>
      <c r="G55" s="8">
        <f t="shared" si="10"/>
        <v>18.807100219010291</v>
      </c>
      <c r="H55" s="8">
        <f t="shared" si="10"/>
        <v>14.034543705282372</v>
      </c>
      <c r="I55" s="8">
        <f t="shared" si="10"/>
        <v>34.930789332811088</v>
      </c>
      <c r="J55" s="8">
        <f t="shared" si="10"/>
        <v>47.84944865350181</v>
      </c>
      <c r="K55" s="8">
        <f t="shared" si="10"/>
        <v>44.265724160270437</v>
      </c>
      <c r="L55" s="8">
        <f t="shared" si="10"/>
        <v>60.579973084682251</v>
      </c>
      <c r="M55" s="8">
        <f t="shared" si="10"/>
        <v>86.431775981319703</v>
      </c>
      <c r="N55" s="8">
        <f t="shared" si="10"/>
        <v>79.556606459908593</v>
      </c>
      <c r="O55" s="8">
        <f t="shared" si="10"/>
        <v>74.411331793577446</v>
      </c>
      <c r="P55" s="8">
        <f t="shared" si="2"/>
        <v>14.034543705282372</v>
      </c>
      <c r="Q55" s="8">
        <f t="shared" si="3"/>
        <v>18.807100219010291</v>
      </c>
      <c r="R55" s="8">
        <f t="shared" si="4"/>
        <v>398865.9482553344</v>
      </c>
      <c r="S55" s="8">
        <f t="shared" si="5"/>
        <v>534503.43811072398</v>
      </c>
      <c r="T55" s="49">
        <f t="shared" si="6"/>
        <v>3</v>
      </c>
      <c r="U55" s="49">
        <f t="shared" si="7"/>
        <v>2</v>
      </c>
      <c r="V55" s="8">
        <f t="shared" si="8"/>
        <v>86.431775981319703</v>
      </c>
      <c r="W55" s="13">
        <f t="shared" si="9"/>
        <v>8</v>
      </c>
    </row>
    <row r="56" spans="2:23" ht="19">
      <c r="B56" s="24">
        <v>47</v>
      </c>
      <c r="C56" s="8">
        <v>45.92195657041448</v>
      </c>
      <c r="D56" s="8">
        <v>1.2850260761368038</v>
      </c>
      <c r="E56" s="44">
        <v>53217.912067031168</v>
      </c>
      <c r="F56" s="8">
        <f t="shared" si="10"/>
        <v>46.333623256362806</v>
      </c>
      <c r="G56" s="8">
        <f t="shared" si="10"/>
        <v>37.829956869843208</v>
      </c>
      <c r="H56" s="8">
        <f t="shared" si="10"/>
        <v>35.333048914501418</v>
      </c>
      <c r="I56" s="8">
        <f t="shared" si="10"/>
        <v>21.423461871226323</v>
      </c>
      <c r="J56" s="8">
        <f t="shared" si="10"/>
        <v>43.01053411810576</v>
      </c>
      <c r="K56" s="8">
        <f t="shared" si="10"/>
        <v>36.721115012010678</v>
      </c>
      <c r="L56" s="8">
        <f t="shared" si="10"/>
        <v>81.87847829390131</v>
      </c>
      <c r="M56" s="8">
        <f t="shared" si="10"/>
        <v>78.88716683305995</v>
      </c>
      <c r="N56" s="8">
        <f t="shared" si="10"/>
        <v>72.011997311648827</v>
      </c>
      <c r="O56" s="8">
        <f t="shared" si="10"/>
        <v>95.70983700279649</v>
      </c>
      <c r="P56" s="8">
        <f t="shared" si="2"/>
        <v>21.423461871226323</v>
      </c>
      <c r="Q56" s="8">
        <f t="shared" si="3"/>
        <v>35.333048914501418</v>
      </c>
      <c r="R56" s="8">
        <f t="shared" si="4"/>
        <v>1140111.9100343175</v>
      </c>
      <c r="S56" s="8">
        <f t="shared" si="5"/>
        <v>1880351.0901920476</v>
      </c>
      <c r="T56" s="49">
        <f t="shared" si="6"/>
        <v>4</v>
      </c>
      <c r="U56" s="49">
        <f t="shared" si="7"/>
        <v>3</v>
      </c>
      <c r="V56" s="8">
        <f t="shared" si="8"/>
        <v>95.70983700279649</v>
      </c>
      <c r="W56" s="13">
        <f t="shared" si="9"/>
        <v>10</v>
      </c>
    </row>
    <row r="57" spans="2:23" ht="19">
      <c r="B57" s="24">
        <v>48</v>
      </c>
      <c r="C57" s="8">
        <v>64.25851729547847</v>
      </c>
      <c r="D57" s="8">
        <v>55.667392095523425</v>
      </c>
      <c r="E57" s="44">
        <v>27222.356705026006</v>
      </c>
      <c r="F57" s="8">
        <f t="shared" si="10"/>
        <v>119.05255000081343</v>
      </c>
      <c r="G57" s="8">
        <f t="shared" si="10"/>
        <v>99.07063611172066</v>
      </c>
      <c r="H57" s="8">
        <f t="shared" si="10"/>
        <v>69.909127892203088</v>
      </c>
      <c r="I57" s="8">
        <f t="shared" si="10"/>
        <v>51.29546487322429</v>
      </c>
      <c r="J57" s="8">
        <f t="shared" si="10"/>
        <v>32.414087239208563</v>
      </c>
      <c r="K57" s="8">
        <f t="shared" si="10"/>
        <v>47.15711563588043</v>
      </c>
      <c r="L57" s="8">
        <f t="shared" si="10"/>
        <v>53.66608306734431</v>
      </c>
      <c r="M57" s="8">
        <f t="shared" si="10"/>
        <v>6.1682400886093376</v>
      </c>
      <c r="N57" s="8">
        <f t="shared" si="10"/>
        <v>30.081749162620888</v>
      </c>
      <c r="O57" s="8">
        <f t="shared" si="10"/>
        <v>59.664031708473864</v>
      </c>
      <c r="P57" s="8">
        <f t="shared" si="2"/>
        <v>6.1682400886093376</v>
      </c>
      <c r="Q57" s="8">
        <f t="shared" si="3"/>
        <v>30.081749162620888</v>
      </c>
      <c r="R57" s="8">
        <f t="shared" si="4"/>
        <v>167914.03193436461</v>
      </c>
      <c r="S57" s="8">
        <f t="shared" si="5"/>
        <v>818896.10601598315</v>
      </c>
      <c r="T57" s="49">
        <f t="shared" si="6"/>
        <v>8</v>
      </c>
      <c r="U57" s="49">
        <f t="shared" si="7"/>
        <v>9</v>
      </c>
      <c r="V57" s="8">
        <f t="shared" si="8"/>
        <v>119.05255000081343</v>
      </c>
      <c r="W57" s="13">
        <f t="shared" si="9"/>
        <v>1</v>
      </c>
    </row>
    <row r="58" spans="2:23" ht="19">
      <c r="B58" s="24">
        <v>49</v>
      </c>
      <c r="C58" s="8">
        <v>68.661567263360695</v>
      </c>
      <c r="D58" s="8">
        <v>51.038462856034378</v>
      </c>
      <c r="E58" s="44">
        <v>64072.155038630815</v>
      </c>
      <c r="F58" s="8">
        <f t="shared" si="10"/>
        <v>118.8266707292066</v>
      </c>
      <c r="G58" s="8">
        <f t="shared" si="10"/>
        <v>98.844756840113831</v>
      </c>
      <c r="H58" s="8">
        <f t="shared" si="10"/>
        <v>69.683248620596274</v>
      </c>
      <c r="I58" s="8">
        <f t="shared" si="10"/>
        <v>51.069585601617469</v>
      </c>
      <c r="J58" s="8">
        <f t="shared" si="10"/>
        <v>32.188207967601741</v>
      </c>
      <c r="K58" s="8">
        <f t="shared" si="10"/>
        <v>38.125136428509165</v>
      </c>
      <c r="L58" s="8">
        <f t="shared" si="10"/>
        <v>54.864652206949941</v>
      </c>
      <c r="M58" s="8">
        <f t="shared" si="10"/>
        <v>6.5275134241455177</v>
      </c>
      <c r="N58" s="8">
        <f t="shared" si="10"/>
        <v>39.11372836999216</v>
      </c>
      <c r="O58" s="8">
        <f t="shared" si="10"/>
        <v>68.696010915845136</v>
      </c>
      <c r="P58" s="8">
        <f t="shared" si="2"/>
        <v>6.5275134241455177</v>
      </c>
      <c r="Q58" s="8">
        <f t="shared" si="3"/>
        <v>32.188207967601741</v>
      </c>
      <c r="R58" s="8">
        <f t="shared" si="4"/>
        <v>418231.85212859552</v>
      </c>
      <c r="S58" s="8">
        <f t="shared" si="5"/>
        <v>2062367.8513158704</v>
      </c>
      <c r="T58" s="49">
        <f t="shared" si="6"/>
        <v>8</v>
      </c>
      <c r="U58" s="49">
        <f t="shared" si="7"/>
        <v>5</v>
      </c>
      <c r="V58" s="8">
        <f t="shared" si="8"/>
        <v>118.8266707292066</v>
      </c>
      <c r="W58" s="13">
        <f t="shared" si="9"/>
        <v>1</v>
      </c>
    </row>
    <row r="59" spans="2:23" ht="19">
      <c r="B59" s="24">
        <v>50</v>
      </c>
      <c r="C59" s="8">
        <v>29.669117506157132</v>
      </c>
      <c r="D59" s="8">
        <v>23.805521033027031</v>
      </c>
      <c r="E59" s="44">
        <v>83182.698241937294</v>
      </c>
      <c r="F59" s="8">
        <f t="shared" si="10"/>
        <v>52.601279148995687</v>
      </c>
      <c r="G59" s="8">
        <f t="shared" si="10"/>
        <v>32.619365259902928</v>
      </c>
      <c r="H59" s="8">
        <f t="shared" si="10"/>
        <v>3.4578570403853597</v>
      </c>
      <c r="I59" s="8">
        <f t="shared" si="10"/>
        <v>52.40561814473962</v>
      </c>
      <c r="J59" s="8">
        <f t="shared" si="10"/>
        <v>34.037183612609169</v>
      </c>
      <c r="K59" s="8">
        <f t="shared" si="10"/>
        <v>49.884644362705373</v>
      </c>
      <c r="L59" s="8">
        <f t="shared" si="10"/>
        <v>43.105144272753726</v>
      </c>
      <c r="M59" s="8">
        <f t="shared" si="10"/>
        <v>72.619510940427062</v>
      </c>
      <c r="N59" s="8">
        <f t="shared" si="10"/>
        <v>65.744341419015953</v>
      </c>
      <c r="O59" s="8">
        <f t="shared" si="10"/>
        <v>56.936502981648914</v>
      </c>
      <c r="P59" s="8">
        <f t="shared" si="2"/>
        <v>3.4578570403853597</v>
      </c>
      <c r="Q59" s="8">
        <f t="shared" si="3"/>
        <v>32.619365259902928</v>
      </c>
      <c r="R59" s="8">
        <f t="shared" si="4"/>
        <v>287633.87875413377</v>
      </c>
      <c r="S59" s="8">
        <f t="shared" si="5"/>
        <v>2713366.8172580376</v>
      </c>
      <c r="T59" s="49">
        <f t="shared" si="6"/>
        <v>3</v>
      </c>
      <c r="U59" s="49">
        <f t="shared" si="7"/>
        <v>2</v>
      </c>
      <c r="V59" s="8">
        <f t="shared" si="8"/>
        <v>72.619510940427062</v>
      </c>
      <c r="W59" s="13">
        <f t="shared" si="9"/>
        <v>8</v>
      </c>
    </row>
    <row r="62" spans="2:23" ht="19">
      <c r="O62" s="78" t="s">
        <v>134</v>
      </c>
      <c r="P62" s="68">
        <f>MAX(P10:P59)</f>
        <v>29.217719227732594</v>
      </c>
      <c r="Q62" s="71" t="s">
        <v>79</v>
      </c>
      <c r="R62" t="s">
        <v>83</v>
      </c>
    </row>
    <row r="63" spans="2:23" ht="19">
      <c r="O63" s="78"/>
      <c r="P63" s="70" t="s">
        <v>78</v>
      </c>
      <c r="Q63" s="71"/>
    </row>
    <row r="64" spans="2:23" ht="19">
      <c r="O64" s="76"/>
      <c r="P64" s="12"/>
      <c r="Q64" s="77"/>
    </row>
    <row r="65" spans="15:18" ht="19">
      <c r="O65" s="78" t="s">
        <v>80</v>
      </c>
      <c r="P65" s="68">
        <f>MIN(P10:P59)</f>
        <v>2.3011398175718512E-2</v>
      </c>
      <c r="Q65" s="71" t="s">
        <v>79</v>
      </c>
      <c r="R65" t="s">
        <v>84</v>
      </c>
    </row>
    <row r="66" spans="15:18" ht="19">
      <c r="O66" s="70"/>
      <c r="P66" s="70" t="s">
        <v>81</v>
      </c>
      <c r="Q66" s="70"/>
    </row>
    <row r="67" spans="15:18" ht="19">
      <c r="O67" s="67" t="s">
        <v>134</v>
      </c>
      <c r="P67" s="68">
        <f>MAX(P10:P59)</f>
        <v>29.217719227732594</v>
      </c>
    </row>
    <row r="68" spans="15:18" ht="19">
      <c r="O68" s="67" t="s">
        <v>87</v>
      </c>
      <c r="P68" s="68">
        <f>MEDIAN(P10:P59)</f>
        <v>9.3591074607835161</v>
      </c>
      <c r="Q68" s="69" t="s">
        <v>79</v>
      </c>
    </row>
    <row r="69" spans="15:18" ht="19">
      <c r="O69" s="67" t="s">
        <v>86</v>
      </c>
      <c r="P69" s="68">
        <f>AVERAGE(P10:P59)</f>
        <v>10.432875235892334</v>
      </c>
      <c r="Q69" s="69" t="s">
        <v>79</v>
      </c>
    </row>
    <row r="70" spans="15:18" ht="19">
      <c r="O70" s="67" t="s">
        <v>85</v>
      </c>
      <c r="P70" s="68">
        <f>STDEV(P10:P59)</f>
        <v>7.0506457682509103</v>
      </c>
      <c r="Q70" s="69" t="s">
        <v>79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509E-AA37-E142-8B01-872AE076053B}">
  <sheetPr>
    <tabColor rgb="FF00B0F0"/>
  </sheetPr>
  <dimension ref="A1:AI66"/>
  <sheetViews>
    <sheetView topLeftCell="A20" zoomScale="80" zoomScaleNormal="80" workbookViewId="0">
      <selection activeCell="C10" sqref="C10:D59"/>
    </sheetView>
  </sheetViews>
  <sheetFormatPr baseColWidth="10" defaultColWidth="11" defaultRowHeight="16"/>
  <cols>
    <col min="1" max="1" width="20.33203125" customWidth="1"/>
    <col min="2" max="2" width="19.1640625" customWidth="1"/>
    <col min="3" max="3" width="16.83203125" customWidth="1"/>
    <col min="4" max="4" width="16" customWidth="1"/>
    <col min="5" max="5" width="20.33203125" customWidth="1"/>
    <col min="6" max="15" width="19.33203125" customWidth="1"/>
    <col min="16" max="16" width="22" customWidth="1"/>
    <col min="17" max="19" width="19.33203125" customWidth="1"/>
    <col min="20" max="20" width="17.6640625" customWidth="1"/>
    <col min="21" max="21" width="13.83203125" customWidth="1"/>
    <col min="22" max="22" width="15.83203125" customWidth="1"/>
    <col min="23" max="23" width="15.6640625" customWidth="1"/>
    <col min="25" max="25" width="15.6640625" customWidth="1"/>
    <col min="26" max="26" width="19.83203125" customWidth="1"/>
    <col min="34" max="34" width="15.6640625" customWidth="1"/>
    <col min="35" max="35" width="19.83203125" customWidth="1"/>
  </cols>
  <sheetData>
    <row r="1" spans="1:35" ht="22" thickBot="1">
      <c r="A1" s="27" t="s">
        <v>20</v>
      </c>
      <c r="B1" s="5" t="s">
        <v>21</v>
      </c>
    </row>
    <row r="2" spans="1:35" ht="22" thickBot="1">
      <c r="A2" s="27" t="s">
        <v>22</v>
      </c>
      <c r="B2" s="5">
        <v>10</v>
      </c>
      <c r="E2" s="28" t="s">
        <v>24</v>
      </c>
      <c r="F2" s="9">
        <v>24.500000177925024</v>
      </c>
      <c r="G2" s="9">
        <v>24.500000177925024</v>
      </c>
      <c r="H2" s="9">
        <v>24.500000177925024</v>
      </c>
      <c r="I2" s="9">
        <v>24.500000177925024</v>
      </c>
      <c r="J2" s="9">
        <v>24.500000177925024</v>
      </c>
      <c r="K2" s="9">
        <v>24.500000177925024</v>
      </c>
      <c r="L2" s="9">
        <v>24.500000177925024</v>
      </c>
      <c r="M2" s="9">
        <v>24.500000177925024</v>
      </c>
      <c r="N2" s="9">
        <v>24.500000177925024</v>
      </c>
      <c r="O2" s="9">
        <v>24.500000177925024</v>
      </c>
      <c r="Q2" s="34" t="s">
        <v>38</v>
      </c>
      <c r="R2" s="83">
        <f>SUM(R10:R59)/B3+B4*SUM(S10:S59)/B3</f>
        <v>229.07499999999999</v>
      </c>
    </row>
    <row r="3" spans="1:35" ht="21">
      <c r="A3" s="27" t="s">
        <v>43</v>
      </c>
      <c r="B3" s="42">
        <f>SUM(E10:E59)</f>
        <v>50000</v>
      </c>
      <c r="E3" s="28" t="s">
        <v>25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Q3" s="80" t="s">
        <v>39</v>
      </c>
      <c r="R3" s="85">
        <v>1.3</v>
      </c>
    </row>
    <row r="4" spans="1:35" ht="21">
      <c r="A4" s="46" t="s">
        <v>44</v>
      </c>
      <c r="B4" s="47">
        <v>0.1</v>
      </c>
      <c r="Q4" s="81" t="s">
        <v>82</v>
      </c>
      <c r="R4" s="82"/>
      <c r="S4" s="84">
        <v>24.5</v>
      </c>
    </row>
    <row r="5" spans="1:35" ht="21">
      <c r="A5" s="118" t="s">
        <v>139</v>
      </c>
      <c r="B5" s="120">
        <v>2</v>
      </c>
      <c r="D5" s="121" t="s">
        <v>140</v>
      </c>
      <c r="E5" s="122"/>
      <c r="F5" s="125">
        <v>2</v>
      </c>
      <c r="G5" s="125">
        <v>7</v>
      </c>
      <c r="H5" s="125">
        <v>12</v>
      </c>
      <c r="I5" s="125">
        <v>17</v>
      </c>
      <c r="J5" s="125">
        <v>22</v>
      </c>
      <c r="K5" s="125">
        <v>27</v>
      </c>
      <c r="L5" s="125">
        <v>32</v>
      </c>
      <c r="M5" s="125">
        <v>37</v>
      </c>
      <c r="N5" s="125">
        <v>42</v>
      </c>
      <c r="O5" s="125">
        <v>47</v>
      </c>
    </row>
    <row r="6" spans="1:35" ht="24">
      <c r="D6" s="123"/>
      <c r="E6" s="124"/>
      <c r="F6" s="125">
        <v>0</v>
      </c>
      <c r="G6" s="125">
        <v>0</v>
      </c>
      <c r="H6" s="125">
        <v>0</v>
      </c>
      <c r="I6" s="125">
        <v>0</v>
      </c>
      <c r="J6" s="125">
        <v>0</v>
      </c>
      <c r="K6" s="125">
        <v>0</v>
      </c>
      <c r="L6" s="125">
        <v>0</v>
      </c>
      <c r="M6" s="125">
        <v>0</v>
      </c>
      <c r="N6" s="125">
        <v>0</v>
      </c>
      <c r="O6" s="125">
        <v>0</v>
      </c>
      <c r="Q6" s="39" t="s">
        <v>71</v>
      </c>
      <c r="R6" s="40"/>
      <c r="S6" s="40"/>
      <c r="T6" s="40"/>
      <c r="U6" s="40"/>
      <c r="V6" s="40"/>
      <c r="W6" s="38"/>
      <c r="X6" s="38"/>
      <c r="Y6" s="38"/>
      <c r="Z6" s="38"/>
    </row>
    <row r="8" spans="1:35">
      <c r="B8" s="23" t="s">
        <v>26</v>
      </c>
      <c r="C8" s="22"/>
      <c r="D8" s="22"/>
    </row>
    <row r="9" spans="1:35" ht="66">
      <c r="B9" s="29" t="s">
        <v>0</v>
      </c>
      <c r="C9" s="29" t="s">
        <v>4</v>
      </c>
      <c r="D9" s="29" t="s">
        <v>3</v>
      </c>
      <c r="E9" s="29" t="s">
        <v>23</v>
      </c>
      <c r="F9" s="29" t="s">
        <v>45</v>
      </c>
      <c r="G9" s="29" t="s">
        <v>46</v>
      </c>
      <c r="H9" s="29" t="s">
        <v>47</v>
      </c>
      <c r="I9" s="29" t="s">
        <v>48</v>
      </c>
      <c r="J9" s="29" t="s">
        <v>49</v>
      </c>
      <c r="K9" s="29" t="s">
        <v>50</v>
      </c>
      <c r="L9" s="29" t="s">
        <v>51</v>
      </c>
      <c r="M9" s="29" t="s">
        <v>52</v>
      </c>
      <c r="N9" s="29" t="s">
        <v>53</v>
      </c>
      <c r="O9" s="29" t="s">
        <v>54</v>
      </c>
      <c r="P9" s="29" t="s">
        <v>29</v>
      </c>
      <c r="Q9" s="29" t="s">
        <v>30</v>
      </c>
      <c r="R9" s="29" t="s">
        <v>27</v>
      </c>
      <c r="S9" s="29" t="s">
        <v>28</v>
      </c>
      <c r="T9" s="29" t="s">
        <v>55</v>
      </c>
      <c r="U9" s="29" t="s">
        <v>57</v>
      </c>
      <c r="V9" s="29" t="s">
        <v>69</v>
      </c>
      <c r="W9" s="29" t="s">
        <v>64</v>
      </c>
    </row>
    <row r="10" spans="1:35" ht="21">
      <c r="B10" s="24">
        <v>1</v>
      </c>
      <c r="C10" s="8">
        <v>0</v>
      </c>
      <c r="D10" s="8">
        <v>0</v>
      </c>
      <c r="E10" s="79">
        <v>1000</v>
      </c>
      <c r="F10" s="8">
        <f>ABS($C10-F$2)^$B$5+ABS($D10-F$3)^$B$5</f>
        <v>600.25000871832617</v>
      </c>
      <c r="G10" s="8">
        <f t="shared" ref="G10:O25" si="0">ABS($C10-G$2)^$B$5+ABS($D10-G$3)^$B$5</f>
        <v>600.25000871832617</v>
      </c>
      <c r="H10" s="8">
        <f t="shared" si="0"/>
        <v>600.25000871832617</v>
      </c>
      <c r="I10" s="8">
        <f t="shared" si="0"/>
        <v>600.25000871832617</v>
      </c>
      <c r="J10" s="8">
        <f t="shared" si="0"/>
        <v>600.25000871832617</v>
      </c>
      <c r="K10" s="8">
        <f t="shared" si="0"/>
        <v>600.25000871832617</v>
      </c>
      <c r="L10" s="8">
        <f t="shared" si="0"/>
        <v>600.25000871832617</v>
      </c>
      <c r="M10" s="8">
        <f t="shared" si="0"/>
        <v>600.25000871832617</v>
      </c>
      <c r="N10" s="8">
        <f t="shared" si="0"/>
        <v>600.25000871832617</v>
      </c>
      <c r="O10" s="8">
        <f t="shared" si="0"/>
        <v>600.25000871832617</v>
      </c>
      <c r="P10" s="8">
        <f>MIN(F10:O10)</f>
        <v>600.25000871832617</v>
      </c>
      <c r="Q10" s="8">
        <f>SMALL(F10:O10,2)</f>
        <v>600.25000871832617</v>
      </c>
      <c r="R10" s="8">
        <f>E10*P10</f>
        <v>600250.00871832622</v>
      </c>
      <c r="S10" s="8">
        <f>E10*Q10</f>
        <v>600250.00871832622</v>
      </c>
      <c r="T10" s="49">
        <f>MATCH(P10,F10:O10,0)</f>
        <v>1</v>
      </c>
      <c r="U10" s="49">
        <f>MATCH(Q10,F10:O10,0)</f>
        <v>1</v>
      </c>
      <c r="V10" s="8">
        <f>MAX(F10:O10)</f>
        <v>600.25000871832617</v>
      </c>
      <c r="W10" s="13">
        <f>MATCH(V10,F10:O10,0)</f>
        <v>1</v>
      </c>
      <c r="AG10" s="30" t="s">
        <v>9</v>
      </c>
      <c r="AH10" s="31" t="s">
        <v>1</v>
      </c>
      <c r="AI10" s="31" t="s">
        <v>2</v>
      </c>
    </row>
    <row r="11" spans="1:35" ht="19">
      <c r="B11" s="24">
        <v>2</v>
      </c>
      <c r="C11" s="8">
        <v>1</v>
      </c>
      <c r="D11" s="8">
        <v>0</v>
      </c>
      <c r="E11" s="79">
        <v>1000</v>
      </c>
      <c r="F11" s="8">
        <f t="shared" ref="F11:O42" si="1">ABS($C11-F$2)^$B$5+ABS($D11-F$3)^$B$5</f>
        <v>552.25000836247614</v>
      </c>
      <c r="G11" s="8">
        <f t="shared" si="0"/>
        <v>552.25000836247614</v>
      </c>
      <c r="H11" s="8">
        <f t="shared" si="0"/>
        <v>552.25000836247614</v>
      </c>
      <c r="I11" s="8">
        <f t="shared" si="0"/>
        <v>552.25000836247614</v>
      </c>
      <c r="J11" s="8">
        <f t="shared" si="0"/>
        <v>552.25000836247614</v>
      </c>
      <c r="K11" s="8">
        <f t="shared" si="0"/>
        <v>552.25000836247614</v>
      </c>
      <c r="L11" s="8">
        <f t="shared" si="0"/>
        <v>552.25000836247614</v>
      </c>
      <c r="M11" s="8">
        <f t="shared" si="0"/>
        <v>552.25000836247614</v>
      </c>
      <c r="N11" s="8">
        <f t="shared" si="0"/>
        <v>552.25000836247614</v>
      </c>
      <c r="O11" s="8">
        <f t="shared" si="0"/>
        <v>552.25000836247614</v>
      </c>
      <c r="P11" s="8">
        <f t="shared" ref="P11:P59" si="2">MIN(F11:O11)</f>
        <v>552.25000836247614</v>
      </c>
      <c r="Q11" s="8">
        <f t="shared" ref="Q11:Q59" si="3">SMALL(F11:O11,2)</f>
        <v>552.25000836247614</v>
      </c>
      <c r="R11" s="8">
        <f t="shared" ref="R11:R59" si="4">E11*P11</f>
        <v>552250.00836247613</v>
      </c>
      <c r="S11" s="8">
        <f t="shared" ref="S11:S59" si="5">E11*Q11</f>
        <v>552250.00836247613</v>
      </c>
      <c r="T11" s="49">
        <f t="shared" ref="T11:T59" si="6">MATCH(P11,F11:O11,0)</f>
        <v>1</v>
      </c>
      <c r="U11" s="49">
        <f t="shared" ref="U11:U59" si="7">MATCH(Q11,F11:O11,0)</f>
        <v>1</v>
      </c>
      <c r="V11" s="8">
        <f t="shared" ref="V11:V59" si="8">MAX(F11:O11)</f>
        <v>552.25000836247614</v>
      </c>
      <c r="W11" s="13">
        <f t="shared" ref="W11:W59" si="9">MATCH(V11,F11:O11,0)</f>
        <v>1</v>
      </c>
      <c r="AG11" s="30" t="s">
        <v>10</v>
      </c>
      <c r="AH11" s="32">
        <f>F2</f>
        <v>24.500000177925024</v>
      </c>
      <c r="AI11" s="32">
        <f>F3</f>
        <v>0</v>
      </c>
    </row>
    <row r="12" spans="1:35" ht="19">
      <c r="B12" s="24">
        <v>3</v>
      </c>
      <c r="C12" s="8">
        <v>2</v>
      </c>
      <c r="D12" s="8">
        <v>0</v>
      </c>
      <c r="E12" s="79">
        <v>1000</v>
      </c>
      <c r="F12" s="8">
        <f t="shared" si="1"/>
        <v>506.2500080066261</v>
      </c>
      <c r="G12" s="8">
        <f t="shared" si="0"/>
        <v>506.2500080066261</v>
      </c>
      <c r="H12" s="8">
        <f t="shared" si="0"/>
        <v>506.2500080066261</v>
      </c>
      <c r="I12" s="8">
        <f t="shared" si="0"/>
        <v>506.2500080066261</v>
      </c>
      <c r="J12" s="8">
        <f t="shared" si="0"/>
        <v>506.2500080066261</v>
      </c>
      <c r="K12" s="8">
        <f t="shared" si="0"/>
        <v>506.2500080066261</v>
      </c>
      <c r="L12" s="8">
        <f t="shared" si="0"/>
        <v>506.2500080066261</v>
      </c>
      <c r="M12" s="8">
        <f t="shared" si="0"/>
        <v>506.2500080066261</v>
      </c>
      <c r="N12" s="8">
        <f t="shared" si="0"/>
        <v>506.2500080066261</v>
      </c>
      <c r="O12" s="8">
        <f t="shared" si="0"/>
        <v>506.2500080066261</v>
      </c>
      <c r="P12" s="8">
        <f t="shared" si="2"/>
        <v>506.2500080066261</v>
      </c>
      <c r="Q12" s="8">
        <f t="shared" si="3"/>
        <v>506.2500080066261</v>
      </c>
      <c r="R12" s="8">
        <f t="shared" si="4"/>
        <v>506250.0080066261</v>
      </c>
      <c r="S12" s="8">
        <f t="shared" si="5"/>
        <v>506250.0080066261</v>
      </c>
      <c r="T12" s="49">
        <f t="shared" si="6"/>
        <v>1</v>
      </c>
      <c r="U12" s="49">
        <f t="shared" si="7"/>
        <v>1</v>
      </c>
      <c r="V12" s="8">
        <f t="shared" si="8"/>
        <v>506.2500080066261</v>
      </c>
      <c r="W12" s="13">
        <f t="shared" si="9"/>
        <v>1</v>
      </c>
      <c r="AG12" s="30" t="s">
        <v>11</v>
      </c>
      <c r="AH12" s="32">
        <f>G2</f>
        <v>24.500000177925024</v>
      </c>
      <c r="AI12" s="32">
        <f>G3</f>
        <v>0</v>
      </c>
    </row>
    <row r="13" spans="1:35" ht="19">
      <c r="B13" s="24">
        <v>4</v>
      </c>
      <c r="C13" s="8">
        <v>3</v>
      </c>
      <c r="D13" s="8">
        <v>0</v>
      </c>
      <c r="E13" s="79">
        <v>1000</v>
      </c>
      <c r="F13" s="8">
        <f t="shared" si="1"/>
        <v>462.25000765077607</v>
      </c>
      <c r="G13" s="8">
        <f t="shared" si="0"/>
        <v>462.25000765077607</v>
      </c>
      <c r="H13" s="8">
        <f t="shared" si="0"/>
        <v>462.25000765077607</v>
      </c>
      <c r="I13" s="8">
        <f t="shared" si="0"/>
        <v>462.25000765077607</v>
      </c>
      <c r="J13" s="8">
        <f t="shared" si="0"/>
        <v>462.25000765077607</v>
      </c>
      <c r="K13" s="8">
        <f t="shared" si="0"/>
        <v>462.25000765077607</v>
      </c>
      <c r="L13" s="8">
        <f t="shared" si="0"/>
        <v>462.25000765077607</v>
      </c>
      <c r="M13" s="8">
        <f t="shared" si="0"/>
        <v>462.25000765077607</v>
      </c>
      <c r="N13" s="8">
        <f t="shared" si="0"/>
        <v>462.25000765077607</v>
      </c>
      <c r="O13" s="8">
        <f t="shared" si="0"/>
        <v>462.25000765077607</v>
      </c>
      <c r="P13" s="8">
        <f t="shared" si="2"/>
        <v>462.25000765077607</v>
      </c>
      <c r="Q13" s="8">
        <f t="shared" si="3"/>
        <v>462.25000765077607</v>
      </c>
      <c r="R13" s="8">
        <f t="shared" si="4"/>
        <v>462250.00765077607</v>
      </c>
      <c r="S13" s="8">
        <f t="shared" si="5"/>
        <v>462250.00765077607</v>
      </c>
      <c r="T13" s="49">
        <f t="shared" si="6"/>
        <v>1</v>
      </c>
      <c r="U13" s="49">
        <f t="shared" si="7"/>
        <v>1</v>
      </c>
      <c r="V13" s="8">
        <f t="shared" si="8"/>
        <v>462.25000765077607</v>
      </c>
      <c r="W13" s="13">
        <f t="shared" si="9"/>
        <v>1</v>
      </c>
      <c r="AG13" s="30" t="s">
        <v>12</v>
      </c>
      <c r="AH13" s="32">
        <f>H2</f>
        <v>24.500000177925024</v>
      </c>
      <c r="AI13" s="32">
        <f>H3</f>
        <v>0</v>
      </c>
    </row>
    <row r="14" spans="1:35" ht="19">
      <c r="B14" s="24">
        <v>5</v>
      </c>
      <c r="C14" s="8">
        <v>4</v>
      </c>
      <c r="D14" s="8">
        <v>0</v>
      </c>
      <c r="E14" s="79">
        <v>1000</v>
      </c>
      <c r="F14" s="8">
        <f t="shared" si="1"/>
        <v>420.25000729492604</v>
      </c>
      <c r="G14" s="8">
        <f t="shared" si="0"/>
        <v>420.25000729492604</v>
      </c>
      <c r="H14" s="8">
        <f t="shared" si="0"/>
        <v>420.25000729492604</v>
      </c>
      <c r="I14" s="8">
        <f t="shared" si="0"/>
        <v>420.25000729492604</v>
      </c>
      <c r="J14" s="8">
        <f t="shared" si="0"/>
        <v>420.25000729492604</v>
      </c>
      <c r="K14" s="8">
        <f t="shared" si="0"/>
        <v>420.25000729492604</v>
      </c>
      <c r="L14" s="8">
        <f t="shared" si="0"/>
        <v>420.25000729492604</v>
      </c>
      <c r="M14" s="8">
        <f t="shared" si="0"/>
        <v>420.25000729492604</v>
      </c>
      <c r="N14" s="8">
        <f t="shared" si="0"/>
        <v>420.25000729492604</v>
      </c>
      <c r="O14" s="8">
        <f t="shared" si="0"/>
        <v>420.25000729492604</v>
      </c>
      <c r="P14" s="8">
        <f t="shared" si="2"/>
        <v>420.25000729492604</v>
      </c>
      <c r="Q14" s="8">
        <f t="shared" si="3"/>
        <v>420.25000729492604</v>
      </c>
      <c r="R14" s="8">
        <f t="shared" si="4"/>
        <v>420250.00729492604</v>
      </c>
      <c r="S14" s="8">
        <f t="shared" si="5"/>
        <v>420250.00729492604</v>
      </c>
      <c r="T14" s="49">
        <f t="shared" si="6"/>
        <v>1</v>
      </c>
      <c r="U14" s="49">
        <f t="shared" si="7"/>
        <v>1</v>
      </c>
      <c r="V14" s="8">
        <f t="shared" si="8"/>
        <v>420.25000729492604</v>
      </c>
      <c r="W14" s="13">
        <f t="shared" si="9"/>
        <v>1</v>
      </c>
      <c r="AG14" s="30" t="s">
        <v>31</v>
      </c>
      <c r="AH14" s="32">
        <f>I2</f>
        <v>24.500000177925024</v>
      </c>
      <c r="AI14" s="32">
        <f>I3</f>
        <v>0</v>
      </c>
    </row>
    <row r="15" spans="1:35" ht="19">
      <c r="B15" s="24">
        <v>6</v>
      </c>
      <c r="C15" s="8">
        <v>5</v>
      </c>
      <c r="D15" s="8">
        <v>0</v>
      </c>
      <c r="E15" s="79">
        <v>1000</v>
      </c>
      <c r="F15" s="8">
        <f t="shared" si="1"/>
        <v>380.25000693907594</v>
      </c>
      <c r="G15" s="8">
        <f t="shared" si="0"/>
        <v>380.25000693907594</v>
      </c>
      <c r="H15" s="8">
        <f t="shared" si="0"/>
        <v>380.25000693907594</v>
      </c>
      <c r="I15" s="8">
        <f t="shared" si="0"/>
        <v>380.25000693907594</v>
      </c>
      <c r="J15" s="8">
        <f t="shared" si="0"/>
        <v>380.25000693907594</v>
      </c>
      <c r="K15" s="8">
        <f t="shared" si="0"/>
        <v>380.25000693907594</v>
      </c>
      <c r="L15" s="8">
        <f t="shared" si="0"/>
        <v>380.25000693907594</v>
      </c>
      <c r="M15" s="8">
        <f t="shared" si="0"/>
        <v>380.25000693907594</v>
      </c>
      <c r="N15" s="8">
        <f t="shared" si="0"/>
        <v>380.25000693907594</v>
      </c>
      <c r="O15" s="8">
        <f t="shared" si="0"/>
        <v>380.25000693907594</v>
      </c>
      <c r="P15" s="8">
        <f t="shared" si="2"/>
        <v>380.25000693907594</v>
      </c>
      <c r="Q15" s="8">
        <f t="shared" si="3"/>
        <v>380.25000693907594</v>
      </c>
      <c r="R15" s="8">
        <f t="shared" si="4"/>
        <v>380250.00693907595</v>
      </c>
      <c r="S15" s="8">
        <f t="shared" si="5"/>
        <v>380250.00693907595</v>
      </c>
      <c r="T15" s="49">
        <f t="shared" si="6"/>
        <v>1</v>
      </c>
      <c r="U15" s="49">
        <f t="shared" si="7"/>
        <v>1</v>
      </c>
      <c r="V15" s="8">
        <f t="shared" si="8"/>
        <v>380.25000693907594</v>
      </c>
      <c r="W15" s="13">
        <f t="shared" si="9"/>
        <v>1</v>
      </c>
      <c r="AG15" s="30" t="s">
        <v>32</v>
      </c>
      <c r="AH15" s="32">
        <f>J2</f>
        <v>24.500000177925024</v>
      </c>
      <c r="AI15" s="32">
        <f>J3</f>
        <v>0</v>
      </c>
    </row>
    <row r="16" spans="1:35" ht="19">
      <c r="B16" s="24">
        <v>7</v>
      </c>
      <c r="C16" s="8">
        <v>6</v>
      </c>
      <c r="D16" s="8">
        <v>0</v>
      </c>
      <c r="E16" s="79">
        <v>1000</v>
      </c>
      <c r="F16" s="8">
        <f t="shared" si="1"/>
        <v>342.25000658322591</v>
      </c>
      <c r="G16" s="8">
        <f t="shared" si="0"/>
        <v>342.25000658322591</v>
      </c>
      <c r="H16" s="8">
        <f t="shared" si="0"/>
        <v>342.25000658322591</v>
      </c>
      <c r="I16" s="8">
        <f t="shared" si="0"/>
        <v>342.25000658322591</v>
      </c>
      <c r="J16" s="8">
        <f t="shared" si="0"/>
        <v>342.25000658322591</v>
      </c>
      <c r="K16" s="8">
        <f t="shared" si="0"/>
        <v>342.25000658322591</v>
      </c>
      <c r="L16" s="8">
        <f t="shared" si="0"/>
        <v>342.25000658322591</v>
      </c>
      <c r="M16" s="8">
        <f t="shared" si="0"/>
        <v>342.25000658322591</v>
      </c>
      <c r="N16" s="8">
        <f t="shared" si="0"/>
        <v>342.25000658322591</v>
      </c>
      <c r="O16" s="8">
        <f t="shared" si="0"/>
        <v>342.25000658322591</v>
      </c>
      <c r="P16" s="8">
        <f t="shared" si="2"/>
        <v>342.25000658322591</v>
      </c>
      <c r="Q16" s="8">
        <f t="shared" si="3"/>
        <v>342.25000658322591</v>
      </c>
      <c r="R16" s="8">
        <f t="shared" si="4"/>
        <v>342250.00658322591</v>
      </c>
      <c r="S16" s="8">
        <f t="shared" si="5"/>
        <v>342250.00658322591</v>
      </c>
      <c r="T16" s="49">
        <f t="shared" si="6"/>
        <v>1</v>
      </c>
      <c r="U16" s="49">
        <f t="shared" si="7"/>
        <v>1</v>
      </c>
      <c r="V16" s="8">
        <f t="shared" si="8"/>
        <v>342.25000658322591</v>
      </c>
      <c r="W16" s="13">
        <f t="shared" si="9"/>
        <v>1</v>
      </c>
      <c r="AG16" s="30" t="s">
        <v>33</v>
      </c>
      <c r="AH16" s="32">
        <f>K2</f>
        <v>24.500000177925024</v>
      </c>
      <c r="AI16" s="32">
        <f>K3</f>
        <v>0</v>
      </c>
    </row>
    <row r="17" spans="2:35" ht="19">
      <c r="B17" s="24">
        <v>8</v>
      </c>
      <c r="C17" s="8">
        <v>7</v>
      </c>
      <c r="D17" s="8">
        <v>0</v>
      </c>
      <c r="E17" s="79">
        <v>1000</v>
      </c>
      <c r="F17" s="8">
        <f t="shared" si="1"/>
        <v>306.25000622737588</v>
      </c>
      <c r="G17" s="8">
        <f t="shared" si="0"/>
        <v>306.25000622737588</v>
      </c>
      <c r="H17" s="8">
        <f t="shared" si="0"/>
        <v>306.25000622737588</v>
      </c>
      <c r="I17" s="8">
        <f t="shared" si="0"/>
        <v>306.25000622737588</v>
      </c>
      <c r="J17" s="8">
        <f t="shared" si="0"/>
        <v>306.25000622737588</v>
      </c>
      <c r="K17" s="8">
        <f t="shared" si="0"/>
        <v>306.25000622737588</v>
      </c>
      <c r="L17" s="8">
        <f t="shared" si="0"/>
        <v>306.25000622737588</v>
      </c>
      <c r="M17" s="8">
        <f t="shared" si="0"/>
        <v>306.25000622737588</v>
      </c>
      <c r="N17" s="8">
        <f t="shared" si="0"/>
        <v>306.25000622737588</v>
      </c>
      <c r="O17" s="8">
        <f t="shared" si="0"/>
        <v>306.25000622737588</v>
      </c>
      <c r="P17" s="8">
        <f t="shared" si="2"/>
        <v>306.25000622737588</v>
      </c>
      <c r="Q17" s="8">
        <f t="shared" si="3"/>
        <v>306.25000622737588</v>
      </c>
      <c r="R17" s="8">
        <f t="shared" si="4"/>
        <v>306250.00622737588</v>
      </c>
      <c r="S17" s="8">
        <f t="shared" si="5"/>
        <v>306250.00622737588</v>
      </c>
      <c r="T17" s="49">
        <f t="shared" si="6"/>
        <v>1</v>
      </c>
      <c r="U17" s="49">
        <f t="shared" si="7"/>
        <v>1</v>
      </c>
      <c r="V17" s="8">
        <f t="shared" si="8"/>
        <v>306.25000622737588</v>
      </c>
      <c r="W17" s="13">
        <f t="shared" si="9"/>
        <v>1</v>
      </c>
      <c r="AG17" s="30" t="s">
        <v>34</v>
      </c>
      <c r="AH17" s="32">
        <f>L2</f>
        <v>24.500000177925024</v>
      </c>
      <c r="AI17" s="32">
        <f>L3</f>
        <v>0</v>
      </c>
    </row>
    <row r="18" spans="2:35" ht="19">
      <c r="B18" s="24">
        <v>9</v>
      </c>
      <c r="C18" s="8">
        <v>8</v>
      </c>
      <c r="D18" s="8">
        <v>0</v>
      </c>
      <c r="E18" s="79">
        <v>1000</v>
      </c>
      <c r="F18" s="8">
        <f t="shared" si="1"/>
        <v>272.25000587152584</v>
      </c>
      <c r="G18" s="8">
        <f t="shared" si="0"/>
        <v>272.25000587152584</v>
      </c>
      <c r="H18" s="8">
        <f t="shared" si="0"/>
        <v>272.25000587152584</v>
      </c>
      <c r="I18" s="8">
        <f t="shared" si="0"/>
        <v>272.25000587152584</v>
      </c>
      <c r="J18" s="8">
        <f t="shared" si="0"/>
        <v>272.25000587152584</v>
      </c>
      <c r="K18" s="8">
        <f t="shared" si="0"/>
        <v>272.25000587152584</v>
      </c>
      <c r="L18" s="8">
        <f t="shared" si="0"/>
        <v>272.25000587152584</v>
      </c>
      <c r="M18" s="8">
        <f t="shared" si="0"/>
        <v>272.25000587152584</v>
      </c>
      <c r="N18" s="8">
        <f t="shared" si="0"/>
        <v>272.25000587152584</v>
      </c>
      <c r="O18" s="8">
        <f t="shared" si="0"/>
        <v>272.25000587152584</v>
      </c>
      <c r="P18" s="8">
        <f t="shared" si="2"/>
        <v>272.25000587152584</v>
      </c>
      <c r="Q18" s="8">
        <f t="shared" si="3"/>
        <v>272.25000587152584</v>
      </c>
      <c r="R18" s="8">
        <f t="shared" si="4"/>
        <v>272250.00587152585</v>
      </c>
      <c r="S18" s="8">
        <f t="shared" si="5"/>
        <v>272250.00587152585</v>
      </c>
      <c r="T18" s="49">
        <f t="shared" si="6"/>
        <v>1</v>
      </c>
      <c r="U18" s="49">
        <f t="shared" si="7"/>
        <v>1</v>
      </c>
      <c r="V18" s="8">
        <f t="shared" si="8"/>
        <v>272.25000587152584</v>
      </c>
      <c r="W18" s="13">
        <f t="shared" si="9"/>
        <v>1</v>
      </c>
      <c r="AG18" s="30" t="s">
        <v>35</v>
      </c>
      <c r="AH18" s="32">
        <f>M2</f>
        <v>24.500000177925024</v>
      </c>
      <c r="AI18" s="32">
        <f>M3</f>
        <v>0</v>
      </c>
    </row>
    <row r="19" spans="2:35" ht="19">
      <c r="B19" s="24">
        <v>10</v>
      </c>
      <c r="C19" s="8">
        <v>9</v>
      </c>
      <c r="D19" s="8">
        <v>0</v>
      </c>
      <c r="E19" s="79">
        <v>1000</v>
      </c>
      <c r="F19" s="8">
        <f t="shared" si="1"/>
        <v>240.25000551567578</v>
      </c>
      <c r="G19" s="8">
        <f t="shared" si="0"/>
        <v>240.25000551567578</v>
      </c>
      <c r="H19" s="8">
        <f t="shared" si="0"/>
        <v>240.25000551567578</v>
      </c>
      <c r="I19" s="8">
        <f t="shared" si="0"/>
        <v>240.25000551567578</v>
      </c>
      <c r="J19" s="8">
        <f t="shared" si="0"/>
        <v>240.25000551567578</v>
      </c>
      <c r="K19" s="8">
        <f t="shared" si="0"/>
        <v>240.25000551567578</v>
      </c>
      <c r="L19" s="8">
        <f t="shared" si="0"/>
        <v>240.25000551567578</v>
      </c>
      <c r="M19" s="8">
        <f t="shared" si="0"/>
        <v>240.25000551567578</v>
      </c>
      <c r="N19" s="8">
        <f t="shared" si="0"/>
        <v>240.25000551567578</v>
      </c>
      <c r="O19" s="8">
        <f t="shared" si="0"/>
        <v>240.25000551567578</v>
      </c>
      <c r="P19" s="8">
        <f t="shared" si="2"/>
        <v>240.25000551567578</v>
      </c>
      <c r="Q19" s="8">
        <f t="shared" si="3"/>
        <v>240.25000551567578</v>
      </c>
      <c r="R19" s="8">
        <f t="shared" si="4"/>
        <v>240250.00551567579</v>
      </c>
      <c r="S19" s="8">
        <f t="shared" si="5"/>
        <v>240250.00551567579</v>
      </c>
      <c r="T19" s="49">
        <f t="shared" si="6"/>
        <v>1</v>
      </c>
      <c r="U19" s="49">
        <f t="shared" si="7"/>
        <v>1</v>
      </c>
      <c r="V19" s="8">
        <f t="shared" si="8"/>
        <v>240.25000551567578</v>
      </c>
      <c r="W19" s="13">
        <f t="shared" si="9"/>
        <v>1</v>
      </c>
      <c r="AG19" s="30" t="s">
        <v>36</v>
      </c>
      <c r="AH19" s="32">
        <f>N2</f>
        <v>24.500000177925024</v>
      </c>
      <c r="AI19" s="32">
        <f>N3</f>
        <v>0</v>
      </c>
    </row>
    <row r="20" spans="2:35" ht="19">
      <c r="B20" s="24">
        <v>11</v>
      </c>
      <c r="C20" s="8">
        <v>10</v>
      </c>
      <c r="D20" s="8">
        <v>0</v>
      </c>
      <c r="E20" s="79">
        <v>1000</v>
      </c>
      <c r="F20" s="8">
        <f t="shared" si="1"/>
        <v>210.25000515982572</v>
      </c>
      <c r="G20" s="8">
        <f t="shared" si="0"/>
        <v>210.25000515982572</v>
      </c>
      <c r="H20" s="8">
        <f t="shared" si="0"/>
        <v>210.25000515982572</v>
      </c>
      <c r="I20" s="8">
        <f t="shared" si="0"/>
        <v>210.25000515982572</v>
      </c>
      <c r="J20" s="8">
        <f t="shared" si="0"/>
        <v>210.25000515982572</v>
      </c>
      <c r="K20" s="8">
        <f t="shared" si="0"/>
        <v>210.25000515982572</v>
      </c>
      <c r="L20" s="8">
        <f t="shared" si="0"/>
        <v>210.25000515982572</v>
      </c>
      <c r="M20" s="8">
        <f t="shared" si="0"/>
        <v>210.25000515982572</v>
      </c>
      <c r="N20" s="8">
        <f t="shared" si="0"/>
        <v>210.25000515982572</v>
      </c>
      <c r="O20" s="8">
        <f t="shared" si="0"/>
        <v>210.25000515982572</v>
      </c>
      <c r="P20" s="8">
        <f t="shared" si="2"/>
        <v>210.25000515982572</v>
      </c>
      <c r="Q20" s="8">
        <f t="shared" si="3"/>
        <v>210.25000515982572</v>
      </c>
      <c r="R20" s="8">
        <f t="shared" si="4"/>
        <v>210250.00515982573</v>
      </c>
      <c r="S20" s="8">
        <f t="shared" si="5"/>
        <v>210250.00515982573</v>
      </c>
      <c r="T20" s="49">
        <f t="shared" si="6"/>
        <v>1</v>
      </c>
      <c r="U20" s="49">
        <f t="shared" si="7"/>
        <v>1</v>
      </c>
      <c r="V20" s="8">
        <f t="shared" si="8"/>
        <v>210.25000515982572</v>
      </c>
      <c r="W20" s="13">
        <f t="shared" si="9"/>
        <v>1</v>
      </c>
      <c r="AG20" s="30" t="s">
        <v>37</v>
      </c>
      <c r="AH20" s="32">
        <f>O2</f>
        <v>24.500000177925024</v>
      </c>
      <c r="AI20" s="32">
        <f>O3</f>
        <v>0</v>
      </c>
    </row>
    <row r="21" spans="2:35" ht="19">
      <c r="B21" s="24">
        <v>12</v>
      </c>
      <c r="C21" s="8">
        <v>11</v>
      </c>
      <c r="D21" s="8">
        <v>0</v>
      </c>
      <c r="E21" s="79">
        <v>1000</v>
      </c>
      <c r="F21" s="8">
        <f t="shared" si="1"/>
        <v>182.25000480397568</v>
      </c>
      <c r="G21" s="8">
        <f t="shared" si="0"/>
        <v>182.25000480397568</v>
      </c>
      <c r="H21" s="8">
        <f t="shared" si="0"/>
        <v>182.25000480397568</v>
      </c>
      <c r="I21" s="8">
        <f t="shared" si="0"/>
        <v>182.25000480397568</v>
      </c>
      <c r="J21" s="8">
        <f t="shared" si="0"/>
        <v>182.25000480397568</v>
      </c>
      <c r="K21" s="8">
        <f t="shared" si="0"/>
        <v>182.25000480397568</v>
      </c>
      <c r="L21" s="8">
        <f t="shared" si="0"/>
        <v>182.25000480397568</v>
      </c>
      <c r="M21" s="8">
        <f t="shared" si="0"/>
        <v>182.25000480397568</v>
      </c>
      <c r="N21" s="8">
        <f t="shared" si="0"/>
        <v>182.25000480397568</v>
      </c>
      <c r="O21" s="8">
        <f t="shared" si="0"/>
        <v>182.25000480397568</v>
      </c>
      <c r="P21" s="8">
        <f t="shared" si="2"/>
        <v>182.25000480397568</v>
      </c>
      <c r="Q21" s="8">
        <f t="shared" si="3"/>
        <v>182.25000480397568</v>
      </c>
      <c r="R21" s="8">
        <f t="shared" si="4"/>
        <v>182250.00480397569</v>
      </c>
      <c r="S21" s="8">
        <f t="shared" si="5"/>
        <v>182250.00480397569</v>
      </c>
      <c r="T21" s="49">
        <f t="shared" si="6"/>
        <v>1</v>
      </c>
      <c r="U21" s="49">
        <f t="shared" si="7"/>
        <v>1</v>
      </c>
      <c r="V21" s="8">
        <f t="shared" si="8"/>
        <v>182.25000480397568</v>
      </c>
      <c r="W21" s="13">
        <f t="shared" si="9"/>
        <v>1</v>
      </c>
    </row>
    <row r="22" spans="2:35" ht="19">
      <c r="B22" s="24">
        <v>13</v>
      </c>
      <c r="C22" s="8">
        <v>12</v>
      </c>
      <c r="D22" s="8">
        <v>0</v>
      </c>
      <c r="E22" s="79">
        <v>1000</v>
      </c>
      <c r="F22" s="8">
        <f t="shared" si="1"/>
        <v>156.25000444812562</v>
      </c>
      <c r="G22" s="8">
        <f t="shared" si="0"/>
        <v>156.25000444812562</v>
      </c>
      <c r="H22" s="8">
        <f t="shared" si="0"/>
        <v>156.25000444812562</v>
      </c>
      <c r="I22" s="8">
        <f t="shared" si="0"/>
        <v>156.25000444812562</v>
      </c>
      <c r="J22" s="8">
        <f t="shared" si="0"/>
        <v>156.25000444812562</v>
      </c>
      <c r="K22" s="8">
        <f t="shared" si="0"/>
        <v>156.25000444812562</v>
      </c>
      <c r="L22" s="8">
        <f t="shared" si="0"/>
        <v>156.25000444812562</v>
      </c>
      <c r="M22" s="8">
        <f t="shared" si="0"/>
        <v>156.25000444812562</v>
      </c>
      <c r="N22" s="8">
        <f t="shared" si="0"/>
        <v>156.25000444812562</v>
      </c>
      <c r="O22" s="8">
        <f t="shared" si="0"/>
        <v>156.25000444812562</v>
      </c>
      <c r="P22" s="8">
        <f t="shared" si="2"/>
        <v>156.25000444812562</v>
      </c>
      <c r="Q22" s="8">
        <f t="shared" si="3"/>
        <v>156.25000444812562</v>
      </c>
      <c r="R22" s="8">
        <f t="shared" si="4"/>
        <v>156250.00444812563</v>
      </c>
      <c r="S22" s="8">
        <f t="shared" si="5"/>
        <v>156250.00444812563</v>
      </c>
      <c r="T22" s="49">
        <f t="shared" si="6"/>
        <v>1</v>
      </c>
      <c r="U22" s="49">
        <f t="shared" si="7"/>
        <v>1</v>
      </c>
      <c r="V22" s="8">
        <f t="shared" si="8"/>
        <v>156.25000444812562</v>
      </c>
      <c r="W22" s="13">
        <f t="shared" si="9"/>
        <v>1</v>
      </c>
    </row>
    <row r="23" spans="2:35" ht="19">
      <c r="B23" s="24">
        <v>14</v>
      </c>
      <c r="C23" s="8">
        <v>13</v>
      </c>
      <c r="D23" s="8">
        <v>0</v>
      </c>
      <c r="E23" s="79">
        <v>1000</v>
      </c>
      <c r="F23" s="8">
        <f t="shared" si="1"/>
        <v>132.25000409227559</v>
      </c>
      <c r="G23" s="8">
        <f t="shared" si="0"/>
        <v>132.25000409227559</v>
      </c>
      <c r="H23" s="8">
        <f t="shared" si="0"/>
        <v>132.25000409227559</v>
      </c>
      <c r="I23" s="8">
        <f t="shared" si="0"/>
        <v>132.25000409227559</v>
      </c>
      <c r="J23" s="8">
        <f t="shared" si="0"/>
        <v>132.25000409227559</v>
      </c>
      <c r="K23" s="8">
        <f t="shared" si="0"/>
        <v>132.25000409227559</v>
      </c>
      <c r="L23" s="8">
        <f t="shared" si="0"/>
        <v>132.25000409227559</v>
      </c>
      <c r="M23" s="8">
        <f t="shared" si="0"/>
        <v>132.25000409227559</v>
      </c>
      <c r="N23" s="8">
        <f t="shared" si="0"/>
        <v>132.25000409227559</v>
      </c>
      <c r="O23" s="8">
        <f t="shared" si="0"/>
        <v>132.25000409227559</v>
      </c>
      <c r="P23" s="8">
        <f t="shared" si="2"/>
        <v>132.25000409227559</v>
      </c>
      <c r="Q23" s="8">
        <f t="shared" si="3"/>
        <v>132.25000409227559</v>
      </c>
      <c r="R23" s="8">
        <f t="shared" si="4"/>
        <v>132250.0040922756</v>
      </c>
      <c r="S23" s="8">
        <f t="shared" si="5"/>
        <v>132250.0040922756</v>
      </c>
      <c r="T23" s="49">
        <f t="shared" si="6"/>
        <v>1</v>
      </c>
      <c r="U23" s="49">
        <f t="shared" si="7"/>
        <v>1</v>
      </c>
      <c r="V23" s="8">
        <f t="shared" si="8"/>
        <v>132.25000409227559</v>
      </c>
      <c r="W23" s="13">
        <f t="shared" si="9"/>
        <v>1</v>
      </c>
    </row>
    <row r="24" spans="2:35" ht="19">
      <c r="B24" s="24">
        <v>15</v>
      </c>
      <c r="C24" s="8">
        <v>14</v>
      </c>
      <c r="D24" s="8">
        <v>0</v>
      </c>
      <c r="E24" s="79">
        <v>1000</v>
      </c>
      <c r="F24" s="8">
        <f t="shared" si="1"/>
        <v>110.25000373642554</v>
      </c>
      <c r="G24" s="8">
        <f t="shared" si="0"/>
        <v>110.25000373642554</v>
      </c>
      <c r="H24" s="8">
        <f t="shared" si="0"/>
        <v>110.25000373642554</v>
      </c>
      <c r="I24" s="8">
        <f t="shared" si="0"/>
        <v>110.25000373642554</v>
      </c>
      <c r="J24" s="8">
        <f t="shared" si="0"/>
        <v>110.25000373642554</v>
      </c>
      <c r="K24" s="8">
        <f t="shared" si="0"/>
        <v>110.25000373642554</v>
      </c>
      <c r="L24" s="8">
        <f t="shared" si="0"/>
        <v>110.25000373642554</v>
      </c>
      <c r="M24" s="8">
        <f t="shared" si="0"/>
        <v>110.25000373642554</v>
      </c>
      <c r="N24" s="8">
        <f t="shared" si="0"/>
        <v>110.25000373642554</v>
      </c>
      <c r="O24" s="8">
        <f t="shared" si="0"/>
        <v>110.25000373642554</v>
      </c>
      <c r="P24" s="8">
        <f t="shared" si="2"/>
        <v>110.25000373642554</v>
      </c>
      <c r="Q24" s="8">
        <f t="shared" si="3"/>
        <v>110.25000373642554</v>
      </c>
      <c r="R24" s="8">
        <f t="shared" si="4"/>
        <v>110250.00373642554</v>
      </c>
      <c r="S24" s="8">
        <f t="shared" si="5"/>
        <v>110250.00373642554</v>
      </c>
      <c r="T24" s="49">
        <f t="shared" si="6"/>
        <v>1</v>
      </c>
      <c r="U24" s="49">
        <f t="shared" si="7"/>
        <v>1</v>
      </c>
      <c r="V24" s="8">
        <f t="shared" si="8"/>
        <v>110.25000373642554</v>
      </c>
      <c r="W24" s="13">
        <f t="shared" si="9"/>
        <v>1</v>
      </c>
    </row>
    <row r="25" spans="2:35" ht="19">
      <c r="B25" s="24">
        <v>16</v>
      </c>
      <c r="C25" s="8">
        <v>15</v>
      </c>
      <c r="D25" s="8">
        <v>0</v>
      </c>
      <c r="E25" s="79">
        <v>1000</v>
      </c>
      <c r="F25" s="8">
        <f t="shared" si="1"/>
        <v>90.250003380575492</v>
      </c>
      <c r="G25" s="8">
        <f t="shared" si="0"/>
        <v>90.250003380575492</v>
      </c>
      <c r="H25" s="8">
        <f t="shared" si="0"/>
        <v>90.250003380575492</v>
      </c>
      <c r="I25" s="8">
        <f t="shared" si="0"/>
        <v>90.250003380575492</v>
      </c>
      <c r="J25" s="8">
        <f t="shared" si="0"/>
        <v>90.250003380575492</v>
      </c>
      <c r="K25" s="8">
        <f t="shared" si="0"/>
        <v>90.250003380575492</v>
      </c>
      <c r="L25" s="8">
        <f t="shared" si="0"/>
        <v>90.250003380575492</v>
      </c>
      <c r="M25" s="8">
        <f t="shared" si="0"/>
        <v>90.250003380575492</v>
      </c>
      <c r="N25" s="8">
        <f t="shared" si="0"/>
        <v>90.250003380575492</v>
      </c>
      <c r="O25" s="8">
        <f t="shared" si="0"/>
        <v>90.250003380575492</v>
      </c>
      <c r="P25" s="8">
        <f t="shared" si="2"/>
        <v>90.250003380575492</v>
      </c>
      <c r="Q25" s="8">
        <f t="shared" si="3"/>
        <v>90.250003380575492</v>
      </c>
      <c r="R25" s="8">
        <f t="shared" si="4"/>
        <v>90250.003380575494</v>
      </c>
      <c r="S25" s="8">
        <f t="shared" si="5"/>
        <v>90250.003380575494</v>
      </c>
      <c r="T25" s="49">
        <f t="shared" si="6"/>
        <v>1</v>
      </c>
      <c r="U25" s="49">
        <f t="shared" si="7"/>
        <v>1</v>
      </c>
      <c r="V25" s="8">
        <f t="shared" si="8"/>
        <v>90.250003380575492</v>
      </c>
      <c r="W25" s="13">
        <f t="shared" si="9"/>
        <v>1</v>
      </c>
    </row>
    <row r="26" spans="2:35" ht="19">
      <c r="B26" s="24">
        <v>17</v>
      </c>
      <c r="C26" s="8">
        <v>16</v>
      </c>
      <c r="D26" s="8">
        <v>0</v>
      </c>
      <c r="E26" s="79">
        <v>1000</v>
      </c>
      <c r="F26" s="8">
        <f t="shared" si="1"/>
        <v>72.250003024725444</v>
      </c>
      <c r="G26" s="8">
        <f t="shared" si="1"/>
        <v>72.250003024725444</v>
      </c>
      <c r="H26" s="8">
        <f t="shared" si="1"/>
        <v>72.250003024725444</v>
      </c>
      <c r="I26" s="8">
        <f t="shared" si="1"/>
        <v>72.250003024725444</v>
      </c>
      <c r="J26" s="8">
        <f t="shared" si="1"/>
        <v>72.250003024725444</v>
      </c>
      <c r="K26" s="8">
        <f t="shared" si="1"/>
        <v>72.250003024725444</v>
      </c>
      <c r="L26" s="8">
        <f t="shared" si="1"/>
        <v>72.250003024725444</v>
      </c>
      <c r="M26" s="8">
        <f t="shared" si="1"/>
        <v>72.250003024725444</v>
      </c>
      <c r="N26" s="8">
        <f t="shared" si="1"/>
        <v>72.250003024725444</v>
      </c>
      <c r="O26" s="8">
        <f t="shared" si="1"/>
        <v>72.250003024725444</v>
      </c>
      <c r="P26" s="8">
        <f t="shared" si="2"/>
        <v>72.250003024725444</v>
      </c>
      <c r="Q26" s="8">
        <f t="shared" si="3"/>
        <v>72.250003024725444</v>
      </c>
      <c r="R26" s="8">
        <f t="shared" si="4"/>
        <v>72250.003024725447</v>
      </c>
      <c r="S26" s="8">
        <f t="shared" si="5"/>
        <v>72250.003024725447</v>
      </c>
      <c r="T26" s="49">
        <f t="shared" si="6"/>
        <v>1</v>
      </c>
      <c r="U26" s="49">
        <f t="shared" si="7"/>
        <v>1</v>
      </c>
      <c r="V26" s="8">
        <f t="shared" si="8"/>
        <v>72.250003024725444</v>
      </c>
      <c r="W26" s="13">
        <f t="shared" si="9"/>
        <v>1</v>
      </c>
    </row>
    <row r="27" spans="2:35" ht="19">
      <c r="B27" s="24">
        <v>18</v>
      </c>
      <c r="C27" s="8">
        <v>17</v>
      </c>
      <c r="D27" s="8">
        <v>0</v>
      </c>
      <c r="E27" s="79">
        <v>1000</v>
      </c>
      <c r="F27" s="8">
        <f t="shared" si="1"/>
        <v>56.250002668875389</v>
      </c>
      <c r="G27" s="8">
        <f t="shared" si="1"/>
        <v>56.250002668875389</v>
      </c>
      <c r="H27" s="8">
        <f t="shared" si="1"/>
        <v>56.250002668875389</v>
      </c>
      <c r="I27" s="8">
        <f t="shared" si="1"/>
        <v>56.250002668875389</v>
      </c>
      <c r="J27" s="8">
        <f t="shared" si="1"/>
        <v>56.250002668875389</v>
      </c>
      <c r="K27" s="8">
        <f t="shared" si="1"/>
        <v>56.250002668875389</v>
      </c>
      <c r="L27" s="8">
        <f t="shared" si="1"/>
        <v>56.250002668875389</v>
      </c>
      <c r="M27" s="8">
        <f t="shared" si="1"/>
        <v>56.250002668875389</v>
      </c>
      <c r="N27" s="8">
        <f t="shared" si="1"/>
        <v>56.250002668875389</v>
      </c>
      <c r="O27" s="8">
        <f t="shared" si="1"/>
        <v>56.250002668875389</v>
      </c>
      <c r="P27" s="8">
        <f t="shared" si="2"/>
        <v>56.250002668875389</v>
      </c>
      <c r="Q27" s="8">
        <f t="shared" si="3"/>
        <v>56.250002668875389</v>
      </c>
      <c r="R27" s="8">
        <f t="shared" si="4"/>
        <v>56250.002668875386</v>
      </c>
      <c r="S27" s="8">
        <f t="shared" si="5"/>
        <v>56250.002668875386</v>
      </c>
      <c r="T27" s="49">
        <f t="shared" si="6"/>
        <v>1</v>
      </c>
      <c r="U27" s="49">
        <f t="shared" si="7"/>
        <v>1</v>
      </c>
      <c r="V27" s="8">
        <f t="shared" si="8"/>
        <v>56.250002668875389</v>
      </c>
      <c r="W27" s="13">
        <f t="shared" si="9"/>
        <v>1</v>
      </c>
    </row>
    <row r="28" spans="2:35" ht="19">
      <c r="B28" s="24">
        <v>19</v>
      </c>
      <c r="C28" s="8">
        <v>18</v>
      </c>
      <c r="D28" s="8">
        <v>0</v>
      </c>
      <c r="E28" s="79">
        <v>1000</v>
      </c>
      <c r="F28" s="8">
        <f t="shared" si="1"/>
        <v>42.250002313025341</v>
      </c>
      <c r="G28" s="8">
        <f t="shared" si="1"/>
        <v>42.250002313025341</v>
      </c>
      <c r="H28" s="8">
        <f t="shared" si="1"/>
        <v>42.250002313025341</v>
      </c>
      <c r="I28" s="8">
        <f t="shared" si="1"/>
        <v>42.250002313025341</v>
      </c>
      <c r="J28" s="8">
        <f t="shared" si="1"/>
        <v>42.250002313025341</v>
      </c>
      <c r="K28" s="8">
        <f t="shared" si="1"/>
        <v>42.250002313025341</v>
      </c>
      <c r="L28" s="8">
        <f t="shared" si="1"/>
        <v>42.250002313025341</v>
      </c>
      <c r="M28" s="8">
        <f t="shared" si="1"/>
        <v>42.250002313025341</v>
      </c>
      <c r="N28" s="8">
        <f t="shared" si="1"/>
        <v>42.250002313025341</v>
      </c>
      <c r="O28" s="8">
        <f t="shared" si="1"/>
        <v>42.250002313025341</v>
      </c>
      <c r="P28" s="8">
        <f t="shared" si="2"/>
        <v>42.250002313025341</v>
      </c>
      <c r="Q28" s="8">
        <f t="shared" si="3"/>
        <v>42.250002313025341</v>
      </c>
      <c r="R28" s="8">
        <f t="shared" si="4"/>
        <v>42250.002313025339</v>
      </c>
      <c r="S28" s="8">
        <f t="shared" si="5"/>
        <v>42250.002313025339</v>
      </c>
      <c r="T28" s="49">
        <f t="shared" si="6"/>
        <v>1</v>
      </c>
      <c r="U28" s="49">
        <f t="shared" si="7"/>
        <v>1</v>
      </c>
      <c r="V28" s="8">
        <f t="shared" si="8"/>
        <v>42.250002313025341</v>
      </c>
      <c r="W28" s="13">
        <f t="shared" si="9"/>
        <v>1</v>
      </c>
    </row>
    <row r="29" spans="2:35" ht="19">
      <c r="B29" s="24">
        <v>20</v>
      </c>
      <c r="C29" s="8">
        <v>19</v>
      </c>
      <c r="D29" s="8">
        <v>0</v>
      </c>
      <c r="E29" s="79">
        <v>1000</v>
      </c>
      <c r="F29" s="8">
        <f t="shared" si="1"/>
        <v>30.250001957175296</v>
      </c>
      <c r="G29" s="8">
        <f t="shared" si="1"/>
        <v>30.250001957175296</v>
      </c>
      <c r="H29" s="8">
        <f t="shared" si="1"/>
        <v>30.250001957175296</v>
      </c>
      <c r="I29" s="8">
        <f t="shared" si="1"/>
        <v>30.250001957175296</v>
      </c>
      <c r="J29" s="8">
        <f t="shared" si="1"/>
        <v>30.250001957175296</v>
      </c>
      <c r="K29" s="8">
        <f t="shared" si="1"/>
        <v>30.250001957175296</v>
      </c>
      <c r="L29" s="8">
        <f t="shared" si="1"/>
        <v>30.250001957175296</v>
      </c>
      <c r="M29" s="8">
        <f t="shared" si="1"/>
        <v>30.250001957175296</v>
      </c>
      <c r="N29" s="8">
        <f t="shared" si="1"/>
        <v>30.250001957175296</v>
      </c>
      <c r="O29" s="8">
        <f t="shared" si="1"/>
        <v>30.250001957175296</v>
      </c>
      <c r="P29" s="8">
        <f t="shared" si="2"/>
        <v>30.250001957175296</v>
      </c>
      <c r="Q29" s="8">
        <f t="shared" si="3"/>
        <v>30.250001957175296</v>
      </c>
      <c r="R29" s="8">
        <f t="shared" si="4"/>
        <v>30250.001957175296</v>
      </c>
      <c r="S29" s="8">
        <f t="shared" si="5"/>
        <v>30250.001957175296</v>
      </c>
      <c r="T29" s="49">
        <f t="shared" si="6"/>
        <v>1</v>
      </c>
      <c r="U29" s="49">
        <f t="shared" si="7"/>
        <v>1</v>
      </c>
      <c r="V29" s="8">
        <f t="shared" si="8"/>
        <v>30.250001957175296</v>
      </c>
      <c r="W29" s="13">
        <f t="shared" si="9"/>
        <v>1</v>
      </c>
    </row>
    <row r="30" spans="2:35" ht="19">
      <c r="B30" s="24">
        <v>21</v>
      </c>
      <c r="C30" s="8">
        <v>20</v>
      </c>
      <c r="D30" s="8">
        <v>0</v>
      </c>
      <c r="E30" s="79">
        <v>1000</v>
      </c>
      <c r="F30" s="8">
        <f t="shared" si="1"/>
        <v>20.250001601325248</v>
      </c>
      <c r="G30" s="8">
        <f t="shared" si="1"/>
        <v>20.250001601325248</v>
      </c>
      <c r="H30" s="8">
        <f t="shared" si="1"/>
        <v>20.250001601325248</v>
      </c>
      <c r="I30" s="8">
        <f t="shared" si="1"/>
        <v>20.250001601325248</v>
      </c>
      <c r="J30" s="8">
        <f t="shared" si="1"/>
        <v>20.250001601325248</v>
      </c>
      <c r="K30" s="8">
        <f t="shared" si="1"/>
        <v>20.250001601325248</v>
      </c>
      <c r="L30" s="8">
        <f t="shared" si="1"/>
        <v>20.250001601325248</v>
      </c>
      <c r="M30" s="8">
        <f t="shared" si="1"/>
        <v>20.250001601325248</v>
      </c>
      <c r="N30" s="8">
        <f t="shared" si="1"/>
        <v>20.250001601325248</v>
      </c>
      <c r="O30" s="8">
        <f t="shared" si="1"/>
        <v>20.250001601325248</v>
      </c>
      <c r="P30" s="8">
        <f t="shared" si="2"/>
        <v>20.250001601325248</v>
      </c>
      <c r="Q30" s="8">
        <f t="shared" si="3"/>
        <v>20.250001601325248</v>
      </c>
      <c r="R30" s="8">
        <f t="shared" si="4"/>
        <v>20250.00160132525</v>
      </c>
      <c r="S30" s="8">
        <f t="shared" si="5"/>
        <v>20250.00160132525</v>
      </c>
      <c r="T30" s="49">
        <f t="shared" si="6"/>
        <v>1</v>
      </c>
      <c r="U30" s="49">
        <f t="shared" si="7"/>
        <v>1</v>
      </c>
      <c r="V30" s="8">
        <f t="shared" si="8"/>
        <v>20.250001601325248</v>
      </c>
      <c r="W30" s="13">
        <f t="shared" si="9"/>
        <v>1</v>
      </c>
    </row>
    <row r="31" spans="2:35" ht="19">
      <c r="B31" s="24">
        <v>22</v>
      </c>
      <c r="C31" s="8">
        <v>21</v>
      </c>
      <c r="D31" s="8">
        <v>0</v>
      </c>
      <c r="E31" s="79">
        <v>1000</v>
      </c>
      <c r="F31" s="8">
        <f t="shared" si="1"/>
        <v>12.2500012454752</v>
      </c>
      <c r="G31" s="8">
        <f t="shared" si="1"/>
        <v>12.2500012454752</v>
      </c>
      <c r="H31" s="8">
        <f t="shared" si="1"/>
        <v>12.2500012454752</v>
      </c>
      <c r="I31" s="8">
        <f t="shared" si="1"/>
        <v>12.2500012454752</v>
      </c>
      <c r="J31" s="8">
        <f t="shared" si="1"/>
        <v>12.2500012454752</v>
      </c>
      <c r="K31" s="8">
        <f t="shared" si="1"/>
        <v>12.2500012454752</v>
      </c>
      <c r="L31" s="8">
        <f t="shared" si="1"/>
        <v>12.2500012454752</v>
      </c>
      <c r="M31" s="8">
        <f t="shared" si="1"/>
        <v>12.2500012454752</v>
      </c>
      <c r="N31" s="8">
        <f t="shared" si="1"/>
        <v>12.2500012454752</v>
      </c>
      <c r="O31" s="8">
        <f t="shared" si="1"/>
        <v>12.2500012454752</v>
      </c>
      <c r="P31" s="8">
        <f t="shared" si="2"/>
        <v>12.2500012454752</v>
      </c>
      <c r="Q31" s="8">
        <f t="shared" si="3"/>
        <v>12.2500012454752</v>
      </c>
      <c r="R31" s="8">
        <f t="shared" si="4"/>
        <v>12250.0012454752</v>
      </c>
      <c r="S31" s="8">
        <f t="shared" si="5"/>
        <v>12250.0012454752</v>
      </c>
      <c r="T31" s="49">
        <f t="shared" si="6"/>
        <v>1</v>
      </c>
      <c r="U31" s="49">
        <f t="shared" si="7"/>
        <v>1</v>
      </c>
      <c r="V31" s="8">
        <f t="shared" si="8"/>
        <v>12.2500012454752</v>
      </c>
      <c r="W31" s="13">
        <f t="shared" si="9"/>
        <v>1</v>
      </c>
    </row>
    <row r="32" spans="2:35" ht="19">
      <c r="B32" s="24">
        <v>23</v>
      </c>
      <c r="C32" s="8">
        <v>22</v>
      </c>
      <c r="D32" s="8">
        <v>0</v>
      </c>
      <c r="E32" s="79">
        <v>1000</v>
      </c>
      <c r="F32" s="8">
        <f t="shared" si="1"/>
        <v>6.2500008896251522</v>
      </c>
      <c r="G32" s="8">
        <f t="shared" si="1"/>
        <v>6.2500008896251522</v>
      </c>
      <c r="H32" s="8">
        <f t="shared" si="1"/>
        <v>6.2500008896251522</v>
      </c>
      <c r="I32" s="8">
        <f t="shared" si="1"/>
        <v>6.2500008896251522</v>
      </c>
      <c r="J32" s="8">
        <f t="shared" si="1"/>
        <v>6.2500008896251522</v>
      </c>
      <c r="K32" s="8">
        <f t="shared" si="1"/>
        <v>6.2500008896251522</v>
      </c>
      <c r="L32" s="8">
        <f t="shared" si="1"/>
        <v>6.2500008896251522</v>
      </c>
      <c r="M32" s="8">
        <f t="shared" si="1"/>
        <v>6.2500008896251522</v>
      </c>
      <c r="N32" s="8">
        <f t="shared" si="1"/>
        <v>6.2500008896251522</v>
      </c>
      <c r="O32" s="8">
        <f t="shared" si="1"/>
        <v>6.2500008896251522</v>
      </c>
      <c r="P32" s="8">
        <f t="shared" si="2"/>
        <v>6.2500008896251522</v>
      </c>
      <c r="Q32" s="8">
        <f t="shared" si="3"/>
        <v>6.2500008896251522</v>
      </c>
      <c r="R32" s="8">
        <f t="shared" si="4"/>
        <v>6250.000889625152</v>
      </c>
      <c r="S32" s="8">
        <f t="shared" si="5"/>
        <v>6250.000889625152</v>
      </c>
      <c r="T32" s="49">
        <f t="shared" si="6"/>
        <v>1</v>
      </c>
      <c r="U32" s="49">
        <f t="shared" si="7"/>
        <v>1</v>
      </c>
      <c r="V32" s="8">
        <f t="shared" si="8"/>
        <v>6.2500008896251522</v>
      </c>
      <c r="W32" s="13">
        <f t="shared" si="9"/>
        <v>1</v>
      </c>
    </row>
    <row r="33" spans="2:23" ht="19">
      <c r="B33" s="24">
        <v>24</v>
      </c>
      <c r="C33" s="8">
        <v>23</v>
      </c>
      <c r="D33" s="8">
        <v>0</v>
      </c>
      <c r="E33" s="79">
        <v>1000</v>
      </c>
      <c r="F33" s="8">
        <f t="shared" si="1"/>
        <v>2.2500005337751037</v>
      </c>
      <c r="G33" s="8">
        <f t="shared" si="1"/>
        <v>2.2500005337751037</v>
      </c>
      <c r="H33" s="8">
        <f t="shared" si="1"/>
        <v>2.2500005337751037</v>
      </c>
      <c r="I33" s="8">
        <f t="shared" si="1"/>
        <v>2.2500005337751037</v>
      </c>
      <c r="J33" s="8">
        <f t="shared" si="1"/>
        <v>2.2500005337751037</v>
      </c>
      <c r="K33" s="8">
        <f t="shared" si="1"/>
        <v>2.2500005337751037</v>
      </c>
      <c r="L33" s="8">
        <f t="shared" si="1"/>
        <v>2.2500005337751037</v>
      </c>
      <c r="M33" s="8">
        <f t="shared" si="1"/>
        <v>2.2500005337751037</v>
      </c>
      <c r="N33" s="8">
        <f t="shared" si="1"/>
        <v>2.2500005337751037</v>
      </c>
      <c r="O33" s="8">
        <f t="shared" si="1"/>
        <v>2.2500005337751037</v>
      </c>
      <c r="P33" s="8">
        <f t="shared" si="2"/>
        <v>2.2500005337751037</v>
      </c>
      <c r="Q33" s="8">
        <f t="shared" si="3"/>
        <v>2.2500005337751037</v>
      </c>
      <c r="R33" s="8">
        <f t="shared" si="4"/>
        <v>2250.0005337751036</v>
      </c>
      <c r="S33" s="8">
        <f t="shared" si="5"/>
        <v>2250.0005337751036</v>
      </c>
      <c r="T33" s="49">
        <f t="shared" si="6"/>
        <v>1</v>
      </c>
      <c r="U33" s="49">
        <f t="shared" si="7"/>
        <v>1</v>
      </c>
      <c r="V33" s="8">
        <f t="shared" si="8"/>
        <v>2.2500005337751037</v>
      </c>
      <c r="W33" s="13">
        <f t="shared" si="9"/>
        <v>1</v>
      </c>
    </row>
    <row r="34" spans="2:23" ht="19">
      <c r="B34" s="24">
        <v>25</v>
      </c>
      <c r="C34" s="8">
        <v>24</v>
      </c>
      <c r="D34" s="8">
        <v>0</v>
      </c>
      <c r="E34" s="79">
        <v>1000</v>
      </c>
      <c r="F34" s="8">
        <f t="shared" si="1"/>
        <v>0.25000017792505569</v>
      </c>
      <c r="G34" s="8">
        <f t="shared" si="1"/>
        <v>0.25000017792505569</v>
      </c>
      <c r="H34" s="8">
        <f t="shared" si="1"/>
        <v>0.25000017792505569</v>
      </c>
      <c r="I34" s="8">
        <f t="shared" si="1"/>
        <v>0.25000017792505569</v>
      </c>
      <c r="J34" s="8">
        <f t="shared" si="1"/>
        <v>0.25000017792505569</v>
      </c>
      <c r="K34" s="8">
        <f t="shared" si="1"/>
        <v>0.25000017792505569</v>
      </c>
      <c r="L34" s="8">
        <f t="shared" si="1"/>
        <v>0.25000017792505569</v>
      </c>
      <c r="M34" s="8">
        <f t="shared" si="1"/>
        <v>0.25000017792505569</v>
      </c>
      <c r="N34" s="8">
        <f t="shared" si="1"/>
        <v>0.25000017792505569</v>
      </c>
      <c r="O34" s="8">
        <f t="shared" si="1"/>
        <v>0.25000017792505569</v>
      </c>
      <c r="P34" s="8">
        <f t="shared" si="2"/>
        <v>0.25000017792505569</v>
      </c>
      <c r="Q34" s="8">
        <f t="shared" si="3"/>
        <v>0.25000017792505569</v>
      </c>
      <c r="R34" s="8">
        <f t="shared" si="4"/>
        <v>250.00017792505568</v>
      </c>
      <c r="S34" s="8">
        <f t="shared" si="5"/>
        <v>250.00017792505568</v>
      </c>
      <c r="T34" s="49">
        <f t="shared" si="6"/>
        <v>1</v>
      </c>
      <c r="U34" s="49">
        <f t="shared" si="7"/>
        <v>1</v>
      </c>
      <c r="V34" s="8">
        <f t="shared" si="8"/>
        <v>0.25000017792505569</v>
      </c>
      <c r="W34" s="13">
        <f t="shared" si="9"/>
        <v>1</v>
      </c>
    </row>
    <row r="35" spans="2:23" ht="19">
      <c r="B35" s="24">
        <v>26</v>
      </c>
      <c r="C35" s="8">
        <v>25</v>
      </c>
      <c r="D35" s="8">
        <v>0</v>
      </c>
      <c r="E35" s="79">
        <v>1000</v>
      </c>
      <c r="F35" s="8">
        <f t="shared" si="1"/>
        <v>0.24999982207500762</v>
      </c>
      <c r="G35" s="8">
        <f t="shared" si="1"/>
        <v>0.24999982207500762</v>
      </c>
      <c r="H35" s="8">
        <f t="shared" si="1"/>
        <v>0.24999982207500762</v>
      </c>
      <c r="I35" s="8">
        <f t="shared" si="1"/>
        <v>0.24999982207500762</v>
      </c>
      <c r="J35" s="8">
        <f t="shared" si="1"/>
        <v>0.24999982207500762</v>
      </c>
      <c r="K35" s="8">
        <f t="shared" si="1"/>
        <v>0.24999982207500762</v>
      </c>
      <c r="L35" s="8">
        <f t="shared" si="1"/>
        <v>0.24999982207500762</v>
      </c>
      <c r="M35" s="8">
        <f t="shared" si="1"/>
        <v>0.24999982207500762</v>
      </c>
      <c r="N35" s="8">
        <f t="shared" si="1"/>
        <v>0.24999982207500762</v>
      </c>
      <c r="O35" s="8">
        <f t="shared" si="1"/>
        <v>0.24999982207500762</v>
      </c>
      <c r="P35" s="8">
        <f t="shared" si="2"/>
        <v>0.24999982207500762</v>
      </c>
      <c r="Q35" s="8">
        <f t="shared" si="3"/>
        <v>0.24999982207500762</v>
      </c>
      <c r="R35" s="8">
        <f t="shared" si="4"/>
        <v>249.99982207500761</v>
      </c>
      <c r="S35" s="8">
        <f t="shared" si="5"/>
        <v>249.99982207500761</v>
      </c>
      <c r="T35" s="49">
        <f t="shared" si="6"/>
        <v>1</v>
      </c>
      <c r="U35" s="49">
        <f t="shared" si="7"/>
        <v>1</v>
      </c>
      <c r="V35" s="8">
        <f t="shared" si="8"/>
        <v>0.24999982207500762</v>
      </c>
      <c r="W35" s="13">
        <f t="shared" si="9"/>
        <v>1</v>
      </c>
    </row>
    <row r="36" spans="2:23" ht="19">
      <c r="B36" s="24">
        <v>27</v>
      </c>
      <c r="C36" s="8">
        <v>26</v>
      </c>
      <c r="D36" s="8">
        <v>0</v>
      </c>
      <c r="E36" s="79">
        <v>1000</v>
      </c>
      <c r="F36" s="8">
        <f t="shared" si="1"/>
        <v>2.2499994662249594</v>
      </c>
      <c r="G36" s="8">
        <f t="shared" si="1"/>
        <v>2.2499994662249594</v>
      </c>
      <c r="H36" s="8">
        <f t="shared" si="1"/>
        <v>2.2499994662249594</v>
      </c>
      <c r="I36" s="8">
        <f t="shared" si="1"/>
        <v>2.2499994662249594</v>
      </c>
      <c r="J36" s="8">
        <f t="shared" si="1"/>
        <v>2.2499994662249594</v>
      </c>
      <c r="K36" s="8">
        <f t="shared" si="1"/>
        <v>2.2499994662249594</v>
      </c>
      <c r="L36" s="8">
        <f t="shared" si="1"/>
        <v>2.2499994662249594</v>
      </c>
      <c r="M36" s="8">
        <f t="shared" si="1"/>
        <v>2.2499994662249594</v>
      </c>
      <c r="N36" s="8">
        <f t="shared" si="1"/>
        <v>2.2499994662249594</v>
      </c>
      <c r="O36" s="8">
        <f t="shared" si="1"/>
        <v>2.2499994662249594</v>
      </c>
      <c r="P36" s="8">
        <f t="shared" si="2"/>
        <v>2.2499994662249594</v>
      </c>
      <c r="Q36" s="8">
        <f t="shared" si="3"/>
        <v>2.2499994662249594</v>
      </c>
      <c r="R36" s="8">
        <f t="shared" si="4"/>
        <v>2249.9994662249592</v>
      </c>
      <c r="S36" s="8">
        <f t="shared" si="5"/>
        <v>2249.9994662249592</v>
      </c>
      <c r="T36" s="49">
        <f t="shared" si="6"/>
        <v>1</v>
      </c>
      <c r="U36" s="49">
        <f t="shared" si="7"/>
        <v>1</v>
      </c>
      <c r="V36" s="8">
        <f t="shared" si="8"/>
        <v>2.2499994662249594</v>
      </c>
      <c r="W36" s="13">
        <f t="shared" si="9"/>
        <v>1</v>
      </c>
    </row>
    <row r="37" spans="2:23" ht="19">
      <c r="B37" s="24">
        <v>28</v>
      </c>
      <c r="C37" s="8">
        <v>27</v>
      </c>
      <c r="D37" s="8">
        <v>0</v>
      </c>
      <c r="E37" s="79">
        <v>1000</v>
      </c>
      <c r="F37" s="8">
        <f t="shared" si="1"/>
        <v>6.2499991103749117</v>
      </c>
      <c r="G37" s="8">
        <f t="shared" si="1"/>
        <v>6.2499991103749117</v>
      </c>
      <c r="H37" s="8">
        <f t="shared" si="1"/>
        <v>6.2499991103749117</v>
      </c>
      <c r="I37" s="8">
        <f t="shared" si="1"/>
        <v>6.2499991103749117</v>
      </c>
      <c r="J37" s="8">
        <f t="shared" si="1"/>
        <v>6.2499991103749117</v>
      </c>
      <c r="K37" s="8">
        <f t="shared" si="1"/>
        <v>6.2499991103749117</v>
      </c>
      <c r="L37" s="8">
        <f t="shared" si="1"/>
        <v>6.2499991103749117</v>
      </c>
      <c r="M37" s="8">
        <f t="shared" si="1"/>
        <v>6.2499991103749117</v>
      </c>
      <c r="N37" s="8">
        <f t="shared" si="1"/>
        <v>6.2499991103749117</v>
      </c>
      <c r="O37" s="8">
        <f t="shared" si="1"/>
        <v>6.2499991103749117</v>
      </c>
      <c r="P37" s="8">
        <f t="shared" si="2"/>
        <v>6.2499991103749117</v>
      </c>
      <c r="Q37" s="8">
        <f t="shared" si="3"/>
        <v>6.2499991103749117</v>
      </c>
      <c r="R37" s="8">
        <f t="shared" si="4"/>
        <v>6249.9991103749117</v>
      </c>
      <c r="S37" s="8">
        <f t="shared" si="5"/>
        <v>6249.9991103749117</v>
      </c>
      <c r="T37" s="49">
        <f t="shared" si="6"/>
        <v>1</v>
      </c>
      <c r="U37" s="49">
        <f t="shared" si="7"/>
        <v>1</v>
      </c>
      <c r="V37" s="8">
        <f t="shared" si="8"/>
        <v>6.2499991103749117</v>
      </c>
      <c r="W37" s="13">
        <f t="shared" si="9"/>
        <v>1</v>
      </c>
    </row>
    <row r="38" spans="2:23" ht="19">
      <c r="B38" s="24">
        <v>29</v>
      </c>
      <c r="C38" s="8">
        <v>28</v>
      </c>
      <c r="D38" s="8">
        <v>0</v>
      </c>
      <c r="E38" s="79">
        <v>1000</v>
      </c>
      <c r="F38" s="8">
        <f t="shared" si="1"/>
        <v>12.249998754524864</v>
      </c>
      <c r="G38" s="8">
        <f t="shared" si="1"/>
        <v>12.249998754524864</v>
      </c>
      <c r="H38" s="8">
        <f t="shared" si="1"/>
        <v>12.249998754524864</v>
      </c>
      <c r="I38" s="8">
        <f t="shared" si="1"/>
        <v>12.249998754524864</v>
      </c>
      <c r="J38" s="8">
        <f t="shared" si="1"/>
        <v>12.249998754524864</v>
      </c>
      <c r="K38" s="8">
        <f t="shared" si="1"/>
        <v>12.249998754524864</v>
      </c>
      <c r="L38" s="8">
        <f t="shared" si="1"/>
        <v>12.249998754524864</v>
      </c>
      <c r="M38" s="8">
        <f t="shared" si="1"/>
        <v>12.249998754524864</v>
      </c>
      <c r="N38" s="8">
        <f t="shared" si="1"/>
        <v>12.249998754524864</v>
      </c>
      <c r="O38" s="8">
        <f t="shared" si="1"/>
        <v>12.249998754524864</v>
      </c>
      <c r="P38" s="8">
        <f t="shared" si="2"/>
        <v>12.249998754524864</v>
      </c>
      <c r="Q38" s="8">
        <f t="shared" si="3"/>
        <v>12.249998754524864</v>
      </c>
      <c r="R38" s="8">
        <f t="shared" si="4"/>
        <v>12249.998754524864</v>
      </c>
      <c r="S38" s="8">
        <f t="shared" si="5"/>
        <v>12249.998754524864</v>
      </c>
      <c r="T38" s="49">
        <f t="shared" si="6"/>
        <v>1</v>
      </c>
      <c r="U38" s="49">
        <f t="shared" si="7"/>
        <v>1</v>
      </c>
      <c r="V38" s="8">
        <f t="shared" si="8"/>
        <v>12.249998754524864</v>
      </c>
      <c r="W38" s="13">
        <f t="shared" si="9"/>
        <v>1</v>
      </c>
    </row>
    <row r="39" spans="2:23" ht="19">
      <c r="B39" s="24">
        <v>30</v>
      </c>
      <c r="C39" s="8">
        <v>29</v>
      </c>
      <c r="D39" s="8">
        <v>0</v>
      </c>
      <c r="E39" s="79">
        <v>1000</v>
      </c>
      <c r="F39" s="8">
        <f t="shared" si="1"/>
        <v>20.249998398674816</v>
      </c>
      <c r="G39" s="8">
        <f t="shared" si="1"/>
        <v>20.249998398674816</v>
      </c>
      <c r="H39" s="8">
        <f t="shared" si="1"/>
        <v>20.249998398674816</v>
      </c>
      <c r="I39" s="8">
        <f t="shared" si="1"/>
        <v>20.249998398674816</v>
      </c>
      <c r="J39" s="8">
        <f t="shared" si="1"/>
        <v>20.249998398674816</v>
      </c>
      <c r="K39" s="8">
        <f t="shared" si="1"/>
        <v>20.249998398674816</v>
      </c>
      <c r="L39" s="8">
        <f t="shared" si="1"/>
        <v>20.249998398674816</v>
      </c>
      <c r="M39" s="8">
        <f t="shared" si="1"/>
        <v>20.249998398674816</v>
      </c>
      <c r="N39" s="8">
        <f t="shared" si="1"/>
        <v>20.249998398674816</v>
      </c>
      <c r="O39" s="8">
        <f t="shared" si="1"/>
        <v>20.249998398674816</v>
      </c>
      <c r="P39" s="8">
        <f t="shared" si="2"/>
        <v>20.249998398674816</v>
      </c>
      <c r="Q39" s="8">
        <f t="shared" si="3"/>
        <v>20.249998398674816</v>
      </c>
      <c r="R39" s="8">
        <f t="shared" si="4"/>
        <v>20249.998398674816</v>
      </c>
      <c r="S39" s="8">
        <f t="shared" si="5"/>
        <v>20249.998398674816</v>
      </c>
      <c r="T39" s="49">
        <f t="shared" si="6"/>
        <v>1</v>
      </c>
      <c r="U39" s="49">
        <f t="shared" si="7"/>
        <v>1</v>
      </c>
      <c r="V39" s="8">
        <f t="shared" si="8"/>
        <v>20.249998398674816</v>
      </c>
      <c r="W39" s="13">
        <f t="shared" si="9"/>
        <v>1</v>
      </c>
    </row>
    <row r="40" spans="2:23" ht="19">
      <c r="B40" s="24">
        <v>31</v>
      </c>
      <c r="C40" s="8">
        <v>30</v>
      </c>
      <c r="D40" s="8">
        <v>0</v>
      </c>
      <c r="E40" s="79">
        <v>1000</v>
      </c>
      <c r="F40" s="8">
        <f t="shared" si="1"/>
        <v>30.249998042824767</v>
      </c>
      <c r="G40" s="8">
        <f t="shared" si="1"/>
        <v>30.249998042824767</v>
      </c>
      <c r="H40" s="8">
        <f t="shared" si="1"/>
        <v>30.249998042824767</v>
      </c>
      <c r="I40" s="8">
        <f t="shared" si="1"/>
        <v>30.249998042824767</v>
      </c>
      <c r="J40" s="8">
        <f t="shared" si="1"/>
        <v>30.249998042824767</v>
      </c>
      <c r="K40" s="8">
        <f t="shared" si="1"/>
        <v>30.249998042824767</v>
      </c>
      <c r="L40" s="8">
        <f t="shared" si="1"/>
        <v>30.249998042824767</v>
      </c>
      <c r="M40" s="8">
        <f t="shared" si="1"/>
        <v>30.249998042824767</v>
      </c>
      <c r="N40" s="8">
        <f t="shared" si="1"/>
        <v>30.249998042824767</v>
      </c>
      <c r="O40" s="8">
        <f t="shared" si="1"/>
        <v>30.249998042824767</v>
      </c>
      <c r="P40" s="8">
        <f t="shared" si="2"/>
        <v>30.249998042824767</v>
      </c>
      <c r="Q40" s="8">
        <f t="shared" si="3"/>
        <v>30.249998042824767</v>
      </c>
      <c r="R40" s="8">
        <f t="shared" si="4"/>
        <v>30249.998042824769</v>
      </c>
      <c r="S40" s="8">
        <f t="shared" si="5"/>
        <v>30249.998042824769</v>
      </c>
      <c r="T40" s="49">
        <f t="shared" si="6"/>
        <v>1</v>
      </c>
      <c r="U40" s="49">
        <f t="shared" si="7"/>
        <v>1</v>
      </c>
      <c r="V40" s="8">
        <f t="shared" si="8"/>
        <v>30.249998042824767</v>
      </c>
      <c r="W40" s="13">
        <f t="shared" si="9"/>
        <v>1</v>
      </c>
    </row>
    <row r="41" spans="2:23" ht="19">
      <c r="B41" s="24">
        <v>32</v>
      </c>
      <c r="C41" s="8">
        <v>31</v>
      </c>
      <c r="D41" s="8">
        <v>0</v>
      </c>
      <c r="E41" s="79">
        <v>1000</v>
      </c>
      <c r="F41" s="8">
        <f t="shared" si="1"/>
        <v>42.249997686974716</v>
      </c>
      <c r="G41" s="8">
        <f t="shared" si="1"/>
        <v>42.249997686974716</v>
      </c>
      <c r="H41" s="8">
        <f t="shared" si="1"/>
        <v>42.249997686974716</v>
      </c>
      <c r="I41" s="8">
        <f t="shared" si="1"/>
        <v>42.249997686974716</v>
      </c>
      <c r="J41" s="8">
        <f t="shared" si="1"/>
        <v>42.249997686974716</v>
      </c>
      <c r="K41" s="8">
        <f t="shared" si="1"/>
        <v>42.249997686974716</v>
      </c>
      <c r="L41" s="8">
        <f t="shared" si="1"/>
        <v>42.249997686974716</v>
      </c>
      <c r="M41" s="8">
        <f t="shared" si="1"/>
        <v>42.249997686974716</v>
      </c>
      <c r="N41" s="8">
        <f t="shared" si="1"/>
        <v>42.249997686974716</v>
      </c>
      <c r="O41" s="8">
        <f t="shared" si="1"/>
        <v>42.249997686974716</v>
      </c>
      <c r="P41" s="8">
        <f t="shared" si="2"/>
        <v>42.249997686974716</v>
      </c>
      <c r="Q41" s="8">
        <f t="shared" si="3"/>
        <v>42.249997686974716</v>
      </c>
      <c r="R41" s="8">
        <f t="shared" si="4"/>
        <v>42249.997686974719</v>
      </c>
      <c r="S41" s="8">
        <f t="shared" si="5"/>
        <v>42249.997686974719</v>
      </c>
      <c r="T41" s="49">
        <f t="shared" si="6"/>
        <v>1</v>
      </c>
      <c r="U41" s="49">
        <f t="shared" si="7"/>
        <v>1</v>
      </c>
      <c r="V41" s="8">
        <f t="shared" si="8"/>
        <v>42.249997686974716</v>
      </c>
      <c r="W41" s="13">
        <f t="shared" si="9"/>
        <v>1</v>
      </c>
    </row>
    <row r="42" spans="2:23" ht="19">
      <c r="B42" s="24">
        <v>33</v>
      </c>
      <c r="C42" s="8">
        <v>32</v>
      </c>
      <c r="D42" s="8">
        <v>0</v>
      </c>
      <c r="E42" s="79">
        <v>1000</v>
      </c>
      <c r="F42" s="8">
        <f t="shared" si="1"/>
        <v>56.249997331124668</v>
      </c>
      <c r="G42" s="8">
        <f t="shared" si="1"/>
        <v>56.249997331124668</v>
      </c>
      <c r="H42" s="8">
        <f t="shared" si="1"/>
        <v>56.249997331124668</v>
      </c>
      <c r="I42" s="8">
        <f t="shared" si="1"/>
        <v>56.249997331124668</v>
      </c>
      <c r="J42" s="8">
        <f t="shared" si="1"/>
        <v>56.249997331124668</v>
      </c>
      <c r="K42" s="8">
        <f t="shared" si="1"/>
        <v>56.249997331124668</v>
      </c>
      <c r="L42" s="8">
        <f t="shared" si="1"/>
        <v>56.249997331124668</v>
      </c>
      <c r="M42" s="8">
        <f t="shared" si="1"/>
        <v>56.249997331124668</v>
      </c>
      <c r="N42" s="8">
        <f t="shared" si="1"/>
        <v>56.249997331124668</v>
      </c>
      <c r="O42" s="8">
        <f t="shared" si="1"/>
        <v>56.249997331124668</v>
      </c>
      <c r="P42" s="8">
        <f t="shared" si="2"/>
        <v>56.249997331124668</v>
      </c>
      <c r="Q42" s="8">
        <f t="shared" si="3"/>
        <v>56.249997331124668</v>
      </c>
      <c r="R42" s="8">
        <f t="shared" si="4"/>
        <v>56249.997331124665</v>
      </c>
      <c r="S42" s="8">
        <f t="shared" si="5"/>
        <v>56249.997331124665</v>
      </c>
      <c r="T42" s="49">
        <f t="shared" si="6"/>
        <v>1</v>
      </c>
      <c r="U42" s="49">
        <f t="shared" si="7"/>
        <v>1</v>
      </c>
      <c r="V42" s="8">
        <f t="shared" si="8"/>
        <v>56.249997331124668</v>
      </c>
      <c r="W42" s="13">
        <f t="shared" si="9"/>
        <v>1</v>
      </c>
    </row>
    <row r="43" spans="2:23" ht="19">
      <c r="B43" s="24">
        <v>34</v>
      </c>
      <c r="C43" s="8">
        <v>33</v>
      </c>
      <c r="D43" s="8">
        <v>0</v>
      </c>
      <c r="E43" s="79">
        <v>1000</v>
      </c>
      <c r="F43" s="8">
        <f t="shared" ref="F43:O59" si="10">ABS($C43-F$2)^$B$5+ABS($D43-F$3)^$B$5</f>
        <v>72.249996975274627</v>
      </c>
      <c r="G43" s="8">
        <f t="shared" si="10"/>
        <v>72.249996975274627</v>
      </c>
      <c r="H43" s="8">
        <f t="shared" si="10"/>
        <v>72.249996975274627</v>
      </c>
      <c r="I43" s="8">
        <f t="shared" si="10"/>
        <v>72.249996975274627</v>
      </c>
      <c r="J43" s="8">
        <f t="shared" si="10"/>
        <v>72.249996975274627</v>
      </c>
      <c r="K43" s="8">
        <f t="shared" si="10"/>
        <v>72.249996975274627</v>
      </c>
      <c r="L43" s="8">
        <f t="shared" si="10"/>
        <v>72.249996975274627</v>
      </c>
      <c r="M43" s="8">
        <f t="shared" si="10"/>
        <v>72.249996975274627</v>
      </c>
      <c r="N43" s="8">
        <f t="shared" si="10"/>
        <v>72.249996975274627</v>
      </c>
      <c r="O43" s="8">
        <f t="shared" si="10"/>
        <v>72.249996975274627</v>
      </c>
      <c r="P43" s="8">
        <f t="shared" si="2"/>
        <v>72.249996975274627</v>
      </c>
      <c r="Q43" s="8">
        <f t="shared" si="3"/>
        <v>72.249996975274627</v>
      </c>
      <c r="R43" s="8">
        <f t="shared" si="4"/>
        <v>72249.996975274626</v>
      </c>
      <c r="S43" s="8">
        <f t="shared" si="5"/>
        <v>72249.996975274626</v>
      </c>
      <c r="T43" s="49">
        <f t="shared" si="6"/>
        <v>1</v>
      </c>
      <c r="U43" s="49">
        <f t="shared" si="7"/>
        <v>1</v>
      </c>
      <c r="V43" s="8">
        <f t="shared" si="8"/>
        <v>72.249996975274627</v>
      </c>
      <c r="W43" s="13">
        <f t="shared" si="9"/>
        <v>1</v>
      </c>
    </row>
    <row r="44" spans="2:23" ht="19">
      <c r="B44" s="24">
        <v>35</v>
      </c>
      <c r="C44" s="8">
        <v>34</v>
      </c>
      <c r="D44" s="8">
        <v>0</v>
      </c>
      <c r="E44" s="79">
        <v>1000</v>
      </c>
      <c r="F44" s="8">
        <f t="shared" si="10"/>
        <v>90.249996619424579</v>
      </c>
      <c r="G44" s="8">
        <f t="shared" si="10"/>
        <v>90.249996619424579</v>
      </c>
      <c r="H44" s="8">
        <f t="shared" si="10"/>
        <v>90.249996619424579</v>
      </c>
      <c r="I44" s="8">
        <f t="shared" si="10"/>
        <v>90.249996619424579</v>
      </c>
      <c r="J44" s="8">
        <f t="shared" si="10"/>
        <v>90.249996619424579</v>
      </c>
      <c r="K44" s="8">
        <f t="shared" si="10"/>
        <v>90.249996619424579</v>
      </c>
      <c r="L44" s="8">
        <f t="shared" si="10"/>
        <v>90.249996619424579</v>
      </c>
      <c r="M44" s="8">
        <f t="shared" si="10"/>
        <v>90.249996619424579</v>
      </c>
      <c r="N44" s="8">
        <f t="shared" si="10"/>
        <v>90.249996619424579</v>
      </c>
      <c r="O44" s="8">
        <f t="shared" si="10"/>
        <v>90.249996619424579</v>
      </c>
      <c r="P44" s="8">
        <f t="shared" si="2"/>
        <v>90.249996619424579</v>
      </c>
      <c r="Q44" s="8">
        <f t="shared" si="3"/>
        <v>90.249996619424579</v>
      </c>
      <c r="R44" s="8">
        <f t="shared" si="4"/>
        <v>90249.996619424579</v>
      </c>
      <c r="S44" s="8">
        <f t="shared" si="5"/>
        <v>90249.996619424579</v>
      </c>
      <c r="T44" s="49">
        <f t="shared" si="6"/>
        <v>1</v>
      </c>
      <c r="U44" s="49">
        <f t="shared" si="7"/>
        <v>1</v>
      </c>
      <c r="V44" s="8">
        <f t="shared" si="8"/>
        <v>90.249996619424579</v>
      </c>
      <c r="W44" s="13">
        <f t="shared" si="9"/>
        <v>1</v>
      </c>
    </row>
    <row r="45" spans="2:23" ht="19">
      <c r="B45" s="24">
        <v>36</v>
      </c>
      <c r="C45" s="8">
        <v>35</v>
      </c>
      <c r="D45" s="8">
        <v>0</v>
      </c>
      <c r="E45" s="79">
        <v>1000</v>
      </c>
      <c r="F45" s="8">
        <f t="shared" si="10"/>
        <v>110.24999626357453</v>
      </c>
      <c r="G45" s="8">
        <f t="shared" si="10"/>
        <v>110.24999626357453</v>
      </c>
      <c r="H45" s="8">
        <f t="shared" si="10"/>
        <v>110.24999626357453</v>
      </c>
      <c r="I45" s="8">
        <f t="shared" si="10"/>
        <v>110.24999626357453</v>
      </c>
      <c r="J45" s="8">
        <f t="shared" si="10"/>
        <v>110.24999626357453</v>
      </c>
      <c r="K45" s="8">
        <f t="shared" si="10"/>
        <v>110.24999626357453</v>
      </c>
      <c r="L45" s="8">
        <f t="shared" si="10"/>
        <v>110.24999626357453</v>
      </c>
      <c r="M45" s="8">
        <f t="shared" si="10"/>
        <v>110.24999626357453</v>
      </c>
      <c r="N45" s="8">
        <f t="shared" si="10"/>
        <v>110.24999626357453</v>
      </c>
      <c r="O45" s="8">
        <f t="shared" si="10"/>
        <v>110.24999626357453</v>
      </c>
      <c r="P45" s="8">
        <f t="shared" si="2"/>
        <v>110.24999626357453</v>
      </c>
      <c r="Q45" s="8">
        <f t="shared" si="3"/>
        <v>110.24999626357453</v>
      </c>
      <c r="R45" s="8">
        <f t="shared" si="4"/>
        <v>110249.99626357453</v>
      </c>
      <c r="S45" s="8">
        <f t="shared" si="5"/>
        <v>110249.99626357453</v>
      </c>
      <c r="T45" s="49">
        <f t="shared" si="6"/>
        <v>1</v>
      </c>
      <c r="U45" s="49">
        <f t="shared" si="7"/>
        <v>1</v>
      </c>
      <c r="V45" s="8">
        <f t="shared" si="8"/>
        <v>110.24999626357453</v>
      </c>
      <c r="W45" s="13">
        <f t="shared" si="9"/>
        <v>1</v>
      </c>
    </row>
    <row r="46" spans="2:23" ht="19">
      <c r="B46" s="24">
        <v>37</v>
      </c>
      <c r="C46" s="8">
        <v>36</v>
      </c>
      <c r="D46" s="8">
        <v>0</v>
      </c>
      <c r="E46" s="79">
        <v>1000</v>
      </c>
      <c r="F46" s="8">
        <f t="shared" si="10"/>
        <v>132.24999590772447</v>
      </c>
      <c r="G46" s="8">
        <f t="shared" si="10"/>
        <v>132.24999590772447</v>
      </c>
      <c r="H46" s="8">
        <f t="shared" si="10"/>
        <v>132.24999590772447</v>
      </c>
      <c r="I46" s="8">
        <f t="shared" si="10"/>
        <v>132.24999590772447</v>
      </c>
      <c r="J46" s="8">
        <f t="shared" si="10"/>
        <v>132.24999590772447</v>
      </c>
      <c r="K46" s="8">
        <f t="shared" si="10"/>
        <v>132.24999590772447</v>
      </c>
      <c r="L46" s="8">
        <f t="shared" si="10"/>
        <v>132.24999590772447</v>
      </c>
      <c r="M46" s="8">
        <f t="shared" si="10"/>
        <v>132.24999590772447</v>
      </c>
      <c r="N46" s="8">
        <f t="shared" si="10"/>
        <v>132.24999590772447</v>
      </c>
      <c r="O46" s="8">
        <f t="shared" si="10"/>
        <v>132.24999590772447</v>
      </c>
      <c r="P46" s="8">
        <f t="shared" si="2"/>
        <v>132.24999590772447</v>
      </c>
      <c r="Q46" s="8">
        <f t="shared" si="3"/>
        <v>132.24999590772447</v>
      </c>
      <c r="R46" s="8">
        <f t="shared" si="4"/>
        <v>132249.99590772446</v>
      </c>
      <c r="S46" s="8">
        <f t="shared" si="5"/>
        <v>132249.99590772446</v>
      </c>
      <c r="T46" s="49">
        <f t="shared" si="6"/>
        <v>1</v>
      </c>
      <c r="U46" s="49">
        <f t="shared" si="7"/>
        <v>1</v>
      </c>
      <c r="V46" s="8">
        <f t="shared" si="8"/>
        <v>132.24999590772447</v>
      </c>
      <c r="W46" s="13">
        <f t="shared" si="9"/>
        <v>1</v>
      </c>
    </row>
    <row r="47" spans="2:23" ht="19">
      <c r="B47" s="24">
        <v>38</v>
      </c>
      <c r="C47" s="8">
        <v>37</v>
      </c>
      <c r="D47" s="8">
        <v>0</v>
      </c>
      <c r="E47" s="79">
        <v>1000</v>
      </c>
      <c r="F47" s="8">
        <f t="shared" si="10"/>
        <v>156.24999555187443</v>
      </c>
      <c r="G47" s="8">
        <f t="shared" si="10"/>
        <v>156.24999555187443</v>
      </c>
      <c r="H47" s="8">
        <f t="shared" si="10"/>
        <v>156.24999555187443</v>
      </c>
      <c r="I47" s="8">
        <f t="shared" si="10"/>
        <v>156.24999555187443</v>
      </c>
      <c r="J47" s="8">
        <f t="shared" si="10"/>
        <v>156.24999555187443</v>
      </c>
      <c r="K47" s="8">
        <f t="shared" si="10"/>
        <v>156.24999555187443</v>
      </c>
      <c r="L47" s="8">
        <f t="shared" si="10"/>
        <v>156.24999555187443</v>
      </c>
      <c r="M47" s="8">
        <f t="shared" si="10"/>
        <v>156.24999555187443</v>
      </c>
      <c r="N47" s="8">
        <f t="shared" si="10"/>
        <v>156.24999555187443</v>
      </c>
      <c r="O47" s="8">
        <f t="shared" si="10"/>
        <v>156.24999555187443</v>
      </c>
      <c r="P47" s="8">
        <f t="shared" si="2"/>
        <v>156.24999555187443</v>
      </c>
      <c r="Q47" s="8">
        <f t="shared" si="3"/>
        <v>156.24999555187443</v>
      </c>
      <c r="R47" s="8">
        <f t="shared" si="4"/>
        <v>156249.99555187442</v>
      </c>
      <c r="S47" s="8">
        <f t="shared" si="5"/>
        <v>156249.99555187442</v>
      </c>
      <c r="T47" s="49">
        <f t="shared" si="6"/>
        <v>1</v>
      </c>
      <c r="U47" s="49">
        <f t="shared" si="7"/>
        <v>1</v>
      </c>
      <c r="V47" s="8">
        <f t="shared" si="8"/>
        <v>156.24999555187443</v>
      </c>
      <c r="W47" s="13">
        <f t="shared" si="9"/>
        <v>1</v>
      </c>
    </row>
    <row r="48" spans="2:23" ht="19">
      <c r="B48" s="24">
        <v>39</v>
      </c>
      <c r="C48" s="8">
        <v>38</v>
      </c>
      <c r="D48" s="8">
        <v>0</v>
      </c>
      <c r="E48" s="79">
        <v>1000</v>
      </c>
      <c r="F48" s="8">
        <f t="shared" si="10"/>
        <v>182.24999519602437</v>
      </c>
      <c r="G48" s="8">
        <f t="shared" si="10"/>
        <v>182.24999519602437</v>
      </c>
      <c r="H48" s="8">
        <f t="shared" si="10"/>
        <v>182.24999519602437</v>
      </c>
      <c r="I48" s="8">
        <f t="shared" si="10"/>
        <v>182.24999519602437</v>
      </c>
      <c r="J48" s="8">
        <f t="shared" si="10"/>
        <v>182.24999519602437</v>
      </c>
      <c r="K48" s="8">
        <f t="shared" si="10"/>
        <v>182.24999519602437</v>
      </c>
      <c r="L48" s="8">
        <f t="shared" si="10"/>
        <v>182.24999519602437</v>
      </c>
      <c r="M48" s="8">
        <f t="shared" si="10"/>
        <v>182.24999519602437</v>
      </c>
      <c r="N48" s="8">
        <f t="shared" si="10"/>
        <v>182.24999519602437</v>
      </c>
      <c r="O48" s="8">
        <f t="shared" si="10"/>
        <v>182.24999519602437</v>
      </c>
      <c r="P48" s="8">
        <f t="shared" si="2"/>
        <v>182.24999519602437</v>
      </c>
      <c r="Q48" s="8">
        <f t="shared" si="3"/>
        <v>182.24999519602437</v>
      </c>
      <c r="R48" s="8">
        <f t="shared" si="4"/>
        <v>182249.99519602436</v>
      </c>
      <c r="S48" s="8">
        <f t="shared" si="5"/>
        <v>182249.99519602436</v>
      </c>
      <c r="T48" s="49">
        <f t="shared" si="6"/>
        <v>1</v>
      </c>
      <c r="U48" s="49">
        <f t="shared" si="7"/>
        <v>1</v>
      </c>
      <c r="V48" s="8">
        <f t="shared" si="8"/>
        <v>182.24999519602437</v>
      </c>
      <c r="W48" s="13">
        <f t="shared" si="9"/>
        <v>1</v>
      </c>
    </row>
    <row r="49" spans="2:23" ht="19">
      <c r="B49" s="24">
        <v>40</v>
      </c>
      <c r="C49" s="8">
        <v>39</v>
      </c>
      <c r="D49" s="8">
        <v>0</v>
      </c>
      <c r="E49" s="79">
        <v>1000</v>
      </c>
      <c r="F49" s="8">
        <f t="shared" si="10"/>
        <v>210.24999484017434</v>
      </c>
      <c r="G49" s="8">
        <f t="shared" si="10"/>
        <v>210.24999484017434</v>
      </c>
      <c r="H49" s="8">
        <f t="shared" si="10"/>
        <v>210.24999484017434</v>
      </c>
      <c r="I49" s="8">
        <f t="shared" si="10"/>
        <v>210.24999484017434</v>
      </c>
      <c r="J49" s="8">
        <f t="shared" si="10"/>
        <v>210.24999484017434</v>
      </c>
      <c r="K49" s="8">
        <f t="shared" si="10"/>
        <v>210.24999484017434</v>
      </c>
      <c r="L49" s="8">
        <f t="shared" si="10"/>
        <v>210.24999484017434</v>
      </c>
      <c r="M49" s="8">
        <f t="shared" si="10"/>
        <v>210.24999484017434</v>
      </c>
      <c r="N49" s="8">
        <f t="shared" si="10"/>
        <v>210.24999484017434</v>
      </c>
      <c r="O49" s="8">
        <f t="shared" si="10"/>
        <v>210.24999484017434</v>
      </c>
      <c r="P49" s="8">
        <f t="shared" si="2"/>
        <v>210.24999484017434</v>
      </c>
      <c r="Q49" s="8">
        <f t="shared" si="3"/>
        <v>210.24999484017434</v>
      </c>
      <c r="R49" s="8">
        <f t="shared" si="4"/>
        <v>210249.99484017433</v>
      </c>
      <c r="S49" s="8">
        <f t="shared" si="5"/>
        <v>210249.99484017433</v>
      </c>
      <c r="T49" s="49">
        <f t="shared" si="6"/>
        <v>1</v>
      </c>
      <c r="U49" s="49">
        <f t="shared" si="7"/>
        <v>1</v>
      </c>
      <c r="V49" s="8">
        <f t="shared" si="8"/>
        <v>210.24999484017434</v>
      </c>
      <c r="W49" s="13">
        <f t="shared" si="9"/>
        <v>1</v>
      </c>
    </row>
    <row r="50" spans="2:23" ht="19">
      <c r="B50" s="24">
        <v>41</v>
      </c>
      <c r="C50" s="8">
        <v>40</v>
      </c>
      <c r="D50" s="8">
        <v>0</v>
      </c>
      <c r="E50" s="79">
        <v>1000</v>
      </c>
      <c r="F50" s="8">
        <f t="shared" si="10"/>
        <v>240.24999448432428</v>
      </c>
      <c r="G50" s="8">
        <f t="shared" si="10"/>
        <v>240.24999448432428</v>
      </c>
      <c r="H50" s="8">
        <f t="shared" si="10"/>
        <v>240.24999448432428</v>
      </c>
      <c r="I50" s="8">
        <f t="shared" si="10"/>
        <v>240.24999448432428</v>
      </c>
      <c r="J50" s="8">
        <f t="shared" si="10"/>
        <v>240.24999448432428</v>
      </c>
      <c r="K50" s="8">
        <f t="shared" si="10"/>
        <v>240.24999448432428</v>
      </c>
      <c r="L50" s="8">
        <f t="shared" si="10"/>
        <v>240.24999448432428</v>
      </c>
      <c r="M50" s="8">
        <f t="shared" si="10"/>
        <v>240.24999448432428</v>
      </c>
      <c r="N50" s="8">
        <f t="shared" si="10"/>
        <v>240.24999448432428</v>
      </c>
      <c r="O50" s="8">
        <f t="shared" si="10"/>
        <v>240.24999448432428</v>
      </c>
      <c r="P50" s="8">
        <f t="shared" si="2"/>
        <v>240.24999448432428</v>
      </c>
      <c r="Q50" s="8">
        <f t="shared" si="3"/>
        <v>240.24999448432428</v>
      </c>
      <c r="R50" s="8">
        <f t="shared" si="4"/>
        <v>240249.99448432427</v>
      </c>
      <c r="S50" s="8">
        <f t="shared" si="5"/>
        <v>240249.99448432427</v>
      </c>
      <c r="T50" s="49">
        <f t="shared" si="6"/>
        <v>1</v>
      </c>
      <c r="U50" s="49">
        <f t="shared" si="7"/>
        <v>1</v>
      </c>
      <c r="V50" s="8">
        <f t="shared" si="8"/>
        <v>240.24999448432428</v>
      </c>
      <c r="W50" s="13">
        <f t="shared" si="9"/>
        <v>1</v>
      </c>
    </row>
    <row r="51" spans="2:23" ht="19">
      <c r="B51" s="24">
        <v>42</v>
      </c>
      <c r="C51" s="8">
        <v>41</v>
      </c>
      <c r="D51" s="8">
        <v>0</v>
      </c>
      <c r="E51" s="79">
        <v>1000</v>
      </c>
      <c r="F51" s="8">
        <f t="shared" si="10"/>
        <v>272.24999412847421</v>
      </c>
      <c r="G51" s="8">
        <f t="shared" si="10"/>
        <v>272.24999412847421</v>
      </c>
      <c r="H51" s="8">
        <f t="shared" si="10"/>
        <v>272.24999412847421</v>
      </c>
      <c r="I51" s="8">
        <f t="shared" si="10"/>
        <v>272.24999412847421</v>
      </c>
      <c r="J51" s="8">
        <f t="shared" si="10"/>
        <v>272.24999412847421</v>
      </c>
      <c r="K51" s="8">
        <f t="shared" si="10"/>
        <v>272.24999412847421</v>
      </c>
      <c r="L51" s="8">
        <f t="shared" si="10"/>
        <v>272.24999412847421</v>
      </c>
      <c r="M51" s="8">
        <f t="shared" si="10"/>
        <v>272.24999412847421</v>
      </c>
      <c r="N51" s="8">
        <f t="shared" si="10"/>
        <v>272.24999412847421</v>
      </c>
      <c r="O51" s="8">
        <f t="shared" si="10"/>
        <v>272.24999412847421</v>
      </c>
      <c r="P51" s="8">
        <f t="shared" si="2"/>
        <v>272.24999412847421</v>
      </c>
      <c r="Q51" s="8">
        <f t="shared" si="3"/>
        <v>272.24999412847421</v>
      </c>
      <c r="R51" s="8">
        <f t="shared" si="4"/>
        <v>272249.99412847421</v>
      </c>
      <c r="S51" s="8">
        <f t="shared" si="5"/>
        <v>272249.99412847421</v>
      </c>
      <c r="T51" s="49">
        <f t="shared" si="6"/>
        <v>1</v>
      </c>
      <c r="U51" s="49">
        <f t="shared" si="7"/>
        <v>1</v>
      </c>
      <c r="V51" s="8">
        <f t="shared" si="8"/>
        <v>272.24999412847421</v>
      </c>
      <c r="W51" s="13">
        <f t="shared" si="9"/>
        <v>1</v>
      </c>
    </row>
    <row r="52" spans="2:23" ht="19">
      <c r="B52" s="24">
        <v>43</v>
      </c>
      <c r="C52" s="8">
        <v>42</v>
      </c>
      <c r="D52" s="8">
        <v>0</v>
      </c>
      <c r="E52" s="79">
        <v>1000</v>
      </c>
      <c r="F52" s="8">
        <f t="shared" si="10"/>
        <v>306.24999377262418</v>
      </c>
      <c r="G52" s="8">
        <f t="shared" si="10"/>
        <v>306.24999377262418</v>
      </c>
      <c r="H52" s="8">
        <f t="shared" si="10"/>
        <v>306.24999377262418</v>
      </c>
      <c r="I52" s="8">
        <f t="shared" si="10"/>
        <v>306.24999377262418</v>
      </c>
      <c r="J52" s="8">
        <f t="shared" si="10"/>
        <v>306.24999377262418</v>
      </c>
      <c r="K52" s="8">
        <f t="shared" si="10"/>
        <v>306.24999377262418</v>
      </c>
      <c r="L52" s="8">
        <f t="shared" si="10"/>
        <v>306.24999377262418</v>
      </c>
      <c r="M52" s="8">
        <f t="shared" si="10"/>
        <v>306.24999377262418</v>
      </c>
      <c r="N52" s="8">
        <f t="shared" si="10"/>
        <v>306.24999377262418</v>
      </c>
      <c r="O52" s="8">
        <f t="shared" si="10"/>
        <v>306.24999377262418</v>
      </c>
      <c r="P52" s="8">
        <f t="shared" si="2"/>
        <v>306.24999377262418</v>
      </c>
      <c r="Q52" s="8">
        <f t="shared" si="3"/>
        <v>306.24999377262418</v>
      </c>
      <c r="R52" s="8">
        <f t="shared" si="4"/>
        <v>306249.99377262418</v>
      </c>
      <c r="S52" s="8">
        <f t="shared" si="5"/>
        <v>306249.99377262418</v>
      </c>
      <c r="T52" s="49">
        <f t="shared" si="6"/>
        <v>1</v>
      </c>
      <c r="U52" s="49">
        <f t="shared" si="7"/>
        <v>1</v>
      </c>
      <c r="V52" s="8">
        <f t="shared" si="8"/>
        <v>306.24999377262418</v>
      </c>
      <c r="W52" s="13">
        <f t="shared" si="9"/>
        <v>1</v>
      </c>
    </row>
    <row r="53" spans="2:23" ht="19">
      <c r="B53" s="24">
        <v>44</v>
      </c>
      <c r="C53" s="8">
        <v>43</v>
      </c>
      <c r="D53" s="8">
        <v>0</v>
      </c>
      <c r="E53" s="79">
        <v>1000</v>
      </c>
      <c r="F53" s="8">
        <f t="shared" si="10"/>
        <v>342.24999341677415</v>
      </c>
      <c r="G53" s="8">
        <f t="shared" si="10"/>
        <v>342.24999341677415</v>
      </c>
      <c r="H53" s="8">
        <f t="shared" si="10"/>
        <v>342.24999341677415</v>
      </c>
      <c r="I53" s="8">
        <f t="shared" si="10"/>
        <v>342.24999341677415</v>
      </c>
      <c r="J53" s="8">
        <f t="shared" si="10"/>
        <v>342.24999341677415</v>
      </c>
      <c r="K53" s="8">
        <f t="shared" si="10"/>
        <v>342.24999341677415</v>
      </c>
      <c r="L53" s="8">
        <f t="shared" si="10"/>
        <v>342.24999341677415</v>
      </c>
      <c r="M53" s="8">
        <f t="shared" si="10"/>
        <v>342.24999341677415</v>
      </c>
      <c r="N53" s="8">
        <f t="shared" si="10"/>
        <v>342.24999341677415</v>
      </c>
      <c r="O53" s="8">
        <f t="shared" si="10"/>
        <v>342.24999341677415</v>
      </c>
      <c r="P53" s="8">
        <f t="shared" si="2"/>
        <v>342.24999341677415</v>
      </c>
      <c r="Q53" s="8">
        <f t="shared" si="3"/>
        <v>342.24999341677415</v>
      </c>
      <c r="R53" s="8">
        <f t="shared" si="4"/>
        <v>342249.99341677414</v>
      </c>
      <c r="S53" s="8">
        <f t="shared" si="5"/>
        <v>342249.99341677414</v>
      </c>
      <c r="T53" s="49">
        <f t="shared" si="6"/>
        <v>1</v>
      </c>
      <c r="U53" s="49">
        <f t="shared" si="7"/>
        <v>1</v>
      </c>
      <c r="V53" s="8">
        <f t="shared" si="8"/>
        <v>342.24999341677415</v>
      </c>
      <c r="W53" s="13">
        <f t="shared" si="9"/>
        <v>1</v>
      </c>
    </row>
    <row r="54" spans="2:23" ht="19">
      <c r="B54" s="24">
        <v>45</v>
      </c>
      <c r="C54" s="8">
        <v>44</v>
      </c>
      <c r="D54" s="8">
        <v>0</v>
      </c>
      <c r="E54" s="79">
        <v>1000</v>
      </c>
      <c r="F54" s="8">
        <f t="shared" si="10"/>
        <v>380.24999306092411</v>
      </c>
      <c r="G54" s="8">
        <f t="shared" si="10"/>
        <v>380.24999306092411</v>
      </c>
      <c r="H54" s="8">
        <f t="shared" si="10"/>
        <v>380.24999306092411</v>
      </c>
      <c r="I54" s="8">
        <f t="shared" si="10"/>
        <v>380.24999306092411</v>
      </c>
      <c r="J54" s="8">
        <f t="shared" si="10"/>
        <v>380.24999306092411</v>
      </c>
      <c r="K54" s="8">
        <f t="shared" si="10"/>
        <v>380.24999306092411</v>
      </c>
      <c r="L54" s="8">
        <f t="shared" si="10"/>
        <v>380.24999306092411</v>
      </c>
      <c r="M54" s="8">
        <f t="shared" si="10"/>
        <v>380.24999306092411</v>
      </c>
      <c r="N54" s="8">
        <f t="shared" si="10"/>
        <v>380.24999306092411</v>
      </c>
      <c r="O54" s="8">
        <f t="shared" si="10"/>
        <v>380.24999306092411</v>
      </c>
      <c r="P54" s="8">
        <f t="shared" si="2"/>
        <v>380.24999306092411</v>
      </c>
      <c r="Q54" s="8">
        <f t="shared" si="3"/>
        <v>380.24999306092411</v>
      </c>
      <c r="R54" s="8">
        <f t="shared" si="4"/>
        <v>380249.99306092411</v>
      </c>
      <c r="S54" s="8">
        <f t="shared" si="5"/>
        <v>380249.99306092411</v>
      </c>
      <c r="T54" s="49">
        <f t="shared" si="6"/>
        <v>1</v>
      </c>
      <c r="U54" s="49">
        <f t="shared" si="7"/>
        <v>1</v>
      </c>
      <c r="V54" s="8">
        <f t="shared" si="8"/>
        <v>380.24999306092411</v>
      </c>
      <c r="W54" s="13">
        <f t="shared" si="9"/>
        <v>1</v>
      </c>
    </row>
    <row r="55" spans="2:23" ht="19">
      <c r="B55" s="24">
        <v>46</v>
      </c>
      <c r="C55" s="8">
        <v>45</v>
      </c>
      <c r="D55" s="8">
        <v>0</v>
      </c>
      <c r="E55" s="79">
        <v>1000</v>
      </c>
      <c r="F55" s="8">
        <f t="shared" si="10"/>
        <v>420.24999270507402</v>
      </c>
      <c r="G55" s="8">
        <f t="shared" si="10"/>
        <v>420.24999270507402</v>
      </c>
      <c r="H55" s="8">
        <f t="shared" si="10"/>
        <v>420.24999270507402</v>
      </c>
      <c r="I55" s="8">
        <f t="shared" si="10"/>
        <v>420.24999270507402</v>
      </c>
      <c r="J55" s="8">
        <f t="shared" si="10"/>
        <v>420.24999270507402</v>
      </c>
      <c r="K55" s="8">
        <f t="shared" si="10"/>
        <v>420.24999270507402</v>
      </c>
      <c r="L55" s="8">
        <f t="shared" si="10"/>
        <v>420.24999270507402</v>
      </c>
      <c r="M55" s="8">
        <f t="shared" si="10"/>
        <v>420.24999270507402</v>
      </c>
      <c r="N55" s="8">
        <f t="shared" si="10"/>
        <v>420.24999270507402</v>
      </c>
      <c r="O55" s="8">
        <f t="shared" si="10"/>
        <v>420.24999270507402</v>
      </c>
      <c r="P55" s="8">
        <f t="shared" si="2"/>
        <v>420.24999270507402</v>
      </c>
      <c r="Q55" s="8">
        <f t="shared" si="3"/>
        <v>420.24999270507402</v>
      </c>
      <c r="R55" s="8">
        <f t="shared" si="4"/>
        <v>420249.99270507402</v>
      </c>
      <c r="S55" s="8">
        <f t="shared" si="5"/>
        <v>420249.99270507402</v>
      </c>
      <c r="T55" s="49">
        <f t="shared" si="6"/>
        <v>1</v>
      </c>
      <c r="U55" s="49">
        <f t="shared" si="7"/>
        <v>1</v>
      </c>
      <c r="V55" s="8">
        <f t="shared" si="8"/>
        <v>420.24999270507402</v>
      </c>
      <c r="W55" s="13">
        <f t="shared" si="9"/>
        <v>1</v>
      </c>
    </row>
    <row r="56" spans="2:23" ht="19">
      <c r="B56" s="24">
        <v>47</v>
      </c>
      <c r="C56" s="8">
        <v>46</v>
      </c>
      <c r="D56" s="8">
        <v>0</v>
      </c>
      <c r="E56" s="79">
        <v>1000</v>
      </c>
      <c r="F56" s="8">
        <f t="shared" si="10"/>
        <v>462.24999234922399</v>
      </c>
      <c r="G56" s="8">
        <f t="shared" si="10"/>
        <v>462.24999234922399</v>
      </c>
      <c r="H56" s="8">
        <f t="shared" si="10"/>
        <v>462.24999234922399</v>
      </c>
      <c r="I56" s="8">
        <f t="shared" si="10"/>
        <v>462.24999234922399</v>
      </c>
      <c r="J56" s="8">
        <f t="shared" si="10"/>
        <v>462.24999234922399</v>
      </c>
      <c r="K56" s="8">
        <f t="shared" si="10"/>
        <v>462.24999234922399</v>
      </c>
      <c r="L56" s="8">
        <f t="shared" si="10"/>
        <v>462.24999234922399</v>
      </c>
      <c r="M56" s="8">
        <f t="shared" si="10"/>
        <v>462.24999234922399</v>
      </c>
      <c r="N56" s="8">
        <f t="shared" si="10"/>
        <v>462.24999234922399</v>
      </c>
      <c r="O56" s="8">
        <f t="shared" si="10"/>
        <v>462.24999234922399</v>
      </c>
      <c r="P56" s="8">
        <f t="shared" si="2"/>
        <v>462.24999234922399</v>
      </c>
      <c r="Q56" s="8">
        <f t="shared" si="3"/>
        <v>462.24999234922399</v>
      </c>
      <c r="R56" s="8">
        <f t="shared" si="4"/>
        <v>462249.99234922399</v>
      </c>
      <c r="S56" s="8">
        <f t="shared" si="5"/>
        <v>462249.99234922399</v>
      </c>
      <c r="T56" s="49">
        <f t="shared" si="6"/>
        <v>1</v>
      </c>
      <c r="U56" s="49">
        <f t="shared" si="7"/>
        <v>1</v>
      </c>
      <c r="V56" s="8">
        <f t="shared" si="8"/>
        <v>462.24999234922399</v>
      </c>
      <c r="W56" s="13">
        <f t="shared" si="9"/>
        <v>1</v>
      </c>
    </row>
    <row r="57" spans="2:23" ht="19">
      <c r="B57" s="24">
        <v>48</v>
      </c>
      <c r="C57" s="8">
        <v>47</v>
      </c>
      <c r="D57" s="8">
        <v>0</v>
      </c>
      <c r="E57" s="79">
        <v>1000</v>
      </c>
      <c r="F57" s="8">
        <f t="shared" si="10"/>
        <v>506.24999199337395</v>
      </c>
      <c r="G57" s="8">
        <f t="shared" si="10"/>
        <v>506.24999199337395</v>
      </c>
      <c r="H57" s="8">
        <f t="shared" si="10"/>
        <v>506.24999199337395</v>
      </c>
      <c r="I57" s="8">
        <f t="shared" si="10"/>
        <v>506.24999199337395</v>
      </c>
      <c r="J57" s="8">
        <f t="shared" si="10"/>
        <v>506.24999199337395</v>
      </c>
      <c r="K57" s="8">
        <f t="shared" si="10"/>
        <v>506.24999199337395</v>
      </c>
      <c r="L57" s="8">
        <f t="shared" si="10"/>
        <v>506.24999199337395</v>
      </c>
      <c r="M57" s="8">
        <f t="shared" si="10"/>
        <v>506.24999199337395</v>
      </c>
      <c r="N57" s="8">
        <f t="shared" si="10"/>
        <v>506.24999199337395</v>
      </c>
      <c r="O57" s="8">
        <f t="shared" si="10"/>
        <v>506.24999199337395</v>
      </c>
      <c r="P57" s="8">
        <f t="shared" si="2"/>
        <v>506.24999199337395</v>
      </c>
      <c r="Q57" s="8">
        <f t="shared" si="3"/>
        <v>506.24999199337395</v>
      </c>
      <c r="R57" s="8">
        <f t="shared" si="4"/>
        <v>506249.99199337396</v>
      </c>
      <c r="S57" s="8">
        <f t="shared" si="5"/>
        <v>506249.99199337396</v>
      </c>
      <c r="T57" s="49">
        <f t="shared" si="6"/>
        <v>1</v>
      </c>
      <c r="U57" s="49">
        <f t="shared" si="7"/>
        <v>1</v>
      </c>
      <c r="V57" s="8">
        <f t="shared" si="8"/>
        <v>506.24999199337395</v>
      </c>
      <c r="W57" s="13">
        <f t="shared" si="9"/>
        <v>1</v>
      </c>
    </row>
    <row r="58" spans="2:23" ht="19">
      <c r="B58" s="24">
        <v>49</v>
      </c>
      <c r="C58" s="8">
        <v>48</v>
      </c>
      <c r="D58" s="8">
        <v>0</v>
      </c>
      <c r="E58" s="79">
        <v>1000</v>
      </c>
      <c r="F58" s="8">
        <f t="shared" si="10"/>
        <v>552.24999163752386</v>
      </c>
      <c r="G58" s="8">
        <f t="shared" si="10"/>
        <v>552.24999163752386</v>
      </c>
      <c r="H58" s="8">
        <f t="shared" si="10"/>
        <v>552.24999163752386</v>
      </c>
      <c r="I58" s="8">
        <f t="shared" si="10"/>
        <v>552.24999163752386</v>
      </c>
      <c r="J58" s="8">
        <f t="shared" si="10"/>
        <v>552.24999163752386</v>
      </c>
      <c r="K58" s="8">
        <f t="shared" si="10"/>
        <v>552.24999163752386</v>
      </c>
      <c r="L58" s="8">
        <f t="shared" si="10"/>
        <v>552.24999163752386</v>
      </c>
      <c r="M58" s="8">
        <f t="shared" si="10"/>
        <v>552.24999163752386</v>
      </c>
      <c r="N58" s="8">
        <f t="shared" si="10"/>
        <v>552.24999163752386</v>
      </c>
      <c r="O58" s="8">
        <f t="shared" si="10"/>
        <v>552.24999163752386</v>
      </c>
      <c r="P58" s="8">
        <f t="shared" si="2"/>
        <v>552.24999163752386</v>
      </c>
      <c r="Q58" s="8">
        <f t="shared" si="3"/>
        <v>552.24999163752386</v>
      </c>
      <c r="R58" s="8">
        <f t="shared" si="4"/>
        <v>552249.99163752387</v>
      </c>
      <c r="S58" s="8">
        <f t="shared" si="5"/>
        <v>552249.99163752387</v>
      </c>
      <c r="T58" s="49">
        <f t="shared" si="6"/>
        <v>1</v>
      </c>
      <c r="U58" s="49">
        <f t="shared" si="7"/>
        <v>1</v>
      </c>
      <c r="V58" s="8">
        <f t="shared" si="8"/>
        <v>552.24999163752386</v>
      </c>
      <c r="W58" s="13">
        <f t="shared" si="9"/>
        <v>1</v>
      </c>
    </row>
    <row r="59" spans="2:23" ht="19">
      <c r="B59" s="24">
        <v>50</v>
      </c>
      <c r="C59" s="8">
        <v>49</v>
      </c>
      <c r="D59" s="8">
        <v>0</v>
      </c>
      <c r="E59" s="79">
        <v>1000</v>
      </c>
      <c r="F59" s="8">
        <f t="shared" si="10"/>
        <v>600.24999128167383</v>
      </c>
      <c r="G59" s="8">
        <f t="shared" si="10"/>
        <v>600.24999128167383</v>
      </c>
      <c r="H59" s="8">
        <f t="shared" si="10"/>
        <v>600.24999128167383</v>
      </c>
      <c r="I59" s="8">
        <f t="shared" si="10"/>
        <v>600.24999128167383</v>
      </c>
      <c r="J59" s="8">
        <f t="shared" si="10"/>
        <v>600.24999128167383</v>
      </c>
      <c r="K59" s="8">
        <f t="shared" si="10"/>
        <v>600.24999128167383</v>
      </c>
      <c r="L59" s="8">
        <f t="shared" si="10"/>
        <v>600.24999128167383</v>
      </c>
      <c r="M59" s="8">
        <f t="shared" si="10"/>
        <v>600.24999128167383</v>
      </c>
      <c r="N59" s="8">
        <f t="shared" si="10"/>
        <v>600.24999128167383</v>
      </c>
      <c r="O59" s="8">
        <f t="shared" si="10"/>
        <v>600.24999128167383</v>
      </c>
      <c r="P59" s="8">
        <f t="shared" si="2"/>
        <v>600.24999128167383</v>
      </c>
      <c r="Q59" s="8">
        <f t="shared" si="3"/>
        <v>600.24999128167383</v>
      </c>
      <c r="R59" s="8">
        <f t="shared" si="4"/>
        <v>600249.99128167378</v>
      </c>
      <c r="S59" s="8">
        <f t="shared" si="5"/>
        <v>600249.99128167378</v>
      </c>
      <c r="T59" s="49">
        <f t="shared" si="6"/>
        <v>1</v>
      </c>
      <c r="U59" s="49">
        <f t="shared" si="7"/>
        <v>1</v>
      </c>
      <c r="V59" s="8">
        <f t="shared" si="8"/>
        <v>600.24999128167383</v>
      </c>
      <c r="W59" s="13">
        <f t="shared" si="9"/>
        <v>1</v>
      </c>
    </row>
    <row r="62" spans="2:23" ht="19">
      <c r="O62" s="72"/>
      <c r="P62" s="73"/>
      <c r="Q62" s="11"/>
      <c r="R62" s="11"/>
    </row>
    <row r="63" spans="2:23" ht="21">
      <c r="O63" s="90" t="s">
        <v>88</v>
      </c>
      <c r="P63" s="88">
        <f>MAX(P10:P59)</f>
        <v>600.25000871832617</v>
      </c>
      <c r="Q63" s="11"/>
      <c r="R63" s="11"/>
    </row>
    <row r="64" spans="2:23" ht="21">
      <c r="O64" s="91" t="s">
        <v>89</v>
      </c>
      <c r="P64" s="88">
        <f>MEDIAN(P10:P59)</f>
        <v>156.25000000000003</v>
      </c>
      <c r="Q64" s="74"/>
      <c r="R64" s="11"/>
    </row>
    <row r="65" spans="15:16" ht="21">
      <c r="O65" s="92" t="s">
        <v>90</v>
      </c>
      <c r="P65" s="89">
        <f>AVERAGE(P10:P59)</f>
        <v>208.25</v>
      </c>
    </row>
    <row r="66" spans="15:16" ht="21">
      <c r="O66" s="92" t="s">
        <v>85</v>
      </c>
      <c r="P66" s="89">
        <f>STDEV(P10:P59)</f>
        <v>188.04254837669063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69FA-0F0A-1E42-A54C-91C134923029}">
  <sheetPr>
    <tabColor rgb="FF00B0F0"/>
  </sheetPr>
  <dimension ref="A1:AI310"/>
  <sheetViews>
    <sheetView topLeftCell="B1" zoomScale="85" zoomScaleNormal="85" workbookViewId="0">
      <selection activeCell="M39" sqref="M39"/>
    </sheetView>
  </sheetViews>
  <sheetFormatPr baseColWidth="10" defaultColWidth="11" defaultRowHeight="16"/>
  <cols>
    <col min="1" max="1" width="20.33203125" customWidth="1"/>
    <col min="2" max="2" width="19.1640625" customWidth="1"/>
    <col min="3" max="3" width="16.83203125" customWidth="1"/>
    <col min="4" max="4" width="16" customWidth="1"/>
    <col min="5" max="5" width="20.33203125" customWidth="1"/>
    <col min="6" max="15" width="19.33203125" customWidth="1"/>
    <col min="16" max="16" width="22" customWidth="1"/>
    <col min="17" max="19" width="19.33203125" customWidth="1"/>
    <col min="20" max="20" width="17.6640625" customWidth="1"/>
    <col min="21" max="21" width="13.83203125" customWidth="1"/>
    <col min="22" max="22" width="15.83203125" customWidth="1"/>
    <col min="23" max="23" width="15.6640625" customWidth="1"/>
    <col min="25" max="25" width="15.6640625" customWidth="1"/>
    <col min="26" max="26" width="19.83203125" customWidth="1"/>
    <col min="34" max="34" width="15.6640625" customWidth="1"/>
    <col min="35" max="35" width="19.83203125" customWidth="1"/>
  </cols>
  <sheetData>
    <row r="1" spans="1:35" ht="22" thickBot="1">
      <c r="A1" s="27" t="s">
        <v>20</v>
      </c>
      <c r="B1" s="5" t="s">
        <v>21</v>
      </c>
      <c r="C1" t="s">
        <v>142</v>
      </c>
      <c r="D1" s="127">
        <v>1</v>
      </c>
      <c r="E1" s="28" t="s">
        <v>24</v>
      </c>
      <c r="F1" s="9">
        <f>$D$1*F7+(1-$D$1)*F5</f>
        <v>0.5</v>
      </c>
      <c r="G1" s="9">
        <f t="shared" ref="G1:O1" si="0">$D$1*G7+(1-$D$1)*G5</f>
        <v>5.5</v>
      </c>
      <c r="H1" s="9">
        <f t="shared" si="0"/>
        <v>10.5</v>
      </c>
      <c r="I1" s="9">
        <f t="shared" si="0"/>
        <v>0.5</v>
      </c>
      <c r="J1" s="9">
        <f t="shared" si="0"/>
        <v>5.5</v>
      </c>
      <c r="K1" s="9">
        <f t="shared" si="0"/>
        <v>10.5</v>
      </c>
      <c r="L1" s="9">
        <f t="shared" si="0"/>
        <v>0.5</v>
      </c>
      <c r="M1" s="9">
        <f t="shared" si="0"/>
        <v>5.5</v>
      </c>
      <c r="N1" s="9">
        <f t="shared" si="0"/>
        <v>10.5</v>
      </c>
      <c r="O1" s="9">
        <f t="shared" si="0"/>
        <v>15.5</v>
      </c>
      <c r="Q1">
        <f>(SQRT(1/2)*4+0)/5</f>
        <v>0.56568542494923801</v>
      </c>
    </row>
    <row r="2" spans="1:35" ht="22" thickBot="1">
      <c r="A2" s="27" t="s">
        <v>22</v>
      </c>
      <c r="B2" s="5">
        <v>10</v>
      </c>
      <c r="E2" s="28" t="s">
        <v>25</v>
      </c>
      <c r="F2" s="9">
        <f t="shared" ref="F2:O2" si="1">$D$1*F8+(1-$D$1)*F6</f>
        <v>0.5</v>
      </c>
      <c r="G2" s="9">
        <f t="shared" si="1"/>
        <v>0.5</v>
      </c>
      <c r="H2" s="9">
        <f t="shared" si="1"/>
        <v>0.5</v>
      </c>
      <c r="I2" s="9">
        <f t="shared" si="1"/>
        <v>5.5</v>
      </c>
      <c r="J2" s="9">
        <f t="shared" si="1"/>
        <v>5.5</v>
      </c>
      <c r="K2" s="9">
        <f t="shared" si="1"/>
        <v>5.5</v>
      </c>
      <c r="L2" s="9">
        <f t="shared" si="1"/>
        <v>10.5</v>
      </c>
      <c r="M2" s="9">
        <f t="shared" si="1"/>
        <v>10.5</v>
      </c>
      <c r="N2" s="9">
        <f t="shared" si="1"/>
        <v>10.5</v>
      </c>
      <c r="O2" s="9">
        <f t="shared" si="1"/>
        <v>15.5</v>
      </c>
      <c r="Q2" s="34" t="s">
        <v>38</v>
      </c>
      <c r="R2" s="117">
        <f>SUM(R10:R59)/B3+B4*SUM(S10:S59)/B3</f>
        <v>0.8</v>
      </c>
      <c r="S2">
        <v>1.6117535234850369</v>
      </c>
    </row>
    <row r="3" spans="1:35" ht="21">
      <c r="A3" s="27" t="s">
        <v>43</v>
      </c>
      <c r="B3" s="42">
        <f>SUM(E10:E59)</f>
        <v>50000</v>
      </c>
      <c r="D3" s="121" t="s">
        <v>141</v>
      </c>
      <c r="E3" s="122"/>
      <c r="F3" s="126">
        <v>0.49999984916502932</v>
      </c>
      <c r="G3" s="126">
        <v>5.4999922741860674</v>
      </c>
      <c r="H3" s="126">
        <v>5.499999481622293</v>
      </c>
      <c r="I3" s="126">
        <v>0.49999884548872381</v>
      </c>
      <c r="J3" s="126">
        <v>10.49999410129837</v>
      </c>
      <c r="K3" s="126">
        <v>10.499987232357029</v>
      </c>
      <c r="L3" s="126">
        <v>5.4999907147249401</v>
      </c>
      <c r="M3" s="126">
        <v>0.5</v>
      </c>
      <c r="N3" s="126">
        <v>6.1646846947282734</v>
      </c>
      <c r="O3" s="126">
        <v>10.49998630944571</v>
      </c>
      <c r="Q3" s="80" t="s">
        <v>39</v>
      </c>
      <c r="R3" s="85">
        <v>1.3</v>
      </c>
    </row>
    <row r="4" spans="1:35" ht="21">
      <c r="A4" s="46" t="s">
        <v>44</v>
      </c>
      <c r="B4" s="47">
        <v>0</v>
      </c>
      <c r="D4" s="123"/>
      <c r="E4" s="124"/>
      <c r="F4" s="126">
        <v>0.50000075295014734</v>
      </c>
      <c r="G4" s="126">
        <v>0.5</v>
      </c>
      <c r="H4" s="126">
        <v>5.4999918928040961</v>
      </c>
      <c r="I4" s="126">
        <v>5.4999931709864907</v>
      </c>
      <c r="J4" s="126">
        <v>0.49999938183605869</v>
      </c>
      <c r="K4" s="126">
        <v>5.4999930962430472</v>
      </c>
      <c r="L4" s="126">
        <v>10.499991702740301</v>
      </c>
      <c r="M4" s="126">
        <v>10.499996546176135</v>
      </c>
      <c r="N4" s="126">
        <v>23.146591775568677</v>
      </c>
      <c r="O4" s="126">
        <v>10.49999998276347</v>
      </c>
      <c r="Q4" s="81" t="s">
        <v>82</v>
      </c>
      <c r="R4" s="82"/>
      <c r="S4" s="84">
        <v>24.5</v>
      </c>
    </row>
    <row r="5" spans="1:35" ht="21">
      <c r="A5" s="118" t="s">
        <v>139</v>
      </c>
      <c r="B5" s="120">
        <v>1</v>
      </c>
      <c r="D5" s="133" t="s">
        <v>144</v>
      </c>
      <c r="E5" s="133"/>
      <c r="F5" s="133">
        <v>6</v>
      </c>
      <c r="G5" s="133">
        <v>6</v>
      </c>
      <c r="H5" s="133">
        <v>6</v>
      </c>
      <c r="I5" s="133">
        <v>6</v>
      </c>
      <c r="J5" s="133">
        <v>6</v>
      </c>
      <c r="K5" s="133">
        <v>6</v>
      </c>
      <c r="L5" s="133">
        <v>6</v>
      </c>
      <c r="M5" s="133">
        <v>6</v>
      </c>
      <c r="N5" s="133">
        <v>6</v>
      </c>
      <c r="O5" s="133">
        <v>6</v>
      </c>
    </row>
    <row r="6" spans="1:35" ht="24">
      <c r="D6" s="133" t="s">
        <v>149</v>
      </c>
      <c r="E6" s="133"/>
      <c r="F6" s="133">
        <v>6</v>
      </c>
      <c r="G6" s="133">
        <v>6</v>
      </c>
      <c r="H6" s="133">
        <v>6</v>
      </c>
      <c r="I6" s="133">
        <v>6</v>
      </c>
      <c r="J6" s="133">
        <v>6</v>
      </c>
      <c r="K6" s="133">
        <v>6</v>
      </c>
      <c r="L6" s="133">
        <v>6</v>
      </c>
      <c r="M6" s="133">
        <v>6</v>
      </c>
      <c r="N6" s="133">
        <v>6</v>
      </c>
      <c r="O6" s="133">
        <v>6</v>
      </c>
      <c r="Q6" s="39" t="s">
        <v>71</v>
      </c>
      <c r="R6" s="40"/>
      <c r="S6" s="40"/>
      <c r="T6" s="40"/>
      <c r="U6" s="40"/>
      <c r="V6" s="40"/>
      <c r="W6" s="38"/>
      <c r="X6" s="38"/>
      <c r="Y6" s="38"/>
      <c r="Z6" s="38"/>
    </row>
    <row r="7" spans="1:35">
      <c r="D7" t="s">
        <v>143</v>
      </c>
      <c r="F7">
        <v>0.5</v>
      </c>
      <c r="G7">
        <v>5.5</v>
      </c>
      <c r="H7">
        <v>10.5</v>
      </c>
      <c r="I7">
        <v>0.5</v>
      </c>
      <c r="J7">
        <v>5.5</v>
      </c>
      <c r="K7">
        <v>10.5</v>
      </c>
      <c r="L7">
        <v>0.5</v>
      </c>
      <c r="M7">
        <v>5.5</v>
      </c>
      <c r="N7">
        <v>10.5</v>
      </c>
      <c r="O7">
        <v>15.5</v>
      </c>
    </row>
    <row r="8" spans="1:35">
      <c r="B8" s="23" t="s">
        <v>26</v>
      </c>
      <c r="C8" s="23" t="s">
        <v>138</v>
      </c>
      <c r="D8" s="22"/>
      <c r="F8">
        <v>0.5</v>
      </c>
      <c r="G8">
        <v>0.5</v>
      </c>
      <c r="H8">
        <v>0.5</v>
      </c>
      <c r="I8">
        <v>5.5</v>
      </c>
      <c r="J8">
        <v>5.5</v>
      </c>
      <c r="K8">
        <v>5.5</v>
      </c>
      <c r="L8">
        <v>10.5</v>
      </c>
      <c r="M8">
        <v>10.5</v>
      </c>
      <c r="N8">
        <v>10.5</v>
      </c>
      <c r="O8">
        <v>15.5</v>
      </c>
    </row>
    <row r="9" spans="1:35" ht="66">
      <c r="B9" s="29" t="s">
        <v>0</v>
      </c>
      <c r="C9" s="29" t="s">
        <v>4</v>
      </c>
      <c r="D9" s="29" t="s">
        <v>3</v>
      </c>
      <c r="E9" s="29" t="s">
        <v>23</v>
      </c>
      <c r="F9" s="29" t="s">
        <v>45</v>
      </c>
      <c r="G9" s="29" t="s">
        <v>46</v>
      </c>
      <c r="H9" s="29" t="s">
        <v>47</v>
      </c>
      <c r="I9" s="29" t="s">
        <v>48</v>
      </c>
      <c r="J9" s="29" t="s">
        <v>49</v>
      </c>
      <c r="K9" s="29" t="s">
        <v>50</v>
      </c>
      <c r="L9" s="29" t="s">
        <v>51</v>
      </c>
      <c r="M9" s="29" t="s">
        <v>52</v>
      </c>
      <c r="N9" s="29" t="s">
        <v>53</v>
      </c>
      <c r="O9" s="29" t="s">
        <v>54</v>
      </c>
      <c r="P9" s="29" t="s">
        <v>29</v>
      </c>
      <c r="Q9" s="29" t="s">
        <v>30</v>
      </c>
      <c r="R9" s="29" t="s">
        <v>27</v>
      </c>
      <c r="S9" s="29" t="s">
        <v>28</v>
      </c>
      <c r="T9" s="29" t="s">
        <v>55</v>
      </c>
      <c r="U9" s="29" t="s">
        <v>57</v>
      </c>
      <c r="V9" s="29" t="s">
        <v>69</v>
      </c>
      <c r="W9" s="29" t="s">
        <v>64</v>
      </c>
      <c r="Z9" s="128">
        <f>R2</f>
        <v>0.8</v>
      </c>
    </row>
    <row r="10" spans="1:35" ht="21">
      <c r="B10" s="24">
        <v>1</v>
      </c>
      <c r="C10" s="100">
        <v>0</v>
      </c>
      <c r="D10" s="100">
        <v>0</v>
      </c>
      <c r="E10" s="79">
        <v>1000</v>
      </c>
      <c r="F10" s="8">
        <f t="shared" ref="F10:O19" si="2">ABS($C10-F$1)^$B$5+ABS($D10-F$2)^$B$5</f>
        <v>1</v>
      </c>
      <c r="G10" s="8">
        <f t="shared" si="2"/>
        <v>6</v>
      </c>
      <c r="H10" s="8">
        <f t="shared" si="2"/>
        <v>11</v>
      </c>
      <c r="I10" s="8">
        <f t="shared" si="2"/>
        <v>6</v>
      </c>
      <c r="J10" s="8">
        <f t="shared" si="2"/>
        <v>11</v>
      </c>
      <c r="K10" s="8">
        <f t="shared" si="2"/>
        <v>16</v>
      </c>
      <c r="L10" s="8">
        <f t="shared" si="2"/>
        <v>11</v>
      </c>
      <c r="M10" s="8">
        <f t="shared" si="2"/>
        <v>16</v>
      </c>
      <c r="N10" s="8">
        <f t="shared" si="2"/>
        <v>21</v>
      </c>
      <c r="O10" s="8">
        <f t="shared" si="2"/>
        <v>31</v>
      </c>
      <c r="P10" s="8">
        <f>MIN(F10:O10)</f>
        <v>1</v>
      </c>
      <c r="Q10" s="8">
        <f>SMALL(F10:O10,2)</f>
        <v>6</v>
      </c>
      <c r="R10" s="8">
        <f>E10*P10</f>
        <v>1000</v>
      </c>
      <c r="S10" s="8">
        <f>E10*Q10</f>
        <v>6000</v>
      </c>
      <c r="T10" s="49">
        <f>MATCH(P10,F10:O10,0)</f>
        <v>1</v>
      </c>
      <c r="U10" s="49">
        <f>MATCH(Q10,F10:O10,0)</f>
        <v>2</v>
      </c>
      <c r="V10" s="8">
        <f>MAX(F10:O10)</f>
        <v>31</v>
      </c>
      <c r="W10" s="13">
        <f>MATCH(V10,F10:O10,0)</f>
        <v>10</v>
      </c>
      <c r="Y10">
        <v>-1</v>
      </c>
      <c r="Z10">
        <f t="dataTable" ref="Z10:Z310" dt2D="0" dtr="0" r1="D1"/>
        <v>2.6</v>
      </c>
      <c r="AG10" s="30" t="s">
        <v>9</v>
      </c>
      <c r="AH10" s="31" t="s">
        <v>1</v>
      </c>
      <c r="AI10" s="31" t="s">
        <v>2</v>
      </c>
    </row>
    <row r="11" spans="1:35" ht="19">
      <c r="B11" s="24">
        <v>2</v>
      </c>
      <c r="C11" s="100">
        <v>1</v>
      </c>
      <c r="D11" s="100">
        <v>0</v>
      </c>
      <c r="E11" s="79">
        <v>1000</v>
      </c>
      <c r="F11" s="8">
        <f t="shared" si="2"/>
        <v>1</v>
      </c>
      <c r="G11" s="8">
        <f t="shared" si="2"/>
        <v>5</v>
      </c>
      <c r="H11" s="8">
        <f t="shared" si="2"/>
        <v>10</v>
      </c>
      <c r="I11" s="8">
        <f t="shared" si="2"/>
        <v>6</v>
      </c>
      <c r="J11" s="8">
        <f t="shared" si="2"/>
        <v>10</v>
      </c>
      <c r="K11" s="8">
        <f t="shared" si="2"/>
        <v>15</v>
      </c>
      <c r="L11" s="8">
        <f t="shared" si="2"/>
        <v>11</v>
      </c>
      <c r="M11" s="8">
        <f t="shared" si="2"/>
        <v>15</v>
      </c>
      <c r="N11" s="8">
        <f t="shared" si="2"/>
        <v>20</v>
      </c>
      <c r="O11" s="8">
        <f t="shared" si="2"/>
        <v>30</v>
      </c>
      <c r="P11" s="8">
        <f t="shared" ref="P11:P59" si="3">MIN(F11:O11)</f>
        <v>1</v>
      </c>
      <c r="Q11" s="8">
        <f t="shared" ref="Q11:Q59" si="4">SMALL(F11:O11,2)</f>
        <v>5</v>
      </c>
      <c r="R11" s="8">
        <f t="shared" ref="R11:R59" si="5">E11*P11</f>
        <v>1000</v>
      </c>
      <c r="S11" s="8">
        <f t="shared" ref="S11:S59" si="6">E11*Q11</f>
        <v>5000</v>
      </c>
      <c r="T11" s="49">
        <f t="shared" ref="T11:T59" si="7">MATCH(P11,F11:O11,0)</f>
        <v>1</v>
      </c>
      <c r="U11" s="49">
        <f t="shared" ref="U11:U59" si="8">MATCH(Q11,F11:O11,0)</f>
        <v>2</v>
      </c>
      <c r="V11" s="8">
        <f t="shared" ref="V11:V59" si="9">MAX(F11:O11)</f>
        <v>30</v>
      </c>
      <c r="W11" s="13">
        <f t="shared" ref="W11:W59" si="10">MATCH(V11,F11:O11,0)</f>
        <v>10</v>
      </c>
      <c r="Y11">
        <v>-0.99</v>
      </c>
      <c r="Z11">
        <v>2.6019999999999999</v>
      </c>
      <c r="AG11" s="30" t="s">
        <v>10</v>
      </c>
      <c r="AH11" s="32">
        <f>F1</f>
        <v>0.5</v>
      </c>
      <c r="AI11" s="32">
        <f>F2</f>
        <v>0.5</v>
      </c>
    </row>
    <row r="12" spans="1:35" ht="19">
      <c r="B12" s="24">
        <v>3</v>
      </c>
      <c r="C12" s="100">
        <v>1</v>
      </c>
      <c r="D12" s="100">
        <v>1</v>
      </c>
      <c r="E12" s="79">
        <v>1000</v>
      </c>
      <c r="F12" s="8">
        <f t="shared" si="2"/>
        <v>1</v>
      </c>
      <c r="G12" s="8">
        <f t="shared" si="2"/>
        <v>5</v>
      </c>
      <c r="H12" s="8">
        <f t="shared" si="2"/>
        <v>10</v>
      </c>
      <c r="I12" s="8">
        <f t="shared" si="2"/>
        <v>5</v>
      </c>
      <c r="J12" s="8">
        <f t="shared" si="2"/>
        <v>9</v>
      </c>
      <c r="K12" s="8">
        <f t="shared" si="2"/>
        <v>14</v>
      </c>
      <c r="L12" s="8">
        <f t="shared" si="2"/>
        <v>10</v>
      </c>
      <c r="M12" s="8">
        <f t="shared" si="2"/>
        <v>14</v>
      </c>
      <c r="N12" s="8">
        <f t="shared" si="2"/>
        <v>19</v>
      </c>
      <c r="O12" s="8">
        <f t="shared" si="2"/>
        <v>29</v>
      </c>
      <c r="P12" s="8">
        <f t="shared" si="3"/>
        <v>1</v>
      </c>
      <c r="Q12" s="8">
        <f t="shared" si="4"/>
        <v>5</v>
      </c>
      <c r="R12" s="8">
        <f t="shared" si="5"/>
        <v>1000</v>
      </c>
      <c r="S12" s="8">
        <f t="shared" si="6"/>
        <v>5000</v>
      </c>
      <c r="T12" s="49">
        <f t="shared" si="7"/>
        <v>1</v>
      </c>
      <c r="U12" s="49">
        <f t="shared" si="8"/>
        <v>2</v>
      </c>
      <c r="V12" s="8">
        <f t="shared" si="9"/>
        <v>29</v>
      </c>
      <c r="W12" s="13">
        <f t="shared" si="10"/>
        <v>10</v>
      </c>
      <c r="Y12">
        <v>-0.98</v>
      </c>
      <c r="Z12">
        <v>2.6039999999999996</v>
      </c>
      <c r="AG12" s="30" t="s">
        <v>11</v>
      </c>
      <c r="AH12" s="32">
        <f>G1</f>
        <v>5.5</v>
      </c>
      <c r="AI12" s="32">
        <f>G2</f>
        <v>0.5</v>
      </c>
    </row>
    <row r="13" spans="1:35" ht="19">
      <c r="B13" s="24">
        <v>4</v>
      </c>
      <c r="C13" s="100">
        <v>0</v>
      </c>
      <c r="D13" s="100">
        <v>1</v>
      </c>
      <c r="E13" s="79">
        <v>1000</v>
      </c>
      <c r="F13" s="8">
        <f t="shared" si="2"/>
        <v>1</v>
      </c>
      <c r="G13" s="8">
        <f t="shared" si="2"/>
        <v>6</v>
      </c>
      <c r="H13" s="8">
        <f t="shared" si="2"/>
        <v>11</v>
      </c>
      <c r="I13" s="8">
        <f t="shared" si="2"/>
        <v>5</v>
      </c>
      <c r="J13" s="8">
        <f t="shared" si="2"/>
        <v>10</v>
      </c>
      <c r="K13" s="8">
        <f t="shared" si="2"/>
        <v>15</v>
      </c>
      <c r="L13" s="8">
        <f t="shared" si="2"/>
        <v>10</v>
      </c>
      <c r="M13" s="8">
        <f t="shared" si="2"/>
        <v>15</v>
      </c>
      <c r="N13" s="8">
        <f t="shared" si="2"/>
        <v>20</v>
      </c>
      <c r="O13" s="8">
        <f t="shared" si="2"/>
        <v>30</v>
      </c>
      <c r="P13" s="8">
        <f t="shared" si="3"/>
        <v>1</v>
      </c>
      <c r="Q13" s="8">
        <f t="shared" si="4"/>
        <v>5</v>
      </c>
      <c r="R13" s="8">
        <f t="shared" si="5"/>
        <v>1000</v>
      </c>
      <c r="S13" s="8">
        <f t="shared" si="6"/>
        <v>5000</v>
      </c>
      <c r="T13" s="49">
        <f t="shared" si="7"/>
        <v>1</v>
      </c>
      <c r="U13" s="49">
        <f t="shared" si="8"/>
        <v>4</v>
      </c>
      <c r="V13" s="8">
        <f t="shared" si="9"/>
        <v>30</v>
      </c>
      <c r="W13" s="13">
        <f t="shared" si="10"/>
        <v>10</v>
      </c>
      <c r="Y13">
        <v>-0.97</v>
      </c>
      <c r="Z13">
        <v>2.6059999999999999</v>
      </c>
      <c r="AG13" s="30" t="s">
        <v>12</v>
      </c>
      <c r="AH13" s="32">
        <f>H1</f>
        <v>10.5</v>
      </c>
      <c r="AI13" s="32">
        <f>H2</f>
        <v>0.5</v>
      </c>
    </row>
    <row r="14" spans="1:35" ht="19">
      <c r="B14" s="24">
        <v>5</v>
      </c>
      <c r="C14" s="100">
        <v>0.5</v>
      </c>
      <c r="D14" s="100">
        <v>0.5</v>
      </c>
      <c r="E14" s="79">
        <v>1000</v>
      </c>
      <c r="F14" s="8">
        <f t="shared" si="2"/>
        <v>0</v>
      </c>
      <c r="G14" s="8">
        <f t="shared" si="2"/>
        <v>5</v>
      </c>
      <c r="H14" s="8">
        <f t="shared" si="2"/>
        <v>10</v>
      </c>
      <c r="I14" s="8">
        <f t="shared" si="2"/>
        <v>5</v>
      </c>
      <c r="J14" s="8">
        <f t="shared" si="2"/>
        <v>10</v>
      </c>
      <c r="K14" s="8">
        <f t="shared" si="2"/>
        <v>15</v>
      </c>
      <c r="L14" s="8">
        <f t="shared" si="2"/>
        <v>10</v>
      </c>
      <c r="M14" s="8">
        <f t="shared" si="2"/>
        <v>15</v>
      </c>
      <c r="N14" s="8">
        <f t="shared" si="2"/>
        <v>20</v>
      </c>
      <c r="O14" s="8">
        <f t="shared" si="2"/>
        <v>30</v>
      </c>
      <c r="P14" s="8">
        <f t="shared" si="3"/>
        <v>0</v>
      </c>
      <c r="Q14" s="8">
        <f t="shared" si="4"/>
        <v>5</v>
      </c>
      <c r="R14" s="8">
        <f t="shared" si="5"/>
        <v>0</v>
      </c>
      <c r="S14" s="8">
        <f t="shared" si="6"/>
        <v>5000</v>
      </c>
      <c r="T14" s="49">
        <f t="shared" si="7"/>
        <v>1</v>
      </c>
      <c r="U14" s="49">
        <f t="shared" si="8"/>
        <v>2</v>
      </c>
      <c r="V14" s="8">
        <f t="shared" si="9"/>
        <v>30</v>
      </c>
      <c r="W14" s="13">
        <f t="shared" si="10"/>
        <v>10</v>
      </c>
      <c r="Y14">
        <v>-0.96</v>
      </c>
      <c r="Z14">
        <v>2.6080000000000001</v>
      </c>
      <c r="AG14" s="30" t="s">
        <v>31</v>
      </c>
      <c r="AH14" s="32">
        <f>I1</f>
        <v>0.5</v>
      </c>
      <c r="AI14" s="32">
        <f>I2</f>
        <v>5.5</v>
      </c>
    </row>
    <row r="15" spans="1:35" ht="19">
      <c r="B15" s="24">
        <v>6</v>
      </c>
      <c r="C15" s="101">
        <f>C10+5</f>
        <v>5</v>
      </c>
      <c r="D15" s="101">
        <f>D10</f>
        <v>0</v>
      </c>
      <c r="E15" s="79">
        <v>1000</v>
      </c>
      <c r="F15" s="8">
        <f t="shared" si="2"/>
        <v>5</v>
      </c>
      <c r="G15" s="8">
        <f t="shared" si="2"/>
        <v>1</v>
      </c>
      <c r="H15" s="8">
        <f t="shared" si="2"/>
        <v>6</v>
      </c>
      <c r="I15" s="8">
        <f t="shared" si="2"/>
        <v>10</v>
      </c>
      <c r="J15" s="8">
        <f t="shared" si="2"/>
        <v>6</v>
      </c>
      <c r="K15" s="8">
        <f t="shared" si="2"/>
        <v>11</v>
      </c>
      <c r="L15" s="8">
        <f t="shared" si="2"/>
        <v>15</v>
      </c>
      <c r="M15" s="8">
        <f t="shared" si="2"/>
        <v>11</v>
      </c>
      <c r="N15" s="8">
        <f t="shared" si="2"/>
        <v>16</v>
      </c>
      <c r="O15" s="8">
        <f t="shared" si="2"/>
        <v>26</v>
      </c>
      <c r="P15" s="8">
        <f t="shared" si="3"/>
        <v>1</v>
      </c>
      <c r="Q15" s="8">
        <f t="shared" si="4"/>
        <v>5</v>
      </c>
      <c r="R15" s="8">
        <f t="shared" si="5"/>
        <v>1000</v>
      </c>
      <c r="S15" s="8">
        <f t="shared" si="6"/>
        <v>5000</v>
      </c>
      <c r="T15" s="49">
        <f t="shared" si="7"/>
        <v>2</v>
      </c>
      <c r="U15" s="49">
        <f t="shared" si="8"/>
        <v>1</v>
      </c>
      <c r="V15" s="8">
        <f t="shared" si="9"/>
        <v>26</v>
      </c>
      <c r="W15" s="13">
        <f t="shared" si="10"/>
        <v>10</v>
      </c>
      <c r="Y15">
        <v>-0.95</v>
      </c>
      <c r="Z15">
        <v>2.61</v>
      </c>
      <c r="AG15" s="30" t="s">
        <v>32</v>
      </c>
      <c r="AH15" s="32">
        <f>J1</f>
        <v>5.5</v>
      </c>
      <c r="AI15" s="32">
        <f>J2</f>
        <v>5.5</v>
      </c>
    </row>
    <row r="16" spans="1:35" ht="19">
      <c r="B16" s="24">
        <v>7</v>
      </c>
      <c r="C16" s="101">
        <f t="shared" ref="C16:C24" si="11">C11+5</f>
        <v>6</v>
      </c>
      <c r="D16" s="101">
        <f t="shared" ref="D16:D24" si="12">D11</f>
        <v>0</v>
      </c>
      <c r="E16" s="79">
        <v>1000</v>
      </c>
      <c r="F16" s="8">
        <f t="shared" si="2"/>
        <v>6</v>
      </c>
      <c r="G16" s="8">
        <f t="shared" si="2"/>
        <v>1</v>
      </c>
      <c r="H16" s="8">
        <f t="shared" si="2"/>
        <v>5</v>
      </c>
      <c r="I16" s="8">
        <f t="shared" si="2"/>
        <v>11</v>
      </c>
      <c r="J16" s="8">
        <f t="shared" si="2"/>
        <v>6</v>
      </c>
      <c r="K16" s="8">
        <f t="shared" si="2"/>
        <v>10</v>
      </c>
      <c r="L16" s="8">
        <f t="shared" si="2"/>
        <v>16</v>
      </c>
      <c r="M16" s="8">
        <f t="shared" si="2"/>
        <v>11</v>
      </c>
      <c r="N16" s="8">
        <f t="shared" si="2"/>
        <v>15</v>
      </c>
      <c r="O16" s="8">
        <f t="shared" si="2"/>
        <v>25</v>
      </c>
      <c r="P16" s="8">
        <f t="shared" si="3"/>
        <v>1</v>
      </c>
      <c r="Q16" s="8">
        <f t="shared" si="4"/>
        <v>5</v>
      </c>
      <c r="R16" s="8">
        <f t="shared" si="5"/>
        <v>1000</v>
      </c>
      <c r="S16" s="8">
        <f t="shared" si="6"/>
        <v>5000</v>
      </c>
      <c r="T16" s="49">
        <f t="shared" si="7"/>
        <v>2</v>
      </c>
      <c r="U16" s="49">
        <f t="shared" si="8"/>
        <v>3</v>
      </c>
      <c r="V16" s="8">
        <f t="shared" si="9"/>
        <v>25</v>
      </c>
      <c r="W16" s="13">
        <f t="shared" si="10"/>
        <v>10</v>
      </c>
      <c r="Y16">
        <v>-0.94</v>
      </c>
      <c r="Z16">
        <v>2.6120000000000005</v>
      </c>
      <c r="AG16" s="30" t="s">
        <v>33</v>
      </c>
      <c r="AH16" s="32">
        <f>K1</f>
        <v>10.5</v>
      </c>
      <c r="AI16" s="32">
        <f>K2</f>
        <v>5.5</v>
      </c>
    </row>
    <row r="17" spans="1:35" ht="19">
      <c r="B17" s="24">
        <v>8</v>
      </c>
      <c r="C17" s="101">
        <f t="shared" si="11"/>
        <v>6</v>
      </c>
      <c r="D17" s="101">
        <f t="shared" si="12"/>
        <v>1</v>
      </c>
      <c r="E17" s="79">
        <v>1000</v>
      </c>
      <c r="F17" s="8">
        <f t="shared" si="2"/>
        <v>6</v>
      </c>
      <c r="G17" s="8">
        <f t="shared" si="2"/>
        <v>1</v>
      </c>
      <c r="H17" s="8">
        <f t="shared" si="2"/>
        <v>5</v>
      </c>
      <c r="I17" s="8">
        <f t="shared" si="2"/>
        <v>10</v>
      </c>
      <c r="J17" s="8">
        <f t="shared" si="2"/>
        <v>5</v>
      </c>
      <c r="K17" s="8">
        <f t="shared" si="2"/>
        <v>9</v>
      </c>
      <c r="L17" s="8">
        <f t="shared" si="2"/>
        <v>15</v>
      </c>
      <c r="M17" s="8">
        <f t="shared" si="2"/>
        <v>10</v>
      </c>
      <c r="N17" s="8">
        <f t="shared" si="2"/>
        <v>14</v>
      </c>
      <c r="O17" s="8">
        <f t="shared" si="2"/>
        <v>24</v>
      </c>
      <c r="P17" s="8">
        <f t="shared" si="3"/>
        <v>1</v>
      </c>
      <c r="Q17" s="8">
        <f t="shared" si="4"/>
        <v>5</v>
      </c>
      <c r="R17" s="8">
        <f t="shared" si="5"/>
        <v>1000</v>
      </c>
      <c r="S17" s="8">
        <f t="shared" si="6"/>
        <v>5000</v>
      </c>
      <c r="T17" s="49">
        <f t="shared" si="7"/>
        <v>2</v>
      </c>
      <c r="U17" s="49">
        <f t="shared" si="8"/>
        <v>3</v>
      </c>
      <c r="V17" s="8">
        <f t="shared" si="9"/>
        <v>24</v>
      </c>
      <c r="W17" s="13">
        <f t="shared" si="10"/>
        <v>10</v>
      </c>
      <c r="Y17">
        <v>-0.93</v>
      </c>
      <c r="Z17">
        <v>2.6140000000000012</v>
      </c>
      <c r="AG17" s="30" t="s">
        <v>34</v>
      </c>
      <c r="AH17" s="32">
        <f>L1</f>
        <v>0.5</v>
      </c>
      <c r="AI17" s="32">
        <f>L2</f>
        <v>10.5</v>
      </c>
    </row>
    <row r="18" spans="1:35" ht="19">
      <c r="B18" s="24">
        <v>9</v>
      </c>
      <c r="C18" s="101">
        <f t="shared" si="11"/>
        <v>5</v>
      </c>
      <c r="D18" s="101">
        <f t="shared" si="12"/>
        <v>1</v>
      </c>
      <c r="E18" s="79">
        <v>1000</v>
      </c>
      <c r="F18" s="8">
        <f t="shared" si="2"/>
        <v>5</v>
      </c>
      <c r="G18" s="8">
        <f t="shared" si="2"/>
        <v>1</v>
      </c>
      <c r="H18" s="8">
        <f t="shared" si="2"/>
        <v>6</v>
      </c>
      <c r="I18" s="8">
        <f t="shared" si="2"/>
        <v>9</v>
      </c>
      <c r="J18" s="8">
        <f t="shared" si="2"/>
        <v>5</v>
      </c>
      <c r="K18" s="8">
        <f t="shared" si="2"/>
        <v>10</v>
      </c>
      <c r="L18" s="8">
        <f t="shared" si="2"/>
        <v>14</v>
      </c>
      <c r="M18" s="8">
        <f t="shared" si="2"/>
        <v>10</v>
      </c>
      <c r="N18" s="8">
        <f t="shared" si="2"/>
        <v>15</v>
      </c>
      <c r="O18" s="8">
        <f t="shared" si="2"/>
        <v>25</v>
      </c>
      <c r="P18" s="8">
        <f t="shared" si="3"/>
        <v>1</v>
      </c>
      <c r="Q18" s="8">
        <f t="shared" si="4"/>
        <v>5</v>
      </c>
      <c r="R18" s="8">
        <f t="shared" si="5"/>
        <v>1000</v>
      </c>
      <c r="S18" s="8">
        <f t="shared" si="6"/>
        <v>5000</v>
      </c>
      <c r="T18" s="49">
        <f t="shared" si="7"/>
        <v>2</v>
      </c>
      <c r="U18" s="49">
        <f t="shared" si="8"/>
        <v>1</v>
      </c>
      <c r="V18" s="8">
        <f t="shared" si="9"/>
        <v>25</v>
      </c>
      <c r="W18" s="13">
        <f t="shared" si="10"/>
        <v>10</v>
      </c>
      <c r="Y18">
        <v>-0.92</v>
      </c>
      <c r="Z18">
        <v>2.6159999999999997</v>
      </c>
      <c r="AG18" s="30" t="s">
        <v>35</v>
      </c>
      <c r="AH18" s="32">
        <f>M1</f>
        <v>5.5</v>
      </c>
      <c r="AI18" s="32">
        <f>M2</f>
        <v>10.5</v>
      </c>
    </row>
    <row r="19" spans="1:35" ht="19">
      <c r="B19" s="24">
        <v>10</v>
      </c>
      <c r="C19" s="101">
        <f t="shared" si="11"/>
        <v>5.5</v>
      </c>
      <c r="D19" s="101">
        <f t="shared" si="12"/>
        <v>0.5</v>
      </c>
      <c r="E19" s="79">
        <v>1000</v>
      </c>
      <c r="F19" s="8">
        <f t="shared" si="2"/>
        <v>5</v>
      </c>
      <c r="G19" s="8">
        <f t="shared" si="2"/>
        <v>0</v>
      </c>
      <c r="H19" s="8">
        <f t="shared" si="2"/>
        <v>5</v>
      </c>
      <c r="I19" s="8">
        <f t="shared" si="2"/>
        <v>10</v>
      </c>
      <c r="J19" s="8">
        <f t="shared" si="2"/>
        <v>5</v>
      </c>
      <c r="K19" s="8">
        <f t="shared" si="2"/>
        <v>10</v>
      </c>
      <c r="L19" s="8">
        <f t="shared" si="2"/>
        <v>15</v>
      </c>
      <c r="M19" s="8">
        <f t="shared" si="2"/>
        <v>10</v>
      </c>
      <c r="N19" s="8">
        <f t="shared" si="2"/>
        <v>15</v>
      </c>
      <c r="O19" s="8">
        <f t="shared" si="2"/>
        <v>25</v>
      </c>
      <c r="P19" s="8">
        <f t="shared" si="3"/>
        <v>0</v>
      </c>
      <c r="Q19" s="8">
        <f t="shared" si="4"/>
        <v>5</v>
      </c>
      <c r="R19" s="8">
        <f t="shared" si="5"/>
        <v>0</v>
      </c>
      <c r="S19" s="8">
        <f t="shared" si="6"/>
        <v>5000</v>
      </c>
      <c r="T19" s="49">
        <f t="shared" si="7"/>
        <v>2</v>
      </c>
      <c r="U19" s="49">
        <f t="shared" si="8"/>
        <v>1</v>
      </c>
      <c r="V19" s="8">
        <f t="shared" si="9"/>
        <v>25</v>
      </c>
      <c r="W19" s="13">
        <f t="shared" si="10"/>
        <v>10</v>
      </c>
      <c r="Y19">
        <v>-0.91</v>
      </c>
      <c r="Z19">
        <v>2.6180000000000008</v>
      </c>
      <c r="AG19" s="30" t="s">
        <v>36</v>
      </c>
      <c r="AH19" s="32">
        <f>N1</f>
        <v>10.5</v>
      </c>
      <c r="AI19" s="32">
        <f>N2</f>
        <v>10.5</v>
      </c>
    </row>
    <row r="20" spans="1:35" ht="19">
      <c r="B20" s="24">
        <v>11</v>
      </c>
      <c r="C20" s="14">
        <f>C15+5</f>
        <v>10</v>
      </c>
      <c r="D20" s="14">
        <f>D15</f>
        <v>0</v>
      </c>
      <c r="E20" s="79">
        <v>1000</v>
      </c>
      <c r="F20" s="8">
        <f t="shared" ref="F20:O29" si="13">ABS($C20-F$1)^$B$5+ABS($D20-F$2)^$B$5</f>
        <v>10</v>
      </c>
      <c r="G20" s="8">
        <f t="shared" si="13"/>
        <v>5</v>
      </c>
      <c r="H20" s="8">
        <f t="shared" si="13"/>
        <v>1</v>
      </c>
      <c r="I20" s="8">
        <f t="shared" si="13"/>
        <v>15</v>
      </c>
      <c r="J20" s="8">
        <f t="shared" si="13"/>
        <v>10</v>
      </c>
      <c r="K20" s="8">
        <f t="shared" si="13"/>
        <v>6</v>
      </c>
      <c r="L20" s="8">
        <f t="shared" si="13"/>
        <v>20</v>
      </c>
      <c r="M20" s="8">
        <f t="shared" si="13"/>
        <v>15</v>
      </c>
      <c r="N20" s="8">
        <f t="shared" si="13"/>
        <v>11</v>
      </c>
      <c r="O20" s="8">
        <f t="shared" si="13"/>
        <v>21</v>
      </c>
      <c r="P20" s="8">
        <f t="shared" si="3"/>
        <v>1</v>
      </c>
      <c r="Q20" s="8">
        <f t="shared" si="4"/>
        <v>5</v>
      </c>
      <c r="R20" s="8">
        <f t="shared" si="5"/>
        <v>1000</v>
      </c>
      <c r="S20" s="8">
        <f t="shared" si="6"/>
        <v>5000</v>
      </c>
      <c r="T20" s="49">
        <f t="shared" si="7"/>
        <v>3</v>
      </c>
      <c r="U20" s="49">
        <f t="shared" si="8"/>
        <v>2</v>
      </c>
      <c r="V20" s="8">
        <f t="shared" si="9"/>
        <v>21</v>
      </c>
      <c r="W20" s="13">
        <f t="shared" si="10"/>
        <v>10</v>
      </c>
      <c r="Y20">
        <v>-0.9</v>
      </c>
      <c r="Z20">
        <v>2.6439999999999984</v>
      </c>
      <c r="AG20" s="30" t="s">
        <v>37</v>
      </c>
      <c r="AH20" s="32">
        <f>O1</f>
        <v>15.5</v>
      </c>
      <c r="AI20" s="32">
        <f>O2</f>
        <v>15.5</v>
      </c>
    </row>
    <row r="21" spans="1:35" ht="19">
      <c r="B21" s="24">
        <v>12</v>
      </c>
      <c r="C21" s="14">
        <f t="shared" si="11"/>
        <v>11</v>
      </c>
      <c r="D21" s="14">
        <f t="shared" si="12"/>
        <v>0</v>
      </c>
      <c r="E21" s="79">
        <v>1000</v>
      </c>
      <c r="F21" s="8">
        <f t="shared" si="13"/>
        <v>11</v>
      </c>
      <c r="G21" s="8">
        <f t="shared" si="13"/>
        <v>6</v>
      </c>
      <c r="H21" s="8">
        <f t="shared" si="13"/>
        <v>1</v>
      </c>
      <c r="I21" s="8">
        <f t="shared" si="13"/>
        <v>16</v>
      </c>
      <c r="J21" s="8">
        <f t="shared" si="13"/>
        <v>11</v>
      </c>
      <c r="K21" s="8">
        <f t="shared" si="13"/>
        <v>6</v>
      </c>
      <c r="L21" s="8">
        <f t="shared" si="13"/>
        <v>21</v>
      </c>
      <c r="M21" s="8">
        <f t="shared" si="13"/>
        <v>16</v>
      </c>
      <c r="N21" s="8">
        <f t="shared" si="13"/>
        <v>11</v>
      </c>
      <c r="O21" s="8">
        <f t="shared" si="13"/>
        <v>20</v>
      </c>
      <c r="P21" s="8">
        <f t="shared" si="3"/>
        <v>1</v>
      </c>
      <c r="Q21" s="8">
        <f t="shared" si="4"/>
        <v>6</v>
      </c>
      <c r="R21" s="8">
        <f t="shared" si="5"/>
        <v>1000</v>
      </c>
      <c r="S21" s="8">
        <f t="shared" si="6"/>
        <v>6000</v>
      </c>
      <c r="T21" s="49">
        <f t="shared" si="7"/>
        <v>3</v>
      </c>
      <c r="U21" s="49">
        <f t="shared" si="8"/>
        <v>2</v>
      </c>
      <c r="V21" s="8">
        <f t="shared" si="9"/>
        <v>21</v>
      </c>
      <c r="W21" s="13">
        <f t="shared" si="10"/>
        <v>7</v>
      </c>
      <c r="Y21">
        <v>-0.89</v>
      </c>
      <c r="Z21">
        <v>2.6724000000000001</v>
      </c>
    </row>
    <row r="22" spans="1:35" ht="19">
      <c r="B22" s="24">
        <v>13</v>
      </c>
      <c r="C22" s="14">
        <f t="shared" si="11"/>
        <v>11</v>
      </c>
      <c r="D22" s="14">
        <f t="shared" si="12"/>
        <v>1</v>
      </c>
      <c r="E22" s="79">
        <v>1000</v>
      </c>
      <c r="F22" s="8">
        <f t="shared" si="13"/>
        <v>11</v>
      </c>
      <c r="G22" s="8">
        <f t="shared" si="13"/>
        <v>6</v>
      </c>
      <c r="H22" s="8">
        <f t="shared" si="13"/>
        <v>1</v>
      </c>
      <c r="I22" s="8">
        <f t="shared" si="13"/>
        <v>15</v>
      </c>
      <c r="J22" s="8">
        <f t="shared" si="13"/>
        <v>10</v>
      </c>
      <c r="K22" s="8">
        <f t="shared" si="13"/>
        <v>5</v>
      </c>
      <c r="L22" s="8">
        <f t="shared" si="13"/>
        <v>20</v>
      </c>
      <c r="M22" s="8">
        <f t="shared" si="13"/>
        <v>15</v>
      </c>
      <c r="N22" s="8">
        <f t="shared" si="13"/>
        <v>10</v>
      </c>
      <c r="O22" s="8">
        <f t="shared" si="13"/>
        <v>19</v>
      </c>
      <c r="P22" s="8">
        <f t="shared" si="3"/>
        <v>1</v>
      </c>
      <c r="Q22" s="8">
        <f t="shared" si="4"/>
        <v>5</v>
      </c>
      <c r="R22" s="8">
        <f t="shared" si="5"/>
        <v>1000</v>
      </c>
      <c r="S22" s="8">
        <f t="shared" si="6"/>
        <v>5000</v>
      </c>
      <c r="T22" s="49">
        <f t="shared" si="7"/>
        <v>3</v>
      </c>
      <c r="U22" s="49">
        <f t="shared" si="8"/>
        <v>6</v>
      </c>
      <c r="V22" s="8">
        <f t="shared" si="9"/>
        <v>20</v>
      </c>
      <c r="W22" s="13">
        <f t="shared" si="10"/>
        <v>7</v>
      </c>
      <c r="Y22">
        <v>-0.88</v>
      </c>
      <c r="Z22">
        <v>2.7008000000000001</v>
      </c>
    </row>
    <row r="23" spans="1:35" ht="19">
      <c r="B23" s="24">
        <v>14</v>
      </c>
      <c r="C23" s="14">
        <f t="shared" si="11"/>
        <v>10</v>
      </c>
      <c r="D23" s="14">
        <f t="shared" si="12"/>
        <v>1</v>
      </c>
      <c r="E23" s="79">
        <v>1000</v>
      </c>
      <c r="F23" s="8">
        <f t="shared" si="13"/>
        <v>10</v>
      </c>
      <c r="G23" s="8">
        <f t="shared" si="13"/>
        <v>5</v>
      </c>
      <c r="H23" s="8">
        <f t="shared" si="13"/>
        <v>1</v>
      </c>
      <c r="I23" s="8">
        <f t="shared" si="13"/>
        <v>14</v>
      </c>
      <c r="J23" s="8">
        <f t="shared" si="13"/>
        <v>9</v>
      </c>
      <c r="K23" s="8">
        <f t="shared" si="13"/>
        <v>5</v>
      </c>
      <c r="L23" s="8">
        <f t="shared" si="13"/>
        <v>19</v>
      </c>
      <c r="M23" s="8">
        <f t="shared" si="13"/>
        <v>14</v>
      </c>
      <c r="N23" s="8">
        <f t="shared" si="13"/>
        <v>10</v>
      </c>
      <c r="O23" s="8">
        <f t="shared" si="13"/>
        <v>20</v>
      </c>
      <c r="P23" s="8">
        <f t="shared" si="3"/>
        <v>1</v>
      </c>
      <c r="Q23" s="8">
        <f t="shared" si="4"/>
        <v>5</v>
      </c>
      <c r="R23" s="8">
        <f t="shared" si="5"/>
        <v>1000</v>
      </c>
      <c r="S23" s="8">
        <f t="shared" si="6"/>
        <v>5000</v>
      </c>
      <c r="T23" s="49">
        <f t="shared" si="7"/>
        <v>3</v>
      </c>
      <c r="U23" s="49">
        <f t="shared" si="8"/>
        <v>2</v>
      </c>
      <c r="V23" s="8">
        <f t="shared" si="9"/>
        <v>20</v>
      </c>
      <c r="W23" s="13">
        <f t="shared" si="10"/>
        <v>10</v>
      </c>
      <c r="Y23">
        <v>-0.87</v>
      </c>
      <c r="Z23">
        <v>2.7292000000000001</v>
      </c>
    </row>
    <row r="24" spans="1:35" ht="19">
      <c r="B24" s="24">
        <v>15</v>
      </c>
      <c r="C24" s="14">
        <f t="shared" si="11"/>
        <v>10.5</v>
      </c>
      <c r="D24" s="14">
        <f t="shared" si="12"/>
        <v>0.5</v>
      </c>
      <c r="E24" s="79">
        <v>1000</v>
      </c>
      <c r="F24" s="8">
        <f t="shared" si="13"/>
        <v>10</v>
      </c>
      <c r="G24" s="8">
        <f t="shared" si="13"/>
        <v>5</v>
      </c>
      <c r="H24" s="8">
        <f t="shared" si="13"/>
        <v>0</v>
      </c>
      <c r="I24" s="8">
        <f t="shared" si="13"/>
        <v>15</v>
      </c>
      <c r="J24" s="8">
        <f t="shared" si="13"/>
        <v>10</v>
      </c>
      <c r="K24" s="8">
        <f t="shared" si="13"/>
        <v>5</v>
      </c>
      <c r="L24" s="8">
        <f t="shared" si="13"/>
        <v>20</v>
      </c>
      <c r="M24" s="8">
        <f t="shared" si="13"/>
        <v>15</v>
      </c>
      <c r="N24" s="8">
        <f t="shared" si="13"/>
        <v>10</v>
      </c>
      <c r="O24" s="8">
        <f t="shared" si="13"/>
        <v>20</v>
      </c>
      <c r="P24" s="8">
        <f t="shared" si="3"/>
        <v>0</v>
      </c>
      <c r="Q24" s="8">
        <f t="shared" si="4"/>
        <v>5</v>
      </c>
      <c r="R24" s="8">
        <f t="shared" si="5"/>
        <v>0</v>
      </c>
      <c r="S24" s="8">
        <f t="shared" si="6"/>
        <v>5000</v>
      </c>
      <c r="T24" s="49">
        <f t="shared" si="7"/>
        <v>3</v>
      </c>
      <c r="U24" s="49">
        <f t="shared" si="8"/>
        <v>2</v>
      </c>
      <c r="V24" s="8">
        <f t="shared" si="9"/>
        <v>20</v>
      </c>
      <c r="W24" s="13">
        <f t="shared" si="10"/>
        <v>7</v>
      </c>
      <c r="Y24">
        <v>-0.86</v>
      </c>
      <c r="Z24">
        <v>2.7576000000000001</v>
      </c>
    </row>
    <row r="25" spans="1:35" ht="19">
      <c r="B25" s="24">
        <v>16</v>
      </c>
      <c r="C25" s="102">
        <f>C10</f>
        <v>0</v>
      </c>
      <c r="D25" s="102">
        <f>D10+5</f>
        <v>5</v>
      </c>
      <c r="E25" s="79">
        <v>1000</v>
      </c>
      <c r="F25" s="8">
        <f t="shared" si="13"/>
        <v>5</v>
      </c>
      <c r="G25" s="8">
        <f t="shared" si="13"/>
        <v>10</v>
      </c>
      <c r="H25" s="8">
        <f t="shared" si="13"/>
        <v>15</v>
      </c>
      <c r="I25" s="8">
        <f t="shared" si="13"/>
        <v>1</v>
      </c>
      <c r="J25" s="8">
        <f t="shared" si="13"/>
        <v>6</v>
      </c>
      <c r="K25" s="8">
        <f t="shared" si="13"/>
        <v>11</v>
      </c>
      <c r="L25" s="8">
        <f t="shared" si="13"/>
        <v>6</v>
      </c>
      <c r="M25" s="8">
        <f t="shared" si="13"/>
        <v>11</v>
      </c>
      <c r="N25" s="8">
        <f t="shared" si="13"/>
        <v>16</v>
      </c>
      <c r="O25" s="8">
        <f t="shared" si="13"/>
        <v>26</v>
      </c>
      <c r="P25" s="8">
        <f t="shared" si="3"/>
        <v>1</v>
      </c>
      <c r="Q25" s="8">
        <f t="shared" si="4"/>
        <v>5</v>
      </c>
      <c r="R25" s="8">
        <f t="shared" si="5"/>
        <v>1000</v>
      </c>
      <c r="S25" s="8">
        <f t="shared" si="6"/>
        <v>5000</v>
      </c>
      <c r="T25" s="49">
        <f t="shared" si="7"/>
        <v>4</v>
      </c>
      <c r="U25" s="49">
        <f t="shared" si="8"/>
        <v>1</v>
      </c>
      <c r="V25" s="8">
        <f t="shared" si="9"/>
        <v>26</v>
      </c>
      <c r="W25" s="13">
        <f t="shared" si="10"/>
        <v>10</v>
      </c>
      <c r="Y25">
        <v>-0.85</v>
      </c>
      <c r="Z25">
        <v>2.7820000000000014</v>
      </c>
    </row>
    <row r="26" spans="1:35" ht="19">
      <c r="B26" s="24">
        <v>17</v>
      </c>
      <c r="C26" s="102">
        <f>C11</f>
        <v>1</v>
      </c>
      <c r="D26" s="102">
        <f>D11+5</f>
        <v>5</v>
      </c>
      <c r="E26" s="79">
        <v>1000</v>
      </c>
      <c r="F26" s="8">
        <f t="shared" si="13"/>
        <v>5</v>
      </c>
      <c r="G26" s="8">
        <f t="shared" si="13"/>
        <v>9</v>
      </c>
      <c r="H26" s="8">
        <f t="shared" si="13"/>
        <v>14</v>
      </c>
      <c r="I26" s="8">
        <f t="shared" si="13"/>
        <v>1</v>
      </c>
      <c r="J26" s="8">
        <f t="shared" si="13"/>
        <v>5</v>
      </c>
      <c r="K26" s="8">
        <f t="shared" si="13"/>
        <v>10</v>
      </c>
      <c r="L26" s="8">
        <f t="shared" si="13"/>
        <v>6</v>
      </c>
      <c r="M26" s="8">
        <f t="shared" si="13"/>
        <v>10</v>
      </c>
      <c r="N26" s="8">
        <f t="shared" si="13"/>
        <v>15</v>
      </c>
      <c r="O26" s="8">
        <f t="shared" si="13"/>
        <v>25</v>
      </c>
      <c r="P26" s="8">
        <f t="shared" si="3"/>
        <v>1</v>
      </c>
      <c r="Q26" s="8">
        <f t="shared" si="4"/>
        <v>5</v>
      </c>
      <c r="R26" s="8">
        <f t="shared" si="5"/>
        <v>1000</v>
      </c>
      <c r="S26" s="8">
        <f t="shared" si="6"/>
        <v>5000</v>
      </c>
      <c r="T26" s="49">
        <f t="shared" si="7"/>
        <v>4</v>
      </c>
      <c r="U26" s="49">
        <f t="shared" si="8"/>
        <v>1</v>
      </c>
      <c r="V26" s="8">
        <f t="shared" si="9"/>
        <v>25</v>
      </c>
      <c r="W26" s="13">
        <f t="shared" si="10"/>
        <v>10</v>
      </c>
      <c r="Y26">
        <v>-0.84</v>
      </c>
      <c r="Z26">
        <v>2.8047999999999993</v>
      </c>
    </row>
    <row r="27" spans="1:35" ht="19">
      <c r="B27" s="24">
        <v>18</v>
      </c>
      <c r="C27" s="102">
        <f>C12</f>
        <v>1</v>
      </c>
      <c r="D27" s="102">
        <f>D12+5</f>
        <v>6</v>
      </c>
      <c r="E27" s="79">
        <v>1000</v>
      </c>
      <c r="F27" s="8">
        <f t="shared" si="13"/>
        <v>6</v>
      </c>
      <c r="G27" s="8">
        <f t="shared" si="13"/>
        <v>10</v>
      </c>
      <c r="H27" s="8">
        <f t="shared" si="13"/>
        <v>15</v>
      </c>
      <c r="I27" s="8">
        <f t="shared" si="13"/>
        <v>1</v>
      </c>
      <c r="J27" s="8">
        <f t="shared" si="13"/>
        <v>5</v>
      </c>
      <c r="K27" s="8">
        <f t="shared" si="13"/>
        <v>10</v>
      </c>
      <c r="L27" s="8">
        <f t="shared" si="13"/>
        <v>5</v>
      </c>
      <c r="M27" s="8">
        <f t="shared" si="13"/>
        <v>9</v>
      </c>
      <c r="N27" s="8">
        <f t="shared" si="13"/>
        <v>14</v>
      </c>
      <c r="O27" s="8">
        <f t="shared" si="13"/>
        <v>24</v>
      </c>
      <c r="P27" s="8">
        <f t="shared" si="3"/>
        <v>1</v>
      </c>
      <c r="Q27" s="8">
        <f t="shared" si="4"/>
        <v>5</v>
      </c>
      <c r="R27" s="8">
        <f t="shared" si="5"/>
        <v>1000</v>
      </c>
      <c r="S27" s="8">
        <f t="shared" si="6"/>
        <v>5000</v>
      </c>
      <c r="T27" s="49">
        <f t="shared" si="7"/>
        <v>4</v>
      </c>
      <c r="U27" s="49">
        <f t="shared" si="8"/>
        <v>5</v>
      </c>
      <c r="V27" s="8">
        <f t="shared" si="9"/>
        <v>24</v>
      </c>
      <c r="W27" s="13">
        <f t="shared" si="10"/>
        <v>10</v>
      </c>
      <c r="Y27">
        <v>-0.83</v>
      </c>
      <c r="Z27">
        <v>2.8275999999999999</v>
      </c>
    </row>
    <row r="28" spans="1:35" ht="19">
      <c r="B28" s="24">
        <v>19</v>
      </c>
      <c r="C28" s="102">
        <f>C13</f>
        <v>0</v>
      </c>
      <c r="D28" s="102">
        <f>D13+5</f>
        <v>6</v>
      </c>
      <c r="E28" s="79">
        <v>1000</v>
      </c>
      <c r="F28" s="8">
        <f t="shared" si="13"/>
        <v>6</v>
      </c>
      <c r="G28" s="8">
        <f t="shared" si="13"/>
        <v>11</v>
      </c>
      <c r="H28" s="8">
        <f t="shared" si="13"/>
        <v>16</v>
      </c>
      <c r="I28" s="8">
        <f t="shared" si="13"/>
        <v>1</v>
      </c>
      <c r="J28" s="8">
        <f t="shared" si="13"/>
        <v>6</v>
      </c>
      <c r="K28" s="8">
        <f t="shared" si="13"/>
        <v>11</v>
      </c>
      <c r="L28" s="8">
        <f t="shared" si="13"/>
        <v>5</v>
      </c>
      <c r="M28" s="8">
        <f t="shared" si="13"/>
        <v>10</v>
      </c>
      <c r="N28" s="8">
        <f t="shared" si="13"/>
        <v>15</v>
      </c>
      <c r="O28" s="8">
        <f t="shared" si="13"/>
        <v>25</v>
      </c>
      <c r="P28" s="8">
        <f t="shared" si="3"/>
        <v>1</v>
      </c>
      <c r="Q28" s="8">
        <f t="shared" si="4"/>
        <v>5</v>
      </c>
      <c r="R28" s="8">
        <f t="shared" si="5"/>
        <v>1000</v>
      </c>
      <c r="S28" s="8">
        <f t="shared" si="6"/>
        <v>5000</v>
      </c>
      <c r="T28" s="49">
        <f t="shared" si="7"/>
        <v>4</v>
      </c>
      <c r="U28" s="49">
        <f t="shared" si="8"/>
        <v>7</v>
      </c>
      <c r="V28" s="8">
        <f t="shared" si="9"/>
        <v>25</v>
      </c>
      <c r="W28" s="13">
        <f t="shared" si="10"/>
        <v>10</v>
      </c>
      <c r="Y28">
        <v>-0.82</v>
      </c>
      <c r="Z28">
        <v>2.8503999999999996</v>
      </c>
    </row>
    <row r="29" spans="1:35" ht="19">
      <c r="B29" s="24">
        <v>20</v>
      </c>
      <c r="C29" s="102">
        <f>C14</f>
        <v>0.5</v>
      </c>
      <c r="D29" s="102">
        <f>D14+5</f>
        <v>5.5</v>
      </c>
      <c r="E29" s="79">
        <v>1000</v>
      </c>
      <c r="F29" s="8">
        <f t="shared" si="13"/>
        <v>5</v>
      </c>
      <c r="G29" s="8">
        <f t="shared" si="13"/>
        <v>10</v>
      </c>
      <c r="H29" s="8">
        <f t="shared" si="13"/>
        <v>15</v>
      </c>
      <c r="I29" s="8">
        <f t="shared" si="13"/>
        <v>0</v>
      </c>
      <c r="J29" s="8">
        <f t="shared" si="13"/>
        <v>5</v>
      </c>
      <c r="K29" s="8">
        <f t="shared" si="13"/>
        <v>10</v>
      </c>
      <c r="L29" s="8">
        <f t="shared" si="13"/>
        <v>5</v>
      </c>
      <c r="M29" s="8">
        <f t="shared" si="13"/>
        <v>10</v>
      </c>
      <c r="N29" s="8">
        <f t="shared" si="13"/>
        <v>15</v>
      </c>
      <c r="O29" s="8">
        <f t="shared" si="13"/>
        <v>25</v>
      </c>
      <c r="P29" s="8">
        <f t="shared" si="3"/>
        <v>0</v>
      </c>
      <c r="Q29" s="8">
        <f t="shared" si="4"/>
        <v>5</v>
      </c>
      <c r="R29" s="8">
        <f t="shared" si="5"/>
        <v>0</v>
      </c>
      <c r="S29" s="8">
        <f t="shared" si="6"/>
        <v>5000</v>
      </c>
      <c r="T29" s="49">
        <f t="shared" si="7"/>
        <v>4</v>
      </c>
      <c r="U29" s="49">
        <f t="shared" si="8"/>
        <v>1</v>
      </c>
      <c r="V29" s="8">
        <f t="shared" si="9"/>
        <v>25</v>
      </c>
      <c r="W29" s="13">
        <f t="shared" si="10"/>
        <v>10</v>
      </c>
      <c r="Y29">
        <v>-0.81</v>
      </c>
      <c r="Z29">
        <v>2.8839999999999999</v>
      </c>
    </row>
    <row r="30" spans="1:35" ht="19">
      <c r="A30" t="s">
        <v>1</v>
      </c>
      <c r="B30" s="24">
        <v>21</v>
      </c>
      <c r="C30" s="103">
        <f t="shared" ref="C30:C54" si="14">C15</f>
        <v>5</v>
      </c>
      <c r="D30" s="103">
        <f t="shared" ref="D30:D54" si="15">D15+5</f>
        <v>5</v>
      </c>
      <c r="E30" s="79">
        <v>1000</v>
      </c>
      <c r="F30" s="8">
        <f t="shared" ref="F30:O39" si="16">ABS($C30-F$1)^$B$5+ABS($D30-F$2)^$B$5</f>
        <v>9</v>
      </c>
      <c r="G30" s="8">
        <f t="shared" si="16"/>
        <v>5</v>
      </c>
      <c r="H30" s="8">
        <f t="shared" si="16"/>
        <v>10</v>
      </c>
      <c r="I30" s="8">
        <f t="shared" si="16"/>
        <v>5</v>
      </c>
      <c r="J30" s="8">
        <f t="shared" si="16"/>
        <v>1</v>
      </c>
      <c r="K30" s="8">
        <f t="shared" si="16"/>
        <v>6</v>
      </c>
      <c r="L30" s="8">
        <f t="shared" si="16"/>
        <v>10</v>
      </c>
      <c r="M30" s="8">
        <f t="shared" si="16"/>
        <v>6</v>
      </c>
      <c r="N30" s="8">
        <f t="shared" si="16"/>
        <v>11</v>
      </c>
      <c r="O30" s="8">
        <f t="shared" si="16"/>
        <v>21</v>
      </c>
      <c r="P30" s="8">
        <f t="shared" si="3"/>
        <v>1</v>
      </c>
      <c r="Q30" s="8">
        <f t="shared" si="4"/>
        <v>5</v>
      </c>
      <c r="R30" s="8">
        <f t="shared" si="5"/>
        <v>1000</v>
      </c>
      <c r="S30" s="8">
        <f t="shared" si="6"/>
        <v>5000</v>
      </c>
      <c r="T30" s="49">
        <f t="shared" si="7"/>
        <v>5</v>
      </c>
      <c r="U30" s="49">
        <f t="shared" si="8"/>
        <v>2</v>
      </c>
      <c r="V30" s="8">
        <f t="shared" si="9"/>
        <v>21</v>
      </c>
      <c r="W30" s="13">
        <f t="shared" si="10"/>
        <v>10</v>
      </c>
      <c r="Y30">
        <v>-0.8</v>
      </c>
      <c r="Z30">
        <v>2.92</v>
      </c>
    </row>
    <row r="31" spans="1:35" ht="19">
      <c r="B31" s="24">
        <v>22</v>
      </c>
      <c r="C31" s="103">
        <f t="shared" si="14"/>
        <v>6</v>
      </c>
      <c r="D31" s="103">
        <f t="shared" si="15"/>
        <v>5</v>
      </c>
      <c r="E31" s="79">
        <v>1000</v>
      </c>
      <c r="F31" s="8">
        <f t="shared" si="16"/>
        <v>10</v>
      </c>
      <c r="G31" s="8">
        <f t="shared" si="16"/>
        <v>5</v>
      </c>
      <c r="H31" s="8">
        <f t="shared" si="16"/>
        <v>9</v>
      </c>
      <c r="I31" s="8">
        <f t="shared" si="16"/>
        <v>6</v>
      </c>
      <c r="J31" s="8">
        <f t="shared" si="16"/>
        <v>1</v>
      </c>
      <c r="K31" s="8">
        <f t="shared" si="16"/>
        <v>5</v>
      </c>
      <c r="L31" s="8">
        <f t="shared" si="16"/>
        <v>11</v>
      </c>
      <c r="M31" s="8">
        <f t="shared" si="16"/>
        <v>6</v>
      </c>
      <c r="N31" s="8">
        <f t="shared" si="16"/>
        <v>10</v>
      </c>
      <c r="O31" s="8">
        <f t="shared" si="16"/>
        <v>20</v>
      </c>
      <c r="P31" s="8">
        <f t="shared" si="3"/>
        <v>1</v>
      </c>
      <c r="Q31" s="8">
        <f t="shared" si="4"/>
        <v>5</v>
      </c>
      <c r="R31" s="8">
        <f t="shared" si="5"/>
        <v>1000</v>
      </c>
      <c r="S31" s="8">
        <f t="shared" si="6"/>
        <v>5000</v>
      </c>
      <c r="T31" s="49">
        <f t="shared" si="7"/>
        <v>5</v>
      </c>
      <c r="U31" s="49">
        <f t="shared" si="8"/>
        <v>2</v>
      </c>
      <c r="V31" s="8">
        <f t="shared" si="9"/>
        <v>20</v>
      </c>
      <c r="W31" s="13">
        <f t="shared" si="10"/>
        <v>10</v>
      </c>
      <c r="Y31">
        <v>-0.79</v>
      </c>
      <c r="Z31">
        <v>2.956</v>
      </c>
    </row>
    <row r="32" spans="1:35" ht="19">
      <c r="B32" s="24">
        <v>23</v>
      </c>
      <c r="C32" s="103">
        <f t="shared" si="14"/>
        <v>6</v>
      </c>
      <c r="D32" s="103">
        <f t="shared" si="15"/>
        <v>6</v>
      </c>
      <c r="E32" s="79">
        <v>1000</v>
      </c>
      <c r="F32" s="8">
        <f t="shared" si="16"/>
        <v>11</v>
      </c>
      <c r="G32" s="8">
        <f t="shared" si="16"/>
        <v>6</v>
      </c>
      <c r="H32" s="8">
        <f t="shared" si="16"/>
        <v>10</v>
      </c>
      <c r="I32" s="8">
        <f t="shared" si="16"/>
        <v>6</v>
      </c>
      <c r="J32" s="8">
        <f t="shared" si="16"/>
        <v>1</v>
      </c>
      <c r="K32" s="8">
        <f t="shared" si="16"/>
        <v>5</v>
      </c>
      <c r="L32" s="8">
        <f t="shared" si="16"/>
        <v>10</v>
      </c>
      <c r="M32" s="8">
        <f t="shared" si="16"/>
        <v>5</v>
      </c>
      <c r="N32" s="8">
        <f t="shared" si="16"/>
        <v>9</v>
      </c>
      <c r="O32" s="8">
        <f t="shared" si="16"/>
        <v>19</v>
      </c>
      <c r="P32" s="8">
        <f t="shared" si="3"/>
        <v>1</v>
      </c>
      <c r="Q32" s="8">
        <f t="shared" si="4"/>
        <v>5</v>
      </c>
      <c r="R32" s="8">
        <f t="shared" si="5"/>
        <v>1000</v>
      </c>
      <c r="S32" s="8">
        <f t="shared" si="6"/>
        <v>5000</v>
      </c>
      <c r="T32" s="49">
        <f t="shared" si="7"/>
        <v>5</v>
      </c>
      <c r="U32" s="49">
        <f t="shared" si="8"/>
        <v>6</v>
      </c>
      <c r="V32" s="8">
        <f t="shared" si="9"/>
        <v>19</v>
      </c>
      <c r="W32" s="13">
        <f t="shared" si="10"/>
        <v>10</v>
      </c>
      <c r="Y32">
        <v>-0.78</v>
      </c>
      <c r="Z32">
        <v>2.9824000000000002</v>
      </c>
    </row>
    <row r="33" spans="1:26" ht="19">
      <c r="A33" t="s">
        <v>136</v>
      </c>
      <c r="B33" s="24">
        <v>24</v>
      </c>
      <c r="C33" s="103">
        <f t="shared" si="14"/>
        <v>5</v>
      </c>
      <c r="D33" s="103">
        <f t="shared" si="15"/>
        <v>6</v>
      </c>
      <c r="E33" s="79">
        <v>1000</v>
      </c>
      <c r="F33" s="8">
        <f t="shared" si="16"/>
        <v>10</v>
      </c>
      <c r="G33" s="8">
        <f t="shared" si="16"/>
        <v>6</v>
      </c>
      <c r="H33" s="8">
        <f t="shared" si="16"/>
        <v>11</v>
      </c>
      <c r="I33" s="8">
        <f t="shared" si="16"/>
        <v>5</v>
      </c>
      <c r="J33" s="8">
        <f t="shared" si="16"/>
        <v>1</v>
      </c>
      <c r="K33" s="8">
        <f t="shared" si="16"/>
        <v>6</v>
      </c>
      <c r="L33" s="8">
        <f t="shared" si="16"/>
        <v>9</v>
      </c>
      <c r="M33" s="8">
        <f t="shared" si="16"/>
        <v>5</v>
      </c>
      <c r="N33" s="8">
        <f t="shared" si="16"/>
        <v>10</v>
      </c>
      <c r="O33" s="8">
        <f t="shared" si="16"/>
        <v>20</v>
      </c>
      <c r="P33" s="8">
        <f t="shared" si="3"/>
        <v>1</v>
      </c>
      <c r="Q33" s="8">
        <f t="shared" si="4"/>
        <v>5</v>
      </c>
      <c r="R33" s="8">
        <f t="shared" si="5"/>
        <v>1000</v>
      </c>
      <c r="S33" s="8">
        <f t="shared" si="6"/>
        <v>5000</v>
      </c>
      <c r="T33" s="49">
        <f t="shared" si="7"/>
        <v>5</v>
      </c>
      <c r="U33" s="49">
        <f t="shared" si="8"/>
        <v>4</v>
      </c>
      <c r="V33" s="8">
        <f t="shared" si="9"/>
        <v>20</v>
      </c>
      <c r="W33" s="13">
        <f t="shared" si="10"/>
        <v>10</v>
      </c>
      <c r="Y33">
        <v>-0.77</v>
      </c>
      <c r="Z33">
        <v>3.0015999999999998</v>
      </c>
    </row>
    <row r="34" spans="1:26" ht="19">
      <c r="A34" t="s">
        <v>1</v>
      </c>
      <c r="B34" s="24">
        <v>25</v>
      </c>
      <c r="C34" s="103">
        <f t="shared" si="14"/>
        <v>5.5</v>
      </c>
      <c r="D34" s="103">
        <f t="shared" si="15"/>
        <v>5.5</v>
      </c>
      <c r="E34" s="79">
        <v>1000</v>
      </c>
      <c r="F34" s="8">
        <f t="shared" si="16"/>
        <v>10</v>
      </c>
      <c r="G34" s="8">
        <f t="shared" si="16"/>
        <v>5</v>
      </c>
      <c r="H34" s="8">
        <f t="shared" si="16"/>
        <v>10</v>
      </c>
      <c r="I34" s="8">
        <f t="shared" si="16"/>
        <v>5</v>
      </c>
      <c r="J34" s="8">
        <f t="shared" si="16"/>
        <v>0</v>
      </c>
      <c r="K34" s="8">
        <f t="shared" si="16"/>
        <v>5</v>
      </c>
      <c r="L34" s="8">
        <f t="shared" si="16"/>
        <v>10</v>
      </c>
      <c r="M34" s="8">
        <f t="shared" si="16"/>
        <v>5</v>
      </c>
      <c r="N34" s="8">
        <f t="shared" si="16"/>
        <v>10</v>
      </c>
      <c r="O34" s="8">
        <f t="shared" si="16"/>
        <v>20</v>
      </c>
      <c r="P34" s="8">
        <f t="shared" si="3"/>
        <v>0</v>
      </c>
      <c r="Q34" s="8">
        <f t="shared" si="4"/>
        <v>5</v>
      </c>
      <c r="R34" s="8">
        <f t="shared" si="5"/>
        <v>0</v>
      </c>
      <c r="S34" s="8">
        <f t="shared" si="6"/>
        <v>5000</v>
      </c>
      <c r="T34" s="49">
        <f t="shared" si="7"/>
        <v>5</v>
      </c>
      <c r="U34" s="49">
        <f t="shared" si="8"/>
        <v>2</v>
      </c>
      <c r="V34" s="8">
        <f t="shared" si="9"/>
        <v>20</v>
      </c>
      <c r="W34" s="13">
        <f t="shared" si="10"/>
        <v>10</v>
      </c>
      <c r="Y34">
        <v>-0.76</v>
      </c>
      <c r="Z34">
        <v>3.0207999999999999</v>
      </c>
    </row>
    <row r="35" spans="1:26" ht="19">
      <c r="B35" s="24">
        <v>26</v>
      </c>
      <c r="C35" s="104">
        <f t="shared" si="14"/>
        <v>10</v>
      </c>
      <c r="D35" s="104">
        <f t="shared" si="15"/>
        <v>5</v>
      </c>
      <c r="E35" s="79">
        <v>1000</v>
      </c>
      <c r="F35" s="8">
        <f t="shared" si="16"/>
        <v>14</v>
      </c>
      <c r="G35" s="8">
        <f t="shared" si="16"/>
        <v>9</v>
      </c>
      <c r="H35" s="8">
        <f t="shared" si="16"/>
        <v>5</v>
      </c>
      <c r="I35" s="8">
        <f t="shared" si="16"/>
        <v>10</v>
      </c>
      <c r="J35" s="8">
        <f t="shared" si="16"/>
        <v>5</v>
      </c>
      <c r="K35" s="8">
        <f t="shared" si="16"/>
        <v>1</v>
      </c>
      <c r="L35" s="8">
        <f t="shared" si="16"/>
        <v>15</v>
      </c>
      <c r="M35" s="8">
        <f t="shared" si="16"/>
        <v>10</v>
      </c>
      <c r="N35" s="8">
        <f t="shared" si="16"/>
        <v>6</v>
      </c>
      <c r="O35" s="8">
        <f t="shared" si="16"/>
        <v>16</v>
      </c>
      <c r="P35" s="8">
        <f t="shared" si="3"/>
        <v>1</v>
      </c>
      <c r="Q35" s="8">
        <f t="shared" si="4"/>
        <v>5</v>
      </c>
      <c r="R35" s="8">
        <f t="shared" si="5"/>
        <v>1000</v>
      </c>
      <c r="S35" s="8">
        <f t="shared" si="6"/>
        <v>5000</v>
      </c>
      <c r="T35" s="49">
        <f t="shared" si="7"/>
        <v>6</v>
      </c>
      <c r="U35" s="49">
        <f t="shared" si="8"/>
        <v>3</v>
      </c>
      <c r="V35" s="8">
        <f t="shared" si="9"/>
        <v>16</v>
      </c>
      <c r="W35" s="13">
        <f t="shared" si="10"/>
        <v>10</v>
      </c>
      <c r="Y35">
        <v>-0.75</v>
      </c>
      <c r="Z35">
        <v>3.04</v>
      </c>
    </row>
    <row r="36" spans="1:26" ht="19">
      <c r="B36" s="24">
        <v>27</v>
      </c>
      <c r="C36" s="104">
        <f t="shared" si="14"/>
        <v>11</v>
      </c>
      <c r="D36" s="104">
        <f t="shared" si="15"/>
        <v>5</v>
      </c>
      <c r="E36" s="79">
        <v>1000</v>
      </c>
      <c r="F36" s="8">
        <f t="shared" si="16"/>
        <v>15</v>
      </c>
      <c r="G36" s="8">
        <f t="shared" si="16"/>
        <v>10</v>
      </c>
      <c r="H36" s="8">
        <f t="shared" si="16"/>
        <v>5</v>
      </c>
      <c r="I36" s="8">
        <f t="shared" si="16"/>
        <v>11</v>
      </c>
      <c r="J36" s="8">
        <f t="shared" si="16"/>
        <v>6</v>
      </c>
      <c r="K36" s="8">
        <f t="shared" si="16"/>
        <v>1</v>
      </c>
      <c r="L36" s="8">
        <f t="shared" si="16"/>
        <v>16</v>
      </c>
      <c r="M36" s="8">
        <f t="shared" si="16"/>
        <v>11</v>
      </c>
      <c r="N36" s="8">
        <f t="shared" si="16"/>
        <v>6</v>
      </c>
      <c r="O36" s="8">
        <f t="shared" si="16"/>
        <v>15</v>
      </c>
      <c r="P36" s="8">
        <f t="shared" si="3"/>
        <v>1</v>
      </c>
      <c r="Q36" s="8">
        <f t="shared" si="4"/>
        <v>5</v>
      </c>
      <c r="R36" s="8">
        <f t="shared" si="5"/>
        <v>1000</v>
      </c>
      <c r="S36" s="8">
        <f t="shared" si="6"/>
        <v>5000</v>
      </c>
      <c r="T36" s="49">
        <f t="shared" si="7"/>
        <v>6</v>
      </c>
      <c r="U36" s="49">
        <f t="shared" si="8"/>
        <v>3</v>
      </c>
      <c r="V36" s="8">
        <f t="shared" si="9"/>
        <v>16</v>
      </c>
      <c r="W36" s="13">
        <f t="shared" si="10"/>
        <v>7</v>
      </c>
      <c r="Y36">
        <v>-0.74</v>
      </c>
      <c r="Z36">
        <v>3.0592000000000001</v>
      </c>
    </row>
    <row r="37" spans="1:26" ht="19">
      <c r="B37" s="24">
        <v>28</v>
      </c>
      <c r="C37" s="104">
        <f t="shared" si="14"/>
        <v>11</v>
      </c>
      <c r="D37" s="104">
        <f t="shared" si="15"/>
        <v>6</v>
      </c>
      <c r="E37" s="79">
        <v>1000</v>
      </c>
      <c r="F37" s="8">
        <f t="shared" si="16"/>
        <v>16</v>
      </c>
      <c r="G37" s="8">
        <f t="shared" si="16"/>
        <v>11</v>
      </c>
      <c r="H37" s="8">
        <f t="shared" si="16"/>
        <v>6</v>
      </c>
      <c r="I37" s="8">
        <f t="shared" si="16"/>
        <v>11</v>
      </c>
      <c r="J37" s="8">
        <f t="shared" si="16"/>
        <v>6</v>
      </c>
      <c r="K37" s="8">
        <f t="shared" si="16"/>
        <v>1</v>
      </c>
      <c r="L37" s="8">
        <f t="shared" si="16"/>
        <v>15</v>
      </c>
      <c r="M37" s="8">
        <f t="shared" si="16"/>
        <v>10</v>
      </c>
      <c r="N37" s="8">
        <f t="shared" si="16"/>
        <v>5</v>
      </c>
      <c r="O37" s="8">
        <f t="shared" si="16"/>
        <v>14</v>
      </c>
      <c r="P37" s="8">
        <f t="shared" si="3"/>
        <v>1</v>
      </c>
      <c r="Q37" s="8">
        <f t="shared" si="4"/>
        <v>5</v>
      </c>
      <c r="R37" s="8">
        <f t="shared" si="5"/>
        <v>1000</v>
      </c>
      <c r="S37" s="8">
        <f t="shared" si="6"/>
        <v>5000</v>
      </c>
      <c r="T37" s="49">
        <f t="shared" si="7"/>
        <v>6</v>
      </c>
      <c r="U37" s="49">
        <f t="shared" si="8"/>
        <v>9</v>
      </c>
      <c r="V37" s="8">
        <f t="shared" si="9"/>
        <v>16</v>
      </c>
      <c r="W37" s="13">
        <f t="shared" si="10"/>
        <v>1</v>
      </c>
      <c r="Y37">
        <v>-0.73</v>
      </c>
      <c r="Z37">
        <v>3.0783999999999998</v>
      </c>
    </row>
    <row r="38" spans="1:26" ht="19">
      <c r="B38" s="24">
        <v>29</v>
      </c>
      <c r="C38" s="104">
        <f t="shared" si="14"/>
        <v>10</v>
      </c>
      <c r="D38" s="104">
        <f t="shared" si="15"/>
        <v>6</v>
      </c>
      <c r="E38" s="79">
        <v>1000</v>
      </c>
      <c r="F38" s="8">
        <f t="shared" si="16"/>
        <v>15</v>
      </c>
      <c r="G38" s="8">
        <f t="shared" si="16"/>
        <v>10</v>
      </c>
      <c r="H38" s="8">
        <f t="shared" si="16"/>
        <v>6</v>
      </c>
      <c r="I38" s="8">
        <f t="shared" si="16"/>
        <v>10</v>
      </c>
      <c r="J38" s="8">
        <f t="shared" si="16"/>
        <v>5</v>
      </c>
      <c r="K38" s="8">
        <f t="shared" si="16"/>
        <v>1</v>
      </c>
      <c r="L38" s="8">
        <f t="shared" si="16"/>
        <v>14</v>
      </c>
      <c r="M38" s="8">
        <f t="shared" si="16"/>
        <v>9</v>
      </c>
      <c r="N38" s="8">
        <f t="shared" si="16"/>
        <v>5</v>
      </c>
      <c r="O38" s="8">
        <f t="shared" si="16"/>
        <v>15</v>
      </c>
      <c r="P38" s="8">
        <f t="shared" si="3"/>
        <v>1</v>
      </c>
      <c r="Q38" s="8">
        <f t="shared" si="4"/>
        <v>5</v>
      </c>
      <c r="R38" s="8">
        <f t="shared" si="5"/>
        <v>1000</v>
      </c>
      <c r="S38" s="8">
        <f t="shared" si="6"/>
        <v>5000</v>
      </c>
      <c r="T38" s="49">
        <f t="shared" si="7"/>
        <v>6</v>
      </c>
      <c r="U38" s="49">
        <f t="shared" si="8"/>
        <v>5</v>
      </c>
      <c r="V38" s="8">
        <f t="shared" si="9"/>
        <v>15</v>
      </c>
      <c r="W38" s="13">
        <f t="shared" si="10"/>
        <v>1</v>
      </c>
      <c r="Y38">
        <v>-0.72</v>
      </c>
      <c r="Z38">
        <v>3.1168</v>
      </c>
    </row>
    <row r="39" spans="1:26" ht="19">
      <c r="A39" t="s">
        <v>1</v>
      </c>
      <c r="B39" s="24">
        <v>30</v>
      </c>
      <c r="C39" s="104">
        <f t="shared" si="14"/>
        <v>10.5</v>
      </c>
      <c r="D39" s="104">
        <f t="shared" si="15"/>
        <v>5.5</v>
      </c>
      <c r="E39" s="79">
        <v>1000</v>
      </c>
      <c r="F39" s="8">
        <f t="shared" si="16"/>
        <v>15</v>
      </c>
      <c r="G39" s="8">
        <f t="shared" si="16"/>
        <v>10</v>
      </c>
      <c r="H39" s="8">
        <f t="shared" si="16"/>
        <v>5</v>
      </c>
      <c r="I39" s="8">
        <f t="shared" si="16"/>
        <v>10</v>
      </c>
      <c r="J39" s="8">
        <f t="shared" si="16"/>
        <v>5</v>
      </c>
      <c r="K39" s="8">
        <f t="shared" si="16"/>
        <v>0</v>
      </c>
      <c r="L39" s="8">
        <f t="shared" si="16"/>
        <v>15</v>
      </c>
      <c r="M39" s="8">
        <f t="shared" si="16"/>
        <v>10</v>
      </c>
      <c r="N39" s="8">
        <f t="shared" si="16"/>
        <v>5</v>
      </c>
      <c r="O39" s="8">
        <f t="shared" si="16"/>
        <v>15</v>
      </c>
      <c r="P39" s="8">
        <f t="shared" si="3"/>
        <v>0</v>
      </c>
      <c r="Q39" s="8">
        <f t="shared" si="4"/>
        <v>5</v>
      </c>
      <c r="R39" s="8">
        <f t="shared" si="5"/>
        <v>0</v>
      </c>
      <c r="S39" s="8">
        <f t="shared" si="6"/>
        <v>5000</v>
      </c>
      <c r="T39" s="49">
        <f t="shared" si="7"/>
        <v>6</v>
      </c>
      <c r="U39" s="49">
        <f t="shared" si="8"/>
        <v>3</v>
      </c>
      <c r="V39" s="8">
        <f t="shared" si="9"/>
        <v>15</v>
      </c>
      <c r="W39" s="13">
        <f t="shared" si="10"/>
        <v>1</v>
      </c>
      <c r="Y39">
        <v>-0.71</v>
      </c>
      <c r="Z39">
        <v>3.16</v>
      </c>
    </row>
    <row r="40" spans="1:26" ht="19">
      <c r="B40" s="24">
        <v>31</v>
      </c>
      <c r="C40" s="10">
        <f t="shared" si="14"/>
        <v>0</v>
      </c>
      <c r="D40" s="10">
        <f t="shared" si="15"/>
        <v>10</v>
      </c>
      <c r="E40" s="79">
        <v>1000</v>
      </c>
      <c r="F40" s="8">
        <f t="shared" ref="F40:O49" si="17">ABS($C40-F$1)^$B$5+ABS($D40-F$2)^$B$5</f>
        <v>10</v>
      </c>
      <c r="G40" s="8">
        <f t="shared" si="17"/>
        <v>15</v>
      </c>
      <c r="H40" s="8">
        <f t="shared" si="17"/>
        <v>20</v>
      </c>
      <c r="I40" s="8">
        <f t="shared" si="17"/>
        <v>5</v>
      </c>
      <c r="J40" s="8">
        <f t="shared" si="17"/>
        <v>10</v>
      </c>
      <c r="K40" s="8">
        <f t="shared" si="17"/>
        <v>15</v>
      </c>
      <c r="L40" s="8">
        <f t="shared" si="17"/>
        <v>1</v>
      </c>
      <c r="M40" s="8">
        <f t="shared" si="17"/>
        <v>6</v>
      </c>
      <c r="N40" s="8">
        <f t="shared" si="17"/>
        <v>11</v>
      </c>
      <c r="O40" s="8">
        <f t="shared" si="17"/>
        <v>21</v>
      </c>
      <c r="P40" s="8">
        <f t="shared" si="3"/>
        <v>1</v>
      </c>
      <c r="Q40" s="8">
        <f t="shared" si="4"/>
        <v>5</v>
      </c>
      <c r="R40" s="8">
        <f t="shared" si="5"/>
        <v>1000</v>
      </c>
      <c r="S40" s="8">
        <f t="shared" si="6"/>
        <v>5000</v>
      </c>
      <c r="T40" s="49">
        <f t="shared" si="7"/>
        <v>7</v>
      </c>
      <c r="U40" s="49">
        <f t="shared" si="8"/>
        <v>4</v>
      </c>
      <c r="V40" s="8">
        <f t="shared" si="9"/>
        <v>21</v>
      </c>
      <c r="W40" s="13">
        <f t="shared" si="10"/>
        <v>10</v>
      </c>
      <c r="Y40">
        <v>-0.7</v>
      </c>
      <c r="Z40">
        <v>3.2</v>
      </c>
    </row>
    <row r="41" spans="1:26" ht="19">
      <c r="B41" s="24">
        <v>32</v>
      </c>
      <c r="C41" s="10">
        <f t="shared" si="14"/>
        <v>1</v>
      </c>
      <c r="D41" s="10">
        <f t="shared" si="15"/>
        <v>10</v>
      </c>
      <c r="E41" s="79">
        <v>1000</v>
      </c>
      <c r="F41" s="8">
        <f t="shared" si="17"/>
        <v>10</v>
      </c>
      <c r="G41" s="8">
        <f t="shared" si="17"/>
        <v>14</v>
      </c>
      <c r="H41" s="8">
        <f t="shared" si="17"/>
        <v>19</v>
      </c>
      <c r="I41" s="8">
        <f t="shared" si="17"/>
        <v>5</v>
      </c>
      <c r="J41" s="8">
        <f t="shared" si="17"/>
        <v>9</v>
      </c>
      <c r="K41" s="8">
        <f t="shared" si="17"/>
        <v>14</v>
      </c>
      <c r="L41" s="8">
        <f t="shared" si="17"/>
        <v>1</v>
      </c>
      <c r="M41" s="8">
        <f t="shared" si="17"/>
        <v>5</v>
      </c>
      <c r="N41" s="8">
        <f t="shared" si="17"/>
        <v>10</v>
      </c>
      <c r="O41" s="8">
        <f t="shared" si="17"/>
        <v>20</v>
      </c>
      <c r="P41" s="8">
        <f t="shared" si="3"/>
        <v>1</v>
      </c>
      <c r="Q41" s="8">
        <f t="shared" si="4"/>
        <v>5</v>
      </c>
      <c r="R41" s="8">
        <f t="shared" si="5"/>
        <v>1000</v>
      </c>
      <c r="S41" s="8">
        <f t="shared" si="6"/>
        <v>5000</v>
      </c>
      <c r="T41" s="49">
        <f t="shared" si="7"/>
        <v>7</v>
      </c>
      <c r="U41" s="49">
        <f t="shared" si="8"/>
        <v>4</v>
      </c>
      <c r="V41" s="8">
        <f t="shared" si="9"/>
        <v>20</v>
      </c>
      <c r="W41" s="13">
        <f t="shared" si="10"/>
        <v>10</v>
      </c>
      <c r="Y41">
        <v>-0.69</v>
      </c>
      <c r="Z41">
        <v>3.24</v>
      </c>
    </row>
    <row r="42" spans="1:26" ht="19">
      <c r="B42" s="24">
        <v>33</v>
      </c>
      <c r="C42" s="10">
        <f t="shared" si="14"/>
        <v>1</v>
      </c>
      <c r="D42" s="10">
        <f t="shared" si="15"/>
        <v>11</v>
      </c>
      <c r="E42" s="79">
        <v>1000</v>
      </c>
      <c r="F42" s="8">
        <f t="shared" si="17"/>
        <v>11</v>
      </c>
      <c r="G42" s="8">
        <f t="shared" si="17"/>
        <v>15</v>
      </c>
      <c r="H42" s="8">
        <f t="shared" si="17"/>
        <v>20</v>
      </c>
      <c r="I42" s="8">
        <f t="shared" si="17"/>
        <v>6</v>
      </c>
      <c r="J42" s="8">
        <f t="shared" si="17"/>
        <v>10</v>
      </c>
      <c r="K42" s="8">
        <f t="shared" si="17"/>
        <v>15</v>
      </c>
      <c r="L42" s="8">
        <f t="shared" si="17"/>
        <v>1</v>
      </c>
      <c r="M42" s="8">
        <f t="shared" si="17"/>
        <v>5</v>
      </c>
      <c r="N42" s="8">
        <f t="shared" si="17"/>
        <v>10</v>
      </c>
      <c r="O42" s="8">
        <f t="shared" si="17"/>
        <v>19</v>
      </c>
      <c r="P42" s="8">
        <f t="shared" si="3"/>
        <v>1</v>
      </c>
      <c r="Q42" s="8">
        <f t="shared" si="4"/>
        <v>5</v>
      </c>
      <c r="R42" s="8">
        <f t="shared" si="5"/>
        <v>1000</v>
      </c>
      <c r="S42" s="8">
        <f t="shared" si="6"/>
        <v>5000</v>
      </c>
      <c r="T42" s="49">
        <f t="shared" si="7"/>
        <v>7</v>
      </c>
      <c r="U42" s="49">
        <f t="shared" si="8"/>
        <v>8</v>
      </c>
      <c r="V42" s="8">
        <f t="shared" si="9"/>
        <v>20</v>
      </c>
      <c r="W42" s="13">
        <f t="shared" si="10"/>
        <v>3</v>
      </c>
      <c r="Y42">
        <v>-0.68</v>
      </c>
      <c r="Z42">
        <v>3.28</v>
      </c>
    </row>
    <row r="43" spans="1:26" ht="19">
      <c r="B43" s="24">
        <v>34</v>
      </c>
      <c r="C43" s="10">
        <f t="shared" si="14"/>
        <v>0</v>
      </c>
      <c r="D43" s="10">
        <f t="shared" si="15"/>
        <v>11</v>
      </c>
      <c r="E43" s="79">
        <v>1000</v>
      </c>
      <c r="F43" s="8">
        <f t="shared" si="17"/>
        <v>11</v>
      </c>
      <c r="G43" s="8">
        <f t="shared" si="17"/>
        <v>16</v>
      </c>
      <c r="H43" s="8">
        <f t="shared" si="17"/>
        <v>21</v>
      </c>
      <c r="I43" s="8">
        <f t="shared" si="17"/>
        <v>6</v>
      </c>
      <c r="J43" s="8">
        <f t="shared" si="17"/>
        <v>11</v>
      </c>
      <c r="K43" s="8">
        <f t="shared" si="17"/>
        <v>16</v>
      </c>
      <c r="L43" s="8">
        <f t="shared" si="17"/>
        <v>1</v>
      </c>
      <c r="M43" s="8">
        <f t="shared" si="17"/>
        <v>6</v>
      </c>
      <c r="N43" s="8">
        <f t="shared" si="17"/>
        <v>11</v>
      </c>
      <c r="O43" s="8">
        <f t="shared" si="17"/>
        <v>20</v>
      </c>
      <c r="P43" s="8">
        <f t="shared" si="3"/>
        <v>1</v>
      </c>
      <c r="Q43" s="8">
        <f t="shared" si="4"/>
        <v>6</v>
      </c>
      <c r="R43" s="8">
        <f t="shared" si="5"/>
        <v>1000</v>
      </c>
      <c r="S43" s="8">
        <f t="shared" si="6"/>
        <v>6000</v>
      </c>
      <c r="T43" s="49">
        <f t="shared" si="7"/>
        <v>7</v>
      </c>
      <c r="U43" s="49">
        <f t="shared" si="8"/>
        <v>4</v>
      </c>
      <c r="V43" s="8">
        <f t="shared" si="9"/>
        <v>21</v>
      </c>
      <c r="W43" s="13">
        <f t="shared" si="10"/>
        <v>3</v>
      </c>
      <c r="Y43">
        <v>-0.67</v>
      </c>
      <c r="Z43">
        <v>3.32</v>
      </c>
    </row>
    <row r="44" spans="1:26" ht="19">
      <c r="A44" t="s">
        <v>1</v>
      </c>
      <c r="B44" s="24">
        <v>35</v>
      </c>
      <c r="C44" s="10">
        <f t="shared" si="14"/>
        <v>0.5</v>
      </c>
      <c r="D44" s="10">
        <f t="shared" si="15"/>
        <v>10.5</v>
      </c>
      <c r="E44" s="79">
        <v>1000</v>
      </c>
      <c r="F44" s="8">
        <f t="shared" si="17"/>
        <v>10</v>
      </c>
      <c r="G44" s="8">
        <f t="shared" si="17"/>
        <v>15</v>
      </c>
      <c r="H44" s="8">
        <f t="shared" si="17"/>
        <v>20</v>
      </c>
      <c r="I44" s="8">
        <f t="shared" si="17"/>
        <v>5</v>
      </c>
      <c r="J44" s="8">
        <f t="shared" si="17"/>
        <v>10</v>
      </c>
      <c r="K44" s="8">
        <f t="shared" si="17"/>
        <v>15</v>
      </c>
      <c r="L44" s="8">
        <f t="shared" si="17"/>
        <v>0</v>
      </c>
      <c r="M44" s="8">
        <f t="shared" si="17"/>
        <v>5</v>
      </c>
      <c r="N44" s="8">
        <f t="shared" si="17"/>
        <v>10</v>
      </c>
      <c r="O44" s="8">
        <f t="shared" si="17"/>
        <v>20</v>
      </c>
      <c r="P44" s="8">
        <f t="shared" si="3"/>
        <v>0</v>
      </c>
      <c r="Q44" s="8">
        <f t="shared" si="4"/>
        <v>5</v>
      </c>
      <c r="R44" s="8">
        <f t="shared" si="5"/>
        <v>0</v>
      </c>
      <c r="S44" s="8">
        <f t="shared" si="6"/>
        <v>5000</v>
      </c>
      <c r="T44" s="49">
        <f t="shared" si="7"/>
        <v>7</v>
      </c>
      <c r="U44" s="49">
        <f t="shared" si="8"/>
        <v>4</v>
      </c>
      <c r="V44" s="8">
        <f t="shared" si="9"/>
        <v>20</v>
      </c>
      <c r="W44" s="13">
        <f t="shared" si="10"/>
        <v>3</v>
      </c>
      <c r="Y44">
        <v>-0.66</v>
      </c>
      <c r="Z44">
        <v>3.36</v>
      </c>
    </row>
    <row r="45" spans="1:26" ht="19">
      <c r="B45" s="24">
        <v>36</v>
      </c>
      <c r="C45" s="105">
        <f t="shared" si="14"/>
        <v>5</v>
      </c>
      <c r="D45" s="105">
        <f t="shared" si="15"/>
        <v>10</v>
      </c>
      <c r="E45" s="79">
        <v>1000</v>
      </c>
      <c r="F45" s="8">
        <f t="shared" si="17"/>
        <v>14</v>
      </c>
      <c r="G45" s="8">
        <f t="shared" si="17"/>
        <v>10</v>
      </c>
      <c r="H45" s="8">
        <f t="shared" si="17"/>
        <v>15</v>
      </c>
      <c r="I45" s="8">
        <f t="shared" si="17"/>
        <v>9</v>
      </c>
      <c r="J45" s="8">
        <f t="shared" si="17"/>
        <v>5</v>
      </c>
      <c r="K45" s="8">
        <f t="shared" si="17"/>
        <v>10</v>
      </c>
      <c r="L45" s="8">
        <f t="shared" si="17"/>
        <v>5</v>
      </c>
      <c r="M45" s="8">
        <f t="shared" si="17"/>
        <v>1</v>
      </c>
      <c r="N45" s="8">
        <f t="shared" si="17"/>
        <v>6</v>
      </c>
      <c r="O45" s="8">
        <f t="shared" si="17"/>
        <v>16</v>
      </c>
      <c r="P45" s="8">
        <f t="shared" si="3"/>
        <v>1</v>
      </c>
      <c r="Q45" s="8">
        <f t="shared" si="4"/>
        <v>5</v>
      </c>
      <c r="R45" s="8">
        <f t="shared" si="5"/>
        <v>1000</v>
      </c>
      <c r="S45" s="8">
        <f t="shared" si="6"/>
        <v>5000</v>
      </c>
      <c r="T45" s="49">
        <f t="shared" si="7"/>
        <v>8</v>
      </c>
      <c r="U45" s="49">
        <f t="shared" si="8"/>
        <v>5</v>
      </c>
      <c r="V45" s="8">
        <f t="shared" si="9"/>
        <v>16</v>
      </c>
      <c r="W45" s="13">
        <f t="shared" si="10"/>
        <v>10</v>
      </c>
      <c r="Y45">
        <v>-0.65</v>
      </c>
      <c r="Z45">
        <v>3.4</v>
      </c>
    </row>
    <row r="46" spans="1:26" ht="19">
      <c r="B46" s="24">
        <v>37</v>
      </c>
      <c r="C46" s="105">
        <f t="shared" si="14"/>
        <v>6</v>
      </c>
      <c r="D46" s="105">
        <f t="shared" si="15"/>
        <v>10</v>
      </c>
      <c r="E46" s="79">
        <v>1000</v>
      </c>
      <c r="F46" s="8">
        <f t="shared" si="17"/>
        <v>15</v>
      </c>
      <c r="G46" s="8">
        <f t="shared" si="17"/>
        <v>10</v>
      </c>
      <c r="H46" s="8">
        <f t="shared" si="17"/>
        <v>14</v>
      </c>
      <c r="I46" s="8">
        <f t="shared" si="17"/>
        <v>10</v>
      </c>
      <c r="J46" s="8">
        <f t="shared" si="17"/>
        <v>5</v>
      </c>
      <c r="K46" s="8">
        <f t="shared" si="17"/>
        <v>9</v>
      </c>
      <c r="L46" s="8">
        <f t="shared" si="17"/>
        <v>6</v>
      </c>
      <c r="M46" s="8">
        <f t="shared" si="17"/>
        <v>1</v>
      </c>
      <c r="N46" s="8">
        <f t="shared" si="17"/>
        <v>5</v>
      </c>
      <c r="O46" s="8">
        <f t="shared" si="17"/>
        <v>15</v>
      </c>
      <c r="P46" s="8">
        <f t="shared" si="3"/>
        <v>1</v>
      </c>
      <c r="Q46" s="8">
        <f t="shared" si="4"/>
        <v>5</v>
      </c>
      <c r="R46" s="8">
        <f t="shared" si="5"/>
        <v>1000</v>
      </c>
      <c r="S46" s="8">
        <f t="shared" si="6"/>
        <v>5000</v>
      </c>
      <c r="T46" s="49">
        <f t="shared" si="7"/>
        <v>8</v>
      </c>
      <c r="U46" s="49">
        <f t="shared" si="8"/>
        <v>5</v>
      </c>
      <c r="V46" s="8">
        <f t="shared" si="9"/>
        <v>15</v>
      </c>
      <c r="W46" s="13">
        <f t="shared" si="10"/>
        <v>1</v>
      </c>
      <c r="Y46">
        <v>-0.64</v>
      </c>
      <c r="Z46">
        <v>3.44</v>
      </c>
    </row>
    <row r="47" spans="1:26" ht="19">
      <c r="A47" t="s">
        <v>1</v>
      </c>
      <c r="B47" s="24">
        <v>38</v>
      </c>
      <c r="C47" s="105">
        <f t="shared" si="14"/>
        <v>6</v>
      </c>
      <c r="D47" s="105">
        <f t="shared" si="15"/>
        <v>11</v>
      </c>
      <c r="E47" s="79">
        <v>1000</v>
      </c>
      <c r="F47" s="8">
        <f t="shared" si="17"/>
        <v>16</v>
      </c>
      <c r="G47" s="8">
        <f t="shared" si="17"/>
        <v>11</v>
      </c>
      <c r="H47" s="8">
        <f t="shared" si="17"/>
        <v>15</v>
      </c>
      <c r="I47" s="8">
        <f t="shared" si="17"/>
        <v>11</v>
      </c>
      <c r="J47" s="8">
        <f t="shared" si="17"/>
        <v>6</v>
      </c>
      <c r="K47" s="8">
        <f t="shared" si="17"/>
        <v>10</v>
      </c>
      <c r="L47" s="8">
        <f t="shared" si="17"/>
        <v>6</v>
      </c>
      <c r="M47" s="8">
        <f t="shared" si="17"/>
        <v>1</v>
      </c>
      <c r="N47" s="8">
        <f t="shared" si="17"/>
        <v>5</v>
      </c>
      <c r="O47" s="8">
        <f t="shared" si="17"/>
        <v>14</v>
      </c>
      <c r="P47" s="8">
        <f t="shared" si="3"/>
        <v>1</v>
      </c>
      <c r="Q47" s="8">
        <f t="shared" si="4"/>
        <v>5</v>
      </c>
      <c r="R47" s="8">
        <f t="shared" si="5"/>
        <v>1000</v>
      </c>
      <c r="S47" s="8">
        <f t="shared" si="6"/>
        <v>5000</v>
      </c>
      <c r="T47" s="49">
        <f t="shared" si="7"/>
        <v>8</v>
      </c>
      <c r="U47" s="49">
        <f t="shared" si="8"/>
        <v>9</v>
      </c>
      <c r="V47" s="8">
        <f t="shared" si="9"/>
        <v>16</v>
      </c>
      <c r="W47" s="13">
        <f t="shared" si="10"/>
        <v>1</v>
      </c>
      <c r="Y47">
        <v>-0.63</v>
      </c>
      <c r="Z47">
        <v>3.4824000000000002</v>
      </c>
    </row>
    <row r="48" spans="1:26" ht="19">
      <c r="B48" s="24">
        <v>39</v>
      </c>
      <c r="C48" s="105">
        <f t="shared" si="14"/>
        <v>5</v>
      </c>
      <c r="D48" s="105">
        <f t="shared" si="15"/>
        <v>11</v>
      </c>
      <c r="E48" s="79">
        <v>1000</v>
      </c>
      <c r="F48" s="8">
        <f t="shared" si="17"/>
        <v>15</v>
      </c>
      <c r="G48" s="8">
        <f t="shared" si="17"/>
        <v>11</v>
      </c>
      <c r="H48" s="8">
        <f t="shared" si="17"/>
        <v>16</v>
      </c>
      <c r="I48" s="8">
        <f t="shared" si="17"/>
        <v>10</v>
      </c>
      <c r="J48" s="8">
        <f t="shared" si="17"/>
        <v>6</v>
      </c>
      <c r="K48" s="8">
        <f t="shared" si="17"/>
        <v>11</v>
      </c>
      <c r="L48" s="8">
        <f t="shared" si="17"/>
        <v>5</v>
      </c>
      <c r="M48" s="8">
        <f t="shared" si="17"/>
        <v>1</v>
      </c>
      <c r="N48" s="8">
        <f t="shared" si="17"/>
        <v>6</v>
      </c>
      <c r="O48" s="8">
        <f t="shared" si="17"/>
        <v>15</v>
      </c>
      <c r="P48" s="8">
        <f t="shared" si="3"/>
        <v>1</v>
      </c>
      <c r="Q48" s="8">
        <f t="shared" si="4"/>
        <v>5</v>
      </c>
      <c r="R48" s="8">
        <f t="shared" si="5"/>
        <v>1000</v>
      </c>
      <c r="S48" s="8">
        <f t="shared" si="6"/>
        <v>5000</v>
      </c>
      <c r="T48" s="49">
        <f t="shared" si="7"/>
        <v>8</v>
      </c>
      <c r="U48" s="49">
        <f t="shared" si="8"/>
        <v>7</v>
      </c>
      <c r="V48" s="8">
        <f t="shared" si="9"/>
        <v>16</v>
      </c>
      <c r="W48" s="13">
        <f t="shared" si="10"/>
        <v>3</v>
      </c>
      <c r="Y48">
        <v>-0.62</v>
      </c>
      <c r="Z48">
        <v>3.5375999999999999</v>
      </c>
    </row>
    <row r="49" spans="1:26" ht="19">
      <c r="A49" t="s">
        <v>1</v>
      </c>
      <c r="B49" s="24">
        <v>40</v>
      </c>
      <c r="C49" s="105">
        <f t="shared" si="14"/>
        <v>5.5</v>
      </c>
      <c r="D49" s="105">
        <f t="shared" si="15"/>
        <v>10.5</v>
      </c>
      <c r="E49" s="79">
        <v>1000</v>
      </c>
      <c r="F49" s="8">
        <f t="shared" si="17"/>
        <v>15</v>
      </c>
      <c r="G49" s="8">
        <f t="shared" si="17"/>
        <v>10</v>
      </c>
      <c r="H49" s="8">
        <f t="shared" si="17"/>
        <v>15</v>
      </c>
      <c r="I49" s="8">
        <f t="shared" si="17"/>
        <v>10</v>
      </c>
      <c r="J49" s="8">
        <f t="shared" si="17"/>
        <v>5</v>
      </c>
      <c r="K49" s="8">
        <f t="shared" si="17"/>
        <v>10</v>
      </c>
      <c r="L49" s="8">
        <f t="shared" si="17"/>
        <v>5</v>
      </c>
      <c r="M49" s="8">
        <f t="shared" si="17"/>
        <v>0</v>
      </c>
      <c r="N49" s="8">
        <f t="shared" si="17"/>
        <v>5</v>
      </c>
      <c r="O49" s="8">
        <f t="shared" si="17"/>
        <v>15</v>
      </c>
      <c r="P49" s="8">
        <f t="shared" si="3"/>
        <v>0</v>
      </c>
      <c r="Q49" s="8">
        <f t="shared" si="4"/>
        <v>5</v>
      </c>
      <c r="R49" s="8">
        <f t="shared" si="5"/>
        <v>0</v>
      </c>
      <c r="S49" s="8">
        <f t="shared" si="6"/>
        <v>5000</v>
      </c>
      <c r="T49" s="49">
        <f t="shared" si="7"/>
        <v>8</v>
      </c>
      <c r="U49" s="49">
        <f t="shared" si="8"/>
        <v>5</v>
      </c>
      <c r="V49" s="8">
        <f t="shared" si="9"/>
        <v>15</v>
      </c>
      <c r="W49" s="13">
        <f t="shared" si="10"/>
        <v>1</v>
      </c>
      <c r="Y49">
        <v>-0.61</v>
      </c>
      <c r="Z49">
        <v>3.5928</v>
      </c>
    </row>
    <row r="50" spans="1:26" ht="19">
      <c r="B50" s="24">
        <v>41</v>
      </c>
      <c r="C50" s="106">
        <f t="shared" si="14"/>
        <v>10</v>
      </c>
      <c r="D50" s="106">
        <f t="shared" si="15"/>
        <v>10</v>
      </c>
      <c r="E50" s="79">
        <v>1000</v>
      </c>
      <c r="F50" s="8">
        <f t="shared" ref="F50:O59" si="18">ABS($C50-F$1)^$B$5+ABS($D50-F$2)^$B$5</f>
        <v>19</v>
      </c>
      <c r="G50" s="8">
        <f t="shared" si="18"/>
        <v>14</v>
      </c>
      <c r="H50" s="8">
        <f t="shared" si="18"/>
        <v>10</v>
      </c>
      <c r="I50" s="8">
        <f t="shared" si="18"/>
        <v>14</v>
      </c>
      <c r="J50" s="8">
        <f t="shared" si="18"/>
        <v>9</v>
      </c>
      <c r="K50" s="8">
        <f t="shared" si="18"/>
        <v>5</v>
      </c>
      <c r="L50" s="8">
        <f t="shared" si="18"/>
        <v>10</v>
      </c>
      <c r="M50" s="8">
        <f t="shared" si="18"/>
        <v>5</v>
      </c>
      <c r="N50" s="8">
        <f t="shared" si="18"/>
        <v>1</v>
      </c>
      <c r="O50" s="8">
        <f t="shared" si="18"/>
        <v>11</v>
      </c>
      <c r="P50" s="8">
        <f t="shared" si="3"/>
        <v>1</v>
      </c>
      <c r="Q50" s="8">
        <f t="shared" si="4"/>
        <v>5</v>
      </c>
      <c r="R50" s="8">
        <f t="shared" si="5"/>
        <v>1000</v>
      </c>
      <c r="S50" s="8">
        <f t="shared" si="6"/>
        <v>5000</v>
      </c>
      <c r="T50" s="49">
        <f t="shared" si="7"/>
        <v>9</v>
      </c>
      <c r="U50" s="49">
        <f t="shared" si="8"/>
        <v>6</v>
      </c>
      <c r="V50" s="8">
        <f t="shared" si="9"/>
        <v>19</v>
      </c>
      <c r="W50" s="13">
        <f t="shared" si="10"/>
        <v>1</v>
      </c>
      <c r="Y50">
        <v>-0.6</v>
      </c>
      <c r="Z50">
        <v>3.6480000000000001</v>
      </c>
    </row>
    <row r="51" spans="1:26" ht="19">
      <c r="B51" s="24">
        <v>42</v>
      </c>
      <c r="C51" s="106">
        <f t="shared" si="14"/>
        <v>11</v>
      </c>
      <c r="D51" s="106">
        <f t="shared" si="15"/>
        <v>10</v>
      </c>
      <c r="E51" s="79">
        <v>1000</v>
      </c>
      <c r="F51" s="8">
        <f t="shared" si="18"/>
        <v>20</v>
      </c>
      <c r="G51" s="8">
        <f t="shared" si="18"/>
        <v>15</v>
      </c>
      <c r="H51" s="8">
        <f t="shared" si="18"/>
        <v>10</v>
      </c>
      <c r="I51" s="8">
        <f t="shared" si="18"/>
        <v>15</v>
      </c>
      <c r="J51" s="8">
        <f t="shared" si="18"/>
        <v>10</v>
      </c>
      <c r="K51" s="8">
        <f t="shared" si="18"/>
        <v>5</v>
      </c>
      <c r="L51" s="8">
        <f t="shared" si="18"/>
        <v>11</v>
      </c>
      <c r="M51" s="8">
        <f t="shared" si="18"/>
        <v>6</v>
      </c>
      <c r="N51" s="8">
        <f t="shared" si="18"/>
        <v>1</v>
      </c>
      <c r="O51" s="8">
        <f t="shared" si="18"/>
        <v>10</v>
      </c>
      <c r="P51" s="8">
        <f t="shared" si="3"/>
        <v>1</v>
      </c>
      <c r="Q51" s="8">
        <f t="shared" si="4"/>
        <v>5</v>
      </c>
      <c r="R51" s="8">
        <f t="shared" si="5"/>
        <v>1000</v>
      </c>
      <c r="S51" s="8">
        <f t="shared" si="6"/>
        <v>5000</v>
      </c>
      <c r="T51" s="49">
        <f t="shared" si="7"/>
        <v>9</v>
      </c>
      <c r="U51" s="49">
        <f t="shared" si="8"/>
        <v>6</v>
      </c>
      <c r="V51" s="8">
        <f t="shared" si="9"/>
        <v>20</v>
      </c>
      <c r="W51" s="13">
        <f t="shared" si="10"/>
        <v>1</v>
      </c>
      <c r="Y51">
        <v>-0.59</v>
      </c>
      <c r="Z51">
        <v>3.7031999999999998</v>
      </c>
    </row>
    <row r="52" spans="1:26" ht="19">
      <c r="A52" t="s">
        <v>1</v>
      </c>
      <c r="B52" s="24">
        <v>43</v>
      </c>
      <c r="C52" s="106">
        <f t="shared" si="14"/>
        <v>11</v>
      </c>
      <c r="D52" s="106">
        <f t="shared" si="15"/>
        <v>11</v>
      </c>
      <c r="E52" s="79">
        <v>1000</v>
      </c>
      <c r="F52" s="8">
        <f t="shared" si="18"/>
        <v>21</v>
      </c>
      <c r="G52" s="8">
        <f t="shared" si="18"/>
        <v>16</v>
      </c>
      <c r="H52" s="8">
        <f t="shared" si="18"/>
        <v>11</v>
      </c>
      <c r="I52" s="8">
        <f t="shared" si="18"/>
        <v>16</v>
      </c>
      <c r="J52" s="8">
        <f t="shared" si="18"/>
        <v>11</v>
      </c>
      <c r="K52" s="8">
        <f t="shared" si="18"/>
        <v>6</v>
      </c>
      <c r="L52" s="8">
        <f t="shared" si="18"/>
        <v>11</v>
      </c>
      <c r="M52" s="8">
        <f t="shared" si="18"/>
        <v>6</v>
      </c>
      <c r="N52" s="8">
        <f t="shared" si="18"/>
        <v>1</v>
      </c>
      <c r="O52" s="8">
        <f t="shared" si="18"/>
        <v>9</v>
      </c>
      <c r="P52" s="8">
        <f t="shared" si="3"/>
        <v>1</v>
      </c>
      <c r="Q52" s="8">
        <f t="shared" si="4"/>
        <v>6</v>
      </c>
      <c r="R52" s="8">
        <f t="shared" si="5"/>
        <v>1000</v>
      </c>
      <c r="S52" s="8">
        <f t="shared" si="6"/>
        <v>6000</v>
      </c>
      <c r="T52" s="49">
        <f t="shared" si="7"/>
        <v>9</v>
      </c>
      <c r="U52" s="49">
        <f t="shared" si="8"/>
        <v>6</v>
      </c>
      <c r="V52" s="8">
        <f t="shared" si="9"/>
        <v>21</v>
      </c>
      <c r="W52" s="13">
        <f t="shared" si="10"/>
        <v>1</v>
      </c>
      <c r="Y52">
        <v>-0.57999999999999996</v>
      </c>
      <c r="Z52">
        <v>3.7584</v>
      </c>
    </row>
    <row r="53" spans="1:26" ht="19">
      <c r="B53" s="24">
        <v>44</v>
      </c>
      <c r="C53" s="106">
        <f t="shared" si="14"/>
        <v>10</v>
      </c>
      <c r="D53" s="106">
        <f t="shared" si="15"/>
        <v>11</v>
      </c>
      <c r="E53" s="79">
        <v>1000</v>
      </c>
      <c r="F53" s="8">
        <f t="shared" si="18"/>
        <v>20</v>
      </c>
      <c r="G53" s="8">
        <f t="shared" si="18"/>
        <v>15</v>
      </c>
      <c r="H53" s="8">
        <f t="shared" si="18"/>
        <v>11</v>
      </c>
      <c r="I53" s="8">
        <f t="shared" si="18"/>
        <v>15</v>
      </c>
      <c r="J53" s="8">
        <f t="shared" si="18"/>
        <v>10</v>
      </c>
      <c r="K53" s="8">
        <f t="shared" si="18"/>
        <v>6</v>
      </c>
      <c r="L53" s="8">
        <f t="shared" si="18"/>
        <v>10</v>
      </c>
      <c r="M53" s="8">
        <f t="shared" si="18"/>
        <v>5</v>
      </c>
      <c r="N53" s="8">
        <f t="shared" si="18"/>
        <v>1</v>
      </c>
      <c r="O53" s="8">
        <f t="shared" si="18"/>
        <v>10</v>
      </c>
      <c r="P53" s="8">
        <f t="shared" si="3"/>
        <v>1</v>
      </c>
      <c r="Q53" s="8">
        <f t="shared" si="4"/>
        <v>5</v>
      </c>
      <c r="R53" s="8">
        <f t="shared" si="5"/>
        <v>1000</v>
      </c>
      <c r="S53" s="8">
        <f t="shared" si="6"/>
        <v>5000</v>
      </c>
      <c r="T53" s="49">
        <f t="shared" si="7"/>
        <v>9</v>
      </c>
      <c r="U53" s="49">
        <f t="shared" si="8"/>
        <v>8</v>
      </c>
      <c r="V53" s="8">
        <f t="shared" si="9"/>
        <v>20</v>
      </c>
      <c r="W53" s="13">
        <f t="shared" si="10"/>
        <v>1</v>
      </c>
      <c r="Y53">
        <v>-0.56999999999999995</v>
      </c>
      <c r="Z53">
        <v>3.8203999999999998</v>
      </c>
    </row>
    <row r="54" spans="1:26" ht="19">
      <c r="B54" s="24">
        <v>45</v>
      </c>
      <c r="C54" s="106">
        <f t="shared" si="14"/>
        <v>10.5</v>
      </c>
      <c r="D54" s="106">
        <f t="shared" si="15"/>
        <v>10.5</v>
      </c>
      <c r="E54" s="79">
        <v>1000</v>
      </c>
      <c r="F54" s="8">
        <f t="shared" si="18"/>
        <v>20</v>
      </c>
      <c r="G54" s="8">
        <f t="shared" si="18"/>
        <v>15</v>
      </c>
      <c r="H54" s="8">
        <f t="shared" si="18"/>
        <v>10</v>
      </c>
      <c r="I54" s="8">
        <f t="shared" si="18"/>
        <v>15</v>
      </c>
      <c r="J54" s="8">
        <f t="shared" si="18"/>
        <v>10</v>
      </c>
      <c r="K54" s="8">
        <f t="shared" si="18"/>
        <v>5</v>
      </c>
      <c r="L54" s="8">
        <f t="shared" si="18"/>
        <v>10</v>
      </c>
      <c r="M54" s="8">
        <f t="shared" si="18"/>
        <v>5</v>
      </c>
      <c r="N54" s="8">
        <f t="shared" si="18"/>
        <v>0</v>
      </c>
      <c r="O54" s="8">
        <f t="shared" si="18"/>
        <v>10</v>
      </c>
      <c r="P54" s="8">
        <f t="shared" si="3"/>
        <v>0</v>
      </c>
      <c r="Q54" s="8">
        <f t="shared" si="4"/>
        <v>5</v>
      </c>
      <c r="R54" s="8">
        <f t="shared" si="5"/>
        <v>0</v>
      </c>
      <c r="S54" s="8">
        <f t="shared" si="6"/>
        <v>5000</v>
      </c>
      <c r="T54" s="49">
        <f t="shared" si="7"/>
        <v>9</v>
      </c>
      <c r="U54" s="49">
        <f t="shared" si="8"/>
        <v>6</v>
      </c>
      <c r="V54" s="8">
        <f t="shared" si="9"/>
        <v>20</v>
      </c>
      <c r="W54" s="13">
        <f t="shared" si="10"/>
        <v>1</v>
      </c>
      <c r="Y54">
        <v>-0.56000000000000005</v>
      </c>
      <c r="Z54">
        <v>3.8832</v>
      </c>
    </row>
    <row r="55" spans="1:26" ht="19">
      <c r="B55" s="24">
        <v>46</v>
      </c>
      <c r="C55" s="107">
        <f>C10+15</f>
        <v>15</v>
      </c>
      <c r="D55" s="107">
        <f t="shared" ref="D55:D59" si="19">D10+15</f>
        <v>15</v>
      </c>
      <c r="E55" s="79">
        <v>1000</v>
      </c>
      <c r="F55" s="8">
        <f t="shared" si="18"/>
        <v>29</v>
      </c>
      <c r="G55" s="8">
        <f t="shared" si="18"/>
        <v>24</v>
      </c>
      <c r="H55" s="8">
        <f t="shared" si="18"/>
        <v>19</v>
      </c>
      <c r="I55" s="8">
        <f t="shared" si="18"/>
        <v>24</v>
      </c>
      <c r="J55" s="8">
        <f t="shared" si="18"/>
        <v>19</v>
      </c>
      <c r="K55" s="8">
        <f t="shared" si="18"/>
        <v>14</v>
      </c>
      <c r="L55" s="8">
        <f t="shared" si="18"/>
        <v>19</v>
      </c>
      <c r="M55" s="8">
        <f t="shared" si="18"/>
        <v>14</v>
      </c>
      <c r="N55" s="8">
        <f t="shared" si="18"/>
        <v>9</v>
      </c>
      <c r="O55" s="8">
        <f t="shared" si="18"/>
        <v>1</v>
      </c>
      <c r="P55" s="8">
        <f t="shared" si="3"/>
        <v>1</v>
      </c>
      <c r="Q55" s="8">
        <f t="shared" si="4"/>
        <v>9</v>
      </c>
      <c r="R55" s="8">
        <f t="shared" si="5"/>
        <v>1000</v>
      </c>
      <c r="S55" s="8">
        <f t="shared" si="6"/>
        <v>9000</v>
      </c>
      <c r="T55" s="49">
        <f t="shared" si="7"/>
        <v>10</v>
      </c>
      <c r="U55" s="49">
        <f t="shared" si="8"/>
        <v>9</v>
      </c>
      <c r="V55" s="8">
        <f t="shared" si="9"/>
        <v>29</v>
      </c>
      <c r="W55" s="13">
        <f t="shared" si="10"/>
        <v>1</v>
      </c>
      <c r="Y55">
        <v>-0.55000000000000004</v>
      </c>
      <c r="Z55">
        <v>3.9460000000000002</v>
      </c>
    </row>
    <row r="56" spans="1:26" ht="19">
      <c r="B56" s="24">
        <v>47</v>
      </c>
      <c r="C56" s="107">
        <f t="shared" ref="C56:C59" si="20">C11+15</f>
        <v>16</v>
      </c>
      <c r="D56" s="107">
        <f t="shared" si="19"/>
        <v>15</v>
      </c>
      <c r="E56" s="79">
        <v>1000</v>
      </c>
      <c r="F56" s="8">
        <f t="shared" si="18"/>
        <v>30</v>
      </c>
      <c r="G56" s="8">
        <f t="shared" si="18"/>
        <v>25</v>
      </c>
      <c r="H56" s="8">
        <f t="shared" si="18"/>
        <v>20</v>
      </c>
      <c r="I56" s="8">
        <f t="shared" si="18"/>
        <v>25</v>
      </c>
      <c r="J56" s="8">
        <f t="shared" si="18"/>
        <v>20</v>
      </c>
      <c r="K56" s="8">
        <f t="shared" si="18"/>
        <v>15</v>
      </c>
      <c r="L56" s="8">
        <f t="shared" si="18"/>
        <v>20</v>
      </c>
      <c r="M56" s="8">
        <f t="shared" si="18"/>
        <v>15</v>
      </c>
      <c r="N56" s="8">
        <f t="shared" si="18"/>
        <v>10</v>
      </c>
      <c r="O56" s="8">
        <f t="shared" si="18"/>
        <v>1</v>
      </c>
      <c r="P56" s="8">
        <f t="shared" si="3"/>
        <v>1</v>
      </c>
      <c r="Q56" s="8">
        <f t="shared" si="4"/>
        <v>10</v>
      </c>
      <c r="R56" s="8">
        <f t="shared" si="5"/>
        <v>1000</v>
      </c>
      <c r="S56" s="8">
        <f t="shared" si="6"/>
        <v>10000</v>
      </c>
      <c r="T56" s="49">
        <f t="shared" si="7"/>
        <v>10</v>
      </c>
      <c r="U56" s="49">
        <f t="shared" si="8"/>
        <v>9</v>
      </c>
      <c r="V56" s="8">
        <f t="shared" si="9"/>
        <v>30</v>
      </c>
      <c r="W56" s="13">
        <f t="shared" si="10"/>
        <v>1</v>
      </c>
      <c r="Y56">
        <v>-0.54</v>
      </c>
      <c r="Z56">
        <v>4.0087999999999999</v>
      </c>
    </row>
    <row r="57" spans="1:26" ht="19">
      <c r="B57" s="24">
        <v>48</v>
      </c>
      <c r="C57" s="107">
        <f t="shared" si="20"/>
        <v>16</v>
      </c>
      <c r="D57" s="107">
        <f t="shared" si="19"/>
        <v>16</v>
      </c>
      <c r="E57" s="79">
        <v>1000</v>
      </c>
      <c r="F57" s="8">
        <f t="shared" si="18"/>
        <v>31</v>
      </c>
      <c r="G57" s="8">
        <f t="shared" si="18"/>
        <v>26</v>
      </c>
      <c r="H57" s="8">
        <f t="shared" si="18"/>
        <v>21</v>
      </c>
      <c r="I57" s="8">
        <f t="shared" si="18"/>
        <v>26</v>
      </c>
      <c r="J57" s="8">
        <f t="shared" si="18"/>
        <v>21</v>
      </c>
      <c r="K57" s="8">
        <f t="shared" si="18"/>
        <v>16</v>
      </c>
      <c r="L57" s="8">
        <f t="shared" si="18"/>
        <v>21</v>
      </c>
      <c r="M57" s="8">
        <f t="shared" si="18"/>
        <v>16</v>
      </c>
      <c r="N57" s="8">
        <f t="shared" si="18"/>
        <v>11</v>
      </c>
      <c r="O57" s="8">
        <f t="shared" si="18"/>
        <v>1</v>
      </c>
      <c r="P57" s="8">
        <f t="shared" si="3"/>
        <v>1</v>
      </c>
      <c r="Q57" s="8">
        <f t="shared" si="4"/>
        <v>11</v>
      </c>
      <c r="R57" s="8">
        <f t="shared" si="5"/>
        <v>1000</v>
      </c>
      <c r="S57" s="8">
        <f t="shared" si="6"/>
        <v>11000</v>
      </c>
      <c r="T57" s="49">
        <f t="shared" si="7"/>
        <v>10</v>
      </c>
      <c r="U57" s="49">
        <f t="shared" si="8"/>
        <v>9</v>
      </c>
      <c r="V57" s="8">
        <f t="shared" si="9"/>
        <v>31</v>
      </c>
      <c r="W57" s="13">
        <f t="shared" si="10"/>
        <v>1</v>
      </c>
      <c r="Y57">
        <v>-0.53</v>
      </c>
      <c r="Z57">
        <v>4.0716000000000001</v>
      </c>
    </row>
    <row r="58" spans="1:26" ht="19">
      <c r="B58" s="24">
        <v>49</v>
      </c>
      <c r="C58" s="107">
        <f t="shared" si="20"/>
        <v>15</v>
      </c>
      <c r="D58" s="107">
        <f t="shared" si="19"/>
        <v>16</v>
      </c>
      <c r="E58" s="79">
        <v>1000</v>
      </c>
      <c r="F58" s="8">
        <f t="shared" si="18"/>
        <v>30</v>
      </c>
      <c r="G58" s="8">
        <f t="shared" si="18"/>
        <v>25</v>
      </c>
      <c r="H58" s="8">
        <f t="shared" si="18"/>
        <v>20</v>
      </c>
      <c r="I58" s="8">
        <f t="shared" si="18"/>
        <v>25</v>
      </c>
      <c r="J58" s="8">
        <f t="shared" si="18"/>
        <v>20</v>
      </c>
      <c r="K58" s="8">
        <f t="shared" si="18"/>
        <v>15</v>
      </c>
      <c r="L58" s="8">
        <f t="shared" si="18"/>
        <v>20</v>
      </c>
      <c r="M58" s="8">
        <f t="shared" si="18"/>
        <v>15</v>
      </c>
      <c r="N58" s="8">
        <f t="shared" si="18"/>
        <v>10</v>
      </c>
      <c r="O58" s="8">
        <f t="shared" si="18"/>
        <v>1</v>
      </c>
      <c r="P58" s="8">
        <f t="shared" si="3"/>
        <v>1</v>
      </c>
      <c r="Q58" s="8">
        <f t="shared" si="4"/>
        <v>10</v>
      </c>
      <c r="R58" s="8">
        <f t="shared" si="5"/>
        <v>1000</v>
      </c>
      <c r="S58" s="8">
        <f t="shared" si="6"/>
        <v>10000</v>
      </c>
      <c r="T58" s="49">
        <f t="shared" si="7"/>
        <v>10</v>
      </c>
      <c r="U58" s="49">
        <f t="shared" si="8"/>
        <v>9</v>
      </c>
      <c r="V58" s="8">
        <f t="shared" si="9"/>
        <v>30</v>
      </c>
      <c r="W58" s="13">
        <f t="shared" si="10"/>
        <v>1</v>
      </c>
      <c r="Y58">
        <v>-0.52</v>
      </c>
      <c r="Z58">
        <v>4.1440000000000001</v>
      </c>
    </row>
    <row r="59" spans="1:26" ht="19">
      <c r="B59" s="24">
        <v>50</v>
      </c>
      <c r="C59" s="107">
        <f t="shared" si="20"/>
        <v>15.5</v>
      </c>
      <c r="D59" s="107">
        <f t="shared" si="19"/>
        <v>15.5</v>
      </c>
      <c r="E59" s="79">
        <v>1000</v>
      </c>
      <c r="F59" s="8">
        <f t="shared" si="18"/>
        <v>30</v>
      </c>
      <c r="G59" s="8">
        <f t="shared" si="18"/>
        <v>25</v>
      </c>
      <c r="H59" s="8">
        <f t="shared" si="18"/>
        <v>20</v>
      </c>
      <c r="I59" s="8">
        <f t="shared" si="18"/>
        <v>25</v>
      </c>
      <c r="J59" s="8">
        <f t="shared" si="18"/>
        <v>20</v>
      </c>
      <c r="K59" s="8">
        <f t="shared" si="18"/>
        <v>15</v>
      </c>
      <c r="L59" s="8">
        <f t="shared" si="18"/>
        <v>20</v>
      </c>
      <c r="M59" s="8">
        <f t="shared" si="18"/>
        <v>15</v>
      </c>
      <c r="N59" s="8">
        <f t="shared" si="18"/>
        <v>10</v>
      </c>
      <c r="O59" s="8">
        <f t="shared" si="18"/>
        <v>0</v>
      </c>
      <c r="P59" s="8">
        <f t="shared" si="3"/>
        <v>0</v>
      </c>
      <c r="Q59" s="8">
        <f t="shared" si="4"/>
        <v>10</v>
      </c>
      <c r="R59" s="8">
        <f t="shared" si="5"/>
        <v>0</v>
      </c>
      <c r="S59" s="8">
        <f t="shared" si="6"/>
        <v>10000</v>
      </c>
      <c r="T59" s="49">
        <f t="shared" si="7"/>
        <v>10</v>
      </c>
      <c r="U59" s="49">
        <f t="shared" si="8"/>
        <v>9</v>
      </c>
      <c r="V59" s="8">
        <f t="shared" si="9"/>
        <v>30</v>
      </c>
      <c r="W59" s="13">
        <f t="shared" si="10"/>
        <v>1</v>
      </c>
      <c r="Y59">
        <v>-0.51</v>
      </c>
      <c r="Z59">
        <v>4.2220000000000004</v>
      </c>
    </row>
    <row r="60" spans="1:26">
      <c r="D60" s="129" t="s">
        <v>144</v>
      </c>
      <c r="E60" s="129"/>
      <c r="F60" s="129">
        <v>0</v>
      </c>
      <c r="G60" s="129">
        <v>0</v>
      </c>
      <c r="H60" s="129">
        <v>0</v>
      </c>
      <c r="I60" s="129">
        <v>0</v>
      </c>
      <c r="J60" s="129">
        <v>0</v>
      </c>
      <c r="K60" s="129">
        <v>0</v>
      </c>
      <c r="L60" s="129">
        <v>0</v>
      </c>
      <c r="M60" s="129">
        <v>0</v>
      </c>
      <c r="N60" s="129">
        <v>0</v>
      </c>
      <c r="O60" s="129">
        <v>0</v>
      </c>
      <c r="Y60">
        <v>-0.5</v>
      </c>
      <c r="Z60">
        <v>4.3</v>
      </c>
    </row>
    <row r="61" spans="1:26">
      <c r="D61" s="129" t="s">
        <v>145</v>
      </c>
      <c r="E61" s="129"/>
      <c r="F61" s="129">
        <v>0</v>
      </c>
      <c r="G61" s="129">
        <v>0</v>
      </c>
      <c r="H61" s="129">
        <v>0</v>
      </c>
      <c r="I61" s="129">
        <v>0</v>
      </c>
      <c r="J61" s="129">
        <v>0</v>
      </c>
      <c r="K61" s="129">
        <v>0</v>
      </c>
      <c r="L61" s="129">
        <v>0</v>
      </c>
      <c r="M61" s="129">
        <v>0</v>
      </c>
      <c r="N61" s="129">
        <v>0</v>
      </c>
      <c r="O61" s="129">
        <v>0</v>
      </c>
      <c r="Y61">
        <v>-0.49</v>
      </c>
      <c r="Z61">
        <v>4.3684000000000003</v>
      </c>
    </row>
    <row r="62" spans="1:26" ht="19">
      <c r="D62" s="130" t="s">
        <v>144</v>
      </c>
      <c r="E62" s="130"/>
      <c r="F62" s="130">
        <v>2</v>
      </c>
      <c r="G62" s="130">
        <v>7</v>
      </c>
      <c r="H62" s="130">
        <v>12</v>
      </c>
      <c r="I62" s="130">
        <v>17</v>
      </c>
      <c r="J62" s="130">
        <v>22</v>
      </c>
      <c r="K62" s="130">
        <v>27</v>
      </c>
      <c r="L62" s="130">
        <v>32</v>
      </c>
      <c r="M62" s="130">
        <v>37</v>
      </c>
      <c r="N62" s="130">
        <v>42</v>
      </c>
      <c r="O62" s="130">
        <v>47</v>
      </c>
      <c r="P62" s="73"/>
      <c r="Q62" s="11"/>
      <c r="R62" s="11"/>
      <c r="Y62">
        <v>-0.48</v>
      </c>
      <c r="Z62">
        <v>4.4367999999999999</v>
      </c>
    </row>
    <row r="63" spans="1:26">
      <c r="D63" s="130" t="s">
        <v>146</v>
      </c>
      <c r="E63" s="130"/>
      <c r="F63" s="130">
        <v>0</v>
      </c>
      <c r="G63" s="130">
        <v>0</v>
      </c>
      <c r="H63" s="130">
        <v>0</v>
      </c>
      <c r="I63" s="130">
        <v>0</v>
      </c>
      <c r="J63" s="130">
        <v>0</v>
      </c>
      <c r="K63" s="130">
        <v>0</v>
      </c>
      <c r="L63" s="130">
        <v>0</v>
      </c>
      <c r="M63" s="130">
        <v>0</v>
      </c>
      <c r="N63" s="130">
        <v>0</v>
      </c>
      <c r="O63" s="130">
        <v>0</v>
      </c>
      <c r="Q63" s="11"/>
      <c r="R63" s="11"/>
      <c r="Y63">
        <v>-0.47</v>
      </c>
      <c r="Z63">
        <v>4.5052000000000003</v>
      </c>
    </row>
    <row r="64" spans="1:26" ht="19">
      <c r="D64" s="131" t="s">
        <v>144</v>
      </c>
      <c r="E64" s="131"/>
      <c r="F64" s="131">
        <v>0</v>
      </c>
      <c r="G64" s="131">
        <v>0</v>
      </c>
      <c r="H64" s="131">
        <v>0</v>
      </c>
      <c r="I64" s="131">
        <v>0</v>
      </c>
      <c r="J64" s="131">
        <v>0</v>
      </c>
      <c r="K64" s="131">
        <v>0</v>
      </c>
      <c r="L64" s="131">
        <v>0</v>
      </c>
      <c r="M64" s="131">
        <v>0</v>
      </c>
      <c r="N64" s="131">
        <v>0</v>
      </c>
      <c r="O64" s="131">
        <v>0</v>
      </c>
      <c r="Q64" s="74"/>
      <c r="R64" s="11"/>
      <c r="Y64">
        <v>-0.46</v>
      </c>
      <c r="Z64">
        <v>4.5735999999999999</v>
      </c>
    </row>
    <row r="65" spans="4:26">
      <c r="D65" s="131" t="s">
        <v>147</v>
      </c>
      <c r="E65" s="131"/>
      <c r="F65" s="131">
        <v>2</v>
      </c>
      <c r="G65" s="131">
        <v>7</v>
      </c>
      <c r="H65" s="131">
        <v>12</v>
      </c>
      <c r="I65" s="131">
        <v>17</v>
      </c>
      <c r="J65" s="131">
        <v>22</v>
      </c>
      <c r="K65" s="131">
        <v>27</v>
      </c>
      <c r="L65" s="131">
        <v>32</v>
      </c>
      <c r="M65" s="131">
        <v>37</v>
      </c>
      <c r="N65" s="131">
        <v>42</v>
      </c>
      <c r="O65" s="131">
        <v>47</v>
      </c>
      <c r="Y65">
        <v>-0.45</v>
      </c>
      <c r="Z65">
        <v>4.6420000000000003</v>
      </c>
    </row>
    <row r="66" spans="4:26">
      <c r="D66" s="132" t="s">
        <v>144</v>
      </c>
      <c r="E66" s="132"/>
      <c r="F66" s="132">
        <v>0</v>
      </c>
      <c r="G66" s="132">
        <v>2</v>
      </c>
      <c r="H66" s="132">
        <v>4</v>
      </c>
      <c r="I66" s="132">
        <v>6</v>
      </c>
      <c r="J66" s="132">
        <v>8</v>
      </c>
      <c r="K66" s="132">
        <v>10</v>
      </c>
      <c r="L66" s="132">
        <v>12</v>
      </c>
      <c r="M66" s="132">
        <v>14</v>
      </c>
      <c r="N66" s="132">
        <v>16</v>
      </c>
      <c r="O66" s="132">
        <v>18</v>
      </c>
      <c r="Y66">
        <v>-0.44</v>
      </c>
      <c r="Z66">
        <v>4.7103999999999999</v>
      </c>
    </row>
    <row r="67" spans="4:26">
      <c r="D67" s="132" t="s">
        <v>148</v>
      </c>
      <c r="E67" s="132"/>
      <c r="F67" s="132">
        <v>0</v>
      </c>
      <c r="G67" s="132">
        <v>2</v>
      </c>
      <c r="H67" s="132">
        <v>4</v>
      </c>
      <c r="I67" s="132">
        <v>6</v>
      </c>
      <c r="J67" s="132">
        <v>8</v>
      </c>
      <c r="K67" s="132">
        <v>10</v>
      </c>
      <c r="L67" s="132">
        <v>12</v>
      </c>
      <c r="M67" s="132">
        <v>14</v>
      </c>
      <c r="N67" s="132">
        <v>16</v>
      </c>
      <c r="O67" s="132">
        <v>18</v>
      </c>
      <c r="Y67">
        <v>-0.42999999999999899</v>
      </c>
      <c r="Z67">
        <v>4.7788000000000048</v>
      </c>
    </row>
    <row r="68" spans="4:26">
      <c r="D68" s="133" t="s">
        <v>144</v>
      </c>
      <c r="E68" s="133"/>
      <c r="F68" s="133">
        <v>6</v>
      </c>
      <c r="G68" s="133">
        <v>6</v>
      </c>
      <c r="H68" s="133">
        <v>6</v>
      </c>
      <c r="I68" s="133">
        <v>6</v>
      </c>
      <c r="J68" s="133">
        <v>6</v>
      </c>
      <c r="K68" s="133">
        <v>6</v>
      </c>
      <c r="L68" s="133">
        <v>6</v>
      </c>
      <c r="M68" s="133">
        <v>6</v>
      </c>
      <c r="N68" s="133">
        <v>6</v>
      </c>
      <c r="O68" s="133">
        <v>6</v>
      </c>
      <c r="Y68">
        <v>-0.41999999999999899</v>
      </c>
      <c r="Z68">
        <v>4.8472000000000044</v>
      </c>
    </row>
    <row r="69" spans="4:26">
      <c r="D69" s="133" t="s">
        <v>149</v>
      </c>
      <c r="E69" s="133"/>
      <c r="F69" s="133">
        <v>6</v>
      </c>
      <c r="G69" s="133">
        <v>6</v>
      </c>
      <c r="H69" s="133">
        <v>6</v>
      </c>
      <c r="I69" s="133">
        <v>6</v>
      </c>
      <c r="J69" s="133">
        <v>6</v>
      </c>
      <c r="K69" s="133">
        <v>6</v>
      </c>
      <c r="L69" s="133">
        <v>6</v>
      </c>
      <c r="M69" s="133">
        <v>6</v>
      </c>
      <c r="N69" s="133">
        <v>6</v>
      </c>
      <c r="O69" s="133">
        <v>6</v>
      </c>
      <c r="Y69">
        <v>-0.40999999999999898</v>
      </c>
      <c r="Z69">
        <v>4.9156000000000049</v>
      </c>
    </row>
    <row r="70" spans="4:26">
      <c r="Y70">
        <v>-0.39999999999999902</v>
      </c>
      <c r="Z70">
        <v>4.9840000000000044</v>
      </c>
    </row>
    <row r="71" spans="4:26">
      <c r="Y71">
        <v>-0.38999999999999901</v>
      </c>
      <c r="Z71">
        <v>5.0524000000000031</v>
      </c>
    </row>
    <row r="72" spans="4:26">
      <c r="Y72">
        <v>-0.37999999999999901</v>
      </c>
      <c r="Z72">
        <v>5.1208000000000036</v>
      </c>
    </row>
    <row r="73" spans="4:26" ht="21">
      <c r="O73" s="90" t="s">
        <v>88</v>
      </c>
      <c r="P73" s="88">
        <f>MAX(P10:P59)</f>
        <v>1</v>
      </c>
      <c r="Y73">
        <v>-0.369999999999999</v>
      </c>
      <c r="Z73">
        <v>5.1892000000000031</v>
      </c>
    </row>
    <row r="74" spans="4:26" ht="21">
      <c r="O74" s="91" t="s">
        <v>89</v>
      </c>
      <c r="P74" s="88">
        <f>MEDIAN(P10:P59)</f>
        <v>1</v>
      </c>
      <c r="Y74">
        <v>-0.35999999999999899</v>
      </c>
      <c r="Z74">
        <v>5.2576000000000036</v>
      </c>
    </row>
    <row r="75" spans="4:26" ht="21">
      <c r="O75" s="92" t="s">
        <v>90</v>
      </c>
      <c r="P75" s="89">
        <f>AVERAGE(P10:P59)</f>
        <v>0.8</v>
      </c>
      <c r="Y75">
        <v>-0.34999999999999898</v>
      </c>
      <c r="Z75">
        <v>5.326000000000005</v>
      </c>
    </row>
    <row r="76" spans="4:26" ht="21">
      <c r="O76" s="92" t="s">
        <v>85</v>
      </c>
      <c r="P76" s="89">
        <f>STDEV(P10:P59)</f>
        <v>0.40406101782088427</v>
      </c>
      <c r="Y76">
        <v>-0.33999999999999903</v>
      </c>
      <c r="Z76">
        <v>5.3944000000000036</v>
      </c>
    </row>
    <row r="77" spans="4:26">
      <c r="Y77">
        <v>-0.32999999999999902</v>
      </c>
      <c r="Z77">
        <v>5.4628000000000032</v>
      </c>
    </row>
    <row r="78" spans="4:26">
      <c r="Y78">
        <v>-0.31999999999999901</v>
      </c>
      <c r="Z78">
        <v>5.5312000000000037</v>
      </c>
    </row>
    <row r="79" spans="4:26">
      <c r="Y79">
        <v>-0.309999999999999</v>
      </c>
      <c r="Z79">
        <v>5.5996000000000032</v>
      </c>
    </row>
    <row r="80" spans="4:26">
      <c r="Y80">
        <v>-0.29999999999999899</v>
      </c>
      <c r="Z80">
        <v>5.6680000000000037</v>
      </c>
    </row>
    <row r="81" spans="3:26">
      <c r="Y81">
        <v>-0.28999999999999898</v>
      </c>
      <c r="Z81">
        <v>5.7364000000000033</v>
      </c>
    </row>
    <row r="82" spans="3:26">
      <c r="Y82">
        <v>-0.27999999999999903</v>
      </c>
      <c r="Z82">
        <v>5.8048000000000037</v>
      </c>
    </row>
    <row r="83" spans="3:26">
      <c r="Y83">
        <v>-0.26999999999999902</v>
      </c>
      <c r="Z83">
        <v>5.8732000000000033</v>
      </c>
    </row>
    <row r="84" spans="3:26">
      <c r="Y84">
        <v>-0.25999999999999901</v>
      </c>
      <c r="Z84">
        <v>5.9416000000000038</v>
      </c>
    </row>
    <row r="85" spans="3:26">
      <c r="Y85">
        <v>-0.249999999999999</v>
      </c>
      <c r="Z85">
        <v>6.0100000000000033</v>
      </c>
    </row>
    <row r="86" spans="3:26">
      <c r="Y86">
        <v>-0.23999999999999899</v>
      </c>
      <c r="Z86">
        <v>6.0736000000000034</v>
      </c>
    </row>
    <row r="87" spans="3:26">
      <c r="Y87">
        <v>-0.22999999999999901</v>
      </c>
      <c r="Z87">
        <v>6.1372000000000035</v>
      </c>
    </row>
    <row r="88" spans="3:26">
      <c r="C88" t="s">
        <v>137</v>
      </c>
      <c r="Y88">
        <v>-0.219999999999999</v>
      </c>
      <c r="Z88">
        <v>6.2040000000000051</v>
      </c>
    </row>
    <row r="89" spans="3:26" ht="19">
      <c r="C89" s="100">
        <v>0</v>
      </c>
      <c r="D89" s="100">
        <v>0</v>
      </c>
      <c r="Y89">
        <v>-0.20999999999999899</v>
      </c>
      <c r="Z89">
        <v>6.2820000000000045</v>
      </c>
    </row>
    <row r="90" spans="3:26" ht="19">
      <c r="C90" s="100">
        <v>1</v>
      </c>
      <c r="D90" s="100">
        <v>0</v>
      </c>
      <c r="Y90">
        <v>-0.19999999999999901</v>
      </c>
      <c r="Z90">
        <v>6.3600000000000048</v>
      </c>
    </row>
    <row r="91" spans="3:26" ht="19">
      <c r="C91" s="100">
        <v>1</v>
      </c>
      <c r="D91" s="100">
        <v>1</v>
      </c>
      <c r="Y91">
        <v>-0.189999999999999</v>
      </c>
      <c r="Z91">
        <v>6.4380000000000051</v>
      </c>
    </row>
    <row r="92" spans="3:26" ht="19">
      <c r="C92" s="100">
        <v>0</v>
      </c>
      <c r="D92" s="100">
        <v>1</v>
      </c>
      <c r="Y92">
        <v>-0.17999999999999899</v>
      </c>
      <c r="Z92">
        <v>6.5160000000000045</v>
      </c>
    </row>
    <row r="93" spans="3:26" ht="19">
      <c r="C93" s="100">
        <v>0.5</v>
      </c>
      <c r="D93" s="100">
        <v>0.5</v>
      </c>
      <c r="Y93">
        <v>-0.16999999999999901</v>
      </c>
      <c r="Z93">
        <v>6.5940000000000039</v>
      </c>
    </row>
    <row r="94" spans="3:26" ht="19">
      <c r="C94" s="101">
        <v>5</v>
      </c>
      <c r="D94" s="101">
        <v>0</v>
      </c>
      <c r="Y94">
        <v>-0.159999999999999</v>
      </c>
      <c r="Z94">
        <v>6.6720000000000033</v>
      </c>
    </row>
    <row r="95" spans="3:26" ht="19">
      <c r="C95" s="101">
        <v>6</v>
      </c>
      <c r="D95" s="101">
        <v>0</v>
      </c>
      <c r="Y95">
        <v>-0.149999999999999</v>
      </c>
      <c r="Z95">
        <v>6.7500000000000036</v>
      </c>
    </row>
    <row r="96" spans="3:26" ht="19">
      <c r="C96" s="101">
        <v>6</v>
      </c>
      <c r="D96" s="101">
        <v>1</v>
      </c>
      <c r="Y96">
        <v>-0.13999999999999899</v>
      </c>
      <c r="Z96">
        <v>6.8264000000000031</v>
      </c>
    </row>
    <row r="97" spans="3:26" ht="19">
      <c r="C97" s="101">
        <v>5</v>
      </c>
      <c r="D97" s="101">
        <v>1</v>
      </c>
      <c r="Y97">
        <v>-0.12999999999999901</v>
      </c>
      <c r="Z97">
        <v>6.8988000000000032</v>
      </c>
    </row>
    <row r="98" spans="3:26" ht="19">
      <c r="C98" s="101">
        <v>5.5</v>
      </c>
      <c r="D98" s="101">
        <v>0.5</v>
      </c>
      <c r="Y98">
        <v>-0.119999999999999</v>
      </c>
      <c r="Z98">
        <v>6.9712000000000032</v>
      </c>
    </row>
    <row r="99" spans="3:26" ht="19">
      <c r="C99" s="14">
        <v>10</v>
      </c>
      <c r="D99" s="14">
        <v>0</v>
      </c>
      <c r="Y99">
        <v>-0.109999999999999</v>
      </c>
      <c r="Z99">
        <v>7.0444000000000031</v>
      </c>
    </row>
    <row r="100" spans="3:26" ht="19">
      <c r="C100" s="14">
        <v>11</v>
      </c>
      <c r="D100" s="14">
        <v>0</v>
      </c>
      <c r="Y100">
        <v>-9.9999999999999006E-2</v>
      </c>
      <c r="Z100">
        <v>7.1360000000000054</v>
      </c>
    </row>
    <row r="101" spans="3:26" ht="19">
      <c r="C101" s="14">
        <v>11</v>
      </c>
      <c r="D101" s="14">
        <v>1</v>
      </c>
      <c r="Y101">
        <v>-8.9999999999998997E-2</v>
      </c>
      <c r="Z101">
        <v>7.2384000000000057</v>
      </c>
    </row>
    <row r="102" spans="3:26" ht="19">
      <c r="C102" s="14">
        <v>10</v>
      </c>
      <c r="D102" s="14">
        <v>1</v>
      </c>
      <c r="Y102">
        <v>-7.9999999999999002E-2</v>
      </c>
      <c r="Z102">
        <v>7.340800000000006</v>
      </c>
    </row>
    <row r="103" spans="3:26" ht="19">
      <c r="C103" s="14">
        <v>10.5</v>
      </c>
      <c r="D103" s="14">
        <v>0.5</v>
      </c>
      <c r="Y103">
        <v>-6.9999999999998994E-2</v>
      </c>
      <c r="Z103">
        <v>7.4424000000000055</v>
      </c>
    </row>
    <row r="104" spans="3:26" ht="19">
      <c r="C104" s="102">
        <v>0</v>
      </c>
      <c r="D104" s="102">
        <v>5</v>
      </c>
      <c r="Y104">
        <v>-5.9999999999999103E-2</v>
      </c>
      <c r="Z104">
        <v>7.5392000000000046</v>
      </c>
    </row>
    <row r="105" spans="3:26" ht="19">
      <c r="C105" s="102">
        <v>1</v>
      </c>
      <c r="D105" s="102">
        <v>5</v>
      </c>
      <c r="Y105">
        <v>-4.9999999999998997E-2</v>
      </c>
      <c r="Z105">
        <v>7.6400000000000068</v>
      </c>
    </row>
    <row r="106" spans="3:26" ht="19">
      <c r="C106" s="102">
        <v>1</v>
      </c>
      <c r="D106" s="102">
        <v>6</v>
      </c>
      <c r="Y106">
        <v>-3.9999999999999002E-2</v>
      </c>
      <c r="Z106">
        <v>7.7520000000000069</v>
      </c>
    </row>
    <row r="107" spans="3:26" ht="19">
      <c r="C107" s="102">
        <v>0</v>
      </c>
      <c r="D107" s="102">
        <v>6</v>
      </c>
      <c r="Y107">
        <v>-2.9999999999999E-2</v>
      </c>
      <c r="Z107">
        <v>7.864000000000007</v>
      </c>
    </row>
    <row r="108" spans="3:26" ht="19">
      <c r="C108" s="102">
        <v>0.5</v>
      </c>
      <c r="D108" s="102">
        <v>5.5</v>
      </c>
      <c r="Y108">
        <v>-1.9999999999999001E-2</v>
      </c>
      <c r="Z108">
        <v>7.9760000000000071</v>
      </c>
    </row>
    <row r="109" spans="3:26" ht="19">
      <c r="C109" s="103">
        <v>0</v>
      </c>
      <c r="D109" s="103">
        <v>10</v>
      </c>
      <c r="Y109">
        <v>-9.9999999999990097E-3</v>
      </c>
      <c r="Z109">
        <v>8.0880000000000063</v>
      </c>
    </row>
    <row r="110" spans="3:26" ht="19">
      <c r="C110" s="103">
        <v>1</v>
      </c>
      <c r="D110" s="103">
        <v>11</v>
      </c>
      <c r="Y110">
        <v>0</v>
      </c>
      <c r="Z110">
        <v>8.1999999999999993</v>
      </c>
    </row>
    <row r="111" spans="3:26" ht="19">
      <c r="C111" s="103">
        <v>1</v>
      </c>
      <c r="D111" s="103">
        <v>11</v>
      </c>
      <c r="Y111">
        <v>0.01</v>
      </c>
      <c r="Z111">
        <v>8.0923999999999996</v>
      </c>
    </row>
    <row r="112" spans="3:26" ht="19">
      <c r="C112" s="103">
        <v>11</v>
      </c>
      <c r="D112" s="103">
        <v>11</v>
      </c>
      <c r="Y112">
        <v>0.02</v>
      </c>
      <c r="Z112">
        <v>7.9847999999999999</v>
      </c>
    </row>
    <row r="113" spans="3:26" ht="19">
      <c r="C113" s="103">
        <v>0.5</v>
      </c>
      <c r="D113" s="103">
        <v>10.5</v>
      </c>
      <c r="Y113">
        <v>0.03</v>
      </c>
      <c r="Z113">
        <v>7.8772000000000002</v>
      </c>
    </row>
    <row r="114" spans="3:26" ht="19">
      <c r="C114" s="104">
        <v>5</v>
      </c>
      <c r="D114" s="104">
        <v>5</v>
      </c>
      <c r="Y114">
        <v>0.04</v>
      </c>
      <c r="Z114">
        <v>7.7695999999999996</v>
      </c>
    </row>
    <row r="115" spans="3:26" ht="19">
      <c r="C115" s="104">
        <v>6</v>
      </c>
      <c r="D115" s="104">
        <v>6</v>
      </c>
      <c r="Y115">
        <v>0.05</v>
      </c>
      <c r="Z115">
        <v>7.6619999999999999</v>
      </c>
    </row>
    <row r="116" spans="3:26" ht="19">
      <c r="C116" s="104">
        <v>6</v>
      </c>
      <c r="D116" s="104">
        <v>6</v>
      </c>
      <c r="Y116">
        <v>6.0000000000000102E-2</v>
      </c>
      <c r="Z116">
        <v>7.5544000000000002</v>
      </c>
    </row>
    <row r="117" spans="3:26" ht="19">
      <c r="C117" s="104">
        <v>5</v>
      </c>
      <c r="D117" s="104">
        <v>5</v>
      </c>
      <c r="Y117">
        <v>7.0000000000000104E-2</v>
      </c>
      <c r="Z117">
        <v>7.4467999999999996</v>
      </c>
    </row>
    <row r="118" spans="3:26" ht="19">
      <c r="C118" s="104">
        <v>5.5</v>
      </c>
      <c r="D118" s="104">
        <v>5.5</v>
      </c>
      <c r="Y118">
        <v>8.0000000000000099E-2</v>
      </c>
      <c r="Z118">
        <v>7.3391999999999999</v>
      </c>
    </row>
    <row r="119" spans="3:26" ht="19">
      <c r="C119" s="10">
        <v>5</v>
      </c>
      <c r="D119" s="10">
        <v>10</v>
      </c>
      <c r="Y119">
        <v>9.0000000000000094E-2</v>
      </c>
      <c r="Z119">
        <v>7.2316000000000003</v>
      </c>
    </row>
    <row r="120" spans="3:26" ht="19">
      <c r="C120" s="10">
        <v>6</v>
      </c>
      <c r="D120" s="10">
        <v>11</v>
      </c>
      <c r="Y120">
        <v>0.1</v>
      </c>
      <c r="Z120">
        <v>7.1360000000000001</v>
      </c>
    </row>
    <row r="121" spans="3:26" ht="19">
      <c r="C121" s="10">
        <v>6</v>
      </c>
      <c r="D121" s="10">
        <v>11</v>
      </c>
      <c r="Y121">
        <v>0.11</v>
      </c>
      <c r="Z121">
        <v>7.0415999999999999</v>
      </c>
    </row>
    <row r="122" spans="3:26" ht="19">
      <c r="C122" s="10">
        <v>5</v>
      </c>
      <c r="D122" s="10">
        <v>10</v>
      </c>
      <c r="Y122">
        <v>0.12</v>
      </c>
      <c r="Z122">
        <v>6.9471999999999996</v>
      </c>
    </row>
    <row r="123" spans="3:26" ht="19">
      <c r="C123" s="10">
        <v>5.5</v>
      </c>
      <c r="D123" s="10">
        <v>10.5</v>
      </c>
      <c r="Y123">
        <v>0.13</v>
      </c>
      <c r="Z123">
        <v>6.8528000000000002</v>
      </c>
    </row>
    <row r="124" spans="3:26" ht="19">
      <c r="C124" s="105">
        <v>5</v>
      </c>
      <c r="D124" s="105">
        <v>6</v>
      </c>
      <c r="Y124">
        <v>0.14000000000000001</v>
      </c>
      <c r="Z124">
        <v>6.7584</v>
      </c>
    </row>
    <row r="125" spans="3:26" ht="19">
      <c r="C125" s="105">
        <v>6</v>
      </c>
      <c r="D125" s="105">
        <v>5</v>
      </c>
      <c r="Y125">
        <v>0.15</v>
      </c>
      <c r="Z125">
        <v>6.6639999999999997</v>
      </c>
    </row>
    <row r="126" spans="3:26" ht="19">
      <c r="C126" s="105">
        <v>11</v>
      </c>
      <c r="D126" s="105">
        <v>6</v>
      </c>
      <c r="Y126">
        <v>0.16</v>
      </c>
      <c r="Z126">
        <v>6.5696000000000003</v>
      </c>
    </row>
    <row r="127" spans="3:26" ht="19">
      <c r="C127" s="105">
        <v>10</v>
      </c>
      <c r="D127" s="105">
        <v>5</v>
      </c>
      <c r="Y127">
        <v>0.17</v>
      </c>
      <c r="Z127">
        <v>6.4728000000000003</v>
      </c>
    </row>
    <row r="128" spans="3:26" ht="19">
      <c r="C128" s="105">
        <v>10.5</v>
      </c>
      <c r="D128" s="105">
        <v>5.5</v>
      </c>
      <c r="Y128">
        <v>0.18</v>
      </c>
      <c r="Z128">
        <v>6.3712</v>
      </c>
    </row>
    <row r="129" spans="3:26" ht="19">
      <c r="C129" s="106">
        <v>10</v>
      </c>
      <c r="D129" s="106">
        <v>6</v>
      </c>
      <c r="Y129">
        <v>0.19</v>
      </c>
      <c r="Z129">
        <v>6.2911999999999999</v>
      </c>
    </row>
    <row r="130" spans="3:26" ht="19">
      <c r="C130" s="106">
        <v>11</v>
      </c>
      <c r="D130" s="106">
        <v>5</v>
      </c>
      <c r="Y130">
        <v>0.2</v>
      </c>
      <c r="Z130">
        <v>6.2160000000000002</v>
      </c>
    </row>
    <row r="131" spans="3:26" ht="19">
      <c r="C131" s="106">
        <v>0</v>
      </c>
      <c r="D131" s="106">
        <v>11</v>
      </c>
      <c r="Y131">
        <v>0.21</v>
      </c>
      <c r="Z131">
        <v>6.1407999999999996</v>
      </c>
    </row>
    <row r="132" spans="3:26" ht="19">
      <c r="C132" s="106">
        <v>1</v>
      </c>
      <c r="D132" s="106">
        <v>10</v>
      </c>
      <c r="Y132">
        <v>0.22</v>
      </c>
      <c r="Z132">
        <v>6.0655999999999999</v>
      </c>
    </row>
    <row r="133" spans="3:26" ht="19">
      <c r="C133" s="106">
        <v>5</v>
      </c>
      <c r="D133" s="106">
        <v>11</v>
      </c>
      <c r="Y133">
        <v>0.23</v>
      </c>
      <c r="Z133">
        <v>5.9904000000000002</v>
      </c>
    </row>
    <row r="134" spans="3:26" ht="19">
      <c r="C134" s="107">
        <v>6</v>
      </c>
      <c r="D134" s="107">
        <v>10</v>
      </c>
      <c r="Y134">
        <v>0.24</v>
      </c>
      <c r="Z134">
        <v>5.9151999999999996</v>
      </c>
    </row>
    <row r="135" spans="3:26" ht="19">
      <c r="C135" s="107">
        <v>10</v>
      </c>
      <c r="D135" s="107">
        <v>10</v>
      </c>
      <c r="Y135">
        <v>0.25</v>
      </c>
      <c r="Z135">
        <v>5.84</v>
      </c>
    </row>
    <row r="136" spans="3:26" ht="19">
      <c r="C136" s="107">
        <v>11</v>
      </c>
      <c r="D136" s="107">
        <v>10</v>
      </c>
      <c r="Y136">
        <v>0.26</v>
      </c>
      <c r="Z136">
        <v>5.7648000000000001</v>
      </c>
    </row>
    <row r="137" spans="3:26" ht="19">
      <c r="C137" s="107">
        <v>10.5</v>
      </c>
      <c r="D137" s="107">
        <v>10.5</v>
      </c>
      <c r="Y137">
        <v>0.27</v>
      </c>
      <c r="Z137">
        <v>5.6896000000000004</v>
      </c>
    </row>
    <row r="138" spans="3:26" ht="19">
      <c r="C138" s="107">
        <v>10</v>
      </c>
      <c r="D138" s="107">
        <v>11</v>
      </c>
      <c r="Y138">
        <v>0.28000000000000003</v>
      </c>
      <c r="Z138">
        <v>5.6143999999999998</v>
      </c>
    </row>
    <row r="139" spans="3:26">
      <c r="Y139">
        <v>0.28999999999999998</v>
      </c>
      <c r="Z139">
        <v>5.5392000000000001</v>
      </c>
    </row>
    <row r="140" spans="3:26">
      <c r="Y140">
        <v>0.3</v>
      </c>
      <c r="Z140">
        <v>5.4640000000000004</v>
      </c>
    </row>
    <row r="141" spans="3:26">
      <c r="Y141">
        <v>0.31</v>
      </c>
      <c r="Z141">
        <v>5.3887999999999998</v>
      </c>
    </row>
    <row r="142" spans="3:26">
      <c r="Y142">
        <v>0.32</v>
      </c>
      <c r="Z142">
        <v>5.3136000000000001</v>
      </c>
    </row>
    <row r="143" spans="3:26">
      <c r="Y143">
        <v>0.33</v>
      </c>
      <c r="Z143">
        <v>5.2384000000000004</v>
      </c>
    </row>
    <row r="144" spans="3:26">
      <c r="Y144">
        <v>0.34</v>
      </c>
      <c r="Z144">
        <v>5.1536</v>
      </c>
    </row>
    <row r="145" spans="25:26">
      <c r="Y145">
        <v>0.35</v>
      </c>
      <c r="Z145">
        <v>5.0640000000000001</v>
      </c>
    </row>
    <row r="146" spans="25:26">
      <c r="Y146">
        <v>0.36</v>
      </c>
      <c r="Z146">
        <v>4.9744000000000002</v>
      </c>
    </row>
    <row r="147" spans="25:26">
      <c r="Y147">
        <v>0.37</v>
      </c>
      <c r="Z147">
        <v>4.8848000000000003</v>
      </c>
    </row>
    <row r="148" spans="25:26">
      <c r="Y148">
        <v>0.38</v>
      </c>
      <c r="Z148">
        <v>4.7951999999999995</v>
      </c>
    </row>
    <row r="149" spans="25:26">
      <c r="Y149">
        <v>0.39</v>
      </c>
      <c r="Z149">
        <v>4.7055999999999996</v>
      </c>
    </row>
    <row r="150" spans="25:26">
      <c r="Y150">
        <v>0.4</v>
      </c>
      <c r="Z150">
        <v>4.6159999999999997</v>
      </c>
    </row>
    <row r="151" spans="25:26">
      <c r="Y151">
        <v>0.41</v>
      </c>
      <c r="Z151">
        <v>4.5263999999999998</v>
      </c>
    </row>
    <row r="152" spans="25:26">
      <c r="Y152">
        <v>0.42</v>
      </c>
      <c r="Z152">
        <v>4.4367999999999999</v>
      </c>
    </row>
    <row r="153" spans="25:26">
      <c r="Y153">
        <v>0.43</v>
      </c>
      <c r="Z153">
        <v>4.3608000000000002</v>
      </c>
    </row>
    <row r="154" spans="25:26">
      <c r="Y154">
        <v>0.44</v>
      </c>
      <c r="Z154">
        <v>4.2864000000000004</v>
      </c>
    </row>
    <row r="155" spans="25:26">
      <c r="Y155">
        <v>0.45</v>
      </c>
      <c r="Z155">
        <v>4.2119999999999997</v>
      </c>
    </row>
    <row r="156" spans="25:26">
      <c r="Y156">
        <v>0.46</v>
      </c>
      <c r="Z156">
        <v>4.1375999999999999</v>
      </c>
    </row>
    <row r="157" spans="25:26">
      <c r="Y157">
        <v>0.47</v>
      </c>
      <c r="Z157">
        <v>4.0632000000000001</v>
      </c>
    </row>
    <row r="158" spans="25:26">
      <c r="Y158">
        <v>0.48</v>
      </c>
      <c r="Z158">
        <v>3.9935999999999998</v>
      </c>
    </row>
    <row r="159" spans="25:26">
      <c r="Y159">
        <v>0.49</v>
      </c>
      <c r="Z159">
        <v>3.9268000000000001</v>
      </c>
    </row>
    <row r="160" spans="25:26">
      <c r="Y160">
        <v>0.5</v>
      </c>
      <c r="Z160">
        <v>3.86</v>
      </c>
    </row>
    <row r="161" spans="25:26">
      <c r="Y161">
        <v>0.51</v>
      </c>
      <c r="Z161">
        <v>3.7932000000000001</v>
      </c>
    </row>
    <row r="162" spans="25:26">
      <c r="Y162">
        <v>0.52</v>
      </c>
      <c r="Z162">
        <v>3.7263999999999999</v>
      </c>
    </row>
    <row r="163" spans="25:26">
      <c r="Y163">
        <v>0.53</v>
      </c>
      <c r="Z163">
        <v>3.6652</v>
      </c>
    </row>
    <row r="164" spans="25:26">
      <c r="Y164">
        <v>0.54</v>
      </c>
      <c r="Z164">
        <v>3.6135999999999999</v>
      </c>
    </row>
    <row r="165" spans="25:26">
      <c r="Y165">
        <v>0.55000000000000004</v>
      </c>
      <c r="Z165">
        <v>3.5619999999999998</v>
      </c>
    </row>
    <row r="166" spans="25:26">
      <c r="Y166">
        <v>0.56000000000000005</v>
      </c>
      <c r="Z166">
        <v>3.5104000000000002</v>
      </c>
    </row>
    <row r="167" spans="25:26">
      <c r="Y167">
        <v>0.56999999999999995</v>
      </c>
      <c r="Z167">
        <v>3.4588000000000001</v>
      </c>
    </row>
    <row r="168" spans="25:26">
      <c r="Y168">
        <v>0.57999999999999996</v>
      </c>
      <c r="Z168">
        <v>3.4024000000000001</v>
      </c>
    </row>
    <row r="169" spans="25:26">
      <c r="Y169">
        <v>0.59</v>
      </c>
      <c r="Z169">
        <v>3.3452000000000002</v>
      </c>
    </row>
    <row r="170" spans="25:26">
      <c r="Y170">
        <v>0.6</v>
      </c>
      <c r="Z170">
        <v>3.2879999999999998</v>
      </c>
    </row>
    <row r="171" spans="25:26">
      <c r="Y171">
        <v>0.61</v>
      </c>
      <c r="Z171">
        <v>3.2307999999999999</v>
      </c>
    </row>
    <row r="172" spans="25:26">
      <c r="Y172">
        <v>0.62</v>
      </c>
      <c r="Z172">
        <v>3.1736</v>
      </c>
    </row>
    <row r="173" spans="25:26">
      <c r="Y173">
        <v>0.63</v>
      </c>
      <c r="Z173">
        <v>3.1164000000000001</v>
      </c>
    </row>
    <row r="174" spans="25:26">
      <c r="Y174">
        <v>0.64</v>
      </c>
      <c r="Z174">
        <v>3.0592000000000001</v>
      </c>
    </row>
    <row r="175" spans="25:26">
      <c r="Y175">
        <v>0.65</v>
      </c>
      <c r="Z175">
        <v>2.99</v>
      </c>
    </row>
    <row r="176" spans="25:26">
      <c r="Y176">
        <v>0.66</v>
      </c>
      <c r="Z176">
        <v>2.9159999999999999</v>
      </c>
    </row>
    <row r="177" spans="25:26">
      <c r="Y177">
        <v>0.67</v>
      </c>
      <c r="Z177">
        <v>2.8420000000000001</v>
      </c>
    </row>
    <row r="178" spans="25:26">
      <c r="Y178">
        <v>0.68</v>
      </c>
      <c r="Z178">
        <v>2.7679999999999998</v>
      </c>
    </row>
    <row r="179" spans="25:26">
      <c r="Y179">
        <v>0.69</v>
      </c>
      <c r="Z179">
        <v>2.694</v>
      </c>
    </row>
    <row r="180" spans="25:26">
      <c r="Y180">
        <v>0.7</v>
      </c>
      <c r="Z180">
        <v>2.62</v>
      </c>
    </row>
    <row r="181" spans="25:26">
      <c r="Y181">
        <v>0.71</v>
      </c>
      <c r="Z181">
        <v>2.5459999999999998</v>
      </c>
    </row>
    <row r="182" spans="25:26">
      <c r="Y182">
        <v>0.72</v>
      </c>
      <c r="Z182">
        <v>2.4687999999999999</v>
      </c>
    </row>
    <row r="183" spans="25:26">
      <c r="Y183">
        <v>0.73</v>
      </c>
      <c r="Z183">
        <v>2.3892000000000002</v>
      </c>
    </row>
    <row r="184" spans="25:26">
      <c r="Y184">
        <v>0.74</v>
      </c>
      <c r="Z184">
        <v>2.3096000000000001</v>
      </c>
    </row>
    <row r="185" spans="25:26">
      <c r="Y185">
        <v>0.75</v>
      </c>
      <c r="Z185">
        <v>2.23</v>
      </c>
    </row>
    <row r="186" spans="25:26">
      <c r="Y186">
        <v>0.76</v>
      </c>
      <c r="Z186">
        <v>2.1503999999999999</v>
      </c>
    </row>
    <row r="187" spans="25:26">
      <c r="Y187">
        <v>0.77</v>
      </c>
      <c r="Z187">
        <v>2.0708000000000002</v>
      </c>
    </row>
    <row r="188" spans="25:26">
      <c r="Y188">
        <v>0.78</v>
      </c>
      <c r="Z188">
        <v>1.9912000000000001</v>
      </c>
    </row>
    <row r="189" spans="25:26">
      <c r="Y189">
        <v>0.79</v>
      </c>
      <c r="Z189">
        <v>1.9116</v>
      </c>
    </row>
    <row r="190" spans="25:26">
      <c r="Y190">
        <v>0.8</v>
      </c>
      <c r="Z190">
        <v>1.8320000000000001</v>
      </c>
    </row>
    <row r="191" spans="25:26">
      <c r="Y191">
        <v>0.81</v>
      </c>
      <c r="Z191">
        <v>1.7524</v>
      </c>
    </row>
    <row r="192" spans="25:26">
      <c r="Y192">
        <v>0.82</v>
      </c>
      <c r="Z192">
        <v>1.6728000000000001</v>
      </c>
    </row>
    <row r="193" spans="25:26">
      <c r="Y193">
        <v>0.83</v>
      </c>
      <c r="Z193">
        <v>1.5931999999999999</v>
      </c>
    </row>
    <row r="194" spans="25:26">
      <c r="Y194">
        <v>0.84</v>
      </c>
      <c r="Z194">
        <v>1.5136000000000001</v>
      </c>
    </row>
    <row r="195" spans="25:26">
      <c r="Y195">
        <v>0.85</v>
      </c>
      <c r="Z195">
        <v>1.4340000000000004</v>
      </c>
    </row>
    <row r="196" spans="25:26">
      <c r="Y196">
        <v>0.86</v>
      </c>
      <c r="Z196">
        <v>1.3544</v>
      </c>
    </row>
    <row r="197" spans="25:26">
      <c r="Y197">
        <v>0.87</v>
      </c>
      <c r="Z197">
        <v>1.2747999999999999</v>
      </c>
    </row>
    <row r="198" spans="25:26">
      <c r="Y198">
        <v>0.88</v>
      </c>
      <c r="Z198">
        <v>1.1952</v>
      </c>
    </row>
    <row r="199" spans="25:26">
      <c r="Y199">
        <v>0.89</v>
      </c>
      <c r="Z199">
        <v>1.1180000000000001</v>
      </c>
    </row>
    <row r="200" spans="25:26">
      <c r="Y200">
        <v>0.9</v>
      </c>
      <c r="Z200">
        <v>1.0599999999999998</v>
      </c>
    </row>
    <row r="201" spans="25:26">
      <c r="Y201">
        <v>0.91</v>
      </c>
      <c r="Z201">
        <v>1.0044</v>
      </c>
    </row>
    <row r="202" spans="25:26">
      <c r="Y202">
        <v>0.92</v>
      </c>
      <c r="Z202">
        <v>0.9728</v>
      </c>
    </row>
    <row r="203" spans="25:26">
      <c r="Y203">
        <v>0.93</v>
      </c>
      <c r="Z203">
        <v>0.94120000000000004</v>
      </c>
    </row>
    <row r="204" spans="25:26">
      <c r="Y204">
        <v>0.94</v>
      </c>
      <c r="Z204">
        <v>0.90959999999999996</v>
      </c>
    </row>
    <row r="205" spans="25:26">
      <c r="Y205">
        <v>0.95</v>
      </c>
      <c r="Z205">
        <v>0.88200000000000001</v>
      </c>
    </row>
    <row r="206" spans="25:26">
      <c r="Y206">
        <v>0.96</v>
      </c>
      <c r="Z206">
        <v>0.86560000000000004</v>
      </c>
    </row>
    <row r="207" spans="25:26">
      <c r="Y207">
        <v>0.97</v>
      </c>
      <c r="Z207">
        <v>0.84919999999999995</v>
      </c>
    </row>
    <row r="208" spans="25:26">
      <c r="Y208">
        <v>0.98</v>
      </c>
      <c r="Z208">
        <v>0.83279999999999998</v>
      </c>
    </row>
    <row r="209" spans="25:26">
      <c r="Y209">
        <v>0.99</v>
      </c>
      <c r="Z209">
        <v>0.81640000000000013</v>
      </c>
    </row>
    <row r="210" spans="25:26">
      <c r="Y210">
        <v>1</v>
      </c>
      <c r="Z210">
        <v>0.8</v>
      </c>
    </row>
    <row r="211" spans="25:26">
      <c r="Y211">
        <v>1.01</v>
      </c>
      <c r="Z211">
        <v>0.81640000000000001</v>
      </c>
    </row>
    <row r="212" spans="25:26">
      <c r="Y212">
        <v>1.02</v>
      </c>
      <c r="Z212">
        <v>0.83279999999999998</v>
      </c>
    </row>
    <row r="213" spans="25:26">
      <c r="Y213">
        <v>1.03</v>
      </c>
      <c r="Z213">
        <v>0.84919999999999995</v>
      </c>
    </row>
    <row r="214" spans="25:26">
      <c r="Y214">
        <v>1.04</v>
      </c>
      <c r="Z214">
        <v>0.86560000000000004</v>
      </c>
    </row>
    <row r="215" spans="25:26">
      <c r="Y215">
        <v>1.05</v>
      </c>
      <c r="Z215">
        <v>0.88200000000000001</v>
      </c>
    </row>
    <row r="216" spans="25:26">
      <c r="Y216">
        <v>1.06</v>
      </c>
      <c r="Z216">
        <v>0.90959999999999996</v>
      </c>
    </row>
    <row r="217" spans="25:26">
      <c r="Y217">
        <v>1.07</v>
      </c>
      <c r="Z217">
        <v>0.94120000000000004</v>
      </c>
    </row>
    <row r="218" spans="25:26">
      <c r="Y218">
        <v>1.08</v>
      </c>
      <c r="Z218">
        <v>0.9728</v>
      </c>
    </row>
    <row r="219" spans="25:26">
      <c r="Y219">
        <v>1.0900000000000001</v>
      </c>
      <c r="Z219">
        <v>1.0044</v>
      </c>
    </row>
    <row r="220" spans="25:26">
      <c r="Y220">
        <v>1.1000000000000001</v>
      </c>
      <c r="Z220">
        <v>1.0600000000000003</v>
      </c>
    </row>
    <row r="221" spans="25:26">
      <c r="Y221">
        <v>1.1100000000000001</v>
      </c>
      <c r="Z221">
        <v>1.1180000000000003</v>
      </c>
    </row>
    <row r="222" spans="25:26">
      <c r="Y222">
        <v>1.1200000000000001</v>
      </c>
      <c r="Z222">
        <v>1.1952000000000003</v>
      </c>
    </row>
    <row r="223" spans="25:26">
      <c r="Y223">
        <v>1.1299999999999999</v>
      </c>
      <c r="Z223">
        <v>1.2747999999999995</v>
      </c>
    </row>
    <row r="224" spans="25:26">
      <c r="Y224">
        <v>1.1399999999999999</v>
      </c>
      <c r="Z224">
        <v>1.3543999999999996</v>
      </c>
    </row>
    <row r="225" spans="25:26">
      <c r="Y225">
        <v>1.1499999999999999</v>
      </c>
      <c r="Z225">
        <v>1.4339999999999999</v>
      </c>
    </row>
    <row r="226" spans="25:26">
      <c r="Y226">
        <v>1.1599999999999999</v>
      </c>
      <c r="Z226">
        <v>1.5136000000000001</v>
      </c>
    </row>
    <row r="227" spans="25:26">
      <c r="Y227">
        <v>1.17</v>
      </c>
      <c r="Z227">
        <v>1.5931999999999999</v>
      </c>
    </row>
    <row r="228" spans="25:26">
      <c r="Y228">
        <v>1.18</v>
      </c>
      <c r="Z228">
        <v>1.6727999999999996</v>
      </c>
    </row>
    <row r="229" spans="25:26">
      <c r="Y229">
        <v>1.19</v>
      </c>
      <c r="Z229">
        <v>1.7524</v>
      </c>
    </row>
    <row r="230" spans="25:26">
      <c r="Y230">
        <v>1.2</v>
      </c>
      <c r="Z230">
        <v>1.8320000000000001</v>
      </c>
    </row>
    <row r="231" spans="25:26">
      <c r="Y231">
        <v>1.21</v>
      </c>
      <c r="Z231">
        <v>1.9116</v>
      </c>
    </row>
    <row r="232" spans="25:26">
      <c r="Y232">
        <v>1.22</v>
      </c>
      <c r="Z232">
        <v>1.9912000000000001</v>
      </c>
    </row>
    <row r="233" spans="25:26">
      <c r="Y233">
        <v>1.23</v>
      </c>
      <c r="Z233">
        <v>2.0708000000000002</v>
      </c>
    </row>
    <row r="234" spans="25:26">
      <c r="Y234">
        <v>1.24</v>
      </c>
      <c r="Z234">
        <v>2.1503999999999999</v>
      </c>
    </row>
    <row r="235" spans="25:26">
      <c r="Y235">
        <v>1.25</v>
      </c>
      <c r="Z235">
        <v>2.23</v>
      </c>
    </row>
    <row r="236" spans="25:26">
      <c r="Y236">
        <v>1.26</v>
      </c>
      <c r="Z236">
        <v>2.3096000000000001</v>
      </c>
    </row>
    <row r="237" spans="25:26">
      <c r="Y237">
        <v>1.27</v>
      </c>
      <c r="Z237">
        <v>2.3892000000000002</v>
      </c>
    </row>
    <row r="238" spans="25:26">
      <c r="Y238">
        <v>1.28</v>
      </c>
      <c r="Z238">
        <v>2.4687999999999999</v>
      </c>
    </row>
    <row r="239" spans="25:26">
      <c r="Y239">
        <v>1.29</v>
      </c>
      <c r="Z239">
        <v>2.5459999999999998</v>
      </c>
    </row>
    <row r="240" spans="25:26">
      <c r="Y240">
        <v>1.3</v>
      </c>
      <c r="Z240">
        <v>2.62</v>
      </c>
    </row>
    <row r="241" spans="25:26">
      <c r="Y241">
        <v>1.31</v>
      </c>
      <c r="Z241">
        <v>2.694</v>
      </c>
    </row>
    <row r="242" spans="25:26">
      <c r="Y242">
        <v>1.32</v>
      </c>
      <c r="Z242">
        <v>2.7679999999999998</v>
      </c>
    </row>
    <row r="243" spans="25:26">
      <c r="Y243">
        <v>1.33</v>
      </c>
      <c r="Z243">
        <v>2.8420000000000001</v>
      </c>
    </row>
    <row r="244" spans="25:26">
      <c r="Y244">
        <v>1.34</v>
      </c>
      <c r="Z244">
        <v>2.9159999999999999</v>
      </c>
    </row>
    <row r="245" spans="25:26">
      <c r="Y245">
        <v>1.35</v>
      </c>
      <c r="Z245">
        <v>2.99</v>
      </c>
    </row>
    <row r="246" spans="25:26">
      <c r="Y246">
        <v>1.36</v>
      </c>
      <c r="Z246">
        <v>3.0592000000000001</v>
      </c>
    </row>
    <row r="247" spans="25:26">
      <c r="Y247">
        <v>1.37</v>
      </c>
      <c r="Z247">
        <v>3.1164000000000001</v>
      </c>
    </row>
    <row r="248" spans="25:26">
      <c r="Y248">
        <v>1.38</v>
      </c>
      <c r="Z248">
        <v>3.1736</v>
      </c>
    </row>
    <row r="249" spans="25:26">
      <c r="Y249">
        <v>1.39</v>
      </c>
      <c r="Z249">
        <v>3.2307999999999999</v>
      </c>
    </row>
    <row r="250" spans="25:26">
      <c r="Y250">
        <v>1.4</v>
      </c>
      <c r="Z250">
        <v>3.2879999999999998</v>
      </c>
    </row>
    <row r="251" spans="25:26">
      <c r="Y251">
        <v>1.41</v>
      </c>
      <c r="Z251">
        <v>3.3452000000000002</v>
      </c>
    </row>
    <row r="252" spans="25:26">
      <c r="Y252">
        <v>1.42</v>
      </c>
      <c r="Z252">
        <v>3.4024000000000001</v>
      </c>
    </row>
    <row r="253" spans="25:26">
      <c r="Y253">
        <v>1.43</v>
      </c>
      <c r="Z253">
        <v>3.4588000000000001</v>
      </c>
    </row>
    <row r="254" spans="25:26">
      <c r="Y254">
        <v>1.44</v>
      </c>
      <c r="Z254">
        <v>3.5104000000000002</v>
      </c>
    </row>
    <row r="255" spans="25:26">
      <c r="Y255">
        <v>1.45</v>
      </c>
      <c r="Z255">
        <v>3.5619999999999998</v>
      </c>
    </row>
    <row r="256" spans="25:26">
      <c r="Y256">
        <v>1.46</v>
      </c>
      <c r="Z256">
        <v>3.6135999999999999</v>
      </c>
    </row>
    <row r="257" spans="25:26">
      <c r="Y257">
        <v>1.47</v>
      </c>
      <c r="Z257">
        <v>3.6652</v>
      </c>
    </row>
    <row r="258" spans="25:26">
      <c r="Y258">
        <v>1.48</v>
      </c>
      <c r="Z258">
        <v>3.7168000000000001</v>
      </c>
    </row>
    <row r="259" spans="25:26">
      <c r="Y259">
        <v>1.49</v>
      </c>
      <c r="Z259">
        <v>3.7684000000000002</v>
      </c>
    </row>
    <row r="260" spans="25:26">
      <c r="Y260">
        <v>1.5</v>
      </c>
      <c r="Z260">
        <v>3.82</v>
      </c>
    </row>
    <row r="261" spans="25:26">
      <c r="Y261">
        <v>1.51</v>
      </c>
      <c r="Z261">
        <v>3.8715999999999999</v>
      </c>
    </row>
    <row r="262" spans="25:26">
      <c r="Y262">
        <v>1.52</v>
      </c>
      <c r="Z262">
        <v>3.9232</v>
      </c>
    </row>
    <row r="263" spans="25:26">
      <c r="Y263">
        <v>1.53</v>
      </c>
      <c r="Z263">
        <v>3.9748000000000001</v>
      </c>
    </row>
    <row r="264" spans="25:26">
      <c r="Y264">
        <v>1.54</v>
      </c>
      <c r="Z264">
        <v>4.0263999999999998</v>
      </c>
    </row>
    <row r="265" spans="25:26">
      <c r="Y265">
        <v>1.55</v>
      </c>
      <c r="Z265">
        <v>4.0780000000000003</v>
      </c>
    </row>
    <row r="266" spans="25:26">
      <c r="Y266">
        <v>1.56</v>
      </c>
      <c r="Z266">
        <v>4.1295999999999999</v>
      </c>
    </row>
    <row r="267" spans="25:26">
      <c r="Y267">
        <v>1.57</v>
      </c>
      <c r="Z267">
        <v>4.1811999999999996</v>
      </c>
    </row>
    <row r="268" spans="25:26">
      <c r="Y268">
        <v>1.58</v>
      </c>
      <c r="Z268">
        <v>4.2328000000000001</v>
      </c>
    </row>
    <row r="269" spans="25:26">
      <c r="Y269">
        <v>1.59</v>
      </c>
      <c r="Z269">
        <v>4.2843999999999998</v>
      </c>
    </row>
    <row r="270" spans="25:26">
      <c r="Y270">
        <v>1.6</v>
      </c>
      <c r="Z270">
        <v>4.3360000000000003</v>
      </c>
    </row>
    <row r="271" spans="25:26">
      <c r="Y271">
        <v>1.61</v>
      </c>
      <c r="Z271">
        <v>4.3876000000000008</v>
      </c>
    </row>
    <row r="272" spans="25:26">
      <c r="Y272">
        <v>1.62</v>
      </c>
      <c r="Z272">
        <v>4.4392000000000005</v>
      </c>
    </row>
    <row r="273" spans="25:26">
      <c r="Y273">
        <v>1.63</v>
      </c>
      <c r="Z273">
        <v>4.4907999999999992</v>
      </c>
    </row>
    <row r="274" spans="25:26">
      <c r="Y274">
        <v>1.64</v>
      </c>
      <c r="Z274">
        <v>4.5423999999999998</v>
      </c>
    </row>
    <row r="275" spans="25:26">
      <c r="Y275">
        <v>1.65</v>
      </c>
      <c r="Z275">
        <v>4.5940000000000003</v>
      </c>
    </row>
    <row r="276" spans="25:26">
      <c r="Y276">
        <v>1.66</v>
      </c>
      <c r="Z276">
        <v>4.6456</v>
      </c>
    </row>
    <row r="277" spans="25:26">
      <c r="Y277">
        <v>1.67</v>
      </c>
      <c r="Z277">
        <v>4.6924000000000001</v>
      </c>
    </row>
    <row r="278" spans="25:26">
      <c r="Y278">
        <v>1.68</v>
      </c>
      <c r="Z278">
        <v>4.7295999999999996</v>
      </c>
    </row>
    <row r="279" spans="25:26">
      <c r="Y279">
        <v>1.69</v>
      </c>
      <c r="Z279">
        <v>4.7667999999999999</v>
      </c>
    </row>
    <row r="280" spans="25:26">
      <c r="Y280">
        <v>1.7</v>
      </c>
      <c r="Z280">
        <v>4.8040000000000003</v>
      </c>
    </row>
    <row r="281" spans="25:26">
      <c r="Y281">
        <v>1.71</v>
      </c>
      <c r="Z281">
        <v>4.8411999999999997</v>
      </c>
    </row>
    <row r="282" spans="25:26">
      <c r="Y282">
        <v>1.72</v>
      </c>
      <c r="Z282">
        <v>4.8784000000000001</v>
      </c>
    </row>
    <row r="283" spans="25:26">
      <c r="Y283">
        <v>1.73</v>
      </c>
      <c r="Z283">
        <v>4.9156000000000004</v>
      </c>
    </row>
    <row r="284" spans="25:26">
      <c r="Y284">
        <v>1.74</v>
      </c>
      <c r="Z284">
        <v>4.9527999999999999</v>
      </c>
    </row>
    <row r="285" spans="25:26">
      <c r="Y285">
        <v>1.75</v>
      </c>
      <c r="Z285">
        <v>4.99</v>
      </c>
    </row>
    <row r="286" spans="25:26">
      <c r="Y286">
        <v>1.76</v>
      </c>
      <c r="Z286">
        <v>5.0271999999999997</v>
      </c>
    </row>
    <row r="287" spans="25:26">
      <c r="Y287">
        <v>1.77</v>
      </c>
      <c r="Z287">
        <v>5.0644</v>
      </c>
    </row>
    <row r="288" spans="25:26">
      <c r="Y288">
        <v>1.78</v>
      </c>
      <c r="Z288">
        <v>5.1016000000000004</v>
      </c>
    </row>
    <row r="289" spans="25:26">
      <c r="Y289">
        <v>1.79</v>
      </c>
      <c r="Z289">
        <v>5.1387999999999998</v>
      </c>
    </row>
    <row r="290" spans="25:26">
      <c r="Y290">
        <v>1.8</v>
      </c>
      <c r="Z290">
        <v>5.1760000000000002</v>
      </c>
    </row>
    <row r="291" spans="25:26">
      <c r="Y291">
        <v>1.81</v>
      </c>
      <c r="Z291">
        <v>5.2131999999999996</v>
      </c>
    </row>
    <row r="292" spans="25:26">
      <c r="Y292">
        <v>1.82</v>
      </c>
      <c r="Z292">
        <v>5.2504</v>
      </c>
    </row>
    <row r="293" spans="25:26">
      <c r="Y293">
        <v>1.83</v>
      </c>
      <c r="Z293">
        <v>5.2876000000000003</v>
      </c>
    </row>
    <row r="294" spans="25:26">
      <c r="Y294">
        <v>1.84</v>
      </c>
      <c r="Z294">
        <v>5.32</v>
      </c>
    </row>
    <row r="295" spans="25:26">
      <c r="Y295">
        <v>1.85</v>
      </c>
      <c r="Z295">
        <v>5.35</v>
      </c>
    </row>
    <row r="296" spans="25:26">
      <c r="Y296">
        <v>1.86</v>
      </c>
      <c r="Z296">
        <v>5.38</v>
      </c>
    </row>
    <row r="297" spans="25:26">
      <c r="Y297">
        <v>1.87</v>
      </c>
      <c r="Z297">
        <v>5.41</v>
      </c>
    </row>
    <row r="298" spans="25:26">
      <c r="Y298">
        <v>1.88</v>
      </c>
      <c r="Z298">
        <v>5.44</v>
      </c>
    </row>
    <row r="299" spans="25:26">
      <c r="Y299">
        <v>1.89</v>
      </c>
      <c r="Z299">
        <v>5.47</v>
      </c>
    </row>
    <row r="300" spans="25:26">
      <c r="Y300">
        <v>1.9</v>
      </c>
      <c r="Z300">
        <v>5.5</v>
      </c>
    </row>
    <row r="301" spans="25:26">
      <c r="Y301">
        <v>1.91</v>
      </c>
      <c r="Z301">
        <v>5.53</v>
      </c>
    </row>
    <row r="302" spans="25:26">
      <c r="Y302">
        <v>1.92</v>
      </c>
      <c r="Z302">
        <v>5.56</v>
      </c>
    </row>
    <row r="303" spans="25:26">
      <c r="Y303">
        <v>1.93</v>
      </c>
      <c r="Z303">
        <v>5.59</v>
      </c>
    </row>
    <row r="304" spans="25:26">
      <c r="Y304">
        <v>1.94</v>
      </c>
      <c r="Z304">
        <v>5.62</v>
      </c>
    </row>
    <row r="305" spans="25:26">
      <c r="Y305">
        <v>1.95</v>
      </c>
      <c r="Z305">
        <v>5.65</v>
      </c>
    </row>
    <row r="306" spans="25:26">
      <c r="Y306">
        <v>1.96</v>
      </c>
      <c r="Z306">
        <v>5.68</v>
      </c>
    </row>
    <row r="307" spans="25:26">
      <c r="Y307">
        <v>1.97</v>
      </c>
      <c r="Z307">
        <v>5.71</v>
      </c>
    </row>
    <row r="308" spans="25:26">
      <c r="Y308">
        <v>1.98</v>
      </c>
      <c r="Z308">
        <v>5.74</v>
      </c>
    </row>
    <row r="309" spans="25:26">
      <c r="Y309">
        <v>1.99</v>
      </c>
      <c r="Z309">
        <v>5.77</v>
      </c>
    </row>
    <row r="310" spans="25:26">
      <c r="Y310">
        <v>2</v>
      </c>
      <c r="Z310">
        <v>5.8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A6F9F-1D15-A442-8028-EE72477E2D4B}">
  <sheetPr>
    <tabColor rgb="FF00B0F0"/>
  </sheetPr>
  <dimension ref="A1:AI310"/>
  <sheetViews>
    <sheetView topLeftCell="B1" zoomScale="85" zoomScaleNormal="85" workbookViewId="0">
      <selection activeCell="G37" sqref="G37"/>
    </sheetView>
  </sheetViews>
  <sheetFormatPr baseColWidth="10" defaultColWidth="11" defaultRowHeight="16"/>
  <cols>
    <col min="1" max="1" width="20.33203125" customWidth="1"/>
    <col min="2" max="2" width="19.1640625" customWidth="1"/>
    <col min="3" max="3" width="16.83203125" customWidth="1"/>
    <col min="4" max="4" width="16" customWidth="1"/>
    <col min="5" max="5" width="20.33203125" customWidth="1"/>
    <col min="6" max="15" width="19.33203125" customWidth="1"/>
    <col min="16" max="16" width="22" customWidth="1"/>
    <col min="17" max="19" width="19.33203125" customWidth="1"/>
    <col min="20" max="20" width="17.6640625" customWidth="1"/>
    <col min="21" max="21" width="13.83203125" customWidth="1"/>
    <col min="22" max="22" width="15.83203125" customWidth="1"/>
    <col min="23" max="23" width="15.6640625" customWidth="1"/>
    <col min="25" max="25" width="15.6640625" customWidth="1"/>
    <col min="26" max="26" width="19.83203125" customWidth="1"/>
    <col min="34" max="34" width="15.6640625" customWidth="1"/>
    <col min="35" max="35" width="19.83203125" customWidth="1"/>
  </cols>
  <sheetData>
    <row r="1" spans="1:35" ht="22" thickBot="1">
      <c r="A1" s="27" t="s">
        <v>20</v>
      </c>
      <c r="B1" s="5" t="s">
        <v>21</v>
      </c>
      <c r="C1" t="s">
        <v>142</v>
      </c>
      <c r="D1" s="127">
        <v>1</v>
      </c>
      <c r="E1" s="28" t="s">
        <v>24</v>
      </c>
      <c r="F1" s="9">
        <v>4.999998711835528</v>
      </c>
      <c r="G1" s="9">
        <v>28.999998419347268</v>
      </c>
      <c r="H1" s="9">
        <v>42.059127481032938</v>
      </c>
      <c r="I1" s="9">
        <v>0.5</v>
      </c>
      <c r="J1" s="9">
        <v>5.5</v>
      </c>
      <c r="K1" s="9">
        <v>16.089612732538015</v>
      </c>
      <c r="L1" s="9">
        <v>0.5</v>
      </c>
      <c r="M1" s="9">
        <v>5.5</v>
      </c>
      <c r="N1" s="9">
        <v>10.5</v>
      </c>
      <c r="O1" s="9">
        <v>15.5</v>
      </c>
      <c r="Q1">
        <f>(SQRT(1/2)*4+0)/5</f>
        <v>0.56568542494923801</v>
      </c>
    </row>
    <row r="2" spans="1:35" ht="22" thickBot="1">
      <c r="A2" s="27" t="s">
        <v>22</v>
      </c>
      <c r="B2" s="5">
        <v>10</v>
      </c>
      <c r="E2" s="28" t="s">
        <v>25</v>
      </c>
      <c r="F2" s="9">
        <v>0</v>
      </c>
      <c r="G2" s="9">
        <v>0</v>
      </c>
      <c r="H2" s="9">
        <v>0</v>
      </c>
      <c r="I2" s="9">
        <v>5.5</v>
      </c>
      <c r="J2" s="9">
        <v>5.5</v>
      </c>
      <c r="K2" s="9">
        <v>0</v>
      </c>
      <c r="L2" s="9">
        <v>10.5</v>
      </c>
      <c r="M2" s="9">
        <v>10.5</v>
      </c>
      <c r="N2" s="9">
        <v>10.5</v>
      </c>
      <c r="O2" s="9">
        <v>15.5</v>
      </c>
      <c r="Q2" s="34" t="s">
        <v>38</v>
      </c>
      <c r="R2" s="117">
        <f>SUM(R10:R59)/B3+B4*SUM(S10:S59)/B3</f>
        <v>3.1400000573763425</v>
      </c>
      <c r="S2">
        <v>1.6117535234850369</v>
      </c>
    </row>
    <row r="3" spans="1:35" ht="21">
      <c r="A3" s="27" t="s">
        <v>43</v>
      </c>
      <c r="B3" s="42">
        <f>SUM(E10:E59)</f>
        <v>50000</v>
      </c>
      <c r="D3" s="121" t="s">
        <v>141</v>
      </c>
      <c r="E3" s="122"/>
      <c r="F3" s="126">
        <v>0.49999984916502932</v>
      </c>
      <c r="G3" s="126">
        <v>5.4999922741860674</v>
      </c>
      <c r="H3" s="126">
        <v>5.499999481622293</v>
      </c>
      <c r="I3" s="126">
        <v>0.49999884548872381</v>
      </c>
      <c r="J3" s="126">
        <v>10.49999410129837</v>
      </c>
      <c r="K3" s="126">
        <v>10.499987232357029</v>
      </c>
      <c r="L3" s="126">
        <v>5.4999907147249401</v>
      </c>
      <c r="M3" s="126">
        <v>0.5</v>
      </c>
      <c r="N3" s="126">
        <v>6.1646846947282734</v>
      </c>
      <c r="O3" s="126">
        <v>10.49998630944571</v>
      </c>
      <c r="Q3" s="80" t="s">
        <v>39</v>
      </c>
      <c r="R3" s="85">
        <v>1.3</v>
      </c>
    </row>
    <row r="4" spans="1:35" ht="21">
      <c r="A4" s="46" t="s">
        <v>44</v>
      </c>
      <c r="B4" s="47">
        <v>0</v>
      </c>
      <c r="D4" s="123"/>
      <c r="E4" s="124"/>
      <c r="F4" s="126">
        <v>0.50000075295014734</v>
      </c>
      <c r="G4" s="126">
        <v>0.5</v>
      </c>
      <c r="H4" s="126">
        <v>5.4999918928040961</v>
      </c>
      <c r="I4" s="126">
        <v>5.4999931709864907</v>
      </c>
      <c r="J4" s="126">
        <v>0.49999938183605869</v>
      </c>
      <c r="K4" s="126">
        <v>5.4999930962430472</v>
      </c>
      <c r="L4" s="126">
        <v>10.499991702740301</v>
      </c>
      <c r="M4" s="126">
        <v>10.499996546176135</v>
      </c>
      <c r="N4" s="126">
        <v>23.146591775568677</v>
      </c>
      <c r="O4" s="126">
        <v>10.49999998276347</v>
      </c>
      <c r="Q4" s="81" t="s">
        <v>82</v>
      </c>
      <c r="R4" s="82"/>
      <c r="S4" s="84">
        <v>24.5</v>
      </c>
    </row>
    <row r="5" spans="1:35" ht="21">
      <c r="A5" s="118" t="s">
        <v>139</v>
      </c>
      <c r="B5" s="120">
        <v>1</v>
      </c>
      <c r="D5" s="133" t="s">
        <v>144</v>
      </c>
      <c r="E5" s="133"/>
      <c r="F5" s="133">
        <v>6</v>
      </c>
      <c r="G5" s="133">
        <v>6</v>
      </c>
      <c r="H5" s="133">
        <v>6</v>
      </c>
      <c r="I5" s="133">
        <v>6</v>
      </c>
      <c r="J5" s="133">
        <v>6</v>
      </c>
      <c r="K5" s="133">
        <v>6</v>
      </c>
      <c r="L5" s="133">
        <v>6</v>
      </c>
      <c r="M5" s="133">
        <v>6</v>
      </c>
      <c r="N5" s="133">
        <v>6</v>
      </c>
      <c r="O5" s="133">
        <v>6</v>
      </c>
    </row>
    <row r="6" spans="1:35" ht="24">
      <c r="D6" s="133" t="s">
        <v>149</v>
      </c>
      <c r="E6" s="133"/>
      <c r="F6" s="133">
        <v>6</v>
      </c>
      <c r="G6" s="133">
        <v>6</v>
      </c>
      <c r="H6" s="133">
        <v>6</v>
      </c>
      <c r="I6" s="133">
        <v>6</v>
      </c>
      <c r="J6" s="133">
        <v>6</v>
      </c>
      <c r="K6" s="133">
        <v>6</v>
      </c>
      <c r="L6" s="133">
        <v>6</v>
      </c>
      <c r="M6" s="133">
        <v>6</v>
      </c>
      <c r="N6" s="133">
        <v>6</v>
      </c>
      <c r="O6" s="133">
        <v>6</v>
      </c>
      <c r="Q6" s="39" t="s">
        <v>71</v>
      </c>
      <c r="R6" s="40"/>
      <c r="S6" s="40"/>
      <c r="T6" s="40"/>
      <c r="U6" s="40"/>
      <c r="V6" s="40"/>
      <c r="W6" s="38"/>
      <c r="X6" s="38"/>
      <c r="Y6" s="38"/>
      <c r="Z6" s="38"/>
    </row>
    <row r="7" spans="1:35">
      <c r="D7" t="s">
        <v>143</v>
      </c>
      <c r="F7">
        <v>0.5</v>
      </c>
      <c r="G7">
        <v>5.5</v>
      </c>
      <c r="H7">
        <v>10.5</v>
      </c>
      <c r="I7">
        <v>0.5</v>
      </c>
      <c r="J7">
        <v>5.5</v>
      </c>
      <c r="K7">
        <v>10.5</v>
      </c>
      <c r="L7">
        <v>0.5</v>
      </c>
      <c r="M7">
        <v>5.5</v>
      </c>
      <c r="N7">
        <v>10.5</v>
      </c>
      <c r="O7">
        <v>15.5</v>
      </c>
    </row>
    <row r="8" spans="1:35">
      <c r="B8" s="23" t="s">
        <v>26</v>
      </c>
      <c r="C8" s="23" t="s">
        <v>138</v>
      </c>
      <c r="D8" s="22"/>
      <c r="F8">
        <v>0.5</v>
      </c>
      <c r="G8">
        <v>0.5</v>
      </c>
      <c r="H8">
        <v>0.5</v>
      </c>
      <c r="I8">
        <v>5.5</v>
      </c>
      <c r="J8">
        <v>5.5</v>
      </c>
      <c r="K8">
        <v>5.5</v>
      </c>
      <c r="L8">
        <v>10.5</v>
      </c>
      <c r="M8">
        <v>10.5</v>
      </c>
      <c r="N8">
        <v>10.5</v>
      </c>
      <c r="O8">
        <v>15.5</v>
      </c>
    </row>
    <row r="9" spans="1:35" ht="66">
      <c r="B9" s="29" t="s">
        <v>0</v>
      </c>
      <c r="C9" s="29" t="s">
        <v>4</v>
      </c>
      <c r="D9" s="29" t="s">
        <v>3</v>
      </c>
      <c r="E9" s="29" t="s">
        <v>23</v>
      </c>
      <c r="F9" s="29" t="s">
        <v>45</v>
      </c>
      <c r="G9" s="29" t="s">
        <v>46</v>
      </c>
      <c r="H9" s="29" t="s">
        <v>47</v>
      </c>
      <c r="I9" s="29" t="s">
        <v>48</v>
      </c>
      <c r="J9" s="29" t="s">
        <v>49</v>
      </c>
      <c r="K9" s="29" t="s">
        <v>50</v>
      </c>
      <c r="L9" s="29" t="s">
        <v>51</v>
      </c>
      <c r="M9" s="29" t="s">
        <v>52</v>
      </c>
      <c r="N9" s="29" t="s">
        <v>53</v>
      </c>
      <c r="O9" s="29" t="s">
        <v>54</v>
      </c>
      <c r="P9" s="29" t="s">
        <v>29</v>
      </c>
      <c r="Q9" s="29" t="s">
        <v>30</v>
      </c>
      <c r="R9" s="29" t="s">
        <v>27</v>
      </c>
      <c r="S9" s="29" t="s">
        <v>28</v>
      </c>
      <c r="T9" s="29" t="s">
        <v>55</v>
      </c>
      <c r="U9" s="29" t="s">
        <v>57</v>
      </c>
      <c r="V9" s="29" t="s">
        <v>69</v>
      </c>
      <c r="W9" s="29" t="s">
        <v>64</v>
      </c>
      <c r="Z9" s="128">
        <f>R2</f>
        <v>3.1400000573763425</v>
      </c>
    </row>
    <row r="10" spans="1:35" ht="21">
      <c r="B10" s="24">
        <v>1</v>
      </c>
      <c r="C10" s="8">
        <v>0</v>
      </c>
      <c r="D10" s="8">
        <v>0</v>
      </c>
      <c r="E10" s="79">
        <v>1000</v>
      </c>
      <c r="F10" s="8">
        <f t="shared" ref="F10:O25" si="0">ABS($C10-F$1)^$B$5+ABS($D10-F$2)^$B$5</f>
        <v>4.999998711835528</v>
      </c>
      <c r="G10" s="8">
        <f t="shared" si="0"/>
        <v>28.999998419347268</v>
      </c>
      <c r="H10" s="8">
        <f t="shared" si="0"/>
        <v>42.059127481032938</v>
      </c>
      <c r="I10" s="8">
        <f t="shared" si="0"/>
        <v>6</v>
      </c>
      <c r="J10" s="8">
        <f t="shared" si="0"/>
        <v>11</v>
      </c>
      <c r="K10" s="8">
        <f t="shared" si="0"/>
        <v>16.089612732538015</v>
      </c>
      <c r="L10" s="8">
        <f t="shared" si="0"/>
        <v>11</v>
      </c>
      <c r="M10" s="8">
        <f t="shared" si="0"/>
        <v>16</v>
      </c>
      <c r="N10" s="8">
        <f t="shared" si="0"/>
        <v>21</v>
      </c>
      <c r="O10" s="8">
        <f t="shared" si="0"/>
        <v>31</v>
      </c>
      <c r="P10" s="8">
        <f>MIN(F10:O10)</f>
        <v>4.999998711835528</v>
      </c>
      <c r="Q10" s="8">
        <f>SMALL(F10:O10,2)</f>
        <v>6</v>
      </c>
      <c r="R10" s="8">
        <f>E10*P10</f>
        <v>4999.9987118355284</v>
      </c>
      <c r="S10" s="8">
        <f>E10*Q10</f>
        <v>6000</v>
      </c>
      <c r="T10" s="49">
        <f>MATCH(P10,F10:O10,0)</f>
        <v>1</v>
      </c>
      <c r="U10" s="49">
        <f>MATCH(Q10,F10:O10,0)</f>
        <v>4</v>
      </c>
      <c r="V10" s="8">
        <f>MAX(F10:O10)</f>
        <v>42.059127481032938</v>
      </c>
      <c r="W10" s="13">
        <f>MATCH(V10,F10:O10,0)</f>
        <v>3</v>
      </c>
      <c r="Y10">
        <v>-1</v>
      </c>
      <c r="Z10">
        <f t="dataTable" ref="Z10:Z310" dt2D="0" dtr="0" r1="D1"/>
        <v>3.1400000573763425</v>
      </c>
      <c r="AG10" s="30" t="s">
        <v>9</v>
      </c>
      <c r="AH10" s="31" t="s">
        <v>1</v>
      </c>
      <c r="AI10" s="31" t="s">
        <v>2</v>
      </c>
    </row>
    <row r="11" spans="1:35" ht="19">
      <c r="B11" s="24">
        <v>2</v>
      </c>
      <c r="C11" s="8">
        <v>1</v>
      </c>
      <c r="D11" s="8">
        <v>0</v>
      </c>
      <c r="E11" s="79">
        <v>1000</v>
      </c>
      <c r="F11" s="8">
        <f t="shared" si="0"/>
        <v>3.999998711835528</v>
      </c>
      <c r="G11" s="8">
        <f t="shared" si="0"/>
        <v>27.999998419347268</v>
      </c>
      <c r="H11" s="8">
        <f t="shared" si="0"/>
        <v>41.059127481032938</v>
      </c>
      <c r="I11" s="8">
        <f t="shared" si="0"/>
        <v>6</v>
      </c>
      <c r="J11" s="8">
        <f t="shared" si="0"/>
        <v>10</v>
      </c>
      <c r="K11" s="8">
        <f t="shared" si="0"/>
        <v>15.089612732538015</v>
      </c>
      <c r="L11" s="8">
        <f t="shared" si="0"/>
        <v>11</v>
      </c>
      <c r="M11" s="8">
        <f t="shared" si="0"/>
        <v>15</v>
      </c>
      <c r="N11" s="8">
        <f t="shared" si="0"/>
        <v>20</v>
      </c>
      <c r="O11" s="8">
        <f t="shared" si="0"/>
        <v>30</v>
      </c>
      <c r="P11" s="8">
        <f t="shared" ref="P11:P59" si="1">MIN(F11:O11)</f>
        <v>3.999998711835528</v>
      </c>
      <c r="Q11" s="8">
        <f t="shared" ref="Q11:Q59" si="2">SMALL(F11:O11,2)</f>
        <v>6</v>
      </c>
      <c r="R11" s="8">
        <f t="shared" ref="R11:R59" si="3">E11*P11</f>
        <v>3999.998711835528</v>
      </c>
      <c r="S11" s="8">
        <f t="shared" ref="S11:S59" si="4">E11*Q11</f>
        <v>6000</v>
      </c>
      <c r="T11" s="49">
        <f t="shared" ref="T11:T59" si="5">MATCH(P11,F11:O11,0)</f>
        <v>1</v>
      </c>
      <c r="U11" s="49">
        <f t="shared" ref="U11:U59" si="6">MATCH(Q11,F11:O11,0)</f>
        <v>4</v>
      </c>
      <c r="V11" s="8">
        <f t="shared" ref="V11:V59" si="7">MAX(F11:O11)</f>
        <v>41.059127481032938</v>
      </c>
      <c r="W11" s="13">
        <f t="shared" ref="W11:W59" si="8">MATCH(V11,F11:O11,0)</f>
        <v>3</v>
      </c>
      <c r="Y11">
        <v>-0.99</v>
      </c>
      <c r="Z11">
        <v>3.1400000573763425</v>
      </c>
      <c r="AG11" s="30" t="s">
        <v>10</v>
      </c>
      <c r="AH11" s="32">
        <f>F1</f>
        <v>4.999998711835528</v>
      </c>
      <c r="AI11" s="32">
        <f>F2</f>
        <v>0</v>
      </c>
    </row>
    <row r="12" spans="1:35" ht="19">
      <c r="B12" s="24">
        <v>3</v>
      </c>
      <c r="C12" s="8">
        <v>2</v>
      </c>
      <c r="D12" s="8">
        <v>0</v>
      </c>
      <c r="E12" s="79">
        <v>1000</v>
      </c>
      <c r="F12" s="8">
        <f t="shared" si="0"/>
        <v>2.999998711835528</v>
      </c>
      <c r="G12" s="8">
        <f t="shared" si="0"/>
        <v>26.999998419347268</v>
      </c>
      <c r="H12" s="8">
        <f t="shared" si="0"/>
        <v>40.059127481032938</v>
      </c>
      <c r="I12" s="8">
        <f t="shared" si="0"/>
        <v>7</v>
      </c>
      <c r="J12" s="8">
        <f t="shared" si="0"/>
        <v>9</v>
      </c>
      <c r="K12" s="8">
        <f t="shared" si="0"/>
        <v>14.089612732538015</v>
      </c>
      <c r="L12" s="8">
        <f t="shared" si="0"/>
        <v>12</v>
      </c>
      <c r="M12" s="8">
        <f t="shared" si="0"/>
        <v>14</v>
      </c>
      <c r="N12" s="8">
        <f t="shared" si="0"/>
        <v>19</v>
      </c>
      <c r="O12" s="8">
        <f t="shared" si="0"/>
        <v>29</v>
      </c>
      <c r="P12" s="8">
        <f t="shared" si="1"/>
        <v>2.999998711835528</v>
      </c>
      <c r="Q12" s="8">
        <f t="shared" si="2"/>
        <v>7</v>
      </c>
      <c r="R12" s="8">
        <f t="shared" si="3"/>
        <v>2999.998711835528</v>
      </c>
      <c r="S12" s="8">
        <f t="shared" si="4"/>
        <v>7000</v>
      </c>
      <c r="T12" s="49">
        <f t="shared" si="5"/>
        <v>1</v>
      </c>
      <c r="U12" s="49">
        <f t="shared" si="6"/>
        <v>4</v>
      </c>
      <c r="V12" s="8">
        <f t="shared" si="7"/>
        <v>40.059127481032938</v>
      </c>
      <c r="W12" s="13">
        <f t="shared" si="8"/>
        <v>3</v>
      </c>
      <c r="Y12">
        <v>-0.98</v>
      </c>
      <c r="Z12">
        <v>3.1400000573763425</v>
      </c>
      <c r="AG12" s="30" t="s">
        <v>11</v>
      </c>
      <c r="AH12" s="32">
        <f>G1</f>
        <v>28.999998419347268</v>
      </c>
      <c r="AI12" s="32">
        <f>G2</f>
        <v>0</v>
      </c>
    </row>
    <row r="13" spans="1:35" ht="19">
      <c r="B13" s="24">
        <v>4</v>
      </c>
      <c r="C13" s="8">
        <v>3</v>
      </c>
      <c r="D13" s="8">
        <v>0</v>
      </c>
      <c r="E13" s="79">
        <v>1000</v>
      </c>
      <c r="F13" s="8">
        <f t="shared" si="0"/>
        <v>1.999998711835528</v>
      </c>
      <c r="G13" s="8">
        <f t="shared" si="0"/>
        <v>25.999998419347268</v>
      </c>
      <c r="H13" s="8">
        <f t="shared" si="0"/>
        <v>39.059127481032938</v>
      </c>
      <c r="I13" s="8">
        <f t="shared" si="0"/>
        <v>8</v>
      </c>
      <c r="J13" s="8">
        <f t="shared" si="0"/>
        <v>8</v>
      </c>
      <c r="K13" s="8">
        <f t="shared" si="0"/>
        <v>13.089612732538015</v>
      </c>
      <c r="L13" s="8">
        <f t="shared" si="0"/>
        <v>13</v>
      </c>
      <c r="M13" s="8">
        <f t="shared" si="0"/>
        <v>13</v>
      </c>
      <c r="N13" s="8">
        <f t="shared" si="0"/>
        <v>18</v>
      </c>
      <c r="O13" s="8">
        <f t="shared" si="0"/>
        <v>28</v>
      </c>
      <c r="P13" s="8">
        <f t="shared" si="1"/>
        <v>1.999998711835528</v>
      </c>
      <c r="Q13" s="8">
        <f t="shared" si="2"/>
        <v>8</v>
      </c>
      <c r="R13" s="8">
        <f t="shared" si="3"/>
        <v>1999.998711835528</v>
      </c>
      <c r="S13" s="8">
        <f t="shared" si="4"/>
        <v>8000</v>
      </c>
      <c r="T13" s="49">
        <f t="shared" si="5"/>
        <v>1</v>
      </c>
      <c r="U13" s="49">
        <f t="shared" si="6"/>
        <v>4</v>
      </c>
      <c r="V13" s="8">
        <f t="shared" si="7"/>
        <v>39.059127481032938</v>
      </c>
      <c r="W13" s="13">
        <f t="shared" si="8"/>
        <v>3</v>
      </c>
      <c r="Y13">
        <v>-0.97</v>
      </c>
      <c r="Z13">
        <v>3.1400000573763425</v>
      </c>
      <c r="AG13" s="30" t="s">
        <v>12</v>
      </c>
      <c r="AH13" s="32">
        <f>H1</f>
        <v>42.059127481032938</v>
      </c>
      <c r="AI13" s="32">
        <f>H2</f>
        <v>0</v>
      </c>
    </row>
    <row r="14" spans="1:35" ht="19">
      <c r="B14" s="24">
        <v>5</v>
      </c>
      <c r="C14" s="8">
        <v>4</v>
      </c>
      <c r="D14" s="8">
        <v>0</v>
      </c>
      <c r="E14" s="79">
        <v>1000</v>
      </c>
      <c r="F14" s="8">
        <f t="shared" si="0"/>
        <v>0.99999871183552802</v>
      </c>
      <c r="G14" s="8">
        <f t="shared" si="0"/>
        <v>24.999998419347268</v>
      </c>
      <c r="H14" s="8">
        <f t="shared" si="0"/>
        <v>38.059127481032938</v>
      </c>
      <c r="I14" s="8">
        <f t="shared" si="0"/>
        <v>9</v>
      </c>
      <c r="J14" s="8">
        <f t="shared" si="0"/>
        <v>7</v>
      </c>
      <c r="K14" s="8">
        <f t="shared" si="0"/>
        <v>12.089612732538015</v>
      </c>
      <c r="L14" s="8">
        <f t="shared" si="0"/>
        <v>14</v>
      </c>
      <c r="M14" s="8">
        <f t="shared" si="0"/>
        <v>12</v>
      </c>
      <c r="N14" s="8">
        <f t="shared" si="0"/>
        <v>17</v>
      </c>
      <c r="O14" s="8">
        <f t="shared" si="0"/>
        <v>27</v>
      </c>
      <c r="P14" s="8">
        <f t="shared" si="1"/>
        <v>0.99999871183552802</v>
      </c>
      <c r="Q14" s="8">
        <f t="shared" si="2"/>
        <v>7</v>
      </c>
      <c r="R14" s="8">
        <f t="shared" si="3"/>
        <v>999.99871183552807</v>
      </c>
      <c r="S14" s="8">
        <f t="shared" si="4"/>
        <v>7000</v>
      </c>
      <c r="T14" s="49">
        <f t="shared" si="5"/>
        <v>1</v>
      </c>
      <c r="U14" s="49">
        <f t="shared" si="6"/>
        <v>5</v>
      </c>
      <c r="V14" s="8">
        <f t="shared" si="7"/>
        <v>38.059127481032938</v>
      </c>
      <c r="W14" s="13">
        <f t="shared" si="8"/>
        <v>3</v>
      </c>
      <c r="Y14">
        <v>-0.96</v>
      </c>
      <c r="Z14">
        <v>3.1400000573763425</v>
      </c>
      <c r="AG14" s="30" t="s">
        <v>31</v>
      </c>
      <c r="AH14" s="32">
        <f>I1</f>
        <v>0.5</v>
      </c>
      <c r="AI14" s="32">
        <f>I2</f>
        <v>5.5</v>
      </c>
    </row>
    <row r="15" spans="1:35" ht="19">
      <c r="B15" s="24">
        <v>6</v>
      </c>
      <c r="C15" s="8">
        <v>5</v>
      </c>
      <c r="D15" s="8">
        <v>0</v>
      </c>
      <c r="E15" s="79">
        <v>1000</v>
      </c>
      <c r="F15" s="8">
        <f t="shared" si="0"/>
        <v>1.2881644719797691E-6</v>
      </c>
      <c r="G15" s="8">
        <f t="shared" si="0"/>
        <v>23.999998419347268</v>
      </c>
      <c r="H15" s="8">
        <f t="shared" si="0"/>
        <v>37.059127481032938</v>
      </c>
      <c r="I15" s="8">
        <f t="shared" si="0"/>
        <v>10</v>
      </c>
      <c r="J15" s="8">
        <f t="shared" si="0"/>
        <v>6</v>
      </c>
      <c r="K15" s="8">
        <f t="shared" si="0"/>
        <v>11.089612732538015</v>
      </c>
      <c r="L15" s="8">
        <f t="shared" si="0"/>
        <v>15</v>
      </c>
      <c r="M15" s="8">
        <f t="shared" si="0"/>
        <v>11</v>
      </c>
      <c r="N15" s="8">
        <f t="shared" si="0"/>
        <v>16</v>
      </c>
      <c r="O15" s="8">
        <f t="shared" si="0"/>
        <v>26</v>
      </c>
      <c r="P15" s="8">
        <f t="shared" si="1"/>
        <v>1.2881644719797691E-6</v>
      </c>
      <c r="Q15" s="8">
        <f t="shared" si="2"/>
        <v>6</v>
      </c>
      <c r="R15" s="8">
        <f t="shared" si="3"/>
        <v>1.2881644719797691E-3</v>
      </c>
      <c r="S15" s="8">
        <f t="shared" si="4"/>
        <v>6000</v>
      </c>
      <c r="T15" s="49">
        <f t="shared" si="5"/>
        <v>1</v>
      </c>
      <c r="U15" s="49">
        <f t="shared" si="6"/>
        <v>5</v>
      </c>
      <c r="V15" s="8">
        <f t="shared" si="7"/>
        <v>37.059127481032938</v>
      </c>
      <c r="W15" s="13">
        <f t="shared" si="8"/>
        <v>3</v>
      </c>
      <c r="Y15">
        <v>-0.95</v>
      </c>
      <c r="Z15">
        <v>3.1400000573763425</v>
      </c>
      <c r="AG15" s="30" t="s">
        <v>32</v>
      </c>
      <c r="AH15" s="32">
        <f>J1</f>
        <v>5.5</v>
      </c>
      <c r="AI15" s="32">
        <f>J2</f>
        <v>5.5</v>
      </c>
    </row>
    <row r="16" spans="1:35" ht="19">
      <c r="B16" s="24">
        <v>7</v>
      </c>
      <c r="C16" s="8">
        <v>6</v>
      </c>
      <c r="D16" s="8">
        <v>0</v>
      </c>
      <c r="E16" s="79">
        <v>1000</v>
      </c>
      <c r="F16" s="8">
        <f t="shared" si="0"/>
        <v>1.000001288164472</v>
      </c>
      <c r="G16" s="8">
        <f t="shared" si="0"/>
        <v>22.999998419347268</v>
      </c>
      <c r="H16" s="8">
        <f t="shared" si="0"/>
        <v>36.059127481032938</v>
      </c>
      <c r="I16" s="8">
        <f t="shared" si="0"/>
        <v>11</v>
      </c>
      <c r="J16" s="8">
        <f t="shared" si="0"/>
        <v>6</v>
      </c>
      <c r="K16" s="8">
        <f t="shared" si="0"/>
        <v>10.089612732538015</v>
      </c>
      <c r="L16" s="8">
        <f t="shared" si="0"/>
        <v>16</v>
      </c>
      <c r="M16" s="8">
        <f t="shared" si="0"/>
        <v>11</v>
      </c>
      <c r="N16" s="8">
        <f t="shared" si="0"/>
        <v>15</v>
      </c>
      <c r="O16" s="8">
        <f t="shared" si="0"/>
        <v>25</v>
      </c>
      <c r="P16" s="8">
        <f t="shared" si="1"/>
        <v>1.000001288164472</v>
      </c>
      <c r="Q16" s="8">
        <f t="shared" si="2"/>
        <v>6</v>
      </c>
      <c r="R16" s="8">
        <f t="shared" si="3"/>
        <v>1000.0012881644719</v>
      </c>
      <c r="S16" s="8">
        <f t="shared" si="4"/>
        <v>6000</v>
      </c>
      <c r="T16" s="49">
        <f t="shared" si="5"/>
        <v>1</v>
      </c>
      <c r="U16" s="49">
        <f t="shared" si="6"/>
        <v>5</v>
      </c>
      <c r="V16" s="8">
        <f t="shared" si="7"/>
        <v>36.059127481032938</v>
      </c>
      <c r="W16" s="13">
        <f t="shared" si="8"/>
        <v>3</v>
      </c>
      <c r="Y16">
        <v>-0.94</v>
      </c>
      <c r="Z16">
        <v>3.1400000573763425</v>
      </c>
      <c r="AG16" s="30" t="s">
        <v>33</v>
      </c>
      <c r="AH16" s="32">
        <f>K1</f>
        <v>16.089612732538015</v>
      </c>
      <c r="AI16" s="32">
        <f>K2</f>
        <v>0</v>
      </c>
    </row>
    <row r="17" spans="1:35" ht="19">
      <c r="B17" s="24">
        <v>8</v>
      </c>
      <c r="C17" s="8">
        <v>7</v>
      </c>
      <c r="D17" s="8">
        <v>0</v>
      </c>
      <c r="E17" s="79">
        <v>1000</v>
      </c>
      <c r="F17" s="8">
        <f t="shared" si="0"/>
        <v>2.000001288164472</v>
      </c>
      <c r="G17" s="8">
        <f t="shared" si="0"/>
        <v>21.999998419347268</v>
      </c>
      <c r="H17" s="8">
        <f t="shared" si="0"/>
        <v>35.059127481032938</v>
      </c>
      <c r="I17" s="8">
        <f t="shared" si="0"/>
        <v>12</v>
      </c>
      <c r="J17" s="8">
        <f t="shared" si="0"/>
        <v>7</v>
      </c>
      <c r="K17" s="8">
        <f t="shared" si="0"/>
        <v>9.0896127325380149</v>
      </c>
      <c r="L17" s="8">
        <f t="shared" si="0"/>
        <v>17</v>
      </c>
      <c r="M17" s="8">
        <f t="shared" si="0"/>
        <v>12</v>
      </c>
      <c r="N17" s="8">
        <f t="shared" si="0"/>
        <v>14</v>
      </c>
      <c r="O17" s="8">
        <f t="shared" si="0"/>
        <v>24</v>
      </c>
      <c r="P17" s="8">
        <f t="shared" si="1"/>
        <v>2.000001288164472</v>
      </c>
      <c r="Q17" s="8">
        <f t="shared" si="2"/>
        <v>7</v>
      </c>
      <c r="R17" s="8">
        <f t="shared" si="3"/>
        <v>2000.001288164472</v>
      </c>
      <c r="S17" s="8">
        <f t="shared" si="4"/>
        <v>7000</v>
      </c>
      <c r="T17" s="49">
        <f t="shared" si="5"/>
        <v>1</v>
      </c>
      <c r="U17" s="49">
        <f t="shared" si="6"/>
        <v>5</v>
      </c>
      <c r="V17" s="8">
        <f t="shared" si="7"/>
        <v>35.059127481032938</v>
      </c>
      <c r="W17" s="13">
        <f t="shared" si="8"/>
        <v>3</v>
      </c>
      <c r="Y17">
        <v>-0.93</v>
      </c>
      <c r="Z17">
        <v>3.1400000573763425</v>
      </c>
      <c r="AG17" s="30" t="s">
        <v>34</v>
      </c>
      <c r="AH17" s="32">
        <f>L1</f>
        <v>0.5</v>
      </c>
      <c r="AI17" s="32">
        <f>L2</f>
        <v>10.5</v>
      </c>
    </row>
    <row r="18" spans="1:35" ht="19">
      <c r="B18" s="24">
        <v>9</v>
      </c>
      <c r="C18" s="8">
        <v>8</v>
      </c>
      <c r="D18" s="8">
        <v>0</v>
      </c>
      <c r="E18" s="79">
        <v>1000</v>
      </c>
      <c r="F18" s="8">
        <f t="shared" si="0"/>
        <v>3.000001288164472</v>
      </c>
      <c r="G18" s="8">
        <f t="shared" si="0"/>
        <v>20.999998419347268</v>
      </c>
      <c r="H18" s="8">
        <f t="shared" si="0"/>
        <v>34.059127481032938</v>
      </c>
      <c r="I18" s="8">
        <f t="shared" si="0"/>
        <v>13</v>
      </c>
      <c r="J18" s="8">
        <f t="shared" si="0"/>
        <v>8</v>
      </c>
      <c r="K18" s="8">
        <f t="shared" si="0"/>
        <v>8.0896127325380149</v>
      </c>
      <c r="L18" s="8">
        <f t="shared" si="0"/>
        <v>18</v>
      </c>
      <c r="M18" s="8">
        <f t="shared" si="0"/>
        <v>13</v>
      </c>
      <c r="N18" s="8">
        <f t="shared" si="0"/>
        <v>13</v>
      </c>
      <c r="O18" s="8">
        <f t="shared" si="0"/>
        <v>23</v>
      </c>
      <c r="P18" s="8">
        <f t="shared" si="1"/>
        <v>3.000001288164472</v>
      </c>
      <c r="Q18" s="8">
        <f t="shared" si="2"/>
        <v>8</v>
      </c>
      <c r="R18" s="8">
        <f t="shared" si="3"/>
        <v>3000.001288164472</v>
      </c>
      <c r="S18" s="8">
        <f t="shared" si="4"/>
        <v>8000</v>
      </c>
      <c r="T18" s="49">
        <f t="shared" si="5"/>
        <v>1</v>
      </c>
      <c r="U18" s="49">
        <f t="shared" si="6"/>
        <v>5</v>
      </c>
      <c r="V18" s="8">
        <f t="shared" si="7"/>
        <v>34.059127481032938</v>
      </c>
      <c r="W18" s="13">
        <f t="shared" si="8"/>
        <v>3</v>
      </c>
      <c r="Y18">
        <v>-0.92</v>
      </c>
      <c r="Z18">
        <v>3.1400000573763425</v>
      </c>
      <c r="AG18" s="30" t="s">
        <v>35</v>
      </c>
      <c r="AH18" s="32">
        <f>M1</f>
        <v>5.5</v>
      </c>
      <c r="AI18" s="32">
        <f>M2</f>
        <v>10.5</v>
      </c>
    </row>
    <row r="19" spans="1:35" ht="19">
      <c r="B19" s="24">
        <v>10</v>
      </c>
      <c r="C19" s="8">
        <v>9</v>
      </c>
      <c r="D19" s="8">
        <v>0</v>
      </c>
      <c r="E19" s="79">
        <v>1000</v>
      </c>
      <c r="F19" s="8">
        <f t="shared" si="0"/>
        <v>4.000001288164472</v>
      </c>
      <c r="G19" s="8">
        <f t="shared" si="0"/>
        <v>19.999998419347268</v>
      </c>
      <c r="H19" s="8">
        <f t="shared" si="0"/>
        <v>33.059127481032938</v>
      </c>
      <c r="I19" s="8">
        <f t="shared" si="0"/>
        <v>14</v>
      </c>
      <c r="J19" s="8">
        <f t="shared" si="0"/>
        <v>9</v>
      </c>
      <c r="K19" s="8">
        <f t="shared" si="0"/>
        <v>7.0896127325380149</v>
      </c>
      <c r="L19" s="8">
        <f t="shared" si="0"/>
        <v>19</v>
      </c>
      <c r="M19" s="8">
        <f t="shared" si="0"/>
        <v>14</v>
      </c>
      <c r="N19" s="8">
        <f t="shared" si="0"/>
        <v>12</v>
      </c>
      <c r="O19" s="8">
        <f t="shared" si="0"/>
        <v>22</v>
      </c>
      <c r="P19" s="8">
        <f t="shared" si="1"/>
        <v>4.000001288164472</v>
      </c>
      <c r="Q19" s="8">
        <f t="shared" si="2"/>
        <v>7.0896127325380149</v>
      </c>
      <c r="R19" s="8">
        <f t="shared" si="3"/>
        <v>4000.001288164472</v>
      </c>
      <c r="S19" s="8">
        <f t="shared" si="4"/>
        <v>7089.6127325380148</v>
      </c>
      <c r="T19" s="49">
        <f t="shared" si="5"/>
        <v>1</v>
      </c>
      <c r="U19" s="49">
        <f t="shared" si="6"/>
        <v>6</v>
      </c>
      <c r="V19" s="8">
        <f t="shared" si="7"/>
        <v>33.059127481032938</v>
      </c>
      <c r="W19" s="13">
        <f t="shared" si="8"/>
        <v>3</v>
      </c>
      <c r="Y19">
        <v>-0.91</v>
      </c>
      <c r="Z19">
        <v>3.1400000573763425</v>
      </c>
      <c r="AG19" s="30" t="s">
        <v>36</v>
      </c>
      <c r="AH19" s="32">
        <f>N1</f>
        <v>10.5</v>
      </c>
      <c r="AI19" s="32">
        <f>N2</f>
        <v>10.5</v>
      </c>
    </row>
    <row r="20" spans="1:35" ht="19">
      <c r="B20" s="24">
        <v>11</v>
      </c>
      <c r="C20" s="8">
        <v>10</v>
      </c>
      <c r="D20" s="8">
        <v>0</v>
      </c>
      <c r="E20" s="79">
        <v>1000</v>
      </c>
      <c r="F20" s="8">
        <f t="shared" si="0"/>
        <v>5.000001288164472</v>
      </c>
      <c r="G20" s="8">
        <f t="shared" si="0"/>
        <v>18.999998419347268</v>
      </c>
      <c r="H20" s="8">
        <f t="shared" si="0"/>
        <v>32.059127481032938</v>
      </c>
      <c r="I20" s="8">
        <f t="shared" si="0"/>
        <v>15</v>
      </c>
      <c r="J20" s="8">
        <f t="shared" si="0"/>
        <v>10</v>
      </c>
      <c r="K20" s="8">
        <f t="shared" si="0"/>
        <v>6.0896127325380149</v>
      </c>
      <c r="L20" s="8">
        <f t="shared" si="0"/>
        <v>20</v>
      </c>
      <c r="M20" s="8">
        <f t="shared" si="0"/>
        <v>15</v>
      </c>
      <c r="N20" s="8">
        <f t="shared" si="0"/>
        <v>11</v>
      </c>
      <c r="O20" s="8">
        <f t="shared" si="0"/>
        <v>21</v>
      </c>
      <c r="P20" s="8">
        <f t="shared" si="1"/>
        <v>5.000001288164472</v>
      </c>
      <c r="Q20" s="8">
        <f t="shared" si="2"/>
        <v>6.0896127325380149</v>
      </c>
      <c r="R20" s="8">
        <f t="shared" si="3"/>
        <v>5000.0012881644716</v>
      </c>
      <c r="S20" s="8">
        <f t="shared" si="4"/>
        <v>6089.6127325380148</v>
      </c>
      <c r="T20" s="49">
        <f t="shared" si="5"/>
        <v>1</v>
      </c>
      <c r="U20" s="49">
        <f t="shared" si="6"/>
        <v>6</v>
      </c>
      <c r="V20" s="8">
        <f t="shared" si="7"/>
        <v>32.059127481032938</v>
      </c>
      <c r="W20" s="13">
        <f t="shared" si="8"/>
        <v>3</v>
      </c>
      <c r="Y20">
        <v>-0.9</v>
      </c>
      <c r="Z20">
        <v>3.1400000573763425</v>
      </c>
      <c r="AG20" s="30" t="s">
        <v>37</v>
      </c>
      <c r="AH20" s="32">
        <f>O1</f>
        <v>15.5</v>
      </c>
      <c r="AI20" s="32">
        <f>O2</f>
        <v>15.5</v>
      </c>
    </row>
    <row r="21" spans="1:35" ht="19">
      <c r="B21" s="24">
        <v>12</v>
      </c>
      <c r="C21" s="8">
        <v>11</v>
      </c>
      <c r="D21" s="8">
        <v>0</v>
      </c>
      <c r="E21" s="79">
        <v>1000</v>
      </c>
      <c r="F21" s="8">
        <f t="shared" si="0"/>
        <v>6.000001288164472</v>
      </c>
      <c r="G21" s="8">
        <f t="shared" si="0"/>
        <v>17.999998419347268</v>
      </c>
      <c r="H21" s="8">
        <f t="shared" si="0"/>
        <v>31.059127481032938</v>
      </c>
      <c r="I21" s="8">
        <f t="shared" si="0"/>
        <v>16</v>
      </c>
      <c r="J21" s="8">
        <f t="shared" si="0"/>
        <v>11</v>
      </c>
      <c r="K21" s="8">
        <f t="shared" si="0"/>
        <v>5.0896127325380149</v>
      </c>
      <c r="L21" s="8">
        <f t="shared" si="0"/>
        <v>21</v>
      </c>
      <c r="M21" s="8">
        <f t="shared" si="0"/>
        <v>16</v>
      </c>
      <c r="N21" s="8">
        <f t="shared" si="0"/>
        <v>11</v>
      </c>
      <c r="O21" s="8">
        <f t="shared" si="0"/>
        <v>20</v>
      </c>
      <c r="P21" s="8">
        <f t="shared" si="1"/>
        <v>5.0896127325380149</v>
      </c>
      <c r="Q21" s="8">
        <f t="shared" si="2"/>
        <v>6.000001288164472</v>
      </c>
      <c r="R21" s="8">
        <f t="shared" si="3"/>
        <v>5089.6127325380148</v>
      </c>
      <c r="S21" s="8">
        <f t="shared" si="4"/>
        <v>6000.0012881644716</v>
      </c>
      <c r="T21" s="49">
        <f t="shared" si="5"/>
        <v>6</v>
      </c>
      <c r="U21" s="49">
        <f t="shared" si="6"/>
        <v>1</v>
      </c>
      <c r="V21" s="8">
        <f t="shared" si="7"/>
        <v>31.059127481032938</v>
      </c>
      <c r="W21" s="13">
        <f t="shared" si="8"/>
        <v>3</v>
      </c>
      <c r="Y21">
        <v>-0.89</v>
      </c>
      <c r="Z21">
        <v>3.1400000573763425</v>
      </c>
    </row>
    <row r="22" spans="1:35" ht="19">
      <c r="B22" s="24">
        <v>13</v>
      </c>
      <c r="C22" s="8">
        <v>12</v>
      </c>
      <c r="D22" s="8">
        <v>0</v>
      </c>
      <c r="E22" s="79">
        <v>1000</v>
      </c>
      <c r="F22" s="8">
        <f t="shared" si="0"/>
        <v>7.000001288164472</v>
      </c>
      <c r="G22" s="8">
        <f t="shared" si="0"/>
        <v>16.999998419347268</v>
      </c>
      <c r="H22" s="8">
        <f t="shared" si="0"/>
        <v>30.059127481032938</v>
      </c>
      <c r="I22" s="8">
        <f t="shared" si="0"/>
        <v>17</v>
      </c>
      <c r="J22" s="8">
        <f t="shared" si="0"/>
        <v>12</v>
      </c>
      <c r="K22" s="8">
        <f t="shared" si="0"/>
        <v>4.0896127325380149</v>
      </c>
      <c r="L22" s="8">
        <f t="shared" si="0"/>
        <v>22</v>
      </c>
      <c r="M22" s="8">
        <f t="shared" si="0"/>
        <v>17</v>
      </c>
      <c r="N22" s="8">
        <f t="shared" si="0"/>
        <v>12</v>
      </c>
      <c r="O22" s="8">
        <f t="shared" si="0"/>
        <v>19</v>
      </c>
      <c r="P22" s="8">
        <f t="shared" si="1"/>
        <v>4.0896127325380149</v>
      </c>
      <c r="Q22" s="8">
        <f t="shared" si="2"/>
        <v>7.000001288164472</v>
      </c>
      <c r="R22" s="8">
        <f t="shared" si="3"/>
        <v>4089.6127325380148</v>
      </c>
      <c r="S22" s="8">
        <f t="shared" si="4"/>
        <v>7000.0012881644716</v>
      </c>
      <c r="T22" s="49">
        <f t="shared" si="5"/>
        <v>6</v>
      </c>
      <c r="U22" s="49">
        <f t="shared" si="6"/>
        <v>1</v>
      </c>
      <c r="V22" s="8">
        <f t="shared" si="7"/>
        <v>30.059127481032938</v>
      </c>
      <c r="W22" s="13">
        <f t="shared" si="8"/>
        <v>3</v>
      </c>
      <c r="Y22">
        <v>-0.88</v>
      </c>
      <c r="Z22">
        <v>3.1400000573763425</v>
      </c>
    </row>
    <row r="23" spans="1:35" ht="19">
      <c r="B23" s="24">
        <v>14</v>
      </c>
      <c r="C23" s="8">
        <v>13</v>
      </c>
      <c r="D23" s="8">
        <v>0</v>
      </c>
      <c r="E23" s="79">
        <v>1000</v>
      </c>
      <c r="F23" s="8">
        <f t="shared" si="0"/>
        <v>8.0000012881644729</v>
      </c>
      <c r="G23" s="8">
        <f t="shared" si="0"/>
        <v>15.999998419347268</v>
      </c>
      <c r="H23" s="8">
        <f t="shared" si="0"/>
        <v>29.059127481032938</v>
      </c>
      <c r="I23" s="8">
        <f t="shared" si="0"/>
        <v>18</v>
      </c>
      <c r="J23" s="8">
        <f t="shared" si="0"/>
        <v>13</v>
      </c>
      <c r="K23" s="8">
        <f t="shared" si="0"/>
        <v>3.0896127325380149</v>
      </c>
      <c r="L23" s="8">
        <f t="shared" si="0"/>
        <v>23</v>
      </c>
      <c r="M23" s="8">
        <f t="shared" si="0"/>
        <v>18</v>
      </c>
      <c r="N23" s="8">
        <f t="shared" si="0"/>
        <v>13</v>
      </c>
      <c r="O23" s="8">
        <f t="shared" si="0"/>
        <v>18</v>
      </c>
      <c r="P23" s="8">
        <f t="shared" si="1"/>
        <v>3.0896127325380149</v>
      </c>
      <c r="Q23" s="8">
        <f t="shared" si="2"/>
        <v>8.0000012881644729</v>
      </c>
      <c r="R23" s="8">
        <f t="shared" si="3"/>
        <v>3089.6127325380148</v>
      </c>
      <c r="S23" s="8">
        <f t="shared" si="4"/>
        <v>8000.0012881644725</v>
      </c>
      <c r="T23" s="49">
        <f t="shared" si="5"/>
        <v>6</v>
      </c>
      <c r="U23" s="49">
        <f t="shared" si="6"/>
        <v>1</v>
      </c>
      <c r="V23" s="8">
        <f t="shared" si="7"/>
        <v>29.059127481032938</v>
      </c>
      <c r="W23" s="13">
        <f t="shared" si="8"/>
        <v>3</v>
      </c>
      <c r="Y23">
        <v>-0.87</v>
      </c>
      <c r="Z23">
        <v>3.1400000573763425</v>
      </c>
    </row>
    <row r="24" spans="1:35" ht="19">
      <c r="B24" s="24">
        <v>15</v>
      </c>
      <c r="C24" s="8">
        <v>14</v>
      </c>
      <c r="D24" s="8">
        <v>0</v>
      </c>
      <c r="E24" s="79">
        <v>1000</v>
      </c>
      <c r="F24" s="8">
        <f t="shared" si="0"/>
        <v>9.0000012881644729</v>
      </c>
      <c r="G24" s="8">
        <f t="shared" si="0"/>
        <v>14.999998419347268</v>
      </c>
      <c r="H24" s="8">
        <f t="shared" si="0"/>
        <v>28.059127481032938</v>
      </c>
      <c r="I24" s="8">
        <f t="shared" si="0"/>
        <v>19</v>
      </c>
      <c r="J24" s="8">
        <f t="shared" si="0"/>
        <v>14</v>
      </c>
      <c r="K24" s="8">
        <f t="shared" si="0"/>
        <v>2.0896127325380149</v>
      </c>
      <c r="L24" s="8">
        <f t="shared" si="0"/>
        <v>24</v>
      </c>
      <c r="M24" s="8">
        <f t="shared" si="0"/>
        <v>19</v>
      </c>
      <c r="N24" s="8">
        <f t="shared" si="0"/>
        <v>14</v>
      </c>
      <c r="O24" s="8">
        <f t="shared" si="0"/>
        <v>17</v>
      </c>
      <c r="P24" s="8">
        <f t="shared" si="1"/>
        <v>2.0896127325380149</v>
      </c>
      <c r="Q24" s="8">
        <f t="shared" si="2"/>
        <v>9.0000012881644729</v>
      </c>
      <c r="R24" s="8">
        <f t="shared" si="3"/>
        <v>2089.6127325380148</v>
      </c>
      <c r="S24" s="8">
        <f t="shared" si="4"/>
        <v>9000.0012881644725</v>
      </c>
      <c r="T24" s="49">
        <f t="shared" si="5"/>
        <v>6</v>
      </c>
      <c r="U24" s="49">
        <f t="shared" si="6"/>
        <v>1</v>
      </c>
      <c r="V24" s="8">
        <f t="shared" si="7"/>
        <v>28.059127481032938</v>
      </c>
      <c r="W24" s="13">
        <f t="shared" si="8"/>
        <v>3</v>
      </c>
      <c r="Y24">
        <v>-0.86</v>
      </c>
      <c r="Z24">
        <v>3.1400000573763425</v>
      </c>
    </row>
    <row r="25" spans="1:35" ht="19">
      <c r="B25" s="24">
        <v>16</v>
      </c>
      <c r="C25" s="8">
        <v>15</v>
      </c>
      <c r="D25" s="8">
        <v>0</v>
      </c>
      <c r="E25" s="79">
        <v>1000</v>
      </c>
      <c r="F25" s="8">
        <f t="shared" si="0"/>
        <v>10.000001288164473</v>
      </c>
      <c r="G25" s="8">
        <f t="shared" si="0"/>
        <v>13.999998419347268</v>
      </c>
      <c r="H25" s="8">
        <f t="shared" si="0"/>
        <v>27.059127481032938</v>
      </c>
      <c r="I25" s="8">
        <f t="shared" si="0"/>
        <v>20</v>
      </c>
      <c r="J25" s="8">
        <f t="shared" si="0"/>
        <v>15</v>
      </c>
      <c r="K25" s="8">
        <f t="shared" si="0"/>
        <v>1.0896127325380149</v>
      </c>
      <c r="L25" s="8">
        <f t="shared" si="0"/>
        <v>25</v>
      </c>
      <c r="M25" s="8">
        <f t="shared" si="0"/>
        <v>20</v>
      </c>
      <c r="N25" s="8">
        <f t="shared" si="0"/>
        <v>15</v>
      </c>
      <c r="O25" s="8">
        <f t="shared" si="0"/>
        <v>16</v>
      </c>
      <c r="P25" s="8">
        <f t="shared" si="1"/>
        <v>1.0896127325380149</v>
      </c>
      <c r="Q25" s="8">
        <f t="shared" si="2"/>
        <v>10.000001288164473</v>
      </c>
      <c r="R25" s="8">
        <f t="shared" si="3"/>
        <v>1089.6127325380148</v>
      </c>
      <c r="S25" s="8">
        <f t="shared" si="4"/>
        <v>10000.001288164472</v>
      </c>
      <c r="T25" s="49">
        <f t="shared" si="5"/>
        <v>6</v>
      </c>
      <c r="U25" s="49">
        <f t="shared" si="6"/>
        <v>1</v>
      </c>
      <c r="V25" s="8">
        <f t="shared" si="7"/>
        <v>27.059127481032938</v>
      </c>
      <c r="W25" s="13">
        <f t="shared" si="8"/>
        <v>3</v>
      </c>
      <c r="Y25">
        <v>-0.85</v>
      </c>
      <c r="Z25">
        <v>3.1400000573763425</v>
      </c>
    </row>
    <row r="26" spans="1:35" ht="19">
      <c r="B26" s="24">
        <v>17</v>
      </c>
      <c r="C26" s="8">
        <v>16</v>
      </c>
      <c r="D26" s="8">
        <v>0</v>
      </c>
      <c r="E26" s="79">
        <v>1000</v>
      </c>
      <c r="F26" s="8">
        <f t="shared" ref="F26:O41" si="9">ABS($C26-F$1)^$B$5+ABS($D26-F$2)^$B$5</f>
        <v>11.000001288164473</v>
      </c>
      <c r="G26" s="8">
        <f t="shared" si="9"/>
        <v>12.999998419347268</v>
      </c>
      <c r="H26" s="8">
        <f t="shared" si="9"/>
        <v>26.059127481032938</v>
      </c>
      <c r="I26" s="8">
        <f t="shared" si="9"/>
        <v>21</v>
      </c>
      <c r="J26" s="8">
        <f t="shared" si="9"/>
        <v>16</v>
      </c>
      <c r="K26" s="8">
        <f t="shared" si="9"/>
        <v>8.9612732538014939E-2</v>
      </c>
      <c r="L26" s="8">
        <f t="shared" si="9"/>
        <v>26</v>
      </c>
      <c r="M26" s="8">
        <f t="shared" si="9"/>
        <v>21</v>
      </c>
      <c r="N26" s="8">
        <f t="shared" si="9"/>
        <v>16</v>
      </c>
      <c r="O26" s="8">
        <f t="shared" si="9"/>
        <v>16</v>
      </c>
      <c r="P26" s="8">
        <f t="shared" si="1"/>
        <v>8.9612732538014939E-2</v>
      </c>
      <c r="Q26" s="8">
        <f t="shared" si="2"/>
        <v>11.000001288164473</v>
      </c>
      <c r="R26" s="8">
        <f t="shared" si="3"/>
        <v>89.612732538014939</v>
      </c>
      <c r="S26" s="8">
        <f t="shared" si="4"/>
        <v>11000.001288164472</v>
      </c>
      <c r="T26" s="49">
        <f t="shared" si="5"/>
        <v>6</v>
      </c>
      <c r="U26" s="49">
        <f t="shared" si="6"/>
        <v>1</v>
      </c>
      <c r="V26" s="8">
        <f t="shared" si="7"/>
        <v>26.059127481032938</v>
      </c>
      <c r="W26" s="13">
        <f t="shared" si="8"/>
        <v>3</v>
      </c>
      <c r="Y26">
        <v>-0.84</v>
      </c>
      <c r="Z26">
        <v>3.1400000573763425</v>
      </c>
    </row>
    <row r="27" spans="1:35" ht="19">
      <c r="B27" s="24">
        <v>18</v>
      </c>
      <c r="C27" s="8">
        <v>17</v>
      </c>
      <c r="D27" s="8">
        <v>0</v>
      </c>
      <c r="E27" s="79">
        <v>1000</v>
      </c>
      <c r="F27" s="8">
        <f t="shared" si="9"/>
        <v>12.000001288164473</v>
      </c>
      <c r="G27" s="8">
        <f t="shared" si="9"/>
        <v>11.999998419347268</v>
      </c>
      <c r="H27" s="8">
        <f t="shared" si="9"/>
        <v>25.059127481032938</v>
      </c>
      <c r="I27" s="8">
        <f t="shared" si="9"/>
        <v>22</v>
      </c>
      <c r="J27" s="8">
        <f t="shared" si="9"/>
        <v>17</v>
      </c>
      <c r="K27" s="8">
        <f t="shared" si="9"/>
        <v>0.91038726746198506</v>
      </c>
      <c r="L27" s="8">
        <f t="shared" si="9"/>
        <v>27</v>
      </c>
      <c r="M27" s="8">
        <f t="shared" si="9"/>
        <v>22</v>
      </c>
      <c r="N27" s="8">
        <f t="shared" si="9"/>
        <v>17</v>
      </c>
      <c r="O27" s="8">
        <f t="shared" si="9"/>
        <v>17</v>
      </c>
      <c r="P27" s="8">
        <f t="shared" si="1"/>
        <v>0.91038726746198506</v>
      </c>
      <c r="Q27" s="8">
        <f t="shared" si="2"/>
        <v>11.999998419347268</v>
      </c>
      <c r="R27" s="8">
        <f t="shared" si="3"/>
        <v>910.38726746198506</v>
      </c>
      <c r="S27" s="8">
        <f t="shared" si="4"/>
        <v>11999.998419347268</v>
      </c>
      <c r="T27" s="49">
        <f t="shared" si="5"/>
        <v>6</v>
      </c>
      <c r="U27" s="49">
        <f t="shared" si="6"/>
        <v>2</v>
      </c>
      <c r="V27" s="8">
        <f t="shared" si="7"/>
        <v>27</v>
      </c>
      <c r="W27" s="13">
        <f t="shared" si="8"/>
        <v>7</v>
      </c>
      <c r="Y27">
        <v>-0.83</v>
      </c>
      <c r="Z27">
        <v>3.1400000573763425</v>
      </c>
    </row>
    <row r="28" spans="1:35" ht="19">
      <c r="B28" s="24">
        <v>19</v>
      </c>
      <c r="C28" s="8">
        <v>18</v>
      </c>
      <c r="D28" s="8">
        <v>0</v>
      </c>
      <c r="E28" s="79">
        <v>1000</v>
      </c>
      <c r="F28" s="8">
        <f t="shared" si="9"/>
        <v>13.000001288164473</v>
      </c>
      <c r="G28" s="8">
        <f t="shared" si="9"/>
        <v>10.999998419347268</v>
      </c>
      <c r="H28" s="8">
        <f t="shared" si="9"/>
        <v>24.059127481032938</v>
      </c>
      <c r="I28" s="8">
        <f t="shared" si="9"/>
        <v>23</v>
      </c>
      <c r="J28" s="8">
        <f t="shared" si="9"/>
        <v>18</v>
      </c>
      <c r="K28" s="8">
        <f t="shared" si="9"/>
        <v>1.9103872674619851</v>
      </c>
      <c r="L28" s="8">
        <f t="shared" si="9"/>
        <v>28</v>
      </c>
      <c r="M28" s="8">
        <f t="shared" si="9"/>
        <v>23</v>
      </c>
      <c r="N28" s="8">
        <f t="shared" si="9"/>
        <v>18</v>
      </c>
      <c r="O28" s="8">
        <f t="shared" si="9"/>
        <v>18</v>
      </c>
      <c r="P28" s="8">
        <f t="shared" si="1"/>
        <v>1.9103872674619851</v>
      </c>
      <c r="Q28" s="8">
        <f t="shared" si="2"/>
        <v>10.999998419347268</v>
      </c>
      <c r="R28" s="8">
        <f t="shared" si="3"/>
        <v>1910.3872674619852</v>
      </c>
      <c r="S28" s="8">
        <f t="shared" si="4"/>
        <v>10999.998419347268</v>
      </c>
      <c r="T28" s="49">
        <f t="shared" si="5"/>
        <v>6</v>
      </c>
      <c r="U28" s="49">
        <f t="shared" si="6"/>
        <v>2</v>
      </c>
      <c r="V28" s="8">
        <f t="shared" si="7"/>
        <v>28</v>
      </c>
      <c r="W28" s="13">
        <f t="shared" si="8"/>
        <v>7</v>
      </c>
      <c r="Y28">
        <v>-0.82</v>
      </c>
      <c r="Z28">
        <v>3.1400000573763425</v>
      </c>
    </row>
    <row r="29" spans="1:35" ht="19">
      <c r="B29" s="24">
        <v>20</v>
      </c>
      <c r="C29" s="8">
        <v>19</v>
      </c>
      <c r="D29" s="8">
        <v>0</v>
      </c>
      <c r="E29" s="79">
        <v>1000</v>
      </c>
      <c r="F29" s="8">
        <f t="shared" si="9"/>
        <v>14.000001288164473</v>
      </c>
      <c r="G29" s="8">
        <f t="shared" si="9"/>
        <v>9.9999984193472677</v>
      </c>
      <c r="H29" s="8">
        <f t="shared" si="9"/>
        <v>23.059127481032938</v>
      </c>
      <c r="I29" s="8">
        <f t="shared" si="9"/>
        <v>24</v>
      </c>
      <c r="J29" s="8">
        <f t="shared" si="9"/>
        <v>19</v>
      </c>
      <c r="K29" s="8">
        <f t="shared" si="9"/>
        <v>2.9103872674619851</v>
      </c>
      <c r="L29" s="8">
        <f t="shared" si="9"/>
        <v>29</v>
      </c>
      <c r="M29" s="8">
        <f t="shared" si="9"/>
        <v>24</v>
      </c>
      <c r="N29" s="8">
        <f t="shared" si="9"/>
        <v>19</v>
      </c>
      <c r="O29" s="8">
        <f t="shared" si="9"/>
        <v>19</v>
      </c>
      <c r="P29" s="8">
        <f t="shared" si="1"/>
        <v>2.9103872674619851</v>
      </c>
      <c r="Q29" s="8">
        <f t="shared" si="2"/>
        <v>9.9999984193472677</v>
      </c>
      <c r="R29" s="8">
        <f t="shared" si="3"/>
        <v>2910.3872674619852</v>
      </c>
      <c r="S29" s="8">
        <f t="shared" si="4"/>
        <v>9999.9984193472683</v>
      </c>
      <c r="T29" s="49">
        <f t="shared" si="5"/>
        <v>6</v>
      </c>
      <c r="U29" s="49">
        <f t="shared" si="6"/>
        <v>2</v>
      </c>
      <c r="V29" s="8">
        <f t="shared" si="7"/>
        <v>29</v>
      </c>
      <c r="W29" s="13">
        <f t="shared" si="8"/>
        <v>7</v>
      </c>
      <c r="Y29">
        <v>-0.81</v>
      </c>
      <c r="Z29">
        <v>3.1400000573763425</v>
      </c>
    </row>
    <row r="30" spans="1:35" ht="19">
      <c r="A30" t="s">
        <v>1</v>
      </c>
      <c r="B30" s="24">
        <v>21</v>
      </c>
      <c r="C30" s="8">
        <v>20</v>
      </c>
      <c r="D30" s="8">
        <v>0</v>
      </c>
      <c r="E30" s="79">
        <v>1000</v>
      </c>
      <c r="F30" s="8">
        <f t="shared" si="9"/>
        <v>15.000001288164473</v>
      </c>
      <c r="G30" s="8">
        <f t="shared" si="9"/>
        <v>8.9999984193472677</v>
      </c>
      <c r="H30" s="8">
        <f t="shared" si="9"/>
        <v>22.059127481032938</v>
      </c>
      <c r="I30" s="8">
        <f t="shared" si="9"/>
        <v>25</v>
      </c>
      <c r="J30" s="8">
        <f t="shared" si="9"/>
        <v>20</v>
      </c>
      <c r="K30" s="8">
        <f t="shared" si="9"/>
        <v>3.9103872674619851</v>
      </c>
      <c r="L30" s="8">
        <f t="shared" si="9"/>
        <v>30</v>
      </c>
      <c r="M30" s="8">
        <f t="shared" si="9"/>
        <v>25</v>
      </c>
      <c r="N30" s="8">
        <f t="shared" si="9"/>
        <v>20</v>
      </c>
      <c r="O30" s="8">
        <f t="shared" si="9"/>
        <v>20</v>
      </c>
      <c r="P30" s="8">
        <f t="shared" si="1"/>
        <v>3.9103872674619851</v>
      </c>
      <c r="Q30" s="8">
        <f t="shared" si="2"/>
        <v>8.9999984193472677</v>
      </c>
      <c r="R30" s="8">
        <f t="shared" si="3"/>
        <v>3910.3872674619852</v>
      </c>
      <c r="S30" s="8">
        <f t="shared" si="4"/>
        <v>8999.9984193472683</v>
      </c>
      <c r="T30" s="49">
        <f t="shared" si="5"/>
        <v>6</v>
      </c>
      <c r="U30" s="49">
        <f t="shared" si="6"/>
        <v>2</v>
      </c>
      <c r="V30" s="8">
        <f t="shared" si="7"/>
        <v>30</v>
      </c>
      <c r="W30" s="13">
        <f t="shared" si="8"/>
        <v>7</v>
      </c>
      <c r="Y30">
        <v>-0.8</v>
      </c>
      <c r="Z30">
        <v>3.1400000573763425</v>
      </c>
    </row>
    <row r="31" spans="1:35" ht="19">
      <c r="B31" s="24">
        <v>22</v>
      </c>
      <c r="C31" s="8">
        <v>21</v>
      </c>
      <c r="D31" s="8">
        <v>0</v>
      </c>
      <c r="E31" s="79">
        <v>1000</v>
      </c>
      <c r="F31" s="8">
        <f t="shared" si="9"/>
        <v>16.000001288164473</v>
      </c>
      <c r="G31" s="8">
        <f t="shared" si="9"/>
        <v>7.9999984193472677</v>
      </c>
      <c r="H31" s="8">
        <f t="shared" si="9"/>
        <v>21.059127481032938</v>
      </c>
      <c r="I31" s="8">
        <f t="shared" si="9"/>
        <v>26</v>
      </c>
      <c r="J31" s="8">
        <f t="shared" si="9"/>
        <v>21</v>
      </c>
      <c r="K31" s="8">
        <f t="shared" si="9"/>
        <v>4.9103872674619851</v>
      </c>
      <c r="L31" s="8">
        <f t="shared" si="9"/>
        <v>31</v>
      </c>
      <c r="M31" s="8">
        <f t="shared" si="9"/>
        <v>26</v>
      </c>
      <c r="N31" s="8">
        <f t="shared" si="9"/>
        <v>21</v>
      </c>
      <c r="O31" s="8">
        <f t="shared" si="9"/>
        <v>21</v>
      </c>
      <c r="P31" s="8">
        <f t="shared" si="1"/>
        <v>4.9103872674619851</v>
      </c>
      <c r="Q31" s="8">
        <f t="shared" si="2"/>
        <v>7.9999984193472677</v>
      </c>
      <c r="R31" s="8">
        <f t="shared" si="3"/>
        <v>4910.3872674619852</v>
      </c>
      <c r="S31" s="8">
        <f t="shared" si="4"/>
        <v>7999.9984193472674</v>
      </c>
      <c r="T31" s="49">
        <f t="shared" si="5"/>
        <v>6</v>
      </c>
      <c r="U31" s="49">
        <f t="shared" si="6"/>
        <v>2</v>
      </c>
      <c r="V31" s="8">
        <f t="shared" si="7"/>
        <v>31</v>
      </c>
      <c r="W31" s="13">
        <f t="shared" si="8"/>
        <v>7</v>
      </c>
      <c r="Y31">
        <v>-0.79</v>
      </c>
      <c r="Z31">
        <v>3.1400000573763425</v>
      </c>
    </row>
    <row r="32" spans="1:35" ht="19">
      <c r="B32" s="24">
        <v>23</v>
      </c>
      <c r="C32" s="8">
        <v>22</v>
      </c>
      <c r="D32" s="8">
        <v>0</v>
      </c>
      <c r="E32" s="79">
        <v>1000</v>
      </c>
      <c r="F32" s="8">
        <f t="shared" si="9"/>
        <v>17.000001288164473</v>
      </c>
      <c r="G32" s="8">
        <f t="shared" si="9"/>
        <v>6.9999984193472677</v>
      </c>
      <c r="H32" s="8">
        <f t="shared" si="9"/>
        <v>20.059127481032938</v>
      </c>
      <c r="I32" s="8">
        <f t="shared" si="9"/>
        <v>27</v>
      </c>
      <c r="J32" s="8">
        <f t="shared" si="9"/>
        <v>22</v>
      </c>
      <c r="K32" s="8">
        <f t="shared" si="9"/>
        <v>5.9103872674619851</v>
      </c>
      <c r="L32" s="8">
        <f t="shared" si="9"/>
        <v>32</v>
      </c>
      <c r="M32" s="8">
        <f t="shared" si="9"/>
        <v>27</v>
      </c>
      <c r="N32" s="8">
        <f t="shared" si="9"/>
        <v>22</v>
      </c>
      <c r="O32" s="8">
        <f t="shared" si="9"/>
        <v>22</v>
      </c>
      <c r="P32" s="8">
        <f t="shared" si="1"/>
        <v>5.9103872674619851</v>
      </c>
      <c r="Q32" s="8">
        <f t="shared" si="2"/>
        <v>6.9999984193472677</v>
      </c>
      <c r="R32" s="8">
        <f t="shared" si="3"/>
        <v>5910.3872674619852</v>
      </c>
      <c r="S32" s="8">
        <f t="shared" si="4"/>
        <v>6999.9984193472674</v>
      </c>
      <c r="T32" s="49">
        <f t="shared" si="5"/>
        <v>6</v>
      </c>
      <c r="U32" s="49">
        <f t="shared" si="6"/>
        <v>2</v>
      </c>
      <c r="V32" s="8">
        <f t="shared" si="7"/>
        <v>32</v>
      </c>
      <c r="W32" s="13">
        <f t="shared" si="8"/>
        <v>7</v>
      </c>
      <c r="Y32">
        <v>-0.78</v>
      </c>
      <c r="Z32">
        <v>3.1400000573763425</v>
      </c>
    </row>
    <row r="33" spans="1:26" ht="19">
      <c r="A33" t="s">
        <v>136</v>
      </c>
      <c r="B33" s="24">
        <v>24</v>
      </c>
      <c r="C33" s="8">
        <v>23</v>
      </c>
      <c r="D33" s="8">
        <v>0</v>
      </c>
      <c r="E33" s="79">
        <v>1000</v>
      </c>
      <c r="F33" s="8">
        <f t="shared" si="9"/>
        <v>18.000001288164473</v>
      </c>
      <c r="G33" s="8">
        <f t="shared" si="9"/>
        <v>5.9999984193472677</v>
      </c>
      <c r="H33" s="8">
        <f t="shared" si="9"/>
        <v>19.059127481032938</v>
      </c>
      <c r="I33" s="8">
        <f t="shared" si="9"/>
        <v>28</v>
      </c>
      <c r="J33" s="8">
        <f t="shared" si="9"/>
        <v>23</v>
      </c>
      <c r="K33" s="8">
        <f t="shared" si="9"/>
        <v>6.9103872674619851</v>
      </c>
      <c r="L33" s="8">
        <f t="shared" si="9"/>
        <v>33</v>
      </c>
      <c r="M33" s="8">
        <f t="shared" si="9"/>
        <v>28</v>
      </c>
      <c r="N33" s="8">
        <f t="shared" si="9"/>
        <v>23</v>
      </c>
      <c r="O33" s="8">
        <f t="shared" si="9"/>
        <v>23</v>
      </c>
      <c r="P33" s="8">
        <f t="shared" si="1"/>
        <v>5.9999984193472677</v>
      </c>
      <c r="Q33" s="8">
        <f t="shared" si="2"/>
        <v>6.9103872674619851</v>
      </c>
      <c r="R33" s="8">
        <f t="shared" si="3"/>
        <v>5999.9984193472674</v>
      </c>
      <c r="S33" s="8">
        <f t="shared" si="4"/>
        <v>6910.3872674619852</v>
      </c>
      <c r="T33" s="49">
        <f t="shared" si="5"/>
        <v>2</v>
      </c>
      <c r="U33" s="49">
        <f t="shared" si="6"/>
        <v>6</v>
      </c>
      <c r="V33" s="8">
        <f t="shared" si="7"/>
        <v>33</v>
      </c>
      <c r="W33" s="13">
        <f t="shared" si="8"/>
        <v>7</v>
      </c>
      <c r="Y33">
        <v>-0.77</v>
      </c>
      <c r="Z33">
        <v>3.1400000573763425</v>
      </c>
    </row>
    <row r="34" spans="1:26" ht="19">
      <c r="A34" t="s">
        <v>1</v>
      </c>
      <c r="B34" s="24">
        <v>25</v>
      </c>
      <c r="C34" s="8">
        <v>24</v>
      </c>
      <c r="D34" s="8">
        <v>0</v>
      </c>
      <c r="E34" s="79">
        <v>1000</v>
      </c>
      <c r="F34" s="8">
        <f t="shared" si="9"/>
        <v>19.000001288164473</v>
      </c>
      <c r="G34" s="8">
        <f t="shared" si="9"/>
        <v>4.9999984193472677</v>
      </c>
      <c r="H34" s="8">
        <f t="shared" si="9"/>
        <v>18.059127481032938</v>
      </c>
      <c r="I34" s="8">
        <f t="shared" si="9"/>
        <v>29</v>
      </c>
      <c r="J34" s="8">
        <f t="shared" si="9"/>
        <v>24</v>
      </c>
      <c r="K34" s="8">
        <f t="shared" si="9"/>
        <v>7.9103872674619851</v>
      </c>
      <c r="L34" s="8">
        <f t="shared" si="9"/>
        <v>34</v>
      </c>
      <c r="M34" s="8">
        <f t="shared" si="9"/>
        <v>29</v>
      </c>
      <c r="N34" s="8">
        <f t="shared" si="9"/>
        <v>24</v>
      </c>
      <c r="O34" s="8">
        <f t="shared" si="9"/>
        <v>24</v>
      </c>
      <c r="P34" s="8">
        <f t="shared" si="1"/>
        <v>4.9999984193472677</v>
      </c>
      <c r="Q34" s="8">
        <f t="shared" si="2"/>
        <v>7.9103872674619851</v>
      </c>
      <c r="R34" s="8">
        <f t="shared" si="3"/>
        <v>4999.9984193472674</v>
      </c>
      <c r="S34" s="8">
        <f t="shared" si="4"/>
        <v>7910.3872674619852</v>
      </c>
      <c r="T34" s="49">
        <f t="shared" si="5"/>
        <v>2</v>
      </c>
      <c r="U34" s="49">
        <f t="shared" si="6"/>
        <v>6</v>
      </c>
      <c r="V34" s="8">
        <f t="shared" si="7"/>
        <v>34</v>
      </c>
      <c r="W34" s="13">
        <f t="shared" si="8"/>
        <v>7</v>
      </c>
      <c r="Y34">
        <v>-0.76</v>
      </c>
      <c r="Z34">
        <v>3.1400000573763425</v>
      </c>
    </row>
    <row r="35" spans="1:26" ht="19">
      <c r="B35" s="24">
        <v>26</v>
      </c>
      <c r="C35" s="8">
        <v>25</v>
      </c>
      <c r="D35" s="8">
        <v>0</v>
      </c>
      <c r="E35" s="79">
        <v>1000</v>
      </c>
      <c r="F35" s="8">
        <f t="shared" si="9"/>
        <v>20.000001288164473</v>
      </c>
      <c r="G35" s="8">
        <f t="shared" si="9"/>
        <v>3.9999984193472677</v>
      </c>
      <c r="H35" s="8">
        <f t="shared" si="9"/>
        <v>17.059127481032938</v>
      </c>
      <c r="I35" s="8">
        <f t="shared" si="9"/>
        <v>30</v>
      </c>
      <c r="J35" s="8">
        <f t="shared" si="9"/>
        <v>25</v>
      </c>
      <c r="K35" s="8">
        <f t="shared" si="9"/>
        <v>8.9103872674619851</v>
      </c>
      <c r="L35" s="8">
        <f t="shared" si="9"/>
        <v>35</v>
      </c>
      <c r="M35" s="8">
        <f t="shared" si="9"/>
        <v>30</v>
      </c>
      <c r="N35" s="8">
        <f t="shared" si="9"/>
        <v>25</v>
      </c>
      <c r="O35" s="8">
        <f t="shared" si="9"/>
        <v>25</v>
      </c>
      <c r="P35" s="8">
        <f t="shared" si="1"/>
        <v>3.9999984193472677</v>
      </c>
      <c r="Q35" s="8">
        <f t="shared" si="2"/>
        <v>8.9103872674619851</v>
      </c>
      <c r="R35" s="8">
        <f t="shared" si="3"/>
        <v>3999.9984193472678</v>
      </c>
      <c r="S35" s="8">
        <f t="shared" si="4"/>
        <v>8910.3872674619852</v>
      </c>
      <c r="T35" s="49">
        <f t="shared" si="5"/>
        <v>2</v>
      </c>
      <c r="U35" s="49">
        <f t="shared" si="6"/>
        <v>6</v>
      </c>
      <c r="V35" s="8">
        <f t="shared" si="7"/>
        <v>35</v>
      </c>
      <c r="W35" s="13">
        <f t="shared" si="8"/>
        <v>7</v>
      </c>
      <c r="Y35">
        <v>-0.75</v>
      </c>
      <c r="Z35">
        <v>3.1400000573763425</v>
      </c>
    </row>
    <row r="36" spans="1:26" ht="19">
      <c r="B36" s="24">
        <v>27</v>
      </c>
      <c r="C36" s="8">
        <v>26</v>
      </c>
      <c r="D36" s="8">
        <v>0</v>
      </c>
      <c r="E36" s="79">
        <v>1000</v>
      </c>
      <c r="F36" s="8">
        <f t="shared" si="9"/>
        <v>21.000001288164473</v>
      </c>
      <c r="G36" s="8">
        <f t="shared" si="9"/>
        <v>2.9999984193472677</v>
      </c>
      <c r="H36" s="8">
        <f t="shared" si="9"/>
        <v>16.059127481032938</v>
      </c>
      <c r="I36" s="8">
        <f t="shared" si="9"/>
        <v>31</v>
      </c>
      <c r="J36" s="8">
        <f t="shared" si="9"/>
        <v>26</v>
      </c>
      <c r="K36" s="8">
        <f t="shared" si="9"/>
        <v>9.9103872674619851</v>
      </c>
      <c r="L36" s="8">
        <f t="shared" si="9"/>
        <v>36</v>
      </c>
      <c r="M36" s="8">
        <f t="shared" si="9"/>
        <v>31</v>
      </c>
      <c r="N36" s="8">
        <f t="shared" si="9"/>
        <v>26</v>
      </c>
      <c r="O36" s="8">
        <f t="shared" si="9"/>
        <v>26</v>
      </c>
      <c r="P36" s="8">
        <f t="shared" si="1"/>
        <v>2.9999984193472677</v>
      </c>
      <c r="Q36" s="8">
        <f t="shared" si="2"/>
        <v>9.9103872674619851</v>
      </c>
      <c r="R36" s="8">
        <f t="shared" si="3"/>
        <v>2999.9984193472678</v>
      </c>
      <c r="S36" s="8">
        <f t="shared" si="4"/>
        <v>9910.3872674619852</v>
      </c>
      <c r="T36" s="49">
        <f t="shared" si="5"/>
        <v>2</v>
      </c>
      <c r="U36" s="49">
        <f t="shared" si="6"/>
        <v>6</v>
      </c>
      <c r="V36" s="8">
        <f t="shared" si="7"/>
        <v>36</v>
      </c>
      <c r="W36" s="13">
        <f t="shared" si="8"/>
        <v>7</v>
      </c>
      <c r="Y36">
        <v>-0.74</v>
      </c>
      <c r="Z36">
        <v>3.1400000573763425</v>
      </c>
    </row>
    <row r="37" spans="1:26" ht="19">
      <c r="B37" s="24">
        <v>28</v>
      </c>
      <c r="C37" s="8">
        <v>27</v>
      </c>
      <c r="D37" s="8">
        <v>0</v>
      </c>
      <c r="E37" s="79">
        <v>1000</v>
      </c>
      <c r="F37" s="8">
        <f t="shared" si="9"/>
        <v>22.000001288164473</v>
      </c>
      <c r="G37" s="8">
        <f t="shared" si="9"/>
        <v>1.9999984193472677</v>
      </c>
      <c r="H37" s="8">
        <f t="shared" si="9"/>
        <v>15.059127481032938</v>
      </c>
      <c r="I37" s="8">
        <f t="shared" si="9"/>
        <v>32</v>
      </c>
      <c r="J37" s="8">
        <f t="shared" si="9"/>
        <v>27</v>
      </c>
      <c r="K37" s="8">
        <f t="shared" si="9"/>
        <v>10.910387267461985</v>
      </c>
      <c r="L37" s="8">
        <f t="shared" si="9"/>
        <v>37</v>
      </c>
      <c r="M37" s="8">
        <f t="shared" si="9"/>
        <v>32</v>
      </c>
      <c r="N37" s="8">
        <f t="shared" si="9"/>
        <v>27</v>
      </c>
      <c r="O37" s="8">
        <f t="shared" si="9"/>
        <v>27</v>
      </c>
      <c r="P37" s="8">
        <f t="shared" si="1"/>
        <v>1.9999984193472677</v>
      </c>
      <c r="Q37" s="8">
        <f t="shared" si="2"/>
        <v>10.910387267461985</v>
      </c>
      <c r="R37" s="8">
        <f t="shared" si="3"/>
        <v>1999.9984193472678</v>
      </c>
      <c r="S37" s="8">
        <f t="shared" si="4"/>
        <v>10910.387267461985</v>
      </c>
      <c r="T37" s="49">
        <f t="shared" si="5"/>
        <v>2</v>
      </c>
      <c r="U37" s="49">
        <f t="shared" si="6"/>
        <v>6</v>
      </c>
      <c r="V37" s="8">
        <f t="shared" si="7"/>
        <v>37</v>
      </c>
      <c r="W37" s="13">
        <f t="shared" si="8"/>
        <v>7</v>
      </c>
      <c r="Y37">
        <v>-0.73</v>
      </c>
      <c r="Z37">
        <v>3.1400000573763425</v>
      </c>
    </row>
    <row r="38" spans="1:26" ht="19">
      <c r="B38" s="24">
        <v>29</v>
      </c>
      <c r="C38" s="8">
        <v>28</v>
      </c>
      <c r="D38" s="8">
        <v>0</v>
      </c>
      <c r="E38" s="79">
        <v>1000</v>
      </c>
      <c r="F38" s="8">
        <f t="shared" si="9"/>
        <v>23.000001288164473</v>
      </c>
      <c r="G38" s="8">
        <f t="shared" si="9"/>
        <v>0.99999841934726774</v>
      </c>
      <c r="H38" s="8">
        <f t="shared" si="9"/>
        <v>14.059127481032938</v>
      </c>
      <c r="I38" s="8">
        <f t="shared" si="9"/>
        <v>33</v>
      </c>
      <c r="J38" s="8">
        <f t="shared" si="9"/>
        <v>28</v>
      </c>
      <c r="K38" s="8">
        <f t="shared" si="9"/>
        <v>11.910387267461985</v>
      </c>
      <c r="L38" s="8">
        <f t="shared" si="9"/>
        <v>38</v>
      </c>
      <c r="M38" s="8">
        <f t="shared" si="9"/>
        <v>33</v>
      </c>
      <c r="N38" s="8">
        <f t="shared" si="9"/>
        <v>28</v>
      </c>
      <c r="O38" s="8">
        <f t="shared" si="9"/>
        <v>28</v>
      </c>
      <c r="P38" s="8">
        <f t="shared" si="1"/>
        <v>0.99999841934726774</v>
      </c>
      <c r="Q38" s="8">
        <f t="shared" si="2"/>
        <v>11.910387267461985</v>
      </c>
      <c r="R38" s="8">
        <f t="shared" si="3"/>
        <v>999.99841934726771</v>
      </c>
      <c r="S38" s="8">
        <f t="shared" si="4"/>
        <v>11910.387267461985</v>
      </c>
      <c r="T38" s="49">
        <f t="shared" si="5"/>
        <v>2</v>
      </c>
      <c r="U38" s="49">
        <f t="shared" si="6"/>
        <v>6</v>
      </c>
      <c r="V38" s="8">
        <f t="shared" si="7"/>
        <v>38</v>
      </c>
      <c r="W38" s="13">
        <f t="shared" si="8"/>
        <v>7</v>
      </c>
      <c r="Y38">
        <v>-0.72</v>
      </c>
      <c r="Z38">
        <v>3.1400000573763425</v>
      </c>
    </row>
    <row r="39" spans="1:26" ht="19">
      <c r="A39" t="s">
        <v>1</v>
      </c>
      <c r="B39" s="24">
        <v>30</v>
      </c>
      <c r="C39" s="8">
        <v>29</v>
      </c>
      <c r="D39" s="8">
        <v>0</v>
      </c>
      <c r="E39" s="79">
        <v>1000</v>
      </c>
      <c r="F39" s="8">
        <f t="shared" si="9"/>
        <v>24.000001288164473</v>
      </c>
      <c r="G39" s="8">
        <f t="shared" si="9"/>
        <v>1.5806527322581587E-6</v>
      </c>
      <c r="H39" s="8">
        <f t="shared" si="9"/>
        <v>13.059127481032938</v>
      </c>
      <c r="I39" s="8">
        <f t="shared" si="9"/>
        <v>34</v>
      </c>
      <c r="J39" s="8">
        <f t="shared" si="9"/>
        <v>29</v>
      </c>
      <c r="K39" s="8">
        <f t="shared" si="9"/>
        <v>12.910387267461985</v>
      </c>
      <c r="L39" s="8">
        <f t="shared" si="9"/>
        <v>39</v>
      </c>
      <c r="M39" s="8">
        <f t="shared" si="9"/>
        <v>34</v>
      </c>
      <c r="N39" s="8">
        <f t="shared" si="9"/>
        <v>29</v>
      </c>
      <c r="O39" s="8">
        <f t="shared" si="9"/>
        <v>29</v>
      </c>
      <c r="P39" s="8">
        <f t="shared" si="1"/>
        <v>1.5806527322581587E-6</v>
      </c>
      <c r="Q39" s="8">
        <f t="shared" si="2"/>
        <v>12.910387267461985</v>
      </c>
      <c r="R39" s="8">
        <f t="shared" si="3"/>
        <v>1.5806527322581587E-3</v>
      </c>
      <c r="S39" s="8">
        <f t="shared" si="4"/>
        <v>12910.387267461985</v>
      </c>
      <c r="T39" s="49">
        <f t="shared" si="5"/>
        <v>2</v>
      </c>
      <c r="U39" s="49">
        <f t="shared" si="6"/>
        <v>6</v>
      </c>
      <c r="V39" s="8">
        <f t="shared" si="7"/>
        <v>39</v>
      </c>
      <c r="W39" s="13">
        <f t="shared" si="8"/>
        <v>7</v>
      </c>
      <c r="Y39">
        <v>-0.71</v>
      </c>
      <c r="Z39">
        <v>3.1400000573763425</v>
      </c>
    </row>
    <row r="40" spans="1:26" ht="19">
      <c r="B40" s="24">
        <v>31</v>
      </c>
      <c r="C40" s="8">
        <v>30</v>
      </c>
      <c r="D40" s="8">
        <v>0</v>
      </c>
      <c r="E40" s="79">
        <v>1000</v>
      </c>
      <c r="F40" s="8">
        <f t="shared" si="9"/>
        <v>25.000001288164473</v>
      </c>
      <c r="G40" s="8">
        <f t="shared" si="9"/>
        <v>1.0000015806527323</v>
      </c>
      <c r="H40" s="8">
        <f t="shared" si="9"/>
        <v>12.059127481032938</v>
      </c>
      <c r="I40" s="8">
        <f t="shared" si="9"/>
        <v>35</v>
      </c>
      <c r="J40" s="8">
        <f t="shared" si="9"/>
        <v>30</v>
      </c>
      <c r="K40" s="8">
        <f t="shared" si="9"/>
        <v>13.910387267461985</v>
      </c>
      <c r="L40" s="8">
        <f t="shared" si="9"/>
        <v>40</v>
      </c>
      <c r="M40" s="8">
        <f t="shared" si="9"/>
        <v>35</v>
      </c>
      <c r="N40" s="8">
        <f t="shared" si="9"/>
        <v>30</v>
      </c>
      <c r="O40" s="8">
        <f t="shared" si="9"/>
        <v>30</v>
      </c>
      <c r="P40" s="8">
        <f t="shared" si="1"/>
        <v>1.0000015806527323</v>
      </c>
      <c r="Q40" s="8">
        <f t="shared" si="2"/>
        <v>12.059127481032938</v>
      </c>
      <c r="R40" s="8">
        <f t="shared" si="3"/>
        <v>1000.0015806527323</v>
      </c>
      <c r="S40" s="8">
        <f t="shared" si="4"/>
        <v>12059.127481032938</v>
      </c>
      <c r="T40" s="49">
        <f t="shared" si="5"/>
        <v>2</v>
      </c>
      <c r="U40" s="49">
        <f t="shared" si="6"/>
        <v>3</v>
      </c>
      <c r="V40" s="8">
        <f t="shared" si="7"/>
        <v>40</v>
      </c>
      <c r="W40" s="13">
        <f t="shared" si="8"/>
        <v>7</v>
      </c>
      <c r="Y40">
        <v>-0.7</v>
      </c>
      <c r="Z40">
        <v>3.1400000573763425</v>
      </c>
    </row>
    <row r="41" spans="1:26" ht="19">
      <c r="B41" s="24">
        <v>32</v>
      </c>
      <c r="C41" s="8">
        <v>31</v>
      </c>
      <c r="D41" s="8">
        <v>0</v>
      </c>
      <c r="E41" s="79">
        <v>1000</v>
      </c>
      <c r="F41" s="8">
        <f t="shared" si="9"/>
        <v>26.000001288164473</v>
      </c>
      <c r="G41" s="8">
        <f t="shared" si="9"/>
        <v>2.0000015806527323</v>
      </c>
      <c r="H41" s="8">
        <f t="shared" si="9"/>
        <v>11.059127481032938</v>
      </c>
      <c r="I41" s="8">
        <f t="shared" si="9"/>
        <v>36</v>
      </c>
      <c r="J41" s="8">
        <f t="shared" si="9"/>
        <v>31</v>
      </c>
      <c r="K41" s="8">
        <f t="shared" si="9"/>
        <v>14.910387267461985</v>
      </c>
      <c r="L41" s="8">
        <f t="shared" si="9"/>
        <v>41</v>
      </c>
      <c r="M41" s="8">
        <f t="shared" si="9"/>
        <v>36</v>
      </c>
      <c r="N41" s="8">
        <f t="shared" si="9"/>
        <v>31</v>
      </c>
      <c r="O41" s="8">
        <f t="shared" si="9"/>
        <v>31</v>
      </c>
      <c r="P41" s="8">
        <f t="shared" si="1"/>
        <v>2.0000015806527323</v>
      </c>
      <c r="Q41" s="8">
        <f t="shared" si="2"/>
        <v>11.059127481032938</v>
      </c>
      <c r="R41" s="8">
        <f t="shared" si="3"/>
        <v>2000.0015806527322</v>
      </c>
      <c r="S41" s="8">
        <f t="shared" si="4"/>
        <v>11059.127481032938</v>
      </c>
      <c r="T41" s="49">
        <f t="shared" si="5"/>
        <v>2</v>
      </c>
      <c r="U41" s="49">
        <f t="shared" si="6"/>
        <v>3</v>
      </c>
      <c r="V41" s="8">
        <f t="shared" si="7"/>
        <v>41</v>
      </c>
      <c r="W41" s="13">
        <f t="shared" si="8"/>
        <v>7</v>
      </c>
      <c r="Y41">
        <v>-0.69</v>
      </c>
      <c r="Z41">
        <v>3.1400000573763425</v>
      </c>
    </row>
    <row r="42" spans="1:26" ht="19">
      <c r="B42" s="24">
        <v>33</v>
      </c>
      <c r="C42" s="8">
        <v>32</v>
      </c>
      <c r="D42" s="8">
        <v>0</v>
      </c>
      <c r="E42" s="79">
        <v>1000</v>
      </c>
      <c r="F42" s="8">
        <f t="shared" ref="F42:O57" si="10">ABS($C42-F$1)^$B$5+ABS($D42-F$2)^$B$5</f>
        <v>27.000001288164473</v>
      </c>
      <c r="G42" s="8">
        <f t="shared" si="10"/>
        <v>3.0000015806527323</v>
      </c>
      <c r="H42" s="8">
        <f t="shared" si="10"/>
        <v>10.059127481032938</v>
      </c>
      <c r="I42" s="8">
        <f t="shared" si="10"/>
        <v>37</v>
      </c>
      <c r="J42" s="8">
        <f t="shared" si="10"/>
        <v>32</v>
      </c>
      <c r="K42" s="8">
        <f t="shared" si="10"/>
        <v>15.910387267461985</v>
      </c>
      <c r="L42" s="8">
        <f t="shared" si="10"/>
        <v>42</v>
      </c>
      <c r="M42" s="8">
        <f t="shared" si="10"/>
        <v>37</v>
      </c>
      <c r="N42" s="8">
        <f t="shared" si="10"/>
        <v>32</v>
      </c>
      <c r="O42" s="8">
        <f t="shared" si="10"/>
        <v>32</v>
      </c>
      <c r="P42" s="8">
        <f t="shared" si="1"/>
        <v>3.0000015806527323</v>
      </c>
      <c r="Q42" s="8">
        <f t="shared" si="2"/>
        <v>10.059127481032938</v>
      </c>
      <c r="R42" s="8">
        <f t="shared" si="3"/>
        <v>3000.0015806527322</v>
      </c>
      <c r="S42" s="8">
        <f t="shared" si="4"/>
        <v>10059.127481032938</v>
      </c>
      <c r="T42" s="49">
        <f t="shared" si="5"/>
        <v>2</v>
      </c>
      <c r="U42" s="49">
        <f t="shared" si="6"/>
        <v>3</v>
      </c>
      <c r="V42" s="8">
        <f t="shared" si="7"/>
        <v>42</v>
      </c>
      <c r="W42" s="13">
        <f t="shared" si="8"/>
        <v>7</v>
      </c>
      <c r="Y42">
        <v>-0.68</v>
      </c>
      <c r="Z42">
        <v>3.1400000573763425</v>
      </c>
    </row>
    <row r="43" spans="1:26" ht="19">
      <c r="B43" s="24">
        <v>34</v>
      </c>
      <c r="C43" s="8">
        <v>33</v>
      </c>
      <c r="D43" s="8">
        <v>0</v>
      </c>
      <c r="E43" s="79">
        <v>1000</v>
      </c>
      <c r="F43" s="8">
        <f t="shared" si="10"/>
        <v>28.000001288164473</v>
      </c>
      <c r="G43" s="8">
        <f t="shared" si="10"/>
        <v>4.0000015806527323</v>
      </c>
      <c r="H43" s="8">
        <f t="shared" si="10"/>
        <v>9.0591274810329381</v>
      </c>
      <c r="I43" s="8">
        <f t="shared" si="10"/>
        <v>38</v>
      </c>
      <c r="J43" s="8">
        <f t="shared" si="10"/>
        <v>33</v>
      </c>
      <c r="K43" s="8">
        <f t="shared" si="10"/>
        <v>16.910387267461985</v>
      </c>
      <c r="L43" s="8">
        <f t="shared" si="10"/>
        <v>43</v>
      </c>
      <c r="M43" s="8">
        <f t="shared" si="10"/>
        <v>38</v>
      </c>
      <c r="N43" s="8">
        <f t="shared" si="10"/>
        <v>33</v>
      </c>
      <c r="O43" s="8">
        <f t="shared" si="10"/>
        <v>33</v>
      </c>
      <c r="P43" s="8">
        <f t="shared" si="1"/>
        <v>4.0000015806527323</v>
      </c>
      <c r="Q43" s="8">
        <f t="shared" si="2"/>
        <v>9.0591274810329381</v>
      </c>
      <c r="R43" s="8">
        <f t="shared" si="3"/>
        <v>4000.0015806527322</v>
      </c>
      <c r="S43" s="8">
        <f t="shared" si="4"/>
        <v>9059.1274810329378</v>
      </c>
      <c r="T43" s="49">
        <f t="shared" si="5"/>
        <v>2</v>
      </c>
      <c r="U43" s="49">
        <f t="shared" si="6"/>
        <v>3</v>
      </c>
      <c r="V43" s="8">
        <f t="shared" si="7"/>
        <v>43</v>
      </c>
      <c r="W43" s="13">
        <f t="shared" si="8"/>
        <v>7</v>
      </c>
      <c r="Y43">
        <v>-0.67</v>
      </c>
      <c r="Z43">
        <v>3.1400000573763425</v>
      </c>
    </row>
    <row r="44" spans="1:26" ht="19">
      <c r="A44" t="s">
        <v>1</v>
      </c>
      <c r="B44" s="24">
        <v>35</v>
      </c>
      <c r="C44" s="8">
        <v>34</v>
      </c>
      <c r="D44" s="8">
        <v>0</v>
      </c>
      <c r="E44" s="79">
        <v>1000</v>
      </c>
      <c r="F44" s="8">
        <f t="shared" si="10"/>
        <v>29.000001288164473</v>
      </c>
      <c r="G44" s="8">
        <f t="shared" si="10"/>
        <v>5.0000015806527323</v>
      </c>
      <c r="H44" s="8">
        <f t="shared" si="10"/>
        <v>8.0591274810329381</v>
      </c>
      <c r="I44" s="8">
        <f t="shared" si="10"/>
        <v>39</v>
      </c>
      <c r="J44" s="8">
        <f t="shared" si="10"/>
        <v>34</v>
      </c>
      <c r="K44" s="8">
        <f t="shared" si="10"/>
        <v>17.910387267461985</v>
      </c>
      <c r="L44" s="8">
        <f t="shared" si="10"/>
        <v>44</v>
      </c>
      <c r="M44" s="8">
        <f t="shared" si="10"/>
        <v>39</v>
      </c>
      <c r="N44" s="8">
        <f t="shared" si="10"/>
        <v>34</v>
      </c>
      <c r="O44" s="8">
        <f t="shared" si="10"/>
        <v>34</v>
      </c>
      <c r="P44" s="8">
        <f t="shared" si="1"/>
        <v>5.0000015806527323</v>
      </c>
      <c r="Q44" s="8">
        <f t="shared" si="2"/>
        <v>8.0591274810329381</v>
      </c>
      <c r="R44" s="8">
        <f t="shared" si="3"/>
        <v>5000.0015806527326</v>
      </c>
      <c r="S44" s="8">
        <f t="shared" si="4"/>
        <v>8059.1274810329378</v>
      </c>
      <c r="T44" s="49">
        <f t="shared" si="5"/>
        <v>2</v>
      </c>
      <c r="U44" s="49">
        <f t="shared" si="6"/>
        <v>3</v>
      </c>
      <c r="V44" s="8">
        <f t="shared" si="7"/>
        <v>44</v>
      </c>
      <c r="W44" s="13">
        <f t="shared" si="8"/>
        <v>7</v>
      </c>
      <c r="Y44">
        <v>-0.66</v>
      </c>
      <c r="Z44">
        <v>3.1400000573763425</v>
      </c>
    </row>
    <row r="45" spans="1:26" ht="19">
      <c r="B45" s="24">
        <v>36</v>
      </c>
      <c r="C45" s="8">
        <v>35</v>
      </c>
      <c r="D45" s="8">
        <v>0</v>
      </c>
      <c r="E45" s="79">
        <v>1000</v>
      </c>
      <c r="F45" s="8">
        <f t="shared" si="10"/>
        <v>30.000001288164473</v>
      </c>
      <c r="G45" s="8">
        <f t="shared" si="10"/>
        <v>6.0000015806527323</v>
      </c>
      <c r="H45" s="8">
        <f t="shared" si="10"/>
        <v>7.0591274810329381</v>
      </c>
      <c r="I45" s="8">
        <f t="shared" si="10"/>
        <v>40</v>
      </c>
      <c r="J45" s="8">
        <f t="shared" si="10"/>
        <v>35</v>
      </c>
      <c r="K45" s="8">
        <f t="shared" si="10"/>
        <v>18.910387267461985</v>
      </c>
      <c r="L45" s="8">
        <f t="shared" si="10"/>
        <v>45</v>
      </c>
      <c r="M45" s="8">
        <f t="shared" si="10"/>
        <v>40</v>
      </c>
      <c r="N45" s="8">
        <f t="shared" si="10"/>
        <v>35</v>
      </c>
      <c r="O45" s="8">
        <f t="shared" si="10"/>
        <v>35</v>
      </c>
      <c r="P45" s="8">
        <f t="shared" si="1"/>
        <v>6.0000015806527323</v>
      </c>
      <c r="Q45" s="8">
        <f t="shared" si="2"/>
        <v>7.0591274810329381</v>
      </c>
      <c r="R45" s="8">
        <f t="shared" si="3"/>
        <v>6000.0015806527326</v>
      </c>
      <c r="S45" s="8">
        <f t="shared" si="4"/>
        <v>7059.1274810329378</v>
      </c>
      <c r="T45" s="49">
        <f t="shared" si="5"/>
        <v>2</v>
      </c>
      <c r="U45" s="49">
        <f t="shared" si="6"/>
        <v>3</v>
      </c>
      <c r="V45" s="8">
        <f t="shared" si="7"/>
        <v>45</v>
      </c>
      <c r="W45" s="13">
        <f t="shared" si="8"/>
        <v>7</v>
      </c>
      <c r="Y45">
        <v>-0.65</v>
      </c>
      <c r="Z45">
        <v>3.1400000573763425</v>
      </c>
    </row>
    <row r="46" spans="1:26" ht="19">
      <c r="B46" s="24">
        <v>37</v>
      </c>
      <c r="C46" s="8">
        <v>36</v>
      </c>
      <c r="D46" s="8">
        <v>0</v>
      </c>
      <c r="E46" s="79">
        <v>1000</v>
      </c>
      <c r="F46" s="8">
        <f t="shared" si="10"/>
        <v>31.000001288164473</v>
      </c>
      <c r="G46" s="8">
        <f t="shared" si="10"/>
        <v>7.0000015806527323</v>
      </c>
      <c r="H46" s="8">
        <f t="shared" si="10"/>
        <v>6.0591274810329381</v>
      </c>
      <c r="I46" s="8">
        <f t="shared" si="10"/>
        <v>41</v>
      </c>
      <c r="J46" s="8">
        <f t="shared" si="10"/>
        <v>36</v>
      </c>
      <c r="K46" s="8">
        <f t="shared" si="10"/>
        <v>19.910387267461985</v>
      </c>
      <c r="L46" s="8">
        <f t="shared" si="10"/>
        <v>46</v>
      </c>
      <c r="M46" s="8">
        <f t="shared" si="10"/>
        <v>41</v>
      </c>
      <c r="N46" s="8">
        <f t="shared" si="10"/>
        <v>36</v>
      </c>
      <c r="O46" s="8">
        <f t="shared" si="10"/>
        <v>36</v>
      </c>
      <c r="P46" s="8">
        <f t="shared" si="1"/>
        <v>6.0591274810329381</v>
      </c>
      <c r="Q46" s="8">
        <f t="shared" si="2"/>
        <v>7.0000015806527323</v>
      </c>
      <c r="R46" s="8">
        <f t="shared" si="3"/>
        <v>6059.1274810329378</v>
      </c>
      <c r="S46" s="8">
        <f t="shared" si="4"/>
        <v>7000.0015806527326</v>
      </c>
      <c r="T46" s="49">
        <f t="shared" si="5"/>
        <v>3</v>
      </c>
      <c r="U46" s="49">
        <f t="shared" si="6"/>
        <v>2</v>
      </c>
      <c r="V46" s="8">
        <f t="shared" si="7"/>
        <v>46</v>
      </c>
      <c r="W46" s="13">
        <f t="shared" si="8"/>
        <v>7</v>
      </c>
      <c r="Y46">
        <v>-0.64</v>
      </c>
      <c r="Z46">
        <v>3.1400000573763425</v>
      </c>
    </row>
    <row r="47" spans="1:26" ht="19">
      <c r="A47" t="s">
        <v>1</v>
      </c>
      <c r="B47" s="24">
        <v>38</v>
      </c>
      <c r="C47" s="8">
        <v>37</v>
      </c>
      <c r="D47" s="8">
        <v>0</v>
      </c>
      <c r="E47" s="79">
        <v>1000</v>
      </c>
      <c r="F47" s="8">
        <f t="shared" si="10"/>
        <v>32.000001288164469</v>
      </c>
      <c r="G47" s="8">
        <f t="shared" si="10"/>
        <v>8.0000015806527323</v>
      </c>
      <c r="H47" s="8">
        <f t="shared" si="10"/>
        <v>5.0591274810329381</v>
      </c>
      <c r="I47" s="8">
        <f t="shared" si="10"/>
        <v>42</v>
      </c>
      <c r="J47" s="8">
        <f t="shared" si="10"/>
        <v>37</v>
      </c>
      <c r="K47" s="8">
        <f t="shared" si="10"/>
        <v>20.910387267461985</v>
      </c>
      <c r="L47" s="8">
        <f t="shared" si="10"/>
        <v>47</v>
      </c>
      <c r="M47" s="8">
        <f t="shared" si="10"/>
        <v>42</v>
      </c>
      <c r="N47" s="8">
        <f t="shared" si="10"/>
        <v>37</v>
      </c>
      <c r="O47" s="8">
        <f t="shared" si="10"/>
        <v>37</v>
      </c>
      <c r="P47" s="8">
        <f t="shared" si="1"/>
        <v>5.0591274810329381</v>
      </c>
      <c r="Q47" s="8">
        <f t="shared" si="2"/>
        <v>8.0000015806527323</v>
      </c>
      <c r="R47" s="8">
        <f t="shared" si="3"/>
        <v>5059.1274810329378</v>
      </c>
      <c r="S47" s="8">
        <f t="shared" si="4"/>
        <v>8000.0015806527326</v>
      </c>
      <c r="T47" s="49">
        <f t="shared" si="5"/>
        <v>3</v>
      </c>
      <c r="U47" s="49">
        <f t="shared" si="6"/>
        <v>2</v>
      </c>
      <c r="V47" s="8">
        <f t="shared" si="7"/>
        <v>47</v>
      </c>
      <c r="W47" s="13">
        <f t="shared" si="8"/>
        <v>7</v>
      </c>
      <c r="Y47">
        <v>-0.63</v>
      </c>
      <c r="Z47">
        <v>3.1400000573763425</v>
      </c>
    </row>
    <row r="48" spans="1:26" ht="19">
      <c r="B48" s="24">
        <v>39</v>
      </c>
      <c r="C48" s="8">
        <v>38</v>
      </c>
      <c r="D48" s="8">
        <v>0</v>
      </c>
      <c r="E48" s="79">
        <v>1000</v>
      </c>
      <c r="F48" s="8">
        <f t="shared" si="10"/>
        <v>33.000001288164469</v>
      </c>
      <c r="G48" s="8">
        <f t="shared" si="10"/>
        <v>9.0000015806527323</v>
      </c>
      <c r="H48" s="8">
        <f t="shared" si="10"/>
        <v>4.0591274810329381</v>
      </c>
      <c r="I48" s="8">
        <f t="shared" si="10"/>
        <v>43</v>
      </c>
      <c r="J48" s="8">
        <f t="shared" si="10"/>
        <v>38</v>
      </c>
      <c r="K48" s="8">
        <f t="shared" si="10"/>
        <v>21.910387267461985</v>
      </c>
      <c r="L48" s="8">
        <f t="shared" si="10"/>
        <v>48</v>
      </c>
      <c r="M48" s="8">
        <f t="shared" si="10"/>
        <v>43</v>
      </c>
      <c r="N48" s="8">
        <f t="shared" si="10"/>
        <v>38</v>
      </c>
      <c r="O48" s="8">
        <f t="shared" si="10"/>
        <v>38</v>
      </c>
      <c r="P48" s="8">
        <f t="shared" si="1"/>
        <v>4.0591274810329381</v>
      </c>
      <c r="Q48" s="8">
        <f t="shared" si="2"/>
        <v>9.0000015806527323</v>
      </c>
      <c r="R48" s="8">
        <f t="shared" si="3"/>
        <v>4059.1274810329382</v>
      </c>
      <c r="S48" s="8">
        <f t="shared" si="4"/>
        <v>9000.0015806527317</v>
      </c>
      <c r="T48" s="49">
        <f t="shared" si="5"/>
        <v>3</v>
      </c>
      <c r="U48" s="49">
        <f t="shared" si="6"/>
        <v>2</v>
      </c>
      <c r="V48" s="8">
        <f t="shared" si="7"/>
        <v>48</v>
      </c>
      <c r="W48" s="13">
        <f t="shared" si="8"/>
        <v>7</v>
      </c>
      <c r="Y48">
        <v>-0.62</v>
      </c>
      <c r="Z48">
        <v>3.1400000573763425</v>
      </c>
    </row>
    <row r="49" spans="1:26" ht="19">
      <c r="A49" t="s">
        <v>1</v>
      </c>
      <c r="B49" s="24">
        <v>40</v>
      </c>
      <c r="C49" s="8">
        <v>39</v>
      </c>
      <c r="D49" s="8">
        <v>0</v>
      </c>
      <c r="E49" s="79">
        <v>1000</v>
      </c>
      <c r="F49" s="8">
        <f t="shared" si="10"/>
        <v>34.000001288164469</v>
      </c>
      <c r="G49" s="8">
        <f t="shared" si="10"/>
        <v>10.000001580652732</v>
      </c>
      <c r="H49" s="8">
        <f t="shared" si="10"/>
        <v>3.0591274810329381</v>
      </c>
      <c r="I49" s="8">
        <f t="shared" si="10"/>
        <v>44</v>
      </c>
      <c r="J49" s="8">
        <f t="shared" si="10"/>
        <v>39</v>
      </c>
      <c r="K49" s="8">
        <f t="shared" si="10"/>
        <v>22.910387267461985</v>
      </c>
      <c r="L49" s="8">
        <f t="shared" si="10"/>
        <v>49</v>
      </c>
      <c r="M49" s="8">
        <f t="shared" si="10"/>
        <v>44</v>
      </c>
      <c r="N49" s="8">
        <f t="shared" si="10"/>
        <v>39</v>
      </c>
      <c r="O49" s="8">
        <f t="shared" si="10"/>
        <v>39</v>
      </c>
      <c r="P49" s="8">
        <f t="shared" si="1"/>
        <v>3.0591274810329381</v>
      </c>
      <c r="Q49" s="8">
        <f t="shared" si="2"/>
        <v>10.000001580652732</v>
      </c>
      <c r="R49" s="8">
        <f t="shared" si="3"/>
        <v>3059.1274810329382</v>
      </c>
      <c r="S49" s="8">
        <f t="shared" si="4"/>
        <v>10000.001580652732</v>
      </c>
      <c r="T49" s="49">
        <f t="shared" si="5"/>
        <v>3</v>
      </c>
      <c r="U49" s="49">
        <f t="shared" si="6"/>
        <v>2</v>
      </c>
      <c r="V49" s="8">
        <f t="shared" si="7"/>
        <v>49</v>
      </c>
      <c r="W49" s="13">
        <f t="shared" si="8"/>
        <v>7</v>
      </c>
      <c r="Y49">
        <v>-0.61</v>
      </c>
      <c r="Z49">
        <v>3.1400000573763425</v>
      </c>
    </row>
    <row r="50" spans="1:26" ht="19">
      <c r="B50" s="24">
        <v>41</v>
      </c>
      <c r="C50" s="8">
        <v>40</v>
      </c>
      <c r="D50" s="8">
        <v>0</v>
      </c>
      <c r="E50" s="79">
        <v>1000</v>
      </c>
      <c r="F50" s="8">
        <f t="shared" si="10"/>
        <v>35.000001288164469</v>
      </c>
      <c r="G50" s="8">
        <f t="shared" si="10"/>
        <v>11.000001580652732</v>
      </c>
      <c r="H50" s="8">
        <f t="shared" si="10"/>
        <v>2.0591274810329381</v>
      </c>
      <c r="I50" s="8">
        <f t="shared" si="10"/>
        <v>45</v>
      </c>
      <c r="J50" s="8">
        <f t="shared" si="10"/>
        <v>40</v>
      </c>
      <c r="K50" s="8">
        <f t="shared" si="10"/>
        <v>23.910387267461985</v>
      </c>
      <c r="L50" s="8">
        <f t="shared" si="10"/>
        <v>50</v>
      </c>
      <c r="M50" s="8">
        <f t="shared" si="10"/>
        <v>45</v>
      </c>
      <c r="N50" s="8">
        <f t="shared" si="10"/>
        <v>40</v>
      </c>
      <c r="O50" s="8">
        <f t="shared" si="10"/>
        <v>40</v>
      </c>
      <c r="P50" s="8">
        <f t="shared" si="1"/>
        <v>2.0591274810329381</v>
      </c>
      <c r="Q50" s="8">
        <f t="shared" si="2"/>
        <v>11.000001580652732</v>
      </c>
      <c r="R50" s="8">
        <f t="shared" si="3"/>
        <v>2059.1274810329382</v>
      </c>
      <c r="S50" s="8">
        <f t="shared" si="4"/>
        <v>11000.001580652732</v>
      </c>
      <c r="T50" s="49">
        <f t="shared" si="5"/>
        <v>3</v>
      </c>
      <c r="U50" s="49">
        <f t="shared" si="6"/>
        <v>2</v>
      </c>
      <c r="V50" s="8">
        <f t="shared" si="7"/>
        <v>50</v>
      </c>
      <c r="W50" s="13">
        <f t="shared" si="8"/>
        <v>7</v>
      </c>
      <c r="Y50">
        <v>-0.6</v>
      </c>
      <c r="Z50">
        <v>3.1400000573763425</v>
      </c>
    </row>
    <row r="51" spans="1:26" ht="19">
      <c r="B51" s="24">
        <v>42</v>
      </c>
      <c r="C51" s="8">
        <v>41</v>
      </c>
      <c r="D51" s="8">
        <v>0</v>
      </c>
      <c r="E51" s="79">
        <v>1000</v>
      </c>
      <c r="F51" s="8">
        <f t="shared" si="10"/>
        <v>36.000001288164469</v>
      </c>
      <c r="G51" s="8">
        <f t="shared" si="10"/>
        <v>12.000001580652732</v>
      </c>
      <c r="H51" s="8">
        <f t="shared" si="10"/>
        <v>1.0591274810329381</v>
      </c>
      <c r="I51" s="8">
        <f t="shared" si="10"/>
        <v>46</v>
      </c>
      <c r="J51" s="8">
        <f t="shared" si="10"/>
        <v>41</v>
      </c>
      <c r="K51" s="8">
        <f t="shared" si="10"/>
        <v>24.910387267461985</v>
      </c>
      <c r="L51" s="8">
        <f t="shared" si="10"/>
        <v>51</v>
      </c>
      <c r="M51" s="8">
        <f t="shared" si="10"/>
        <v>46</v>
      </c>
      <c r="N51" s="8">
        <f t="shared" si="10"/>
        <v>41</v>
      </c>
      <c r="O51" s="8">
        <f t="shared" si="10"/>
        <v>41</v>
      </c>
      <c r="P51" s="8">
        <f t="shared" si="1"/>
        <v>1.0591274810329381</v>
      </c>
      <c r="Q51" s="8">
        <f t="shared" si="2"/>
        <v>12.000001580652732</v>
      </c>
      <c r="R51" s="8">
        <f t="shared" si="3"/>
        <v>1059.127481032938</v>
      </c>
      <c r="S51" s="8">
        <f t="shared" si="4"/>
        <v>12000.001580652732</v>
      </c>
      <c r="T51" s="49">
        <f t="shared" si="5"/>
        <v>3</v>
      </c>
      <c r="U51" s="49">
        <f t="shared" si="6"/>
        <v>2</v>
      </c>
      <c r="V51" s="8">
        <f t="shared" si="7"/>
        <v>51</v>
      </c>
      <c r="W51" s="13">
        <f t="shared" si="8"/>
        <v>7</v>
      </c>
      <c r="Y51">
        <v>-0.59</v>
      </c>
      <c r="Z51">
        <v>3.1400000573763425</v>
      </c>
    </row>
    <row r="52" spans="1:26" ht="19">
      <c r="A52" t="s">
        <v>1</v>
      </c>
      <c r="B52" s="24">
        <v>43</v>
      </c>
      <c r="C52" s="8">
        <v>42</v>
      </c>
      <c r="D52" s="8">
        <v>0</v>
      </c>
      <c r="E52" s="79">
        <v>1000</v>
      </c>
      <c r="F52" s="8">
        <f t="shared" si="10"/>
        <v>37.000001288164469</v>
      </c>
      <c r="G52" s="8">
        <f t="shared" si="10"/>
        <v>13.000001580652732</v>
      </c>
      <c r="H52" s="8">
        <f t="shared" si="10"/>
        <v>5.9127481032938078E-2</v>
      </c>
      <c r="I52" s="8">
        <f t="shared" si="10"/>
        <v>47</v>
      </c>
      <c r="J52" s="8">
        <f t="shared" si="10"/>
        <v>42</v>
      </c>
      <c r="K52" s="8">
        <f t="shared" si="10"/>
        <v>25.910387267461985</v>
      </c>
      <c r="L52" s="8">
        <f t="shared" si="10"/>
        <v>52</v>
      </c>
      <c r="M52" s="8">
        <f t="shared" si="10"/>
        <v>47</v>
      </c>
      <c r="N52" s="8">
        <f t="shared" si="10"/>
        <v>42</v>
      </c>
      <c r="O52" s="8">
        <f t="shared" si="10"/>
        <v>42</v>
      </c>
      <c r="P52" s="8">
        <f t="shared" si="1"/>
        <v>5.9127481032938078E-2</v>
      </c>
      <c r="Q52" s="8">
        <f t="shared" si="2"/>
        <v>13.000001580652732</v>
      </c>
      <c r="R52" s="8">
        <f t="shared" si="3"/>
        <v>59.127481032938078</v>
      </c>
      <c r="S52" s="8">
        <f t="shared" si="4"/>
        <v>13000.001580652732</v>
      </c>
      <c r="T52" s="49">
        <f t="shared" si="5"/>
        <v>3</v>
      </c>
      <c r="U52" s="49">
        <f t="shared" si="6"/>
        <v>2</v>
      </c>
      <c r="V52" s="8">
        <f t="shared" si="7"/>
        <v>52</v>
      </c>
      <c r="W52" s="13">
        <f t="shared" si="8"/>
        <v>7</v>
      </c>
      <c r="Y52">
        <v>-0.57999999999999996</v>
      </c>
      <c r="Z52">
        <v>3.1400000573763425</v>
      </c>
    </row>
    <row r="53" spans="1:26" ht="19">
      <c r="B53" s="24">
        <v>44</v>
      </c>
      <c r="C53" s="8">
        <v>43</v>
      </c>
      <c r="D53" s="8">
        <v>0</v>
      </c>
      <c r="E53" s="79">
        <v>1000</v>
      </c>
      <c r="F53" s="8">
        <f t="shared" si="10"/>
        <v>38.000001288164469</v>
      </c>
      <c r="G53" s="8">
        <f t="shared" si="10"/>
        <v>14.000001580652732</v>
      </c>
      <c r="H53" s="8">
        <f t="shared" si="10"/>
        <v>0.94087251896706192</v>
      </c>
      <c r="I53" s="8">
        <f t="shared" si="10"/>
        <v>48</v>
      </c>
      <c r="J53" s="8">
        <f t="shared" si="10"/>
        <v>43</v>
      </c>
      <c r="K53" s="8">
        <f t="shared" si="10"/>
        <v>26.910387267461985</v>
      </c>
      <c r="L53" s="8">
        <f t="shared" si="10"/>
        <v>53</v>
      </c>
      <c r="M53" s="8">
        <f t="shared" si="10"/>
        <v>48</v>
      </c>
      <c r="N53" s="8">
        <f t="shared" si="10"/>
        <v>43</v>
      </c>
      <c r="O53" s="8">
        <f t="shared" si="10"/>
        <v>43</v>
      </c>
      <c r="P53" s="8">
        <f t="shared" si="1"/>
        <v>0.94087251896706192</v>
      </c>
      <c r="Q53" s="8">
        <f t="shared" si="2"/>
        <v>14.000001580652732</v>
      </c>
      <c r="R53" s="8">
        <f t="shared" si="3"/>
        <v>940.87251896706198</v>
      </c>
      <c r="S53" s="8">
        <f t="shared" si="4"/>
        <v>14000.001580652732</v>
      </c>
      <c r="T53" s="49">
        <f t="shared" si="5"/>
        <v>3</v>
      </c>
      <c r="U53" s="49">
        <f t="shared" si="6"/>
        <v>2</v>
      </c>
      <c r="V53" s="8">
        <f t="shared" si="7"/>
        <v>53</v>
      </c>
      <c r="W53" s="13">
        <f t="shared" si="8"/>
        <v>7</v>
      </c>
      <c r="Y53">
        <v>-0.56999999999999995</v>
      </c>
      <c r="Z53">
        <v>3.1400000573763425</v>
      </c>
    </row>
    <row r="54" spans="1:26" ht="19">
      <c r="B54" s="24">
        <v>45</v>
      </c>
      <c r="C54" s="8">
        <v>44</v>
      </c>
      <c r="D54" s="8">
        <v>0</v>
      </c>
      <c r="E54" s="79">
        <v>1000</v>
      </c>
      <c r="F54" s="8">
        <f t="shared" si="10"/>
        <v>39.000001288164469</v>
      </c>
      <c r="G54" s="8">
        <f t="shared" si="10"/>
        <v>15.000001580652732</v>
      </c>
      <c r="H54" s="8">
        <f t="shared" si="10"/>
        <v>1.9408725189670619</v>
      </c>
      <c r="I54" s="8">
        <f t="shared" si="10"/>
        <v>49</v>
      </c>
      <c r="J54" s="8">
        <f t="shared" si="10"/>
        <v>44</v>
      </c>
      <c r="K54" s="8">
        <f t="shared" si="10"/>
        <v>27.910387267461985</v>
      </c>
      <c r="L54" s="8">
        <f t="shared" si="10"/>
        <v>54</v>
      </c>
      <c r="M54" s="8">
        <f t="shared" si="10"/>
        <v>49</v>
      </c>
      <c r="N54" s="8">
        <f t="shared" si="10"/>
        <v>44</v>
      </c>
      <c r="O54" s="8">
        <f t="shared" si="10"/>
        <v>44</v>
      </c>
      <c r="P54" s="8">
        <f t="shared" si="1"/>
        <v>1.9408725189670619</v>
      </c>
      <c r="Q54" s="8">
        <f t="shared" si="2"/>
        <v>15.000001580652732</v>
      </c>
      <c r="R54" s="8">
        <f t="shared" si="3"/>
        <v>1940.872518967062</v>
      </c>
      <c r="S54" s="8">
        <f t="shared" si="4"/>
        <v>15000.001580652732</v>
      </c>
      <c r="T54" s="49">
        <f t="shared" si="5"/>
        <v>3</v>
      </c>
      <c r="U54" s="49">
        <f t="shared" si="6"/>
        <v>2</v>
      </c>
      <c r="V54" s="8">
        <f t="shared" si="7"/>
        <v>54</v>
      </c>
      <c r="W54" s="13">
        <f t="shared" si="8"/>
        <v>7</v>
      </c>
      <c r="Y54">
        <v>-0.56000000000000005</v>
      </c>
      <c r="Z54">
        <v>3.1400000573763425</v>
      </c>
    </row>
    <row r="55" spans="1:26" ht="19">
      <c r="B55" s="24">
        <v>46</v>
      </c>
      <c r="C55" s="8">
        <v>45</v>
      </c>
      <c r="D55" s="8">
        <v>0</v>
      </c>
      <c r="E55" s="79">
        <v>1000</v>
      </c>
      <c r="F55" s="8">
        <f t="shared" si="10"/>
        <v>40.000001288164469</v>
      </c>
      <c r="G55" s="8">
        <f t="shared" si="10"/>
        <v>16.000001580652732</v>
      </c>
      <c r="H55" s="8">
        <f t="shared" si="10"/>
        <v>2.9408725189670619</v>
      </c>
      <c r="I55" s="8">
        <f t="shared" si="10"/>
        <v>50</v>
      </c>
      <c r="J55" s="8">
        <f t="shared" si="10"/>
        <v>45</v>
      </c>
      <c r="K55" s="8">
        <f t="shared" si="10"/>
        <v>28.910387267461985</v>
      </c>
      <c r="L55" s="8">
        <f t="shared" si="10"/>
        <v>55</v>
      </c>
      <c r="M55" s="8">
        <f t="shared" si="10"/>
        <v>50</v>
      </c>
      <c r="N55" s="8">
        <f t="shared" si="10"/>
        <v>45</v>
      </c>
      <c r="O55" s="8">
        <f t="shared" si="10"/>
        <v>45</v>
      </c>
      <c r="P55" s="8">
        <f t="shared" si="1"/>
        <v>2.9408725189670619</v>
      </c>
      <c r="Q55" s="8">
        <f t="shared" si="2"/>
        <v>16.000001580652732</v>
      </c>
      <c r="R55" s="8">
        <f t="shared" si="3"/>
        <v>2940.8725189670618</v>
      </c>
      <c r="S55" s="8">
        <f t="shared" si="4"/>
        <v>16000.001580652732</v>
      </c>
      <c r="T55" s="49">
        <f t="shared" si="5"/>
        <v>3</v>
      </c>
      <c r="U55" s="49">
        <f t="shared" si="6"/>
        <v>2</v>
      </c>
      <c r="V55" s="8">
        <f t="shared" si="7"/>
        <v>55</v>
      </c>
      <c r="W55" s="13">
        <f t="shared" si="8"/>
        <v>7</v>
      </c>
      <c r="Y55">
        <v>-0.55000000000000004</v>
      </c>
      <c r="Z55">
        <v>3.1400000573763425</v>
      </c>
    </row>
    <row r="56" spans="1:26" ht="19">
      <c r="B56" s="24">
        <v>47</v>
      </c>
      <c r="C56" s="8">
        <v>46</v>
      </c>
      <c r="D56" s="8">
        <v>0</v>
      </c>
      <c r="E56" s="79">
        <v>1000</v>
      </c>
      <c r="F56" s="8">
        <f t="shared" si="10"/>
        <v>41.000001288164469</v>
      </c>
      <c r="G56" s="8">
        <f t="shared" si="10"/>
        <v>17.000001580652732</v>
      </c>
      <c r="H56" s="8">
        <f t="shared" si="10"/>
        <v>3.9408725189670619</v>
      </c>
      <c r="I56" s="8">
        <f t="shared" si="10"/>
        <v>51</v>
      </c>
      <c r="J56" s="8">
        <f t="shared" si="10"/>
        <v>46</v>
      </c>
      <c r="K56" s="8">
        <f t="shared" si="10"/>
        <v>29.910387267461985</v>
      </c>
      <c r="L56" s="8">
        <f t="shared" si="10"/>
        <v>56</v>
      </c>
      <c r="M56" s="8">
        <f t="shared" si="10"/>
        <v>51</v>
      </c>
      <c r="N56" s="8">
        <f t="shared" si="10"/>
        <v>46</v>
      </c>
      <c r="O56" s="8">
        <f t="shared" si="10"/>
        <v>46</v>
      </c>
      <c r="P56" s="8">
        <f t="shared" si="1"/>
        <v>3.9408725189670619</v>
      </c>
      <c r="Q56" s="8">
        <f t="shared" si="2"/>
        <v>17.000001580652732</v>
      </c>
      <c r="R56" s="8">
        <f t="shared" si="3"/>
        <v>3940.8725189670618</v>
      </c>
      <c r="S56" s="8">
        <f t="shared" si="4"/>
        <v>17000.001580652734</v>
      </c>
      <c r="T56" s="49">
        <f t="shared" si="5"/>
        <v>3</v>
      </c>
      <c r="U56" s="49">
        <f t="shared" si="6"/>
        <v>2</v>
      </c>
      <c r="V56" s="8">
        <f t="shared" si="7"/>
        <v>56</v>
      </c>
      <c r="W56" s="13">
        <f t="shared" si="8"/>
        <v>7</v>
      </c>
      <c r="Y56">
        <v>-0.54</v>
      </c>
      <c r="Z56">
        <v>3.1400000573763425</v>
      </c>
    </row>
    <row r="57" spans="1:26" ht="19">
      <c r="B57" s="24">
        <v>48</v>
      </c>
      <c r="C57" s="8">
        <v>47</v>
      </c>
      <c r="D57" s="8">
        <v>0</v>
      </c>
      <c r="E57" s="79">
        <v>1000</v>
      </c>
      <c r="F57" s="8">
        <f t="shared" si="10"/>
        <v>42.000001288164469</v>
      </c>
      <c r="G57" s="8">
        <f t="shared" si="10"/>
        <v>18.000001580652732</v>
      </c>
      <c r="H57" s="8">
        <f t="shared" si="10"/>
        <v>4.9408725189670619</v>
      </c>
      <c r="I57" s="8">
        <f t="shared" si="10"/>
        <v>52</v>
      </c>
      <c r="J57" s="8">
        <f t="shared" si="10"/>
        <v>47</v>
      </c>
      <c r="K57" s="8">
        <f t="shared" si="10"/>
        <v>30.910387267461985</v>
      </c>
      <c r="L57" s="8">
        <f t="shared" si="10"/>
        <v>57</v>
      </c>
      <c r="M57" s="8">
        <f t="shared" si="10"/>
        <v>52</v>
      </c>
      <c r="N57" s="8">
        <f t="shared" si="10"/>
        <v>47</v>
      </c>
      <c r="O57" s="8">
        <f t="shared" si="10"/>
        <v>47</v>
      </c>
      <c r="P57" s="8">
        <f t="shared" si="1"/>
        <v>4.9408725189670619</v>
      </c>
      <c r="Q57" s="8">
        <f t="shared" si="2"/>
        <v>18.000001580652732</v>
      </c>
      <c r="R57" s="8">
        <f t="shared" si="3"/>
        <v>4940.8725189670622</v>
      </c>
      <c r="S57" s="8">
        <f t="shared" si="4"/>
        <v>18000.001580652734</v>
      </c>
      <c r="T57" s="49">
        <f t="shared" si="5"/>
        <v>3</v>
      </c>
      <c r="U57" s="49">
        <f t="shared" si="6"/>
        <v>2</v>
      </c>
      <c r="V57" s="8">
        <f t="shared" si="7"/>
        <v>57</v>
      </c>
      <c r="W57" s="13">
        <f t="shared" si="8"/>
        <v>7</v>
      </c>
      <c r="Y57">
        <v>-0.53</v>
      </c>
      <c r="Z57">
        <v>3.1400000573763425</v>
      </c>
    </row>
    <row r="58" spans="1:26" ht="19">
      <c r="B58" s="24">
        <v>49</v>
      </c>
      <c r="C58" s="8">
        <v>48</v>
      </c>
      <c r="D58" s="8">
        <v>0</v>
      </c>
      <c r="E58" s="79">
        <v>1000</v>
      </c>
      <c r="F58" s="8">
        <f t="shared" ref="F58:O59" si="11">ABS($C58-F$1)^$B$5+ABS($D58-F$2)^$B$5</f>
        <v>43.000001288164469</v>
      </c>
      <c r="G58" s="8">
        <f t="shared" si="11"/>
        <v>19.000001580652732</v>
      </c>
      <c r="H58" s="8">
        <f t="shared" si="11"/>
        <v>5.9408725189670619</v>
      </c>
      <c r="I58" s="8">
        <f t="shared" si="11"/>
        <v>53</v>
      </c>
      <c r="J58" s="8">
        <f t="shared" si="11"/>
        <v>48</v>
      </c>
      <c r="K58" s="8">
        <f t="shared" si="11"/>
        <v>31.910387267461985</v>
      </c>
      <c r="L58" s="8">
        <f t="shared" si="11"/>
        <v>58</v>
      </c>
      <c r="M58" s="8">
        <f t="shared" si="11"/>
        <v>53</v>
      </c>
      <c r="N58" s="8">
        <f t="shared" si="11"/>
        <v>48</v>
      </c>
      <c r="O58" s="8">
        <f t="shared" si="11"/>
        <v>48</v>
      </c>
      <c r="P58" s="8">
        <f t="shared" si="1"/>
        <v>5.9408725189670619</v>
      </c>
      <c r="Q58" s="8">
        <f t="shared" si="2"/>
        <v>19.000001580652732</v>
      </c>
      <c r="R58" s="8">
        <f t="shared" si="3"/>
        <v>5940.8725189670622</v>
      </c>
      <c r="S58" s="8">
        <f t="shared" si="4"/>
        <v>19000.001580652734</v>
      </c>
      <c r="T58" s="49">
        <f t="shared" si="5"/>
        <v>3</v>
      </c>
      <c r="U58" s="49">
        <f t="shared" si="6"/>
        <v>2</v>
      </c>
      <c r="V58" s="8">
        <f t="shared" si="7"/>
        <v>58</v>
      </c>
      <c r="W58" s="13">
        <f t="shared" si="8"/>
        <v>7</v>
      </c>
      <c r="Y58">
        <v>-0.52</v>
      </c>
      <c r="Z58">
        <v>3.1400000573763425</v>
      </c>
    </row>
    <row r="59" spans="1:26" ht="19">
      <c r="B59" s="24">
        <v>50</v>
      </c>
      <c r="C59" s="8">
        <v>49</v>
      </c>
      <c r="D59" s="8">
        <v>0</v>
      </c>
      <c r="E59" s="79">
        <v>1000</v>
      </c>
      <c r="F59" s="8">
        <f t="shared" si="11"/>
        <v>44.000001288164469</v>
      </c>
      <c r="G59" s="8">
        <f t="shared" si="11"/>
        <v>20.000001580652732</v>
      </c>
      <c r="H59" s="8">
        <f t="shared" si="11"/>
        <v>6.9408725189670619</v>
      </c>
      <c r="I59" s="8">
        <f t="shared" si="11"/>
        <v>54</v>
      </c>
      <c r="J59" s="8">
        <f t="shared" si="11"/>
        <v>49</v>
      </c>
      <c r="K59" s="8">
        <f t="shared" si="11"/>
        <v>32.910387267461985</v>
      </c>
      <c r="L59" s="8">
        <f t="shared" si="11"/>
        <v>59</v>
      </c>
      <c r="M59" s="8">
        <f t="shared" si="11"/>
        <v>54</v>
      </c>
      <c r="N59" s="8">
        <f t="shared" si="11"/>
        <v>49</v>
      </c>
      <c r="O59" s="8">
        <f t="shared" si="11"/>
        <v>49</v>
      </c>
      <c r="P59" s="8">
        <f t="shared" si="1"/>
        <v>6.9408725189670619</v>
      </c>
      <c r="Q59" s="8">
        <f t="shared" si="2"/>
        <v>20.000001580652732</v>
      </c>
      <c r="R59" s="8">
        <f t="shared" si="3"/>
        <v>6940.8725189670622</v>
      </c>
      <c r="S59" s="8">
        <f t="shared" si="4"/>
        <v>20000.001580652734</v>
      </c>
      <c r="T59" s="49">
        <f t="shared" si="5"/>
        <v>3</v>
      </c>
      <c r="U59" s="49">
        <f t="shared" si="6"/>
        <v>2</v>
      </c>
      <c r="V59" s="8">
        <f t="shared" si="7"/>
        <v>59</v>
      </c>
      <c r="W59" s="13">
        <f t="shared" si="8"/>
        <v>7</v>
      </c>
      <c r="Y59">
        <v>-0.51</v>
      </c>
      <c r="Z59">
        <v>3.1400000573763425</v>
      </c>
    </row>
    <row r="60" spans="1:26">
      <c r="D60" s="129" t="s">
        <v>144</v>
      </c>
      <c r="E60" s="129"/>
      <c r="F60" s="129">
        <v>0</v>
      </c>
      <c r="G60" s="129">
        <v>0</v>
      </c>
      <c r="H60" s="129">
        <v>0</v>
      </c>
      <c r="I60" s="129">
        <v>0</v>
      </c>
      <c r="J60" s="129">
        <v>0</v>
      </c>
      <c r="K60" s="129">
        <v>0</v>
      </c>
      <c r="L60" s="129">
        <v>0</v>
      </c>
      <c r="M60" s="129">
        <v>0</v>
      </c>
      <c r="N60" s="129">
        <v>0</v>
      </c>
      <c r="O60" s="129">
        <v>0</v>
      </c>
      <c r="Y60">
        <v>-0.5</v>
      </c>
      <c r="Z60">
        <v>3.1400000573763425</v>
      </c>
    </row>
    <row r="61" spans="1:26">
      <c r="D61" s="129" t="s">
        <v>145</v>
      </c>
      <c r="E61" s="129"/>
      <c r="F61" s="129">
        <v>0</v>
      </c>
      <c r="G61" s="129">
        <v>0</v>
      </c>
      <c r="H61" s="129">
        <v>0</v>
      </c>
      <c r="I61" s="129">
        <v>0</v>
      </c>
      <c r="J61" s="129">
        <v>0</v>
      </c>
      <c r="K61" s="129">
        <v>0</v>
      </c>
      <c r="L61" s="129">
        <v>0</v>
      </c>
      <c r="M61" s="129">
        <v>0</v>
      </c>
      <c r="N61" s="129">
        <v>0</v>
      </c>
      <c r="O61" s="129">
        <v>0</v>
      </c>
      <c r="Y61">
        <v>-0.49</v>
      </c>
      <c r="Z61">
        <v>3.1400000573763425</v>
      </c>
    </row>
    <row r="62" spans="1:26" ht="19">
      <c r="D62" s="130" t="s">
        <v>144</v>
      </c>
      <c r="E62" s="130"/>
      <c r="F62" s="130">
        <v>2</v>
      </c>
      <c r="G62" s="130">
        <v>7</v>
      </c>
      <c r="H62" s="130">
        <v>12</v>
      </c>
      <c r="I62" s="130">
        <v>17</v>
      </c>
      <c r="J62" s="130">
        <v>22</v>
      </c>
      <c r="K62" s="130">
        <v>27</v>
      </c>
      <c r="L62" s="130">
        <v>32</v>
      </c>
      <c r="M62" s="130">
        <v>37</v>
      </c>
      <c r="N62" s="130">
        <v>42</v>
      </c>
      <c r="O62" s="130">
        <v>47</v>
      </c>
      <c r="P62" s="73"/>
      <c r="Q62" s="11"/>
      <c r="R62" s="11"/>
      <c r="Y62">
        <v>-0.48</v>
      </c>
      <c r="Z62">
        <v>3.1400000573763425</v>
      </c>
    </row>
    <row r="63" spans="1:26">
      <c r="D63" s="130" t="s">
        <v>146</v>
      </c>
      <c r="E63" s="130"/>
      <c r="F63" s="130">
        <v>0</v>
      </c>
      <c r="G63" s="130">
        <v>0</v>
      </c>
      <c r="H63" s="130">
        <v>0</v>
      </c>
      <c r="I63" s="130">
        <v>0</v>
      </c>
      <c r="J63" s="130">
        <v>0</v>
      </c>
      <c r="K63" s="130">
        <v>0</v>
      </c>
      <c r="L63" s="130">
        <v>0</v>
      </c>
      <c r="M63" s="130">
        <v>0</v>
      </c>
      <c r="N63" s="130">
        <v>0</v>
      </c>
      <c r="O63" s="130">
        <v>0</v>
      </c>
      <c r="Q63" s="11"/>
      <c r="R63" s="11"/>
      <c r="Y63">
        <v>-0.47</v>
      </c>
      <c r="Z63">
        <v>3.1400000573763425</v>
      </c>
    </row>
    <row r="64" spans="1:26" ht="19">
      <c r="D64" s="131" t="s">
        <v>144</v>
      </c>
      <c r="E64" s="131"/>
      <c r="F64" s="131">
        <v>0</v>
      </c>
      <c r="G64" s="131">
        <v>0</v>
      </c>
      <c r="H64" s="131">
        <v>0</v>
      </c>
      <c r="I64" s="131">
        <v>0</v>
      </c>
      <c r="J64" s="131">
        <v>0</v>
      </c>
      <c r="K64" s="131">
        <v>0</v>
      </c>
      <c r="L64" s="131">
        <v>0</v>
      </c>
      <c r="M64" s="131">
        <v>0</v>
      </c>
      <c r="N64" s="131">
        <v>0</v>
      </c>
      <c r="O64" s="131">
        <v>0</v>
      </c>
      <c r="Q64" s="74"/>
      <c r="R64" s="11"/>
      <c r="Y64">
        <v>-0.46</v>
      </c>
      <c r="Z64">
        <v>3.1400000573763425</v>
      </c>
    </row>
    <row r="65" spans="4:26">
      <c r="D65" s="131" t="s">
        <v>147</v>
      </c>
      <c r="E65" s="131"/>
      <c r="F65" s="131">
        <v>2</v>
      </c>
      <c r="G65" s="131">
        <v>7</v>
      </c>
      <c r="H65" s="131">
        <v>12</v>
      </c>
      <c r="I65" s="131">
        <v>17</v>
      </c>
      <c r="J65" s="131">
        <v>22</v>
      </c>
      <c r="K65" s="131">
        <v>27</v>
      </c>
      <c r="L65" s="131">
        <v>32</v>
      </c>
      <c r="M65" s="131">
        <v>37</v>
      </c>
      <c r="N65" s="131">
        <v>42</v>
      </c>
      <c r="O65" s="131">
        <v>47</v>
      </c>
      <c r="Y65">
        <v>-0.45</v>
      </c>
      <c r="Z65">
        <v>3.1400000573763425</v>
      </c>
    </row>
    <row r="66" spans="4:26">
      <c r="D66" s="132" t="s">
        <v>144</v>
      </c>
      <c r="E66" s="132"/>
      <c r="F66" s="132">
        <v>0</v>
      </c>
      <c r="G66" s="132">
        <v>2</v>
      </c>
      <c r="H66" s="132">
        <v>4</v>
      </c>
      <c r="I66" s="132">
        <v>6</v>
      </c>
      <c r="J66" s="132">
        <v>8</v>
      </c>
      <c r="K66" s="132">
        <v>10</v>
      </c>
      <c r="L66" s="132">
        <v>12</v>
      </c>
      <c r="M66" s="132">
        <v>14</v>
      </c>
      <c r="N66" s="132">
        <v>16</v>
      </c>
      <c r="O66" s="132">
        <v>18</v>
      </c>
      <c r="Y66">
        <v>-0.44</v>
      </c>
      <c r="Z66">
        <v>3.1400000573763425</v>
      </c>
    </row>
    <row r="67" spans="4:26">
      <c r="D67" s="132" t="s">
        <v>148</v>
      </c>
      <c r="E67" s="132"/>
      <c r="F67" s="132">
        <v>0</v>
      </c>
      <c r="G67" s="132">
        <v>2</v>
      </c>
      <c r="H67" s="132">
        <v>4</v>
      </c>
      <c r="I67" s="132">
        <v>6</v>
      </c>
      <c r="J67" s="132">
        <v>8</v>
      </c>
      <c r="K67" s="132">
        <v>10</v>
      </c>
      <c r="L67" s="132">
        <v>12</v>
      </c>
      <c r="M67" s="132">
        <v>14</v>
      </c>
      <c r="N67" s="132">
        <v>16</v>
      </c>
      <c r="O67" s="132">
        <v>18</v>
      </c>
      <c r="Y67">
        <v>-0.42999999999999899</v>
      </c>
      <c r="Z67">
        <v>3.1400000573763425</v>
      </c>
    </row>
    <row r="68" spans="4:26">
      <c r="D68" s="133" t="s">
        <v>144</v>
      </c>
      <c r="E68" s="133"/>
      <c r="F68" s="133">
        <v>6</v>
      </c>
      <c r="G68" s="133">
        <v>6</v>
      </c>
      <c r="H68" s="133">
        <v>6</v>
      </c>
      <c r="I68" s="133">
        <v>6</v>
      </c>
      <c r="J68" s="133">
        <v>6</v>
      </c>
      <c r="K68" s="133">
        <v>6</v>
      </c>
      <c r="L68" s="133">
        <v>6</v>
      </c>
      <c r="M68" s="133">
        <v>6</v>
      </c>
      <c r="N68" s="133">
        <v>6</v>
      </c>
      <c r="O68" s="133">
        <v>6</v>
      </c>
      <c r="Y68">
        <v>-0.41999999999999899</v>
      </c>
      <c r="Z68">
        <v>3.1400000573763425</v>
      </c>
    </row>
    <row r="69" spans="4:26">
      <c r="D69" s="133" t="s">
        <v>149</v>
      </c>
      <c r="E69" s="133"/>
      <c r="F69" s="133">
        <v>6</v>
      </c>
      <c r="G69" s="133">
        <v>6</v>
      </c>
      <c r="H69" s="133">
        <v>6</v>
      </c>
      <c r="I69" s="133">
        <v>6</v>
      </c>
      <c r="J69" s="133">
        <v>6</v>
      </c>
      <c r="K69" s="133">
        <v>6</v>
      </c>
      <c r="L69" s="133">
        <v>6</v>
      </c>
      <c r="M69" s="133">
        <v>6</v>
      </c>
      <c r="N69" s="133">
        <v>6</v>
      </c>
      <c r="O69" s="133">
        <v>6</v>
      </c>
      <c r="Y69">
        <v>-0.40999999999999898</v>
      </c>
      <c r="Z69">
        <v>3.1400000573763425</v>
      </c>
    </row>
    <row r="70" spans="4:26">
      <c r="Y70">
        <v>-0.39999999999999902</v>
      </c>
      <c r="Z70">
        <v>3.1400000573763425</v>
      </c>
    </row>
    <row r="71" spans="4:26">
      <c r="Y71">
        <v>-0.38999999999999901</v>
      </c>
      <c r="Z71">
        <v>3.1400000573763425</v>
      </c>
    </row>
    <row r="72" spans="4:26">
      <c r="Y72">
        <v>-0.37999999999999901</v>
      </c>
      <c r="Z72">
        <v>3.1400000573763425</v>
      </c>
    </row>
    <row r="73" spans="4:26" ht="21">
      <c r="O73" s="90" t="s">
        <v>88</v>
      </c>
      <c r="P73" s="88">
        <f>MAX(P10:P59)</f>
        <v>6.9408725189670619</v>
      </c>
      <c r="Y73">
        <v>-0.369999999999999</v>
      </c>
      <c r="Z73">
        <v>3.1400000573763425</v>
      </c>
    </row>
    <row r="74" spans="4:26" ht="21">
      <c r="O74" s="91" t="s">
        <v>89</v>
      </c>
      <c r="P74" s="88">
        <f>MEDIAN(P10:P59)</f>
        <v>3.0000014344086021</v>
      </c>
      <c r="Y74">
        <v>-0.35999999999999899</v>
      </c>
      <c r="Z74">
        <v>3.1400000573763425</v>
      </c>
    </row>
    <row r="75" spans="4:26" ht="21">
      <c r="O75" s="92" t="s">
        <v>90</v>
      </c>
      <c r="P75" s="89">
        <f>AVERAGE(P10:P59)</f>
        <v>3.1400000573763442</v>
      </c>
      <c r="Y75">
        <v>-0.34999999999999898</v>
      </c>
      <c r="Z75">
        <v>3.1400000573763425</v>
      </c>
    </row>
    <row r="76" spans="4:26" ht="21">
      <c r="O76" s="92" t="s">
        <v>85</v>
      </c>
      <c r="P76" s="89">
        <f>STDEV(P10:P59)</f>
        <v>1.8858341660332758</v>
      </c>
      <c r="Y76">
        <v>-0.33999999999999903</v>
      </c>
      <c r="Z76">
        <v>3.1400000573763425</v>
      </c>
    </row>
    <row r="77" spans="4:26">
      <c r="Y77">
        <v>-0.32999999999999902</v>
      </c>
      <c r="Z77">
        <v>3.1400000573763425</v>
      </c>
    </row>
    <row r="78" spans="4:26">
      <c r="Y78">
        <v>-0.31999999999999901</v>
      </c>
      <c r="Z78">
        <v>3.1400000573763425</v>
      </c>
    </row>
    <row r="79" spans="4:26">
      <c r="Y79">
        <v>-0.309999999999999</v>
      </c>
      <c r="Z79">
        <v>3.1400000573763425</v>
      </c>
    </row>
    <row r="80" spans="4:26">
      <c r="Y80">
        <v>-0.29999999999999899</v>
      </c>
      <c r="Z80">
        <v>3.1400000573763425</v>
      </c>
    </row>
    <row r="81" spans="3:26">
      <c r="Y81">
        <v>-0.28999999999999898</v>
      </c>
      <c r="Z81">
        <v>3.1400000573763425</v>
      </c>
    </row>
    <row r="82" spans="3:26">
      <c r="Y82">
        <v>-0.27999999999999903</v>
      </c>
      <c r="Z82">
        <v>3.1400000573763425</v>
      </c>
    </row>
    <row r="83" spans="3:26">
      <c r="Y83">
        <v>-0.26999999999999902</v>
      </c>
      <c r="Z83">
        <v>3.1400000573763425</v>
      </c>
    </row>
    <row r="84" spans="3:26">
      <c r="Y84">
        <v>-0.25999999999999901</v>
      </c>
      <c r="Z84">
        <v>3.1400000573763425</v>
      </c>
    </row>
    <row r="85" spans="3:26">
      <c r="Y85">
        <v>-0.249999999999999</v>
      </c>
      <c r="Z85">
        <v>3.1400000573763425</v>
      </c>
    </row>
    <row r="86" spans="3:26">
      <c r="Y86">
        <v>-0.23999999999999899</v>
      </c>
      <c r="Z86">
        <v>3.1400000573763425</v>
      </c>
    </row>
    <row r="87" spans="3:26">
      <c r="Y87">
        <v>-0.22999999999999901</v>
      </c>
      <c r="Z87">
        <v>3.1400000573763425</v>
      </c>
    </row>
    <row r="88" spans="3:26">
      <c r="C88" t="s">
        <v>137</v>
      </c>
      <c r="Y88">
        <v>-0.219999999999999</v>
      </c>
      <c r="Z88">
        <v>3.1400000573763425</v>
      </c>
    </row>
    <row r="89" spans="3:26" ht="19">
      <c r="C89" s="100">
        <v>0</v>
      </c>
      <c r="D89" s="100">
        <v>0</v>
      </c>
      <c r="Y89">
        <v>-0.20999999999999899</v>
      </c>
      <c r="Z89">
        <v>3.1400000573763425</v>
      </c>
    </row>
    <row r="90" spans="3:26" ht="19">
      <c r="C90" s="100">
        <v>1</v>
      </c>
      <c r="D90" s="100">
        <v>0</v>
      </c>
      <c r="Y90">
        <v>-0.19999999999999901</v>
      </c>
      <c r="Z90">
        <v>3.1400000573763425</v>
      </c>
    </row>
    <row r="91" spans="3:26" ht="19">
      <c r="C91" s="100">
        <v>1</v>
      </c>
      <c r="D91" s="100">
        <v>1</v>
      </c>
      <c r="Y91">
        <v>-0.189999999999999</v>
      </c>
      <c r="Z91">
        <v>3.1400000573763425</v>
      </c>
    </row>
    <row r="92" spans="3:26" ht="19">
      <c r="C92" s="100">
        <v>0</v>
      </c>
      <c r="D92" s="100">
        <v>1</v>
      </c>
      <c r="Y92">
        <v>-0.17999999999999899</v>
      </c>
      <c r="Z92">
        <v>3.1400000573763425</v>
      </c>
    </row>
    <row r="93" spans="3:26" ht="19">
      <c r="C93" s="100">
        <v>0.5</v>
      </c>
      <c r="D93" s="100">
        <v>0.5</v>
      </c>
      <c r="Y93">
        <v>-0.16999999999999901</v>
      </c>
      <c r="Z93">
        <v>3.1400000573763425</v>
      </c>
    </row>
    <row r="94" spans="3:26" ht="19">
      <c r="C94" s="101">
        <v>5</v>
      </c>
      <c r="D94" s="101">
        <v>0</v>
      </c>
      <c r="Y94">
        <v>-0.159999999999999</v>
      </c>
      <c r="Z94">
        <v>3.1400000573763425</v>
      </c>
    </row>
    <row r="95" spans="3:26" ht="19">
      <c r="C95" s="101">
        <v>6</v>
      </c>
      <c r="D95" s="101">
        <v>0</v>
      </c>
      <c r="Y95">
        <v>-0.149999999999999</v>
      </c>
      <c r="Z95">
        <v>3.1400000573763425</v>
      </c>
    </row>
    <row r="96" spans="3:26" ht="19">
      <c r="C96" s="101">
        <v>6</v>
      </c>
      <c r="D96" s="101">
        <v>1</v>
      </c>
      <c r="Y96">
        <v>-0.13999999999999899</v>
      </c>
      <c r="Z96">
        <v>3.1400000573763425</v>
      </c>
    </row>
    <row r="97" spans="3:26" ht="19">
      <c r="C97" s="101">
        <v>5</v>
      </c>
      <c r="D97" s="101">
        <v>1</v>
      </c>
      <c r="Y97">
        <v>-0.12999999999999901</v>
      </c>
      <c r="Z97">
        <v>3.1400000573763425</v>
      </c>
    </row>
    <row r="98" spans="3:26" ht="19">
      <c r="C98" s="101">
        <v>5.5</v>
      </c>
      <c r="D98" s="101">
        <v>0.5</v>
      </c>
      <c r="Y98">
        <v>-0.119999999999999</v>
      </c>
      <c r="Z98">
        <v>3.1400000573763425</v>
      </c>
    </row>
    <row r="99" spans="3:26" ht="19">
      <c r="C99" s="14">
        <v>10</v>
      </c>
      <c r="D99" s="14">
        <v>0</v>
      </c>
      <c r="Y99">
        <v>-0.109999999999999</v>
      </c>
      <c r="Z99">
        <v>3.1400000573763425</v>
      </c>
    </row>
    <row r="100" spans="3:26" ht="19">
      <c r="C100" s="14">
        <v>11</v>
      </c>
      <c r="D100" s="14">
        <v>0</v>
      </c>
      <c r="Y100">
        <v>-9.9999999999999006E-2</v>
      </c>
      <c r="Z100">
        <v>3.1400000573763425</v>
      </c>
    </row>
    <row r="101" spans="3:26" ht="19">
      <c r="C101" s="14">
        <v>11</v>
      </c>
      <c r="D101" s="14">
        <v>1</v>
      </c>
      <c r="Y101">
        <v>-8.9999999999998997E-2</v>
      </c>
      <c r="Z101">
        <v>3.1400000573763425</v>
      </c>
    </row>
    <row r="102" spans="3:26" ht="19">
      <c r="C102" s="14">
        <v>10</v>
      </c>
      <c r="D102" s="14">
        <v>1</v>
      </c>
      <c r="Y102">
        <v>-7.9999999999999002E-2</v>
      </c>
      <c r="Z102">
        <v>3.1400000573763425</v>
      </c>
    </row>
    <row r="103" spans="3:26" ht="19">
      <c r="C103" s="14">
        <v>10.5</v>
      </c>
      <c r="D103" s="14">
        <v>0.5</v>
      </c>
      <c r="Y103">
        <v>-6.9999999999998994E-2</v>
      </c>
      <c r="Z103">
        <v>3.1400000573763425</v>
      </c>
    </row>
    <row r="104" spans="3:26" ht="19">
      <c r="C104" s="102">
        <v>0</v>
      </c>
      <c r="D104" s="102">
        <v>5</v>
      </c>
      <c r="Y104">
        <v>-5.9999999999999103E-2</v>
      </c>
      <c r="Z104">
        <v>3.1400000573763425</v>
      </c>
    </row>
    <row r="105" spans="3:26" ht="19">
      <c r="C105" s="102">
        <v>1</v>
      </c>
      <c r="D105" s="102">
        <v>5</v>
      </c>
      <c r="Y105">
        <v>-4.9999999999998997E-2</v>
      </c>
      <c r="Z105">
        <v>3.1400000573763425</v>
      </c>
    </row>
    <row r="106" spans="3:26" ht="19">
      <c r="C106" s="102">
        <v>1</v>
      </c>
      <c r="D106" s="102">
        <v>6</v>
      </c>
      <c r="Y106">
        <v>-3.9999999999999002E-2</v>
      </c>
      <c r="Z106">
        <v>3.1400000573763425</v>
      </c>
    </row>
    <row r="107" spans="3:26" ht="19">
      <c r="C107" s="102">
        <v>0</v>
      </c>
      <c r="D107" s="102">
        <v>6</v>
      </c>
      <c r="Y107">
        <v>-2.9999999999999E-2</v>
      </c>
      <c r="Z107">
        <v>3.1400000573763425</v>
      </c>
    </row>
    <row r="108" spans="3:26" ht="19">
      <c r="C108" s="102">
        <v>0.5</v>
      </c>
      <c r="D108" s="102">
        <v>5.5</v>
      </c>
      <c r="Y108">
        <v>-1.9999999999999001E-2</v>
      </c>
      <c r="Z108">
        <v>3.1400000573763425</v>
      </c>
    </row>
    <row r="109" spans="3:26" ht="19">
      <c r="C109" s="103">
        <v>0</v>
      </c>
      <c r="D109" s="103">
        <v>10</v>
      </c>
      <c r="Y109">
        <v>-9.9999999999990097E-3</v>
      </c>
      <c r="Z109">
        <v>3.1400000573763425</v>
      </c>
    </row>
    <row r="110" spans="3:26" ht="19">
      <c r="C110" s="103">
        <v>1</v>
      </c>
      <c r="D110" s="103">
        <v>11</v>
      </c>
      <c r="Y110">
        <v>0</v>
      </c>
      <c r="Z110">
        <v>3.1400000573763425</v>
      </c>
    </row>
    <row r="111" spans="3:26" ht="19">
      <c r="C111" s="103">
        <v>1</v>
      </c>
      <c r="D111" s="103">
        <v>11</v>
      </c>
      <c r="Y111">
        <v>0.01</v>
      </c>
      <c r="Z111">
        <v>3.1400000573763425</v>
      </c>
    </row>
    <row r="112" spans="3:26" ht="19">
      <c r="C112" s="103">
        <v>11</v>
      </c>
      <c r="D112" s="103">
        <v>11</v>
      </c>
      <c r="Y112">
        <v>0.02</v>
      </c>
      <c r="Z112">
        <v>3.1400000573763425</v>
      </c>
    </row>
    <row r="113" spans="3:26" ht="19">
      <c r="C113" s="103">
        <v>0.5</v>
      </c>
      <c r="D113" s="103">
        <v>10.5</v>
      </c>
      <c r="Y113">
        <v>0.03</v>
      </c>
      <c r="Z113">
        <v>3.1400000573763425</v>
      </c>
    </row>
    <row r="114" spans="3:26" ht="19">
      <c r="C114" s="104">
        <v>5</v>
      </c>
      <c r="D114" s="104">
        <v>5</v>
      </c>
      <c r="Y114">
        <v>0.04</v>
      </c>
      <c r="Z114">
        <v>3.1400000573763425</v>
      </c>
    </row>
    <row r="115" spans="3:26" ht="19">
      <c r="C115" s="104">
        <v>6</v>
      </c>
      <c r="D115" s="104">
        <v>6</v>
      </c>
      <c r="Y115">
        <v>0.05</v>
      </c>
      <c r="Z115">
        <v>3.1400000573763425</v>
      </c>
    </row>
    <row r="116" spans="3:26" ht="19">
      <c r="C116" s="104">
        <v>6</v>
      </c>
      <c r="D116" s="104">
        <v>6</v>
      </c>
      <c r="Y116">
        <v>6.0000000000000102E-2</v>
      </c>
      <c r="Z116">
        <v>3.1400000573763425</v>
      </c>
    </row>
    <row r="117" spans="3:26" ht="19">
      <c r="C117" s="104">
        <v>5</v>
      </c>
      <c r="D117" s="104">
        <v>5</v>
      </c>
      <c r="Y117">
        <v>7.0000000000000104E-2</v>
      </c>
      <c r="Z117">
        <v>3.1400000573763425</v>
      </c>
    </row>
    <row r="118" spans="3:26" ht="19">
      <c r="C118" s="104">
        <v>5.5</v>
      </c>
      <c r="D118" s="104">
        <v>5.5</v>
      </c>
      <c r="Y118">
        <v>8.0000000000000099E-2</v>
      </c>
      <c r="Z118">
        <v>3.1400000573763425</v>
      </c>
    </row>
    <row r="119" spans="3:26" ht="19">
      <c r="C119" s="10">
        <v>5</v>
      </c>
      <c r="D119" s="10">
        <v>10</v>
      </c>
      <c r="Y119">
        <v>9.0000000000000094E-2</v>
      </c>
      <c r="Z119">
        <v>3.1400000573763425</v>
      </c>
    </row>
    <row r="120" spans="3:26" ht="19">
      <c r="C120" s="10">
        <v>6</v>
      </c>
      <c r="D120" s="10">
        <v>11</v>
      </c>
      <c r="Y120">
        <v>0.1</v>
      </c>
      <c r="Z120">
        <v>3.1400000573763425</v>
      </c>
    </row>
    <row r="121" spans="3:26" ht="19">
      <c r="C121" s="10">
        <v>6</v>
      </c>
      <c r="D121" s="10">
        <v>11</v>
      </c>
      <c r="Y121">
        <v>0.11</v>
      </c>
      <c r="Z121">
        <v>3.1400000573763425</v>
      </c>
    </row>
    <row r="122" spans="3:26" ht="19">
      <c r="C122" s="10">
        <v>5</v>
      </c>
      <c r="D122" s="10">
        <v>10</v>
      </c>
      <c r="Y122">
        <v>0.12</v>
      </c>
      <c r="Z122">
        <v>3.1400000573763425</v>
      </c>
    </row>
    <row r="123" spans="3:26" ht="19">
      <c r="C123" s="10">
        <v>5.5</v>
      </c>
      <c r="D123" s="10">
        <v>10.5</v>
      </c>
      <c r="Y123">
        <v>0.13</v>
      </c>
      <c r="Z123">
        <v>3.1400000573763425</v>
      </c>
    </row>
    <row r="124" spans="3:26" ht="19">
      <c r="C124" s="105">
        <v>5</v>
      </c>
      <c r="D124" s="105">
        <v>6</v>
      </c>
      <c r="Y124">
        <v>0.14000000000000001</v>
      </c>
      <c r="Z124">
        <v>3.1400000573763425</v>
      </c>
    </row>
    <row r="125" spans="3:26" ht="19">
      <c r="C125" s="105">
        <v>6</v>
      </c>
      <c r="D125" s="105">
        <v>5</v>
      </c>
      <c r="Y125">
        <v>0.15</v>
      </c>
      <c r="Z125">
        <v>3.1400000573763425</v>
      </c>
    </row>
    <row r="126" spans="3:26" ht="19">
      <c r="C126" s="105">
        <v>11</v>
      </c>
      <c r="D126" s="105">
        <v>6</v>
      </c>
      <c r="Y126">
        <v>0.16</v>
      </c>
      <c r="Z126">
        <v>3.1400000573763425</v>
      </c>
    </row>
    <row r="127" spans="3:26" ht="19">
      <c r="C127" s="105">
        <v>10</v>
      </c>
      <c r="D127" s="105">
        <v>5</v>
      </c>
      <c r="Y127">
        <v>0.17</v>
      </c>
      <c r="Z127">
        <v>3.1400000573763425</v>
      </c>
    </row>
    <row r="128" spans="3:26" ht="19">
      <c r="C128" s="105">
        <v>10.5</v>
      </c>
      <c r="D128" s="105">
        <v>5.5</v>
      </c>
      <c r="Y128">
        <v>0.18</v>
      </c>
      <c r="Z128">
        <v>3.1400000573763425</v>
      </c>
    </row>
    <row r="129" spans="3:26" ht="19">
      <c r="C129" s="106">
        <v>10</v>
      </c>
      <c r="D129" s="106">
        <v>6</v>
      </c>
      <c r="Y129">
        <v>0.19</v>
      </c>
      <c r="Z129">
        <v>3.1400000573763425</v>
      </c>
    </row>
    <row r="130" spans="3:26" ht="19">
      <c r="C130" s="106">
        <v>11</v>
      </c>
      <c r="D130" s="106">
        <v>5</v>
      </c>
      <c r="Y130">
        <v>0.2</v>
      </c>
      <c r="Z130">
        <v>3.1400000573763425</v>
      </c>
    </row>
    <row r="131" spans="3:26" ht="19">
      <c r="C131" s="106">
        <v>0</v>
      </c>
      <c r="D131" s="106">
        <v>11</v>
      </c>
      <c r="Y131">
        <v>0.21</v>
      </c>
      <c r="Z131">
        <v>3.1400000573763425</v>
      </c>
    </row>
    <row r="132" spans="3:26" ht="19">
      <c r="C132" s="106">
        <v>1</v>
      </c>
      <c r="D132" s="106">
        <v>10</v>
      </c>
      <c r="Y132">
        <v>0.22</v>
      </c>
      <c r="Z132">
        <v>3.1400000573763425</v>
      </c>
    </row>
    <row r="133" spans="3:26" ht="19">
      <c r="C133" s="106">
        <v>5</v>
      </c>
      <c r="D133" s="106">
        <v>11</v>
      </c>
      <c r="Y133">
        <v>0.23</v>
      </c>
      <c r="Z133">
        <v>3.1400000573763425</v>
      </c>
    </row>
    <row r="134" spans="3:26" ht="19">
      <c r="C134" s="107">
        <v>6</v>
      </c>
      <c r="D134" s="107">
        <v>10</v>
      </c>
      <c r="Y134">
        <v>0.24</v>
      </c>
      <c r="Z134">
        <v>3.1400000573763425</v>
      </c>
    </row>
    <row r="135" spans="3:26" ht="19">
      <c r="C135" s="107">
        <v>10</v>
      </c>
      <c r="D135" s="107">
        <v>10</v>
      </c>
      <c r="Y135">
        <v>0.25</v>
      </c>
      <c r="Z135">
        <v>3.1400000573763425</v>
      </c>
    </row>
    <row r="136" spans="3:26" ht="19">
      <c r="C136" s="107">
        <v>11</v>
      </c>
      <c r="D136" s="107">
        <v>10</v>
      </c>
      <c r="Y136">
        <v>0.26</v>
      </c>
      <c r="Z136">
        <v>3.1400000573763425</v>
      </c>
    </row>
    <row r="137" spans="3:26" ht="19">
      <c r="C137" s="107">
        <v>10.5</v>
      </c>
      <c r="D137" s="107">
        <v>10.5</v>
      </c>
      <c r="Y137">
        <v>0.27</v>
      </c>
      <c r="Z137">
        <v>3.1400000573763425</v>
      </c>
    </row>
    <row r="138" spans="3:26" ht="19">
      <c r="C138" s="107">
        <v>10</v>
      </c>
      <c r="D138" s="107">
        <v>11</v>
      </c>
      <c r="Y138">
        <v>0.28000000000000003</v>
      </c>
      <c r="Z138">
        <v>3.1400000573763425</v>
      </c>
    </row>
    <row r="139" spans="3:26">
      <c r="Y139">
        <v>0.28999999999999998</v>
      </c>
      <c r="Z139">
        <v>3.1400000573763425</v>
      </c>
    </row>
    <row r="140" spans="3:26">
      <c r="Y140">
        <v>0.3</v>
      </c>
      <c r="Z140">
        <v>3.1400000573763425</v>
      </c>
    </row>
    <row r="141" spans="3:26">
      <c r="Y141">
        <v>0.31</v>
      </c>
      <c r="Z141">
        <v>3.1400000573763425</v>
      </c>
    </row>
    <row r="142" spans="3:26">
      <c r="Y142">
        <v>0.32</v>
      </c>
      <c r="Z142">
        <v>3.1400000573763425</v>
      </c>
    </row>
    <row r="143" spans="3:26">
      <c r="Y143">
        <v>0.33</v>
      </c>
      <c r="Z143">
        <v>3.1400000573763425</v>
      </c>
    </row>
    <row r="144" spans="3:26">
      <c r="Y144">
        <v>0.34</v>
      </c>
      <c r="Z144">
        <v>3.1400000573763425</v>
      </c>
    </row>
    <row r="145" spans="25:26">
      <c r="Y145">
        <v>0.35</v>
      </c>
      <c r="Z145">
        <v>3.1400000573763425</v>
      </c>
    </row>
    <row r="146" spans="25:26">
      <c r="Y146">
        <v>0.36</v>
      </c>
      <c r="Z146">
        <v>3.1400000573763425</v>
      </c>
    </row>
    <row r="147" spans="25:26">
      <c r="Y147">
        <v>0.37</v>
      </c>
      <c r="Z147">
        <v>3.1400000573763425</v>
      </c>
    </row>
    <row r="148" spans="25:26">
      <c r="Y148">
        <v>0.38</v>
      </c>
      <c r="Z148">
        <v>3.1400000573763425</v>
      </c>
    </row>
    <row r="149" spans="25:26">
      <c r="Y149">
        <v>0.39</v>
      </c>
      <c r="Z149">
        <v>3.1400000573763425</v>
      </c>
    </row>
    <row r="150" spans="25:26">
      <c r="Y150">
        <v>0.4</v>
      </c>
      <c r="Z150">
        <v>3.1400000573763425</v>
      </c>
    </row>
    <row r="151" spans="25:26">
      <c r="Y151">
        <v>0.41</v>
      </c>
      <c r="Z151">
        <v>3.1400000573763425</v>
      </c>
    </row>
    <row r="152" spans="25:26">
      <c r="Y152">
        <v>0.42</v>
      </c>
      <c r="Z152">
        <v>3.1400000573763425</v>
      </c>
    </row>
    <row r="153" spans="25:26">
      <c r="Y153">
        <v>0.43</v>
      </c>
      <c r="Z153">
        <v>3.1400000573763425</v>
      </c>
    </row>
    <row r="154" spans="25:26">
      <c r="Y154">
        <v>0.44</v>
      </c>
      <c r="Z154">
        <v>3.1400000573763425</v>
      </c>
    </row>
    <row r="155" spans="25:26">
      <c r="Y155">
        <v>0.45</v>
      </c>
      <c r="Z155">
        <v>3.1400000573763425</v>
      </c>
    </row>
    <row r="156" spans="25:26">
      <c r="Y156">
        <v>0.46</v>
      </c>
      <c r="Z156">
        <v>3.1400000573763425</v>
      </c>
    </row>
    <row r="157" spans="25:26">
      <c r="Y157">
        <v>0.47</v>
      </c>
      <c r="Z157">
        <v>3.1400000573763425</v>
      </c>
    </row>
    <row r="158" spans="25:26">
      <c r="Y158">
        <v>0.48</v>
      </c>
      <c r="Z158">
        <v>3.1400000573763425</v>
      </c>
    </row>
    <row r="159" spans="25:26">
      <c r="Y159">
        <v>0.49</v>
      </c>
      <c r="Z159">
        <v>3.1400000573763425</v>
      </c>
    </row>
    <row r="160" spans="25:26">
      <c r="Y160">
        <v>0.5</v>
      </c>
      <c r="Z160">
        <v>3.1400000573763425</v>
      </c>
    </row>
    <row r="161" spans="25:26">
      <c r="Y161">
        <v>0.51</v>
      </c>
      <c r="Z161">
        <v>3.1400000573763425</v>
      </c>
    </row>
    <row r="162" spans="25:26">
      <c r="Y162">
        <v>0.52</v>
      </c>
      <c r="Z162">
        <v>3.1400000573763425</v>
      </c>
    </row>
    <row r="163" spans="25:26">
      <c r="Y163">
        <v>0.53</v>
      </c>
      <c r="Z163">
        <v>3.1400000573763425</v>
      </c>
    </row>
    <row r="164" spans="25:26">
      <c r="Y164">
        <v>0.54</v>
      </c>
      <c r="Z164">
        <v>3.1400000573763425</v>
      </c>
    </row>
    <row r="165" spans="25:26">
      <c r="Y165">
        <v>0.55000000000000004</v>
      </c>
      <c r="Z165">
        <v>3.1400000573763425</v>
      </c>
    </row>
    <row r="166" spans="25:26">
      <c r="Y166">
        <v>0.56000000000000005</v>
      </c>
      <c r="Z166">
        <v>3.1400000573763425</v>
      </c>
    </row>
    <row r="167" spans="25:26">
      <c r="Y167">
        <v>0.56999999999999995</v>
      </c>
      <c r="Z167">
        <v>3.1400000573763425</v>
      </c>
    </row>
    <row r="168" spans="25:26">
      <c r="Y168">
        <v>0.57999999999999996</v>
      </c>
      <c r="Z168">
        <v>3.1400000573763425</v>
      </c>
    </row>
    <row r="169" spans="25:26">
      <c r="Y169">
        <v>0.59</v>
      </c>
      <c r="Z169">
        <v>3.1400000573763425</v>
      </c>
    </row>
    <row r="170" spans="25:26">
      <c r="Y170">
        <v>0.6</v>
      </c>
      <c r="Z170">
        <v>3.1400000573763425</v>
      </c>
    </row>
    <row r="171" spans="25:26">
      <c r="Y171">
        <v>0.61</v>
      </c>
      <c r="Z171">
        <v>3.1400000573763425</v>
      </c>
    </row>
    <row r="172" spans="25:26">
      <c r="Y172">
        <v>0.62</v>
      </c>
      <c r="Z172">
        <v>3.1400000573763425</v>
      </c>
    </row>
    <row r="173" spans="25:26">
      <c r="Y173">
        <v>0.63</v>
      </c>
      <c r="Z173">
        <v>3.1400000573763425</v>
      </c>
    </row>
    <row r="174" spans="25:26">
      <c r="Y174">
        <v>0.64</v>
      </c>
      <c r="Z174">
        <v>3.1400000573763425</v>
      </c>
    </row>
    <row r="175" spans="25:26">
      <c r="Y175">
        <v>0.65</v>
      </c>
      <c r="Z175">
        <v>3.1400000573763425</v>
      </c>
    </row>
    <row r="176" spans="25:26">
      <c r="Y176">
        <v>0.66</v>
      </c>
      <c r="Z176">
        <v>3.1400000573763425</v>
      </c>
    </row>
    <row r="177" spans="25:26">
      <c r="Y177">
        <v>0.67</v>
      </c>
      <c r="Z177">
        <v>3.1400000573763425</v>
      </c>
    </row>
    <row r="178" spans="25:26">
      <c r="Y178">
        <v>0.68</v>
      </c>
      <c r="Z178">
        <v>3.1400000573763425</v>
      </c>
    </row>
    <row r="179" spans="25:26">
      <c r="Y179">
        <v>0.69</v>
      </c>
      <c r="Z179">
        <v>3.1400000573763425</v>
      </c>
    </row>
    <row r="180" spans="25:26">
      <c r="Y180">
        <v>0.7</v>
      </c>
      <c r="Z180">
        <v>3.1400000573763425</v>
      </c>
    </row>
    <row r="181" spans="25:26">
      <c r="Y181">
        <v>0.71</v>
      </c>
      <c r="Z181">
        <v>3.1400000573763425</v>
      </c>
    </row>
    <row r="182" spans="25:26">
      <c r="Y182">
        <v>0.72</v>
      </c>
      <c r="Z182">
        <v>3.1400000573763425</v>
      </c>
    </row>
    <row r="183" spans="25:26">
      <c r="Y183">
        <v>0.73</v>
      </c>
      <c r="Z183">
        <v>3.1400000573763425</v>
      </c>
    </row>
    <row r="184" spans="25:26">
      <c r="Y184">
        <v>0.74</v>
      </c>
      <c r="Z184">
        <v>3.1400000573763425</v>
      </c>
    </row>
    <row r="185" spans="25:26">
      <c r="Y185">
        <v>0.75</v>
      </c>
      <c r="Z185">
        <v>3.1400000573763425</v>
      </c>
    </row>
    <row r="186" spans="25:26">
      <c r="Y186">
        <v>0.76</v>
      </c>
      <c r="Z186">
        <v>3.1400000573763425</v>
      </c>
    </row>
    <row r="187" spans="25:26">
      <c r="Y187">
        <v>0.77</v>
      </c>
      <c r="Z187">
        <v>3.1400000573763425</v>
      </c>
    </row>
    <row r="188" spans="25:26">
      <c r="Y188">
        <v>0.78</v>
      </c>
      <c r="Z188">
        <v>3.1400000573763425</v>
      </c>
    </row>
    <row r="189" spans="25:26">
      <c r="Y189">
        <v>0.79</v>
      </c>
      <c r="Z189">
        <v>3.1400000573763425</v>
      </c>
    </row>
    <row r="190" spans="25:26">
      <c r="Y190">
        <v>0.8</v>
      </c>
      <c r="Z190">
        <v>3.1400000573763425</v>
      </c>
    </row>
    <row r="191" spans="25:26">
      <c r="Y191">
        <v>0.81</v>
      </c>
      <c r="Z191">
        <v>3.1400000573763425</v>
      </c>
    </row>
    <row r="192" spans="25:26">
      <c r="Y192">
        <v>0.82</v>
      </c>
      <c r="Z192">
        <v>3.1400000573763425</v>
      </c>
    </row>
    <row r="193" spans="25:26">
      <c r="Y193">
        <v>0.83</v>
      </c>
      <c r="Z193">
        <v>3.1400000573763425</v>
      </c>
    </row>
    <row r="194" spans="25:26">
      <c r="Y194">
        <v>0.84</v>
      </c>
      <c r="Z194">
        <v>3.1400000573763425</v>
      </c>
    </row>
    <row r="195" spans="25:26">
      <c r="Y195">
        <v>0.85</v>
      </c>
      <c r="Z195">
        <v>3.1400000573763425</v>
      </c>
    </row>
    <row r="196" spans="25:26">
      <c r="Y196">
        <v>0.86</v>
      </c>
      <c r="Z196">
        <v>3.1400000573763425</v>
      </c>
    </row>
    <row r="197" spans="25:26">
      <c r="Y197">
        <v>0.87</v>
      </c>
      <c r="Z197">
        <v>3.1400000573763425</v>
      </c>
    </row>
    <row r="198" spans="25:26">
      <c r="Y198">
        <v>0.88</v>
      </c>
      <c r="Z198">
        <v>3.1400000573763425</v>
      </c>
    </row>
    <row r="199" spans="25:26">
      <c r="Y199">
        <v>0.89</v>
      </c>
      <c r="Z199">
        <v>3.1400000573763425</v>
      </c>
    </row>
    <row r="200" spans="25:26">
      <c r="Y200">
        <v>0.9</v>
      </c>
      <c r="Z200">
        <v>3.1400000573763425</v>
      </c>
    </row>
    <row r="201" spans="25:26">
      <c r="Y201">
        <v>0.91</v>
      </c>
      <c r="Z201">
        <v>3.1400000573763425</v>
      </c>
    </row>
    <row r="202" spans="25:26">
      <c r="Y202">
        <v>0.92</v>
      </c>
      <c r="Z202">
        <v>3.1400000573763425</v>
      </c>
    </row>
    <row r="203" spans="25:26">
      <c r="Y203">
        <v>0.93</v>
      </c>
      <c r="Z203">
        <v>3.1400000573763425</v>
      </c>
    </row>
    <row r="204" spans="25:26">
      <c r="Y204">
        <v>0.94</v>
      </c>
      <c r="Z204">
        <v>3.1400000573763425</v>
      </c>
    </row>
    <row r="205" spans="25:26">
      <c r="Y205">
        <v>0.95</v>
      </c>
      <c r="Z205">
        <v>3.1400000573763425</v>
      </c>
    </row>
    <row r="206" spans="25:26">
      <c r="Y206">
        <v>0.96</v>
      </c>
      <c r="Z206">
        <v>3.1400000573763425</v>
      </c>
    </row>
    <row r="207" spans="25:26">
      <c r="Y207">
        <v>0.97</v>
      </c>
      <c r="Z207">
        <v>3.1400000573763425</v>
      </c>
    </row>
    <row r="208" spans="25:26">
      <c r="Y208">
        <v>0.98</v>
      </c>
      <c r="Z208">
        <v>3.1400000573763425</v>
      </c>
    </row>
    <row r="209" spans="25:26">
      <c r="Y209">
        <v>0.99</v>
      </c>
      <c r="Z209">
        <v>3.1400000573763425</v>
      </c>
    </row>
    <row r="210" spans="25:26">
      <c r="Y210">
        <v>1</v>
      </c>
      <c r="Z210">
        <v>3.1400000573763425</v>
      </c>
    </row>
    <row r="211" spans="25:26">
      <c r="Y211">
        <v>1.01</v>
      </c>
      <c r="Z211">
        <v>3.1400000573763425</v>
      </c>
    </row>
    <row r="212" spans="25:26">
      <c r="Y212">
        <v>1.02</v>
      </c>
      <c r="Z212">
        <v>3.1400000573763425</v>
      </c>
    </row>
    <row r="213" spans="25:26">
      <c r="Y213">
        <v>1.03</v>
      </c>
      <c r="Z213">
        <v>3.1400000573763425</v>
      </c>
    </row>
    <row r="214" spans="25:26">
      <c r="Y214">
        <v>1.04</v>
      </c>
      <c r="Z214">
        <v>3.1400000573763425</v>
      </c>
    </row>
    <row r="215" spans="25:26">
      <c r="Y215">
        <v>1.05</v>
      </c>
      <c r="Z215">
        <v>3.1400000573763425</v>
      </c>
    </row>
    <row r="216" spans="25:26">
      <c r="Y216">
        <v>1.06</v>
      </c>
      <c r="Z216">
        <v>3.1400000573763425</v>
      </c>
    </row>
    <row r="217" spans="25:26">
      <c r="Y217">
        <v>1.07</v>
      </c>
      <c r="Z217">
        <v>3.1400000573763425</v>
      </c>
    </row>
    <row r="218" spans="25:26">
      <c r="Y218">
        <v>1.08</v>
      </c>
      <c r="Z218">
        <v>3.1400000573763425</v>
      </c>
    </row>
    <row r="219" spans="25:26">
      <c r="Y219">
        <v>1.0900000000000001</v>
      </c>
      <c r="Z219">
        <v>3.1400000573763425</v>
      </c>
    </row>
    <row r="220" spans="25:26">
      <c r="Y220">
        <v>1.1000000000000001</v>
      </c>
      <c r="Z220">
        <v>3.1400000573763425</v>
      </c>
    </row>
    <row r="221" spans="25:26">
      <c r="Y221">
        <v>1.1100000000000001</v>
      </c>
      <c r="Z221">
        <v>3.1400000573763425</v>
      </c>
    </row>
    <row r="222" spans="25:26">
      <c r="Y222">
        <v>1.1200000000000001</v>
      </c>
      <c r="Z222">
        <v>3.1400000573763425</v>
      </c>
    </row>
    <row r="223" spans="25:26">
      <c r="Y223">
        <v>1.1299999999999999</v>
      </c>
      <c r="Z223">
        <v>3.1400000573763425</v>
      </c>
    </row>
    <row r="224" spans="25:26">
      <c r="Y224">
        <v>1.1399999999999999</v>
      </c>
      <c r="Z224">
        <v>3.1400000573763425</v>
      </c>
    </row>
    <row r="225" spans="25:26">
      <c r="Y225">
        <v>1.1499999999999999</v>
      </c>
      <c r="Z225">
        <v>3.1400000573763425</v>
      </c>
    </row>
    <row r="226" spans="25:26">
      <c r="Y226">
        <v>1.1599999999999999</v>
      </c>
      <c r="Z226">
        <v>3.1400000573763425</v>
      </c>
    </row>
    <row r="227" spans="25:26">
      <c r="Y227">
        <v>1.17</v>
      </c>
      <c r="Z227">
        <v>3.1400000573763425</v>
      </c>
    </row>
    <row r="228" spans="25:26">
      <c r="Y228">
        <v>1.18</v>
      </c>
      <c r="Z228">
        <v>3.1400000573763425</v>
      </c>
    </row>
    <row r="229" spans="25:26">
      <c r="Y229">
        <v>1.19</v>
      </c>
      <c r="Z229">
        <v>3.1400000573763425</v>
      </c>
    </row>
    <row r="230" spans="25:26">
      <c r="Y230">
        <v>1.2</v>
      </c>
      <c r="Z230">
        <v>3.1400000573763425</v>
      </c>
    </row>
    <row r="231" spans="25:26">
      <c r="Y231">
        <v>1.21</v>
      </c>
      <c r="Z231">
        <v>3.1400000573763425</v>
      </c>
    </row>
    <row r="232" spans="25:26">
      <c r="Y232">
        <v>1.22</v>
      </c>
      <c r="Z232">
        <v>3.1400000573763425</v>
      </c>
    </row>
    <row r="233" spans="25:26">
      <c r="Y233">
        <v>1.23</v>
      </c>
      <c r="Z233">
        <v>3.1400000573763425</v>
      </c>
    </row>
    <row r="234" spans="25:26">
      <c r="Y234">
        <v>1.24</v>
      </c>
      <c r="Z234">
        <v>3.1400000573763425</v>
      </c>
    </row>
    <row r="235" spans="25:26">
      <c r="Y235">
        <v>1.25</v>
      </c>
      <c r="Z235">
        <v>3.1400000573763425</v>
      </c>
    </row>
    <row r="236" spans="25:26">
      <c r="Y236">
        <v>1.26</v>
      </c>
      <c r="Z236">
        <v>3.1400000573763425</v>
      </c>
    </row>
    <row r="237" spans="25:26">
      <c r="Y237">
        <v>1.27</v>
      </c>
      <c r="Z237">
        <v>3.1400000573763425</v>
      </c>
    </row>
    <row r="238" spans="25:26">
      <c r="Y238">
        <v>1.28</v>
      </c>
      <c r="Z238">
        <v>3.1400000573763425</v>
      </c>
    </row>
    <row r="239" spans="25:26">
      <c r="Y239">
        <v>1.29</v>
      </c>
      <c r="Z239">
        <v>3.1400000573763425</v>
      </c>
    </row>
    <row r="240" spans="25:26">
      <c r="Y240">
        <v>1.3</v>
      </c>
      <c r="Z240">
        <v>3.1400000573763425</v>
      </c>
    </row>
    <row r="241" spans="25:26">
      <c r="Y241">
        <v>1.31</v>
      </c>
      <c r="Z241">
        <v>3.1400000573763425</v>
      </c>
    </row>
    <row r="242" spans="25:26">
      <c r="Y242">
        <v>1.32</v>
      </c>
      <c r="Z242">
        <v>3.1400000573763425</v>
      </c>
    </row>
    <row r="243" spans="25:26">
      <c r="Y243">
        <v>1.33</v>
      </c>
      <c r="Z243">
        <v>3.1400000573763425</v>
      </c>
    </row>
    <row r="244" spans="25:26">
      <c r="Y244">
        <v>1.34</v>
      </c>
      <c r="Z244">
        <v>3.1400000573763425</v>
      </c>
    </row>
    <row r="245" spans="25:26">
      <c r="Y245">
        <v>1.35</v>
      </c>
      <c r="Z245">
        <v>3.1400000573763425</v>
      </c>
    </row>
    <row r="246" spans="25:26">
      <c r="Y246">
        <v>1.36</v>
      </c>
      <c r="Z246">
        <v>3.1400000573763425</v>
      </c>
    </row>
    <row r="247" spans="25:26">
      <c r="Y247">
        <v>1.37</v>
      </c>
      <c r="Z247">
        <v>3.1400000573763425</v>
      </c>
    </row>
    <row r="248" spans="25:26">
      <c r="Y248">
        <v>1.38</v>
      </c>
      <c r="Z248">
        <v>3.1400000573763425</v>
      </c>
    </row>
    <row r="249" spans="25:26">
      <c r="Y249">
        <v>1.39</v>
      </c>
      <c r="Z249">
        <v>3.1400000573763425</v>
      </c>
    </row>
    <row r="250" spans="25:26">
      <c r="Y250">
        <v>1.4</v>
      </c>
      <c r="Z250">
        <v>3.1400000573763425</v>
      </c>
    </row>
    <row r="251" spans="25:26">
      <c r="Y251">
        <v>1.41</v>
      </c>
      <c r="Z251">
        <v>3.1400000573763425</v>
      </c>
    </row>
    <row r="252" spans="25:26">
      <c r="Y252">
        <v>1.42</v>
      </c>
      <c r="Z252">
        <v>3.1400000573763425</v>
      </c>
    </row>
    <row r="253" spans="25:26">
      <c r="Y253">
        <v>1.43</v>
      </c>
      <c r="Z253">
        <v>3.1400000573763425</v>
      </c>
    </row>
    <row r="254" spans="25:26">
      <c r="Y254">
        <v>1.44</v>
      </c>
      <c r="Z254">
        <v>3.1400000573763425</v>
      </c>
    </row>
    <row r="255" spans="25:26">
      <c r="Y255">
        <v>1.45</v>
      </c>
      <c r="Z255">
        <v>3.1400000573763425</v>
      </c>
    </row>
    <row r="256" spans="25:26">
      <c r="Y256">
        <v>1.46</v>
      </c>
      <c r="Z256">
        <v>3.1400000573763425</v>
      </c>
    </row>
    <row r="257" spans="25:26">
      <c r="Y257">
        <v>1.47</v>
      </c>
      <c r="Z257">
        <v>3.1400000573763425</v>
      </c>
    </row>
    <row r="258" spans="25:26">
      <c r="Y258">
        <v>1.48</v>
      </c>
      <c r="Z258">
        <v>3.1400000573763425</v>
      </c>
    </row>
    <row r="259" spans="25:26">
      <c r="Y259">
        <v>1.49</v>
      </c>
      <c r="Z259">
        <v>3.1400000573763425</v>
      </c>
    </row>
    <row r="260" spans="25:26">
      <c r="Y260">
        <v>1.5</v>
      </c>
      <c r="Z260">
        <v>3.1400000573763425</v>
      </c>
    </row>
    <row r="261" spans="25:26">
      <c r="Y261">
        <v>1.51</v>
      </c>
      <c r="Z261">
        <v>3.1400000573763425</v>
      </c>
    </row>
    <row r="262" spans="25:26">
      <c r="Y262">
        <v>1.52</v>
      </c>
      <c r="Z262">
        <v>3.1400000573763425</v>
      </c>
    </row>
    <row r="263" spans="25:26">
      <c r="Y263">
        <v>1.53</v>
      </c>
      <c r="Z263">
        <v>3.1400000573763425</v>
      </c>
    </row>
    <row r="264" spans="25:26">
      <c r="Y264">
        <v>1.54</v>
      </c>
      <c r="Z264">
        <v>3.1400000573763425</v>
      </c>
    </row>
    <row r="265" spans="25:26">
      <c r="Y265">
        <v>1.55</v>
      </c>
      <c r="Z265">
        <v>3.1400000573763425</v>
      </c>
    </row>
    <row r="266" spans="25:26">
      <c r="Y266">
        <v>1.56</v>
      </c>
      <c r="Z266">
        <v>3.1400000573763425</v>
      </c>
    </row>
    <row r="267" spans="25:26">
      <c r="Y267">
        <v>1.57</v>
      </c>
      <c r="Z267">
        <v>3.1400000573763425</v>
      </c>
    </row>
    <row r="268" spans="25:26">
      <c r="Y268">
        <v>1.58</v>
      </c>
      <c r="Z268">
        <v>3.1400000573763425</v>
      </c>
    </row>
    <row r="269" spans="25:26">
      <c r="Y269">
        <v>1.59</v>
      </c>
      <c r="Z269">
        <v>3.1400000573763425</v>
      </c>
    </row>
    <row r="270" spans="25:26">
      <c r="Y270">
        <v>1.6</v>
      </c>
      <c r="Z270">
        <v>3.1400000573763425</v>
      </c>
    </row>
    <row r="271" spans="25:26">
      <c r="Y271">
        <v>1.61</v>
      </c>
      <c r="Z271">
        <v>3.1400000573763425</v>
      </c>
    </row>
    <row r="272" spans="25:26">
      <c r="Y272">
        <v>1.62</v>
      </c>
      <c r="Z272">
        <v>3.1400000573763425</v>
      </c>
    </row>
    <row r="273" spans="25:26">
      <c r="Y273">
        <v>1.63</v>
      </c>
      <c r="Z273">
        <v>3.1400000573763425</v>
      </c>
    </row>
    <row r="274" spans="25:26">
      <c r="Y274">
        <v>1.64</v>
      </c>
      <c r="Z274">
        <v>3.1400000573763425</v>
      </c>
    </row>
    <row r="275" spans="25:26">
      <c r="Y275">
        <v>1.65</v>
      </c>
      <c r="Z275">
        <v>3.1400000573763425</v>
      </c>
    </row>
    <row r="276" spans="25:26">
      <c r="Y276">
        <v>1.66</v>
      </c>
      <c r="Z276">
        <v>3.1400000573763425</v>
      </c>
    </row>
    <row r="277" spans="25:26">
      <c r="Y277">
        <v>1.67</v>
      </c>
      <c r="Z277">
        <v>3.1400000573763425</v>
      </c>
    </row>
    <row r="278" spans="25:26">
      <c r="Y278">
        <v>1.68</v>
      </c>
      <c r="Z278">
        <v>3.1400000573763425</v>
      </c>
    </row>
    <row r="279" spans="25:26">
      <c r="Y279">
        <v>1.69</v>
      </c>
      <c r="Z279">
        <v>3.1400000573763425</v>
      </c>
    </row>
    <row r="280" spans="25:26">
      <c r="Y280">
        <v>1.7</v>
      </c>
      <c r="Z280">
        <v>3.1400000573763425</v>
      </c>
    </row>
    <row r="281" spans="25:26">
      <c r="Y281">
        <v>1.71</v>
      </c>
      <c r="Z281">
        <v>3.1400000573763425</v>
      </c>
    </row>
    <row r="282" spans="25:26">
      <c r="Y282">
        <v>1.72</v>
      </c>
      <c r="Z282">
        <v>3.1400000573763425</v>
      </c>
    </row>
    <row r="283" spans="25:26">
      <c r="Y283">
        <v>1.73</v>
      </c>
      <c r="Z283">
        <v>3.1400000573763425</v>
      </c>
    </row>
    <row r="284" spans="25:26">
      <c r="Y284">
        <v>1.74</v>
      </c>
      <c r="Z284">
        <v>3.1400000573763425</v>
      </c>
    </row>
    <row r="285" spans="25:26">
      <c r="Y285">
        <v>1.75</v>
      </c>
      <c r="Z285">
        <v>3.1400000573763425</v>
      </c>
    </row>
    <row r="286" spans="25:26">
      <c r="Y286">
        <v>1.76</v>
      </c>
      <c r="Z286">
        <v>3.1400000573763425</v>
      </c>
    </row>
    <row r="287" spans="25:26">
      <c r="Y287">
        <v>1.77</v>
      </c>
      <c r="Z287">
        <v>3.1400000573763425</v>
      </c>
    </row>
    <row r="288" spans="25:26">
      <c r="Y288">
        <v>1.78</v>
      </c>
      <c r="Z288">
        <v>3.1400000573763425</v>
      </c>
    </row>
    <row r="289" spans="25:26">
      <c r="Y289">
        <v>1.79</v>
      </c>
      <c r="Z289">
        <v>3.1400000573763425</v>
      </c>
    </row>
    <row r="290" spans="25:26">
      <c r="Y290">
        <v>1.8</v>
      </c>
      <c r="Z290">
        <v>3.1400000573763425</v>
      </c>
    </row>
    <row r="291" spans="25:26">
      <c r="Y291">
        <v>1.81</v>
      </c>
      <c r="Z291">
        <v>3.1400000573763425</v>
      </c>
    </row>
    <row r="292" spans="25:26">
      <c r="Y292">
        <v>1.82</v>
      </c>
      <c r="Z292">
        <v>3.1400000573763425</v>
      </c>
    </row>
    <row r="293" spans="25:26">
      <c r="Y293">
        <v>1.83</v>
      </c>
      <c r="Z293">
        <v>3.1400000573763425</v>
      </c>
    </row>
    <row r="294" spans="25:26">
      <c r="Y294">
        <v>1.84</v>
      </c>
      <c r="Z294">
        <v>3.1400000573763425</v>
      </c>
    </row>
    <row r="295" spans="25:26">
      <c r="Y295">
        <v>1.85</v>
      </c>
      <c r="Z295">
        <v>3.1400000573763425</v>
      </c>
    </row>
    <row r="296" spans="25:26">
      <c r="Y296">
        <v>1.86</v>
      </c>
      <c r="Z296">
        <v>3.1400000573763425</v>
      </c>
    </row>
    <row r="297" spans="25:26">
      <c r="Y297">
        <v>1.87</v>
      </c>
      <c r="Z297">
        <v>3.1400000573763425</v>
      </c>
    </row>
    <row r="298" spans="25:26">
      <c r="Y298">
        <v>1.88</v>
      </c>
      <c r="Z298">
        <v>3.1400000573763425</v>
      </c>
    </row>
    <row r="299" spans="25:26">
      <c r="Y299">
        <v>1.89</v>
      </c>
      <c r="Z299">
        <v>3.1400000573763425</v>
      </c>
    </row>
    <row r="300" spans="25:26">
      <c r="Y300">
        <v>1.9</v>
      </c>
      <c r="Z300">
        <v>3.1400000573763425</v>
      </c>
    </row>
    <row r="301" spans="25:26">
      <c r="Y301">
        <v>1.91</v>
      </c>
      <c r="Z301">
        <v>3.1400000573763425</v>
      </c>
    </row>
    <row r="302" spans="25:26">
      <c r="Y302">
        <v>1.92</v>
      </c>
      <c r="Z302">
        <v>3.1400000573763425</v>
      </c>
    </row>
    <row r="303" spans="25:26">
      <c r="Y303">
        <v>1.93</v>
      </c>
      <c r="Z303">
        <v>3.1400000573763425</v>
      </c>
    </row>
    <row r="304" spans="25:26">
      <c r="Y304">
        <v>1.94</v>
      </c>
      <c r="Z304">
        <v>3.1400000573763425</v>
      </c>
    </row>
    <row r="305" spans="25:26">
      <c r="Y305">
        <v>1.95</v>
      </c>
      <c r="Z305">
        <v>3.1400000573763425</v>
      </c>
    </row>
    <row r="306" spans="25:26">
      <c r="Y306">
        <v>1.96</v>
      </c>
      <c r="Z306">
        <v>3.1400000573763425</v>
      </c>
    </row>
    <row r="307" spans="25:26">
      <c r="Y307">
        <v>1.97</v>
      </c>
      <c r="Z307">
        <v>3.1400000573763425</v>
      </c>
    </row>
    <row r="308" spans="25:26">
      <c r="Y308">
        <v>1.98</v>
      </c>
      <c r="Z308">
        <v>3.1400000573763425</v>
      </c>
    </row>
    <row r="309" spans="25:26">
      <c r="Y309">
        <v>1.99</v>
      </c>
      <c r="Z309">
        <v>3.1400000573763425</v>
      </c>
    </row>
    <row r="310" spans="25:26">
      <c r="Y310">
        <v>2</v>
      </c>
      <c r="Z310">
        <v>3.1400000573763425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E539-F031-0D44-BE74-E62D3048E37A}">
  <sheetPr>
    <tabColor rgb="FFFFC000"/>
  </sheetPr>
  <dimension ref="A1:AI114"/>
  <sheetViews>
    <sheetView zoomScale="80" zoomScaleNormal="80" workbookViewId="0">
      <selection activeCell="A39" sqref="A39"/>
    </sheetView>
  </sheetViews>
  <sheetFormatPr baseColWidth="10" defaultColWidth="11" defaultRowHeight="16"/>
  <cols>
    <col min="1" max="1" width="20.33203125" customWidth="1"/>
    <col min="2" max="2" width="19.1640625" customWidth="1"/>
    <col min="3" max="3" width="16.83203125" customWidth="1"/>
    <col min="4" max="4" width="16" customWidth="1"/>
    <col min="5" max="5" width="20.33203125" customWidth="1"/>
    <col min="6" max="15" width="19.33203125" customWidth="1"/>
    <col min="16" max="16" width="22" customWidth="1"/>
    <col min="17" max="19" width="19.33203125" customWidth="1"/>
    <col min="20" max="20" width="17.6640625" customWidth="1"/>
    <col min="21" max="21" width="13.83203125" customWidth="1"/>
    <col min="22" max="22" width="15.83203125" customWidth="1"/>
    <col min="23" max="23" width="15.6640625" customWidth="1"/>
    <col min="24" max="24" width="19.1640625" customWidth="1"/>
    <col min="25" max="25" width="15.6640625" customWidth="1"/>
    <col min="26" max="26" width="19.83203125" customWidth="1"/>
    <col min="34" max="34" width="15.6640625" customWidth="1"/>
    <col min="35" max="35" width="19.83203125" customWidth="1"/>
  </cols>
  <sheetData>
    <row r="1" spans="1:35" ht="22" thickBot="1">
      <c r="A1" s="27" t="s">
        <v>20</v>
      </c>
      <c r="B1" s="5" t="s">
        <v>21</v>
      </c>
      <c r="Q1">
        <f>(SQRT(1/2)*4+0)/5</f>
        <v>0.56568542494923801</v>
      </c>
    </row>
    <row r="2" spans="1:35" ht="22" thickBot="1">
      <c r="A2" s="27" t="s">
        <v>22</v>
      </c>
      <c r="B2" s="5">
        <v>10</v>
      </c>
      <c r="E2" s="28" t="s">
        <v>24</v>
      </c>
      <c r="F2" s="9">
        <v>6.4</v>
      </c>
      <c r="G2" s="9">
        <v>6.4</v>
      </c>
      <c r="H2" s="9">
        <v>6.4</v>
      </c>
      <c r="I2" s="9">
        <v>6.4</v>
      </c>
      <c r="J2" s="9">
        <v>6.4</v>
      </c>
      <c r="K2" s="9">
        <v>6.4</v>
      </c>
      <c r="L2" s="9">
        <v>6.4</v>
      </c>
      <c r="M2" s="9">
        <v>6.4</v>
      </c>
      <c r="N2" s="9">
        <v>6.4</v>
      </c>
      <c r="O2" s="9">
        <v>6.4</v>
      </c>
      <c r="Q2" s="34" t="s">
        <v>38</v>
      </c>
      <c r="R2" s="117">
        <f>SUM(R10:R59)/B3+B4*SUM(S10:S59)/B3+B6*SUM(X10:X59)/B3</f>
        <v>8.36</v>
      </c>
      <c r="S2">
        <v>1.6117535234850369</v>
      </c>
    </row>
    <row r="3" spans="1:35" ht="21">
      <c r="A3" s="27" t="s">
        <v>43</v>
      </c>
      <c r="B3" s="42">
        <f>SUM(E10:E59)</f>
        <v>50000</v>
      </c>
      <c r="E3" s="28" t="s">
        <v>25</v>
      </c>
      <c r="F3" s="9">
        <v>6.4</v>
      </c>
      <c r="G3" s="9">
        <v>6.4</v>
      </c>
      <c r="H3" s="9">
        <v>6.4</v>
      </c>
      <c r="I3" s="9">
        <v>6.4</v>
      </c>
      <c r="J3" s="9">
        <v>6.4</v>
      </c>
      <c r="K3" s="9">
        <v>6.4</v>
      </c>
      <c r="L3" s="9">
        <v>6.4</v>
      </c>
      <c r="M3" s="9">
        <v>6.4</v>
      </c>
      <c r="N3" s="9">
        <v>6.4</v>
      </c>
      <c r="O3" s="9">
        <v>6.4</v>
      </c>
      <c r="Q3" s="80" t="s">
        <v>39</v>
      </c>
      <c r="R3" s="85">
        <v>1.3</v>
      </c>
    </row>
    <row r="4" spans="1:35" ht="21">
      <c r="A4" s="46" t="s">
        <v>44</v>
      </c>
      <c r="B4" s="47">
        <v>0</v>
      </c>
      <c r="F4" s="22"/>
      <c r="G4" s="22"/>
      <c r="H4" s="22"/>
      <c r="I4" s="22"/>
      <c r="J4" s="22"/>
      <c r="K4" s="22"/>
      <c r="L4" s="22"/>
      <c r="M4" s="22"/>
      <c r="N4" s="22"/>
      <c r="O4" s="22"/>
      <c r="Q4" s="81" t="s">
        <v>82</v>
      </c>
      <c r="R4" s="82"/>
      <c r="S4" s="84">
        <v>24.5</v>
      </c>
    </row>
    <row r="5" spans="1:35" ht="21">
      <c r="A5" s="118" t="s">
        <v>139</v>
      </c>
      <c r="B5" s="120">
        <v>1</v>
      </c>
      <c r="D5" s="121" t="s">
        <v>141</v>
      </c>
      <c r="E5" s="122"/>
      <c r="F5" s="126">
        <v>0.49999984916502932</v>
      </c>
      <c r="G5" s="126">
        <v>5.4999922741860674</v>
      </c>
      <c r="H5" s="126">
        <v>5.499999481622293</v>
      </c>
      <c r="I5" s="126">
        <v>0.49999884548872381</v>
      </c>
      <c r="J5" s="126">
        <v>10.49999410129837</v>
      </c>
      <c r="K5" s="126">
        <v>10.499987232357029</v>
      </c>
      <c r="L5" s="126">
        <v>5.4999907147249401</v>
      </c>
      <c r="M5" s="126">
        <v>0.5</v>
      </c>
      <c r="N5" s="126">
        <v>6.1646846947282734</v>
      </c>
      <c r="O5" s="126">
        <v>10.49998630944571</v>
      </c>
    </row>
    <row r="6" spans="1:35" ht="24">
      <c r="A6" s="135" t="s">
        <v>151</v>
      </c>
      <c r="B6" s="136">
        <v>0</v>
      </c>
      <c r="D6" s="123"/>
      <c r="E6" s="124"/>
      <c r="F6" s="126">
        <v>0.50000075295014734</v>
      </c>
      <c r="G6" s="126">
        <v>0.5</v>
      </c>
      <c r="H6" s="126">
        <v>5.4999918928040961</v>
      </c>
      <c r="I6" s="126">
        <v>5.4999931709864907</v>
      </c>
      <c r="J6" s="126">
        <v>0.49999938183605869</v>
      </c>
      <c r="K6" s="126">
        <v>5.4999930962430472</v>
      </c>
      <c r="L6" s="126">
        <v>10.499991702740301</v>
      </c>
      <c r="M6" s="126">
        <v>10.499996546176135</v>
      </c>
      <c r="N6" s="126">
        <v>23.146591775568677</v>
      </c>
      <c r="O6" s="126">
        <v>10.49999998276347</v>
      </c>
      <c r="Q6" s="39" t="s">
        <v>71</v>
      </c>
      <c r="R6" s="40"/>
      <c r="S6" s="40"/>
      <c r="T6" s="40"/>
      <c r="U6" s="40"/>
      <c r="V6" s="40"/>
      <c r="W6" s="38"/>
      <c r="X6" s="38"/>
      <c r="Y6" s="38"/>
      <c r="Z6" s="38"/>
    </row>
    <row r="8" spans="1:35">
      <c r="B8" s="23" t="s">
        <v>26</v>
      </c>
      <c r="C8" s="23" t="s">
        <v>138</v>
      </c>
      <c r="D8" s="22"/>
    </row>
    <row r="9" spans="1:35" ht="88">
      <c r="B9" s="29" t="s">
        <v>0</v>
      </c>
      <c r="C9" s="29" t="s">
        <v>4</v>
      </c>
      <c r="D9" s="29" t="s">
        <v>3</v>
      </c>
      <c r="E9" s="29" t="s">
        <v>23</v>
      </c>
      <c r="F9" s="29" t="s">
        <v>45</v>
      </c>
      <c r="G9" s="29" t="s">
        <v>46</v>
      </c>
      <c r="H9" s="29" t="s">
        <v>47</v>
      </c>
      <c r="I9" s="29" t="s">
        <v>48</v>
      </c>
      <c r="J9" s="29" t="s">
        <v>49</v>
      </c>
      <c r="K9" s="29" t="s">
        <v>50</v>
      </c>
      <c r="L9" s="29" t="s">
        <v>51</v>
      </c>
      <c r="M9" s="29" t="s">
        <v>52</v>
      </c>
      <c r="N9" s="29" t="s">
        <v>53</v>
      </c>
      <c r="O9" s="29" t="s">
        <v>54</v>
      </c>
      <c r="P9" s="29" t="s">
        <v>29</v>
      </c>
      <c r="Q9" s="29" t="s">
        <v>30</v>
      </c>
      <c r="R9" s="29" t="s">
        <v>27</v>
      </c>
      <c r="S9" s="29" t="s">
        <v>28</v>
      </c>
      <c r="T9" s="29" t="s">
        <v>55</v>
      </c>
      <c r="U9" s="29" t="s">
        <v>57</v>
      </c>
      <c r="V9" s="29" t="s">
        <v>69</v>
      </c>
      <c r="W9" s="29" t="s">
        <v>64</v>
      </c>
      <c r="X9" s="137" t="s">
        <v>152</v>
      </c>
    </row>
    <row r="10" spans="1:35" ht="21">
      <c r="B10" s="24">
        <v>1</v>
      </c>
      <c r="C10" s="100">
        <v>0</v>
      </c>
      <c r="D10" s="100">
        <v>0</v>
      </c>
      <c r="E10" s="79">
        <v>1000</v>
      </c>
      <c r="F10" s="8">
        <f>ABS($C10-F$2)^$B$5+ABS($D10-F$3)^$B$5</f>
        <v>12.8</v>
      </c>
      <c r="G10" s="8">
        <f t="shared" ref="G10:O25" si="0">ABS($C10-G$2)^$B$5+ABS($D10-G$3)^$B$5</f>
        <v>12.8</v>
      </c>
      <c r="H10" s="8">
        <f t="shared" si="0"/>
        <v>12.8</v>
      </c>
      <c r="I10" s="8">
        <f t="shared" si="0"/>
        <v>12.8</v>
      </c>
      <c r="J10" s="8">
        <f t="shared" si="0"/>
        <v>12.8</v>
      </c>
      <c r="K10" s="8">
        <f t="shared" si="0"/>
        <v>12.8</v>
      </c>
      <c r="L10" s="8">
        <f t="shared" si="0"/>
        <v>12.8</v>
      </c>
      <c r="M10" s="8">
        <f t="shared" si="0"/>
        <v>12.8</v>
      </c>
      <c r="N10" s="8">
        <f t="shared" si="0"/>
        <v>12.8</v>
      </c>
      <c r="O10" s="8">
        <f t="shared" si="0"/>
        <v>12.8</v>
      </c>
      <c r="P10" s="8">
        <f>MIN(F10:O10)</f>
        <v>12.8</v>
      </c>
      <c r="Q10" s="8">
        <f>SMALL(F10:O10,2)</f>
        <v>12.8</v>
      </c>
      <c r="R10" s="8">
        <f>E10*P10</f>
        <v>12800</v>
      </c>
      <c r="S10" s="8">
        <f>E10*Q10</f>
        <v>12800</v>
      </c>
      <c r="T10" s="49">
        <f>MATCH(P10,F10:O10,0)</f>
        <v>1</v>
      </c>
      <c r="U10" s="49">
        <f>MATCH(Q10,F10:O10,0)</f>
        <v>1</v>
      </c>
      <c r="V10" s="8">
        <f>MAX(F10:O10)</f>
        <v>12.8</v>
      </c>
      <c r="W10" s="13">
        <f>MATCH(V10,F10:O10,0)</f>
        <v>1</v>
      </c>
      <c r="X10" s="116">
        <f>SUM(F10:O10)</f>
        <v>127.99999999999999</v>
      </c>
      <c r="AG10" s="30" t="s">
        <v>9</v>
      </c>
      <c r="AH10" s="31" t="s">
        <v>1</v>
      </c>
      <c r="AI10" s="31" t="s">
        <v>2</v>
      </c>
    </row>
    <row r="11" spans="1:35" ht="19">
      <c r="B11" s="24">
        <v>2</v>
      </c>
      <c r="C11" s="100">
        <v>1</v>
      </c>
      <c r="D11" s="100">
        <v>0</v>
      </c>
      <c r="E11" s="79">
        <v>1000</v>
      </c>
      <c r="F11" s="8">
        <f t="shared" ref="F11:O42" si="1">ABS($C11-F$2)^$B$5+ABS($D11-F$3)^$B$5</f>
        <v>11.8</v>
      </c>
      <c r="G11" s="8">
        <f t="shared" si="0"/>
        <v>11.8</v>
      </c>
      <c r="H11" s="8">
        <f t="shared" si="0"/>
        <v>11.8</v>
      </c>
      <c r="I11" s="8">
        <f t="shared" si="0"/>
        <v>11.8</v>
      </c>
      <c r="J11" s="8">
        <f t="shared" si="0"/>
        <v>11.8</v>
      </c>
      <c r="K11" s="8">
        <f t="shared" si="0"/>
        <v>11.8</v>
      </c>
      <c r="L11" s="8">
        <f t="shared" si="0"/>
        <v>11.8</v>
      </c>
      <c r="M11" s="8">
        <f t="shared" si="0"/>
        <v>11.8</v>
      </c>
      <c r="N11" s="8">
        <f t="shared" si="0"/>
        <v>11.8</v>
      </c>
      <c r="O11" s="8">
        <f t="shared" si="0"/>
        <v>11.8</v>
      </c>
      <c r="P11" s="8">
        <f t="shared" ref="P11:P59" si="2">MIN(F11:O11)</f>
        <v>11.8</v>
      </c>
      <c r="Q11" s="8">
        <f t="shared" ref="Q11:Q59" si="3">SMALL(F11:O11,2)</f>
        <v>11.8</v>
      </c>
      <c r="R11" s="8">
        <f t="shared" ref="R11:R59" si="4">E11*P11</f>
        <v>11800</v>
      </c>
      <c r="S11" s="8">
        <f t="shared" ref="S11:S59" si="5">E11*Q11</f>
        <v>11800</v>
      </c>
      <c r="T11" s="49">
        <f t="shared" ref="T11:T59" si="6">MATCH(P11,F11:O11,0)</f>
        <v>1</v>
      </c>
      <c r="U11" s="49">
        <f t="shared" ref="U11:U59" si="7">MATCH(Q11,F11:O11,0)</f>
        <v>1</v>
      </c>
      <c r="V11" s="8">
        <f t="shared" ref="V11:V59" si="8">MAX(F11:O11)</f>
        <v>11.8</v>
      </c>
      <c r="W11" s="13">
        <f t="shared" ref="W11:W59" si="9">MATCH(V11,F11:O11,0)</f>
        <v>1</v>
      </c>
      <c r="X11" s="116">
        <f t="shared" ref="X11:X59" si="10">SUM(F11:O11)</f>
        <v>117.99999999999999</v>
      </c>
      <c r="AG11" s="30" t="s">
        <v>10</v>
      </c>
      <c r="AH11" s="134">
        <f>F2</f>
        <v>6.4</v>
      </c>
      <c r="AI11" s="134">
        <f>F3</f>
        <v>6.4</v>
      </c>
    </row>
    <row r="12" spans="1:35" ht="19">
      <c r="B12" s="24">
        <v>3</v>
      </c>
      <c r="C12" s="100">
        <v>1</v>
      </c>
      <c r="D12" s="100">
        <v>1</v>
      </c>
      <c r="E12" s="79">
        <v>1000</v>
      </c>
      <c r="F12" s="8">
        <f t="shared" si="1"/>
        <v>10.8</v>
      </c>
      <c r="G12" s="8">
        <f t="shared" si="0"/>
        <v>10.8</v>
      </c>
      <c r="H12" s="8">
        <f t="shared" si="0"/>
        <v>10.8</v>
      </c>
      <c r="I12" s="8">
        <f t="shared" si="0"/>
        <v>10.8</v>
      </c>
      <c r="J12" s="8">
        <f t="shared" si="0"/>
        <v>10.8</v>
      </c>
      <c r="K12" s="8">
        <f t="shared" si="0"/>
        <v>10.8</v>
      </c>
      <c r="L12" s="8">
        <f t="shared" si="0"/>
        <v>10.8</v>
      </c>
      <c r="M12" s="8">
        <f t="shared" si="0"/>
        <v>10.8</v>
      </c>
      <c r="N12" s="8">
        <f t="shared" si="0"/>
        <v>10.8</v>
      </c>
      <c r="O12" s="8">
        <f t="shared" si="0"/>
        <v>10.8</v>
      </c>
      <c r="P12" s="8">
        <f t="shared" si="2"/>
        <v>10.8</v>
      </c>
      <c r="Q12" s="8">
        <f t="shared" si="3"/>
        <v>10.8</v>
      </c>
      <c r="R12" s="8">
        <f t="shared" si="4"/>
        <v>10800</v>
      </c>
      <c r="S12" s="8">
        <f t="shared" si="5"/>
        <v>10800</v>
      </c>
      <c r="T12" s="49">
        <f t="shared" si="6"/>
        <v>1</v>
      </c>
      <c r="U12" s="49">
        <f t="shared" si="7"/>
        <v>1</v>
      </c>
      <c r="V12" s="8">
        <f t="shared" si="8"/>
        <v>10.8</v>
      </c>
      <c r="W12" s="13">
        <f t="shared" si="9"/>
        <v>1</v>
      </c>
      <c r="X12" s="116">
        <f t="shared" si="10"/>
        <v>107.99999999999999</v>
      </c>
      <c r="AG12" s="30" t="s">
        <v>11</v>
      </c>
      <c r="AH12" s="134">
        <f>G2</f>
        <v>6.4</v>
      </c>
      <c r="AI12" s="134">
        <f>G3</f>
        <v>6.4</v>
      </c>
    </row>
    <row r="13" spans="1:35" ht="19">
      <c r="B13" s="24">
        <v>4</v>
      </c>
      <c r="C13" s="100">
        <v>0</v>
      </c>
      <c r="D13" s="100">
        <v>1</v>
      </c>
      <c r="E13" s="79">
        <v>1000</v>
      </c>
      <c r="F13" s="8">
        <f t="shared" si="1"/>
        <v>11.8</v>
      </c>
      <c r="G13" s="8">
        <f t="shared" si="0"/>
        <v>11.8</v>
      </c>
      <c r="H13" s="8">
        <f t="shared" si="0"/>
        <v>11.8</v>
      </c>
      <c r="I13" s="8">
        <f t="shared" si="0"/>
        <v>11.8</v>
      </c>
      <c r="J13" s="8">
        <f t="shared" si="0"/>
        <v>11.8</v>
      </c>
      <c r="K13" s="8">
        <f t="shared" si="0"/>
        <v>11.8</v>
      </c>
      <c r="L13" s="8">
        <f t="shared" si="0"/>
        <v>11.8</v>
      </c>
      <c r="M13" s="8">
        <f t="shared" si="0"/>
        <v>11.8</v>
      </c>
      <c r="N13" s="8">
        <f t="shared" si="0"/>
        <v>11.8</v>
      </c>
      <c r="O13" s="8">
        <f t="shared" si="0"/>
        <v>11.8</v>
      </c>
      <c r="P13" s="8">
        <f t="shared" si="2"/>
        <v>11.8</v>
      </c>
      <c r="Q13" s="8">
        <f t="shared" si="3"/>
        <v>11.8</v>
      </c>
      <c r="R13" s="8">
        <f t="shared" si="4"/>
        <v>11800</v>
      </c>
      <c r="S13" s="8">
        <f t="shared" si="5"/>
        <v>11800</v>
      </c>
      <c r="T13" s="49">
        <f t="shared" si="6"/>
        <v>1</v>
      </c>
      <c r="U13" s="49">
        <f t="shared" si="7"/>
        <v>1</v>
      </c>
      <c r="V13" s="8">
        <f t="shared" si="8"/>
        <v>11.8</v>
      </c>
      <c r="W13" s="13">
        <f t="shared" si="9"/>
        <v>1</v>
      </c>
      <c r="X13" s="116">
        <f t="shared" si="10"/>
        <v>117.99999999999999</v>
      </c>
      <c r="AG13" s="30" t="s">
        <v>12</v>
      </c>
      <c r="AH13" s="134">
        <f>H2</f>
        <v>6.4</v>
      </c>
      <c r="AI13" s="134">
        <f>H3</f>
        <v>6.4</v>
      </c>
    </row>
    <row r="14" spans="1:35" ht="19">
      <c r="B14" s="24">
        <v>5</v>
      </c>
      <c r="C14" s="100">
        <v>0.5</v>
      </c>
      <c r="D14" s="100">
        <v>0.5</v>
      </c>
      <c r="E14" s="79">
        <v>1000</v>
      </c>
      <c r="F14" s="8">
        <f t="shared" si="1"/>
        <v>11.8</v>
      </c>
      <c r="G14" s="8">
        <f t="shared" si="0"/>
        <v>11.8</v>
      </c>
      <c r="H14" s="8">
        <f t="shared" si="0"/>
        <v>11.8</v>
      </c>
      <c r="I14" s="8">
        <f t="shared" si="0"/>
        <v>11.8</v>
      </c>
      <c r="J14" s="8">
        <f t="shared" si="0"/>
        <v>11.8</v>
      </c>
      <c r="K14" s="8">
        <f t="shared" si="0"/>
        <v>11.8</v>
      </c>
      <c r="L14" s="8">
        <f t="shared" si="0"/>
        <v>11.8</v>
      </c>
      <c r="M14" s="8">
        <f t="shared" si="0"/>
        <v>11.8</v>
      </c>
      <c r="N14" s="8">
        <f t="shared" si="0"/>
        <v>11.8</v>
      </c>
      <c r="O14" s="8">
        <f t="shared" si="0"/>
        <v>11.8</v>
      </c>
      <c r="P14" s="8">
        <f t="shared" si="2"/>
        <v>11.8</v>
      </c>
      <c r="Q14" s="8">
        <f t="shared" si="3"/>
        <v>11.8</v>
      </c>
      <c r="R14" s="8">
        <f t="shared" si="4"/>
        <v>11800</v>
      </c>
      <c r="S14" s="8">
        <f t="shared" si="5"/>
        <v>11800</v>
      </c>
      <c r="T14" s="49">
        <f t="shared" si="6"/>
        <v>1</v>
      </c>
      <c r="U14" s="49">
        <f t="shared" si="7"/>
        <v>1</v>
      </c>
      <c r="V14" s="8">
        <f t="shared" si="8"/>
        <v>11.8</v>
      </c>
      <c r="W14" s="13">
        <f t="shared" si="9"/>
        <v>1</v>
      </c>
      <c r="X14" s="116">
        <f t="shared" si="10"/>
        <v>117.99999999999999</v>
      </c>
      <c r="AG14" s="30" t="s">
        <v>31</v>
      </c>
      <c r="AH14" s="134">
        <f>I2</f>
        <v>6.4</v>
      </c>
      <c r="AI14" s="134">
        <f>I3</f>
        <v>6.4</v>
      </c>
    </row>
    <row r="15" spans="1:35" ht="19">
      <c r="B15" s="24">
        <v>6</v>
      </c>
      <c r="C15" s="101">
        <f>C10+5</f>
        <v>5</v>
      </c>
      <c r="D15" s="101">
        <f>D10</f>
        <v>0</v>
      </c>
      <c r="E15" s="79">
        <v>1000</v>
      </c>
      <c r="F15" s="8">
        <f t="shared" si="1"/>
        <v>7.8000000000000007</v>
      </c>
      <c r="G15" s="8">
        <f t="shared" si="0"/>
        <v>7.8000000000000007</v>
      </c>
      <c r="H15" s="8">
        <f t="shared" si="0"/>
        <v>7.8000000000000007</v>
      </c>
      <c r="I15" s="8">
        <f t="shared" si="0"/>
        <v>7.8000000000000007</v>
      </c>
      <c r="J15" s="8">
        <f t="shared" si="0"/>
        <v>7.8000000000000007</v>
      </c>
      <c r="K15" s="8">
        <f t="shared" si="0"/>
        <v>7.8000000000000007</v>
      </c>
      <c r="L15" s="8">
        <f t="shared" si="0"/>
        <v>7.8000000000000007</v>
      </c>
      <c r="M15" s="8">
        <f t="shared" si="0"/>
        <v>7.8000000000000007</v>
      </c>
      <c r="N15" s="8">
        <f t="shared" si="0"/>
        <v>7.8000000000000007</v>
      </c>
      <c r="O15" s="8">
        <f t="shared" si="0"/>
        <v>7.8000000000000007</v>
      </c>
      <c r="P15" s="8">
        <f t="shared" si="2"/>
        <v>7.8000000000000007</v>
      </c>
      <c r="Q15" s="8">
        <f t="shared" si="3"/>
        <v>7.8000000000000007</v>
      </c>
      <c r="R15" s="8">
        <f t="shared" si="4"/>
        <v>7800.0000000000009</v>
      </c>
      <c r="S15" s="8">
        <f t="shared" si="5"/>
        <v>7800.0000000000009</v>
      </c>
      <c r="T15" s="49">
        <f t="shared" si="6"/>
        <v>1</v>
      </c>
      <c r="U15" s="49">
        <f t="shared" si="7"/>
        <v>1</v>
      </c>
      <c r="V15" s="8">
        <f t="shared" si="8"/>
        <v>7.8000000000000007</v>
      </c>
      <c r="W15" s="13">
        <f t="shared" si="9"/>
        <v>1</v>
      </c>
      <c r="X15" s="116">
        <f t="shared" si="10"/>
        <v>77.999999999999986</v>
      </c>
      <c r="AG15" s="30" t="s">
        <v>32</v>
      </c>
      <c r="AH15" s="134">
        <f>J2</f>
        <v>6.4</v>
      </c>
      <c r="AI15" s="134">
        <f>J3</f>
        <v>6.4</v>
      </c>
    </row>
    <row r="16" spans="1:35" ht="19">
      <c r="B16" s="24">
        <v>7</v>
      </c>
      <c r="C16" s="101">
        <f t="shared" ref="C16:C24" si="11">C11+5</f>
        <v>6</v>
      </c>
      <c r="D16" s="101">
        <f t="shared" ref="D16:D24" si="12">D11</f>
        <v>0</v>
      </c>
      <c r="E16" s="79">
        <v>1000</v>
      </c>
      <c r="F16" s="8">
        <f t="shared" si="1"/>
        <v>6.8000000000000007</v>
      </c>
      <c r="G16" s="8">
        <f t="shared" si="0"/>
        <v>6.8000000000000007</v>
      </c>
      <c r="H16" s="8">
        <f t="shared" si="0"/>
        <v>6.8000000000000007</v>
      </c>
      <c r="I16" s="8">
        <f t="shared" si="0"/>
        <v>6.8000000000000007</v>
      </c>
      <c r="J16" s="8">
        <f t="shared" si="0"/>
        <v>6.8000000000000007</v>
      </c>
      <c r="K16" s="8">
        <f t="shared" si="0"/>
        <v>6.8000000000000007</v>
      </c>
      <c r="L16" s="8">
        <f t="shared" si="0"/>
        <v>6.8000000000000007</v>
      </c>
      <c r="M16" s="8">
        <f t="shared" si="0"/>
        <v>6.8000000000000007</v>
      </c>
      <c r="N16" s="8">
        <f t="shared" si="0"/>
        <v>6.8000000000000007</v>
      </c>
      <c r="O16" s="8">
        <f t="shared" si="0"/>
        <v>6.8000000000000007</v>
      </c>
      <c r="P16" s="8">
        <f t="shared" si="2"/>
        <v>6.8000000000000007</v>
      </c>
      <c r="Q16" s="8">
        <f t="shared" si="3"/>
        <v>6.8000000000000007</v>
      </c>
      <c r="R16" s="8">
        <f t="shared" si="4"/>
        <v>6800.0000000000009</v>
      </c>
      <c r="S16" s="8">
        <f t="shared" si="5"/>
        <v>6800.0000000000009</v>
      </c>
      <c r="T16" s="49">
        <f t="shared" si="6"/>
        <v>1</v>
      </c>
      <c r="U16" s="49">
        <f t="shared" si="7"/>
        <v>1</v>
      </c>
      <c r="V16" s="8">
        <f t="shared" si="8"/>
        <v>6.8000000000000007</v>
      </c>
      <c r="W16" s="13">
        <f t="shared" si="9"/>
        <v>1</v>
      </c>
      <c r="X16" s="116">
        <f t="shared" si="10"/>
        <v>67.999999999999986</v>
      </c>
      <c r="AG16" s="30" t="s">
        <v>33</v>
      </c>
      <c r="AH16" s="134">
        <f>K2</f>
        <v>6.4</v>
      </c>
      <c r="AI16" s="134">
        <f>K3</f>
        <v>6.4</v>
      </c>
    </row>
    <row r="17" spans="1:35" ht="19">
      <c r="B17" s="24">
        <v>8</v>
      </c>
      <c r="C17" s="101">
        <f t="shared" si="11"/>
        <v>6</v>
      </c>
      <c r="D17" s="101">
        <f t="shared" si="12"/>
        <v>1</v>
      </c>
      <c r="E17" s="79">
        <v>1000</v>
      </c>
      <c r="F17" s="8">
        <f t="shared" si="1"/>
        <v>5.8000000000000007</v>
      </c>
      <c r="G17" s="8">
        <f t="shared" si="0"/>
        <v>5.8000000000000007</v>
      </c>
      <c r="H17" s="8">
        <f t="shared" si="0"/>
        <v>5.8000000000000007</v>
      </c>
      <c r="I17" s="8">
        <f t="shared" si="0"/>
        <v>5.8000000000000007</v>
      </c>
      <c r="J17" s="8">
        <f t="shared" si="0"/>
        <v>5.8000000000000007</v>
      </c>
      <c r="K17" s="8">
        <f t="shared" si="0"/>
        <v>5.8000000000000007</v>
      </c>
      <c r="L17" s="8">
        <f t="shared" si="0"/>
        <v>5.8000000000000007</v>
      </c>
      <c r="M17" s="8">
        <f t="shared" si="0"/>
        <v>5.8000000000000007</v>
      </c>
      <c r="N17" s="8">
        <f t="shared" si="0"/>
        <v>5.8000000000000007</v>
      </c>
      <c r="O17" s="8">
        <f t="shared" si="0"/>
        <v>5.8000000000000007</v>
      </c>
      <c r="P17" s="8">
        <f t="shared" si="2"/>
        <v>5.8000000000000007</v>
      </c>
      <c r="Q17" s="8">
        <f t="shared" si="3"/>
        <v>5.8000000000000007</v>
      </c>
      <c r="R17" s="8">
        <f t="shared" si="4"/>
        <v>5800.0000000000009</v>
      </c>
      <c r="S17" s="8">
        <f t="shared" si="5"/>
        <v>5800.0000000000009</v>
      </c>
      <c r="T17" s="49">
        <f t="shared" si="6"/>
        <v>1</v>
      </c>
      <c r="U17" s="49">
        <f t="shared" si="7"/>
        <v>1</v>
      </c>
      <c r="V17" s="8">
        <f t="shared" si="8"/>
        <v>5.8000000000000007</v>
      </c>
      <c r="W17" s="13">
        <f t="shared" si="9"/>
        <v>1</v>
      </c>
      <c r="X17" s="116">
        <f t="shared" si="10"/>
        <v>58</v>
      </c>
      <c r="AG17" s="30" t="s">
        <v>34</v>
      </c>
      <c r="AH17" s="134">
        <f>L2</f>
        <v>6.4</v>
      </c>
      <c r="AI17" s="134">
        <f>L3</f>
        <v>6.4</v>
      </c>
    </row>
    <row r="18" spans="1:35" ht="19">
      <c r="B18" s="24">
        <v>9</v>
      </c>
      <c r="C18" s="101">
        <f t="shared" si="11"/>
        <v>5</v>
      </c>
      <c r="D18" s="101">
        <f t="shared" si="12"/>
        <v>1</v>
      </c>
      <c r="E18" s="79">
        <v>1000</v>
      </c>
      <c r="F18" s="8">
        <f t="shared" si="1"/>
        <v>6.8000000000000007</v>
      </c>
      <c r="G18" s="8">
        <f t="shared" si="0"/>
        <v>6.8000000000000007</v>
      </c>
      <c r="H18" s="8">
        <f t="shared" si="0"/>
        <v>6.8000000000000007</v>
      </c>
      <c r="I18" s="8">
        <f t="shared" si="0"/>
        <v>6.8000000000000007</v>
      </c>
      <c r="J18" s="8">
        <f t="shared" si="0"/>
        <v>6.8000000000000007</v>
      </c>
      <c r="K18" s="8">
        <f t="shared" si="0"/>
        <v>6.8000000000000007</v>
      </c>
      <c r="L18" s="8">
        <f t="shared" si="0"/>
        <v>6.8000000000000007</v>
      </c>
      <c r="M18" s="8">
        <f t="shared" si="0"/>
        <v>6.8000000000000007</v>
      </c>
      <c r="N18" s="8">
        <f t="shared" si="0"/>
        <v>6.8000000000000007</v>
      </c>
      <c r="O18" s="8">
        <f t="shared" si="0"/>
        <v>6.8000000000000007</v>
      </c>
      <c r="P18" s="8">
        <f t="shared" si="2"/>
        <v>6.8000000000000007</v>
      </c>
      <c r="Q18" s="8">
        <f t="shared" si="3"/>
        <v>6.8000000000000007</v>
      </c>
      <c r="R18" s="8">
        <f t="shared" si="4"/>
        <v>6800.0000000000009</v>
      </c>
      <c r="S18" s="8">
        <f t="shared" si="5"/>
        <v>6800.0000000000009</v>
      </c>
      <c r="T18" s="49">
        <f t="shared" si="6"/>
        <v>1</v>
      </c>
      <c r="U18" s="49">
        <f t="shared" si="7"/>
        <v>1</v>
      </c>
      <c r="V18" s="8">
        <f t="shared" si="8"/>
        <v>6.8000000000000007</v>
      </c>
      <c r="W18" s="13">
        <f t="shared" si="9"/>
        <v>1</v>
      </c>
      <c r="X18" s="116">
        <f t="shared" si="10"/>
        <v>67.999999999999986</v>
      </c>
      <c r="AG18" s="30" t="s">
        <v>35</v>
      </c>
      <c r="AH18" s="134">
        <f>M2</f>
        <v>6.4</v>
      </c>
      <c r="AI18" s="134">
        <f>M3</f>
        <v>6.4</v>
      </c>
    </row>
    <row r="19" spans="1:35" ht="19">
      <c r="B19" s="24">
        <v>10</v>
      </c>
      <c r="C19" s="101">
        <f t="shared" si="11"/>
        <v>5.5</v>
      </c>
      <c r="D19" s="101">
        <f t="shared" si="12"/>
        <v>0.5</v>
      </c>
      <c r="E19" s="79">
        <v>1000</v>
      </c>
      <c r="F19" s="8">
        <f t="shared" si="1"/>
        <v>6.8000000000000007</v>
      </c>
      <c r="G19" s="8">
        <f t="shared" si="0"/>
        <v>6.8000000000000007</v>
      </c>
      <c r="H19" s="8">
        <f t="shared" si="0"/>
        <v>6.8000000000000007</v>
      </c>
      <c r="I19" s="8">
        <f t="shared" si="0"/>
        <v>6.8000000000000007</v>
      </c>
      <c r="J19" s="8">
        <f t="shared" si="0"/>
        <v>6.8000000000000007</v>
      </c>
      <c r="K19" s="8">
        <f t="shared" si="0"/>
        <v>6.8000000000000007</v>
      </c>
      <c r="L19" s="8">
        <f t="shared" si="0"/>
        <v>6.8000000000000007</v>
      </c>
      <c r="M19" s="8">
        <f t="shared" si="0"/>
        <v>6.8000000000000007</v>
      </c>
      <c r="N19" s="8">
        <f t="shared" si="0"/>
        <v>6.8000000000000007</v>
      </c>
      <c r="O19" s="8">
        <f t="shared" si="0"/>
        <v>6.8000000000000007</v>
      </c>
      <c r="P19" s="8">
        <f t="shared" si="2"/>
        <v>6.8000000000000007</v>
      </c>
      <c r="Q19" s="8">
        <f t="shared" si="3"/>
        <v>6.8000000000000007</v>
      </c>
      <c r="R19" s="8">
        <f t="shared" si="4"/>
        <v>6800.0000000000009</v>
      </c>
      <c r="S19" s="8">
        <f t="shared" si="5"/>
        <v>6800.0000000000009</v>
      </c>
      <c r="T19" s="49">
        <f t="shared" si="6"/>
        <v>1</v>
      </c>
      <c r="U19" s="49">
        <f t="shared" si="7"/>
        <v>1</v>
      </c>
      <c r="V19" s="8">
        <f t="shared" si="8"/>
        <v>6.8000000000000007</v>
      </c>
      <c r="W19" s="13">
        <f t="shared" si="9"/>
        <v>1</v>
      </c>
      <c r="X19" s="116">
        <f t="shared" si="10"/>
        <v>67.999999999999986</v>
      </c>
      <c r="AG19" s="30" t="s">
        <v>36</v>
      </c>
      <c r="AH19" s="134">
        <f>N2</f>
        <v>6.4</v>
      </c>
      <c r="AI19" s="134">
        <f>N3</f>
        <v>6.4</v>
      </c>
    </row>
    <row r="20" spans="1:35" ht="19">
      <c r="B20" s="24">
        <v>11</v>
      </c>
      <c r="C20" s="14">
        <f>C15+5</f>
        <v>10</v>
      </c>
      <c r="D20" s="14">
        <f>D15</f>
        <v>0</v>
      </c>
      <c r="E20" s="79">
        <v>1000</v>
      </c>
      <c r="F20" s="8">
        <f t="shared" si="1"/>
        <v>10</v>
      </c>
      <c r="G20" s="8">
        <f t="shared" si="0"/>
        <v>10</v>
      </c>
      <c r="H20" s="8">
        <f t="shared" si="0"/>
        <v>10</v>
      </c>
      <c r="I20" s="8">
        <f t="shared" si="0"/>
        <v>10</v>
      </c>
      <c r="J20" s="8">
        <f t="shared" si="0"/>
        <v>10</v>
      </c>
      <c r="K20" s="8">
        <f t="shared" si="0"/>
        <v>10</v>
      </c>
      <c r="L20" s="8">
        <f t="shared" si="0"/>
        <v>10</v>
      </c>
      <c r="M20" s="8">
        <f t="shared" si="0"/>
        <v>10</v>
      </c>
      <c r="N20" s="8">
        <f t="shared" si="0"/>
        <v>10</v>
      </c>
      <c r="O20" s="8">
        <f t="shared" si="0"/>
        <v>10</v>
      </c>
      <c r="P20" s="8">
        <f t="shared" si="2"/>
        <v>10</v>
      </c>
      <c r="Q20" s="8">
        <f t="shared" si="3"/>
        <v>10</v>
      </c>
      <c r="R20" s="8">
        <f t="shared" si="4"/>
        <v>10000</v>
      </c>
      <c r="S20" s="8">
        <f t="shared" si="5"/>
        <v>10000</v>
      </c>
      <c r="T20" s="49">
        <f t="shared" si="6"/>
        <v>1</v>
      </c>
      <c r="U20" s="49">
        <f t="shared" si="7"/>
        <v>1</v>
      </c>
      <c r="V20" s="8">
        <f t="shared" si="8"/>
        <v>10</v>
      </c>
      <c r="W20" s="13">
        <f t="shared" si="9"/>
        <v>1</v>
      </c>
      <c r="X20" s="116">
        <f t="shared" si="10"/>
        <v>100</v>
      </c>
      <c r="AG20" s="30" t="s">
        <v>37</v>
      </c>
      <c r="AH20" s="134">
        <f>O2</f>
        <v>6.4</v>
      </c>
      <c r="AI20" s="134">
        <f>O3</f>
        <v>6.4</v>
      </c>
    </row>
    <row r="21" spans="1:35" ht="19">
      <c r="B21" s="24">
        <v>12</v>
      </c>
      <c r="C21" s="14">
        <f t="shared" si="11"/>
        <v>11</v>
      </c>
      <c r="D21" s="14">
        <f t="shared" si="12"/>
        <v>0</v>
      </c>
      <c r="E21" s="79">
        <v>1000</v>
      </c>
      <c r="F21" s="8">
        <f t="shared" si="1"/>
        <v>11</v>
      </c>
      <c r="G21" s="8">
        <f t="shared" si="0"/>
        <v>11</v>
      </c>
      <c r="H21" s="8">
        <f t="shared" si="0"/>
        <v>11</v>
      </c>
      <c r="I21" s="8">
        <f t="shared" si="0"/>
        <v>11</v>
      </c>
      <c r="J21" s="8">
        <f t="shared" si="0"/>
        <v>11</v>
      </c>
      <c r="K21" s="8">
        <f t="shared" si="0"/>
        <v>11</v>
      </c>
      <c r="L21" s="8">
        <f t="shared" si="0"/>
        <v>11</v>
      </c>
      <c r="M21" s="8">
        <f t="shared" si="0"/>
        <v>11</v>
      </c>
      <c r="N21" s="8">
        <f t="shared" si="0"/>
        <v>11</v>
      </c>
      <c r="O21" s="8">
        <f t="shared" si="0"/>
        <v>11</v>
      </c>
      <c r="P21" s="8">
        <f t="shared" si="2"/>
        <v>11</v>
      </c>
      <c r="Q21" s="8">
        <f t="shared" si="3"/>
        <v>11</v>
      </c>
      <c r="R21" s="8">
        <f t="shared" si="4"/>
        <v>11000</v>
      </c>
      <c r="S21" s="8">
        <f t="shared" si="5"/>
        <v>11000</v>
      </c>
      <c r="T21" s="49">
        <f t="shared" si="6"/>
        <v>1</v>
      </c>
      <c r="U21" s="49">
        <f t="shared" si="7"/>
        <v>1</v>
      </c>
      <c r="V21" s="8">
        <f t="shared" si="8"/>
        <v>11</v>
      </c>
      <c r="W21" s="13">
        <f t="shared" si="9"/>
        <v>1</v>
      </c>
      <c r="X21" s="116">
        <f t="shared" si="10"/>
        <v>110</v>
      </c>
    </row>
    <row r="22" spans="1:35" ht="19">
      <c r="B22" s="24">
        <v>13</v>
      </c>
      <c r="C22" s="14">
        <f t="shared" si="11"/>
        <v>11</v>
      </c>
      <c r="D22" s="14">
        <f t="shared" si="12"/>
        <v>1</v>
      </c>
      <c r="E22" s="79">
        <v>1000</v>
      </c>
      <c r="F22" s="8">
        <f t="shared" si="1"/>
        <v>10</v>
      </c>
      <c r="G22" s="8">
        <f t="shared" si="0"/>
        <v>10</v>
      </c>
      <c r="H22" s="8">
        <f t="shared" si="0"/>
        <v>10</v>
      </c>
      <c r="I22" s="8">
        <f t="shared" si="0"/>
        <v>10</v>
      </c>
      <c r="J22" s="8">
        <f t="shared" si="0"/>
        <v>10</v>
      </c>
      <c r="K22" s="8">
        <f t="shared" si="0"/>
        <v>10</v>
      </c>
      <c r="L22" s="8">
        <f t="shared" si="0"/>
        <v>10</v>
      </c>
      <c r="M22" s="8">
        <f t="shared" si="0"/>
        <v>10</v>
      </c>
      <c r="N22" s="8">
        <f t="shared" si="0"/>
        <v>10</v>
      </c>
      <c r="O22" s="8">
        <f t="shared" si="0"/>
        <v>10</v>
      </c>
      <c r="P22" s="8">
        <f t="shared" si="2"/>
        <v>10</v>
      </c>
      <c r="Q22" s="8">
        <f t="shared" si="3"/>
        <v>10</v>
      </c>
      <c r="R22" s="8">
        <f t="shared" si="4"/>
        <v>10000</v>
      </c>
      <c r="S22" s="8">
        <f t="shared" si="5"/>
        <v>10000</v>
      </c>
      <c r="T22" s="49">
        <f t="shared" si="6"/>
        <v>1</v>
      </c>
      <c r="U22" s="49">
        <f t="shared" si="7"/>
        <v>1</v>
      </c>
      <c r="V22" s="8">
        <f t="shared" si="8"/>
        <v>10</v>
      </c>
      <c r="W22" s="13">
        <f t="shared" si="9"/>
        <v>1</v>
      </c>
      <c r="X22" s="116">
        <f t="shared" si="10"/>
        <v>100</v>
      </c>
    </row>
    <row r="23" spans="1:35" ht="19">
      <c r="B23" s="24">
        <v>14</v>
      </c>
      <c r="C23" s="14">
        <f t="shared" si="11"/>
        <v>10</v>
      </c>
      <c r="D23" s="14">
        <f t="shared" si="12"/>
        <v>1</v>
      </c>
      <c r="E23" s="79">
        <v>1000</v>
      </c>
      <c r="F23" s="8">
        <f t="shared" si="1"/>
        <v>9</v>
      </c>
      <c r="G23" s="8">
        <f t="shared" si="0"/>
        <v>9</v>
      </c>
      <c r="H23" s="8">
        <f t="shared" si="0"/>
        <v>9</v>
      </c>
      <c r="I23" s="8">
        <f t="shared" si="0"/>
        <v>9</v>
      </c>
      <c r="J23" s="8">
        <f t="shared" si="0"/>
        <v>9</v>
      </c>
      <c r="K23" s="8">
        <f t="shared" si="0"/>
        <v>9</v>
      </c>
      <c r="L23" s="8">
        <f t="shared" si="0"/>
        <v>9</v>
      </c>
      <c r="M23" s="8">
        <f t="shared" si="0"/>
        <v>9</v>
      </c>
      <c r="N23" s="8">
        <f t="shared" si="0"/>
        <v>9</v>
      </c>
      <c r="O23" s="8">
        <f t="shared" si="0"/>
        <v>9</v>
      </c>
      <c r="P23" s="8">
        <f t="shared" si="2"/>
        <v>9</v>
      </c>
      <c r="Q23" s="8">
        <f t="shared" si="3"/>
        <v>9</v>
      </c>
      <c r="R23" s="8">
        <f t="shared" si="4"/>
        <v>9000</v>
      </c>
      <c r="S23" s="8">
        <f t="shared" si="5"/>
        <v>9000</v>
      </c>
      <c r="T23" s="49">
        <f t="shared" si="6"/>
        <v>1</v>
      </c>
      <c r="U23" s="49">
        <f t="shared" si="7"/>
        <v>1</v>
      </c>
      <c r="V23" s="8">
        <f t="shared" si="8"/>
        <v>9</v>
      </c>
      <c r="W23" s="13">
        <f t="shared" si="9"/>
        <v>1</v>
      </c>
      <c r="X23" s="116">
        <f t="shared" si="10"/>
        <v>90</v>
      </c>
    </row>
    <row r="24" spans="1:35" ht="19">
      <c r="B24" s="24">
        <v>15</v>
      </c>
      <c r="C24" s="14">
        <f t="shared" si="11"/>
        <v>10.5</v>
      </c>
      <c r="D24" s="14">
        <f t="shared" si="12"/>
        <v>0.5</v>
      </c>
      <c r="E24" s="79">
        <v>1000</v>
      </c>
      <c r="F24" s="8">
        <f t="shared" si="1"/>
        <v>10</v>
      </c>
      <c r="G24" s="8">
        <f t="shared" si="0"/>
        <v>10</v>
      </c>
      <c r="H24" s="8">
        <f t="shared" si="0"/>
        <v>10</v>
      </c>
      <c r="I24" s="8">
        <f t="shared" si="0"/>
        <v>10</v>
      </c>
      <c r="J24" s="8">
        <f t="shared" si="0"/>
        <v>10</v>
      </c>
      <c r="K24" s="8">
        <f t="shared" si="0"/>
        <v>10</v>
      </c>
      <c r="L24" s="8">
        <f t="shared" si="0"/>
        <v>10</v>
      </c>
      <c r="M24" s="8">
        <f t="shared" si="0"/>
        <v>10</v>
      </c>
      <c r="N24" s="8">
        <f t="shared" si="0"/>
        <v>10</v>
      </c>
      <c r="O24" s="8">
        <f t="shared" si="0"/>
        <v>10</v>
      </c>
      <c r="P24" s="8">
        <f t="shared" si="2"/>
        <v>10</v>
      </c>
      <c r="Q24" s="8">
        <f t="shared" si="3"/>
        <v>10</v>
      </c>
      <c r="R24" s="8">
        <f t="shared" si="4"/>
        <v>10000</v>
      </c>
      <c r="S24" s="8">
        <f t="shared" si="5"/>
        <v>10000</v>
      </c>
      <c r="T24" s="49">
        <f t="shared" si="6"/>
        <v>1</v>
      </c>
      <c r="U24" s="49">
        <f t="shared" si="7"/>
        <v>1</v>
      </c>
      <c r="V24" s="8">
        <f t="shared" si="8"/>
        <v>10</v>
      </c>
      <c r="W24" s="13">
        <f t="shared" si="9"/>
        <v>1</v>
      </c>
      <c r="X24" s="116">
        <f t="shared" si="10"/>
        <v>100</v>
      </c>
    </row>
    <row r="25" spans="1:35" ht="19">
      <c r="B25" s="24">
        <v>16</v>
      </c>
      <c r="C25" s="102">
        <f>C10</f>
        <v>0</v>
      </c>
      <c r="D25" s="102">
        <f>D10+5</f>
        <v>5</v>
      </c>
      <c r="E25" s="79">
        <v>1000</v>
      </c>
      <c r="F25" s="8">
        <f t="shared" si="1"/>
        <v>7.8000000000000007</v>
      </c>
      <c r="G25" s="8">
        <f t="shared" si="0"/>
        <v>7.8000000000000007</v>
      </c>
      <c r="H25" s="8">
        <f t="shared" si="0"/>
        <v>7.8000000000000007</v>
      </c>
      <c r="I25" s="8">
        <f t="shared" si="0"/>
        <v>7.8000000000000007</v>
      </c>
      <c r="J25" s="8">
        <f t="shared" si="0"/>
        <v>7.8000000000000007</v>
      </c>
      <c r="K25" s="8">
        <f t="shared" si="0"/>
        <v>7.8000000000000007</v>
      </c>
      <c r="L25" s="8">
        <f t="shared" si="0"/>
        <v>7.8000000000000007</v>
      </c>
      <c r="M25" s="8">
        <f t="shared" si="0"/>
        <v>7.8000000000000007</v>
      </c>
      <c r="N25" s="8">
        <f t="shared" si="0"/>
        <v>7.8000000000000007</v>
      </c>
      <c r="O25" s="8">
        <f t="shared" si="0"/>
        <v>7.8000000000000007</v>
      </c>
      <c r="P25" s="8">
        <f t="shared" si="2"/>
        <v>7.8000000000000007</v>
      </c>
      <c r="Q25" s="8">
        <f t="shared" si="3"/>
        <v>7.8000000000000007</v>
      </c>
      <c r="R25" s="8">
        <f t="shared" si="4"/>
        <v>7800.0000000000009</v>
      </c>
      <c r="S25" s="8">
        <f t="shared" si="5"/>
        <v>7800.0000000000009</v>
      </c>
      <c r="T25" s="49">
        <f t="shared" si="6"/>
        <v>1</v>
      </c>
      <c r="U25" s="49">
        <f t="shared" si="7"/>
        <v>1</v>
      </c>
      <c r="V25" s="8">
        <f t="shared" si="8"/>
        <v>7.8000000000000007</v>
      </c>
      <c r="W25" s="13">
        <f t="shared" si="9"/>
        <v>1</v>
      </c>
      <c r="X25" s="116">
        <f t="shared" si="10"/>
        <v>77.999999999999986</v>
      </c>
    </row>
    <row r="26" spans="1:35" ht="19">
      <c r="B26" s="24">
        <v>17</v>
      </c>
      <c r="C26" s="102">
        <f>C11</f>
        <v>1</v>
      </c>
      <c r="D26" s="102">
        <f>D11+5</f>
        <v>5</v>
      </c>
      <c r="E26" s="79">
        <v>1000</v>
      </c>
      <c r="F26" s="8">
        <f t="shared" si="1"/>
        <v>6.8000000000000007</v>
      </c>
      <c r="G26" s="8">
        <f t="shared" si="1"/>
        <v>6.8000000000000007</v>
      </c>
      <c r="H26" s="8">
        <f t="shared" si="1"/>
        <v>6.8000000000000007</v>
      </c>
      <c r="I26" s="8">
        <f t="shared" si="1"/>
        <v>6.8000000000000007</v>
      </c>
      <c r="J26" s="8">
        <f t="shared" si="1"/>
        <v>6.8000000000000007</v>
      </c>
      <c r="K26" s="8">
        <f t="shared" si="1"/>
        <v>6.8000000000000007</v>
      </c>
      <c r="L26" s="8">
        <f t="shared" si="1"/>
        <v>6.8000000000000007</v>
      </c>
      <c r="M26" s="8">
        <f t="shared" si="1"/>
        <v>6.8000000000000007</v>
      </c>
      <c r="N26" s="8">
        <f t="shared" si="1"/>
        <v>6.8000000000000007</v>
      </c>
      <c r="O26" s="8">
        <f t="shared" si="1"/>
        <v>6.8000000000000007</v>
      </c>
      <c r="P26" s="8">
        <f t="shared" si="2"/>
        <v>6.8000000000000007</v>
      </c>
      <c r="Q26" s="8">
        <f t="shared" si="3"/>
        <v>6.8000000000000007</v>
      </c>
      <c r="R26" s="8">
        <f t="shared" si="4"/>
        <v>6800.0000000000009</v>
      </c>
      <c r="S26" s="8">
        <f t="shared" si="5"/>
        <v>6800.0000000000009</v>
      </c>
      <c r="T26" s="49">
        <f t="shared" si="6"/>
        <v>1</v>
      </c>
      <c r="U26" s="49">
        <f t="shared" si="7"/>
        <v>1</v>
      </c>
      <c r="V26" s="8">
        <f t="shared" si="8"/>
        <v>6.8000000000000007</v>
      </c>
      <c r="W26" s="13">
        <f t="shared" si="9"/>
        <v>1</v>
      </c>
      <c r="X26" s="116">
        <f t="shared" si="10"/>
        <v>67.999999999999986</v>
      </c>
    </row>
    <row r="27" spans="1:35" ht="19">
      <c r="B27" s="24">
        <v>18</v>
      </c>
      <c r="C27" s="102">
        <f>C12</f>
        <v>1</v>
      </c>
      <c r="D27" s="102">
        <f>D12+5</f>
        <v>6</v>
      </c>
      <c r="E27" s="79">
        <v>1000</v>
      </c>
      <c r="F27" s="8">
        <f t="shared" si="1"/>
        <v>5.8000000000000007</v>
      </c>
      <c r="G27" s="8">
        <f t="shared" si="1"/>
        <v>5.8000000000000007</v>
      </c>
      <c r="H27" s="8">
        <f t="shared" si="1"/>
        <v>5.8000000000000007</v>
      </c>
      <c r="I27" s="8">
        <f t="shared" si="1"/>
        <v>5.8000000000000007</v>
      </c>
      <c r="J27" s="8">
        <f t="shared" si="1"/>
        <v>5.8000000000000007</v>
      </c>
      <c r="K27" s="8">
        <f t="shared" si="1"/>
        <v>5.8000000000000007</v>
      </c>
      <c r="L27" s="8">
        <f t="shared" si="1"/>
        <v>5.8000000000000007</v>
      </c>
      <c r="M27" s="8">
        <f t="shared" si="1"/>
        <v>5.8000000000000007</v>
      </c>
      <c r="N27" s="8">
        <f t="shared" si="1"/>
        <v>5.8000000000000007</v>
      </c>
      <c r="O27" s="8">
        <f t="shared" si="1"/>
        <v>5.8000000000000007</v>
      </c>
      <c r="P27" s="8">
        <f t="shared" si="2"/>
        <v>5.8000000000000007</v>
      </c>
      <c r="Q27" s="8">
        <f t="shared" si="3"/>
        <v>5.8000000000000007</v>
      </c>
      <c r="R27" s="8">
        <f t="shared" si="4"/>
        <v>5800.0000000000009</v>
      </c>
      <c r="S27" s="8">
        <f t="shared" si="5"/>
        <v>5800.0000000000009</v>
      </c>
      <c r="T27" s="49">
        <f t="shared" si="6"/>
        <v>1</v>
      </c>
      <c r="U27" s="49">
        <f t="shared" si="7"/>
        <v>1</v>
      </c>
      <c r="V27" s="8">
        <f t="shared" si="8"/>
        <v>5.8000000000000007</v>
      </c>
      <c r="W27" s="13">
        <f t="shared" si="9"/>
        <v>1</v>
      </c>
      <c r="X27" s="116">
        <f t="shared" si="10"/>
        <v>58</v>
      </c>
    </row>
    <row r="28" spans="1:35" ht="19">
      <c r="B28" s="24">
        <v>19</v>
      </c>
      <c r="C28" s="102">
        <f>C13</f>
        <v>0</v>
      </c>
      <c r="D28" s="102">
        <f>D13+5</f>
        <v>6</v>
      </c>
      <c r="E28" s="79">
        <v>1000</v>
      </c>
      <c r="F28" s="8">
        <f t="shared" si="1"/>
        <v>6.8000000000000007</v>
      </c>
      <c r="G28" s="8">
        <f t="shared" si="1"/>
        <v>6.8000000000000007</v>
      </c>
      <c r="H28" s="8">
        <f t="shared" si="1"/>
        <v>6.8000000000000007</v>
      </c>
      <c r="I28" s="8">
        <f t="shared" si="1"/>
        <v>6.8000000000000007</v>
      </c>
      <c r="J28" s="8">
        <f t="shared" si="1"/>
        <v>6.8000000000000007</v>
      </c>
      <c r="K28" s="8">
        <f t="shared" si="1"/>
        <v>6.8000000000000007</v>
      </c>
      <c r="L28" s="8">
        <f t="shared" si="1"/>
        <v>6.8000000000000007</v>
      </c>
      <c r="M28" s="8">
        <f t="shared" si="1"/>
        <v>6.8000000000000007</v>
      </c>
      <c r="N28" s="8">
        <f t="shared" si="1"/>
        <v>6.8000000000000007</v>
      </c>
      <c r="O28" s="8">
        <f t="shared" si="1"/>
        <v>6.8000000000000007</v>
      </c>
      <c r="P28" s="8">
        <f t="shared" si="2"/>
        <v>6.8000000000000007</v>
      </c>
      <c r="Q28" s="8">
        <f t="shared" si="3"/>
        <v>6.8000000000000007</v>
      </c>
      <c r="R28" s="8">
        <f t="shared" si="4"/>
        <v>6800.0000000000009</v>
      </c>
      <c r="S28" s="8">
        <f t="shared" si="5"/>
        <v>6800.0000000000009</v>
      </c>
      <c r="T28" s="49">
        <f t="shared" si="6"/>
        <v>1</v>
      </c>
      <c r="U28" s="49">
        <f t="shared" si="7"/>
        <v>1</v>
      </c>
      <c r="V28" s="8">
        <f t="shared" si="8"/>
        <v>6.8000000000000007</v>
      </c>
      <c r="W28" s="13">
        <f t="shared" si="9"/>
        <v>1</v>
      </c>
      <c r="X28" s="116">
        <f t="shared" si="10"/>
        <v>67.999999999999986</v>
      </c>
    </row>
    <row r="29" spans="1:35" ht="19">
      <c r="B29" s="24">
        <v>20</v>
      </c>
      <c r="C29" s="102">
        <f>C14</f>
        <v>0.5</v>
      </c>
      <c r="D29" s="102">
        <f>D14+5</f>
        <v>5.5</v>
      </c>
      <c r="E29" s="79">
        <v>1000</v>
      </c>
      <c r="F29" s="8">
        <f t="shared" si="1"/>
        <v>6.8000000000000007</v>
      </c>
      <c r="G29" s="8">
        <f t="shared" si="1"/>
        <v>6.8000000000000007</v>
      </c>
      <c r="H29" s="8">
        <f t="shared" si="1"/>
        <v>6.8000000000000007</v>
      </c>
      <c r="I29" s="8">
        <f t="shared" si="1"/>
        <v>6.8000000000000007</v>
      </c>
      <c r="J29" s="8">
        <f t="shared" si="1"/>
        <v>6.8000000000000007</v>
      </c>
      <c r="K29" s="8">
        <f t="shared" si="1"/>
        <v>6.8000000000000007</v>
      </c>
      <c r="L29" s="8">
        <f t="shared" si="1"/>
        <v>6.8000000000000007</v>
      </c>
      <c r="M29" s="8">
        <f t="shared" si="1"/>
        <v>6.8000000000000007</v>
      </c>
      <c r="N29" s="8">
        <f t="shared" si="1"/>
        <v>6.8000000000000007</v>
      </c>
      <c r="O29" s="8">
        <f t="shared" si="1"/>
        <v>6.8000000000000007</v>
      </c>
      <c r="P29" s="8">
        <f t="shared" si="2"/>
        <v>6.8000000000000007</v>
      </c>
      <c r="Q29" s="8">
        <f t="shared" si="3"/>
        <v>6.8000000000000007</v>
      </c>
      <c r="R29" s="8">
        <f t="shared" si="4"/>
        <v>6800.0000000000009</v>
      </c>
      <c r="S29" s="8">
        <f t="shared" si="5"/>
        <v>6800.0000000000009</v>
      </c>
      <c r="T29" s="49">
        <f t="shared" si="6"/>
        <v>1</v>
      </c>
      <c r="U29" s="49">
        <f t="shared" si="7"/>
        <v>1</v>
      </c>
      <c r="V29" s="8">
        <f t="shared" si="8"/>
        <v>6.8000000000000007</v>
      </c>
      <c r="W29" s="13">
        <f t="shared" si="9"/>
        <v>1</v>
      </c>
      <c r="X29" s="116">
        <f t="shared" si="10"/>
        <v>67.999999999999986</v>
      </c>
    </row>
    <row r="30" spans="1:35" ht="19">
      <c r="A30" t="s">
        <v>1</v>
      </c>
      <c r="B30" s="24">
        <v>21</v>
      </c>
      <c r="C30" s="103">
        <f t="shared" ref="C30:C54" si="13">C15</f>
        <v>5</v>
      </c>
      <c r="D30" s="103">
        <f t="shared" ref="D30:D54" si="14">D15+5</f>
        <v>5</v>
      </c>
      <c r="E30" s="79">
        <v>1000</v>
      </c>
      <c r="F30" s="8">
        <f t="shared" si="1"/>
        <v>2.8000000000000007</v>
      </c>
      <c r="G30" s="8">
        <f t="shared" si="1"/>
        <v>2.8000000000000007</v>
      </c>
      <c r="H30" s="8">
        <f t="shared" si="1"/>
        <v>2.8000000000000007</v>
      </c>
      <c r="I30" s="8">
        <f t="shared" si="1"/>
        <v>2.8000000000000007</v>
      </c>
      <c r="J30" s="8">
        <f t="shared" si="1"/>
        <v>2.8000000000000007</v>
      </c>
      <c r="K30" s="8">
        <f t="shared" si="1"/>
        <v>2.8000000000000007</v>
      </c>
      <c r="L30" s="8">
        <f t="shared" si="1"/>
        <v>2.8000000000000007</v>
      </c>
      <c r="M30" s="8">
        <f t="shared" si="1"/>
        <v>2.8000000000000007</v>
      </c>
      <c r="N30" s="8">
        <f t="shared" si="1"/>
        <v>2.8000000000000007</v>
      </c>
      <c r="O30" s="8">
        <f t="shared" si="1"/>
        <v>2.8000000000000007</v>
      </c>
      <c r="P30" s="8">
        <f t="shared" si="2"/>
        <v>2.8000000000000007</v>
      </c>
      <c r="Q30" s="8">
        <f t="shared" si="3"/>
        <v>2.8000000000000007</v>
      </c>
      <c r="R30" s="8">
        <f t="shared" si="4"/>
        <v>2800.0000000000009</v>
      </c>
      <c r="S30" s="8">
        <f t="shared" si="5"/>
        <v>2800.0000000000009</v>
      </c>
      <c r="T30" s="49">
        <f t="shared" si="6"/>
        <v>1</v>
      </c>
      <c r="U30" s="49">
        <f t="shared" si="7"/>
        <v>1</v>
      </c>
      <c r="V30" s="8">
        <f t="shared" si="8"/>
        <v>2.8000000000000007</v>
      </c>
      <c r="W30" s="13">
        <f t="shared" si="9"/>
        <v>1</v>
      </c>
      <c r="X30" s="116">
        <f t="shared" si="10"/>
        <v>28.000000000000007</v>
      </c>
    </row>
    <row r="31" spans="1:35" ht="19">
      <c r="B31" s="24">
        <v>22</v>
      </c>
      <c r="C31" s="103">
        <f t="shared" si="13"/>
        <v>6</v>
      </c>
      <c r="D31" s="103">
        <f t="shared" si="14"/>
        <v>5</v>
      </c>
      <c r="E31" s="79">
        <v>1000</v>
      </c>
      <c r="F31" s="8">
        <f t="shared" si="1"/>
        <v>1.8000000000000007</v>
      </c>
      <c r="G31" s="8">
        <f t="shared" si="1"/>
        <v>1.8000000000000007</v>
      </c>
      <c r="H31" s="8">
        <f t="shared" si="1"/>
        <v>1.8000000000000007</v>
      </c>
      <c r="I31" s="8">
        <f t="shared" si="1"/>
        <v>1.8000000000000007</v>
      </c>
      <c r="J31" s="8">
        <f t="shared" si="1"/>
        <v>1.8000000000000007</v>
      </c>
      <c r="K31" s="8">
        <f t="shared" si="1"/>
        <v>1.8000000000000007</v>
      </c>
      <c r="L31" s="8">
        <f t="shared" si="1"/>
        <v>1.8000000000000007</v>
      </c>
      <c r="M31" s="8">
        <f t="shared" si="1"/>
        <v>1.8000000000000007</v>
      </c>
      <c r="N31" s="8">
        <f t="shared" si="1"/>
        <v>1.8000000000000007</v>
      </c>
      <c r="O31" s="8">
        <f t="shared" si="1"/>
        <v>1.8000000000000007</v>
      </c>
      <c r="P31" s="8">
        <f t="shared" si="2"/>
        <v>1.8000000000000007</v>
      </c>
      <c r="Q31" s="8">
        <f t="shared" si="3"/>
        <v>1.8000000000000007</v>
      </c>
      <c r="R31" s="8">
        <f t="shared" si="4"/>
        <v>1800.0000000000007</v>
      </c>
      <c r="S31" s="8">
        <f t="shared" si="5"/>
        <v>1800.0000000000007</v>
      </c>
      <c r="T31" s="49">
        <f t="shared" si="6"/>
        <v>1</v>
      </c>
      <c r="U31" s="49">
        <f t="shared" si="7"/>
        <v>1</v>
      </c>
      <c r="V31" s="8">
        <f t="shared" si="8"/>
        <v>1.8000000000000007</v>
      </c>
      <c r="W31" s="13">
        <f t="shared" si="9"/>
        <v>1</v>
      </c>
      <c r="X31" s="116">
        <f t="shared" si="10"/>
        <v>18.000000000000007</v>
      </c>
    </row>
    <row r="32" spans="1:35" ht="19">
      <c r="B32" s="24">
        <v>23</v>
      </c>
      <c r="C32" s="103">
        <f t="shared" si="13"/>
        <v>6</v>
      </c>
      <c r="D32" s="103">
        <f t="shared" si="14"/>
        <v>6</v>
      </c>
      <c r="E32" s="79">
        <v>1000</v>
      </c>
      <c r="F32" s="8">
        <f t="shared" si="1"/>
        <v>0.80000000000000071</v>
      </c>
      <c r="G32" s="8">
        <f t="shared" si="1"/>
        <v>0.80000000000000071</v>
      </c>
      <c r="H32" s="8">
        <f t="shared" si="1"/>
        <v>0.80000000000000071</v>
      </c>
      <c r="I32" s="8">
        <f t="shared" si="1"/>
        <v>0.80000000000000071</v>
      </c>
      <c r="J32" s="8">
        <f t="shared" si="1"/>
        <v>0.80000000000000071</v>
      </c>
      <c r="K32" s="8">
        <f t="shared" si="1"/>
        <v>0.80000000000000071</v>
      </c>
      <c r="L32" s="8">
        <f t="shared" si="1"/>
        <v>0.80000000000000071</v>
      </c>
      <c r="M32" s="8">
        <f t="shared" si="1"/>
        <v>0.80000000000000071</v>
      </c>
      <c r="N32" s="8">
        <f t="shared" si="1"/>
        <v>0.80000000000000071</v>
      </c>
      <c r="O32" s="8">
        <f t="shared" si="1"/>
        <v>0.80000000000000071</v>
      </c>
      <c r="P32" s="8">
        <f t="shared" si="2"/>
        <v>0.80000000000000071</v>
      </c>
      <c r="Q32" s="8">
        <f t="shared" si="3"/>
        <v>0.80000000000000071</v>
      </c>
      <c r="R32" s="8">
        <f t="shared" si="4"/>
        <v>800.00000000000068</v>
      </c>
      <c r="S32" s="8">
        <f t="shared" si="5"/>
        <v>800.00000000000068</v>
      </c>
      <c r="T32" s="49">
        <f t="shared" si="6"/>
        <v>1</v>
      </c>
      <c r="U32" s="49">
        <f t="shared" si="7"/>
        <v>1</v>
      </c>
      <c r="V32" s="8">
        <f t="shared" si="8"/>
        <v>0.80000000000000071</v>
      </c>
      <c r="W32" s="13">
        <f t="shared" si="9"/>
        <v>1</v>
      </c>
      <c r="X32" s="116">
        <f t="shared" si="10"/>
        <v>8.0000000000000071</v>
      </c>
    </row>
    <row r="33" spans="1:24" ht="19">
      <c r="A33" t="s">
        <v>136</v>
      </c>
      <c r="B33" s="24">
        <v>24</v>
      </c>
      <c r="C33" s="103">
        <f t="shared" si="13"/>
        <v>5</v>
      </c>
      <c r="D33" s="103">
        <f t="shared" si="14"/>
        <v>6</v>
      </c>
      <c r="E33" s="79">
        <v>1000</v>
      </c>
      <c r="F33" s="8">
        <f t="shared" si="1"/>
        <v>1.8000000000000007</v>
      </c>
      <c r="G33" s="8">
        <f t="shared" si="1"/>
        <v>1.8000000000000007</v>
      </c>
      <c r="H33" s="8">
        <f t="shared" si="1"/>
        <v>1.8000000000000007</v>
      </c>
      <c r="I33" s="8">
        <f t="shared" si="1"/>
        <v>1.8000000000000007</v>
      </c>
      <c r="J33" s="8">
        <f t="shared" si="1"/>
        <v>1.8000000000000007</v>
      </c>
      <c r="K33" s="8">
        <f t="shared" si="1"/>
        <v>1.8000000000000007</v>
      </c>
      <c r="L33" s="8">
        <f t="shared" si="1"/>
        <v>1.8000000000000007</v>
      </c>
      <c r="M33" s="8">
        <f t="shared" si="1"/>
        <v>1.8000000000000007</v>
      </c>
      <c r="N33" s="8">
        <f t="shared" si="1"/>
        <v>1.8000000000000007</v>
      </c>
      <c r="O33" s="8">
        <f t="shared" si="1"/>
        <v>1.8000000000000007</v>
      </c>
      <c r="P33" s="8">
        <f t="shared" si="2"/>
        <v>1.8000000000000007</v>
      </c>
      <c r="Q33" s="8">
        <f t="shared" si="3"/>
        <v>1.8000000000000007</v>
      </c>
      <c r="R33" s="8">
        <f t="shared" si="4"/>
        <v>1800.0000000000007</v>
      </c>
      <c r="S33" s="8">
        <f t="shared" si="5"/>
        <v>1800.0000000000007</v>
      </c>
      <c r="T33" s="49">
        <f t="shared" si="6"/>
        <v>1</v>
      </c>
      <c r="U33" s="49">
        <f t="shared" si="7"/>
        <v>1</v>
      </c>
      <c r="V33" s="8">
        <f t="shared" si="8"/>
        <v>1.8000000000000007</v>
      </c>
      <c r="W33" s="13">
        <f t="shared" si="9"/>
        <v>1</v>
      </c>
      <c r="X33" s="116">
        <f t="shared" si="10"/>
        <v>18.000000000000007</v>
      </c>
    </row>
    <row r="34" spans="1:24" ht="19">
      <c r="A34" t="s">
        <v>1</v>
      </c>
      <c r="B34" s="24">
        <v>25</v>
      </c>
      <c r="C34" s="103">
        <f t="shared" si="13"/>
        <v>5.5</v>
      </c>
      <c r="D34" s="103">
        <f t="shared" si="14"/>
        <v>5.5</v>
      </c>
      <c r="E34" s="79">
        <v>1000</v>
      </c>
      <c r="F34" s="8">
        <f t="shared" si="1"/>
        <v>1.8000000000000007</v>
      </c>
      <c r="G34" s="8">
        <f t="shared" si="1"/>
        <v>1.8000000000000007</v>
      </c>
      <c r="H34" s="8">
        <f t="shared" si="1"/>
        <v>1.8000000000000007</v>
      </c>
      <c r="I34" s="8">
        <f t="shared" si="1"/>
        <v>1.8000000000000007</v>
      </c>
      <c r="J34" s="8">
        <f t="shared" si="1"/>
        <v>1.8000000000000007</v>
      </c>
      <c r="K34" s="8">
        <f t="shared" si="1"/>
        <v>1.8000000000000007</v>
      </c>
      <c r="L34" s="8">
        <f t="shared" si="1"/>
        <v>1.8000000000000007</v>
      </c>
      <c r="M34" s="8">
        <f t="shared" si="1"/>
        <v>1.8000000000000007</v>
      </c>
      <c r="N34" s="8">
        <f t="shared" si="1"/>
        <v>1.8000000000000007</v>
      </c>
      <c r="O34" s="8">
        <f t="shared" si="1"/>
        <v>1.8000000000000007</v>
      </c>
      <c r="P34" s="8">
        <f t="shared" si="2"/>
        <v>1.8000000000000007</v>
      </c>
      <c r="Q34" s="8">
        <f t="shared" si="3"/>
        <v>1.8000000000000007</v>
      </c>
      <c r="R34" s="8">
        <f t="shared" si="4"/>
        <v>1800.0000000000007</v>
      </c>
      <c r="S34" s="8">
        <f t="shared" si="5"/>
        <v>1800.0000000000007</v>
      </c>
      <c r="T34" s="49">
        <f t="shared" si="6"/>
        <v>1</v>
      </c>
      <c r="U34" s="49">
        <f t="shared" si="7"/>
        <v>1</v>
      </c>
      <c r="V34" s="8">
        <f t="shared" si="8"/>
        <v>1.8000000000000007</v>
      </c>
      <c r="W34" s="13">
        <f t="shared" si="9"/>
        <v>1</v>
      </c>
      <c r="X34" s="116">
        <f t="shared" si="10"/>
        <v>18.000000000000007</v>
      </c>
    </row>
    <row r="35" spans="1:24" ht="19">
      <c r="B35" s="24">
        <v>26</v>
      </c>
      <c r="C35" s="104">
        <f t="shared" si="13"/>
        <v>10</v>
      </c>
      <c r="D35" s="104">
        <f t="shared" si="14"/>
        <v>5</v>
      </c>
      <c r="E35" s="79">
        <v>1000</v>
      </c>
      <c r="F35" s="8">
        <f t="shared" si="1"/>
        <v>5</v>
      </c>
      <c r="G35" s="8">
        <f t="shared" si="1"/>
        <v>5</v>
      </c>
      <c r="H35" s="8">
        <f t="shared" si="1"/>
        <v>5</v>
      </c>
      <c r="I35" s="8">
        <f t="shared" si="1"/>
        <v>5</v>
      </c>
      <c r="J35" s="8">
        <f t="shared" si="1"/>
        <v>5</v>
      </c>
      <c r="K35" s="8">
        <f t="shared" si="1"/>
        <v>5</v>
      </c>
      <c r="L35" s="8">
        <f t="shared" si="1"/>
        <v>5</v>
      </c>
      <c r="M35" s="8">
        <f t="shared" si="1"/>
        <v>5</v>
      </c>
      <c r="N35" s="8">
        <f t="shared" si="1"/>
        <v>5</v>
      </c>
      <c r="O35" s="8">
        <f t="shared" si="1"/>
        <v>5</v>
      </c>
      <c r="P35" s="8">
        <f t="shared" si="2"/>
        <v>5</v>
      </c>
      <c r="Q35" s="8">
        <f t="shared" si="3"/>
        <v>5</v>
      </c>
      <c r="R35" s="8">
        <f t="shared" si="4"/>
        <v>5000</v>
      </c>
      <c r="S35" s="8">
        <f t="shared" si="5"/>
        <v>5000</v>
      </c>
      <c r="T35" s="49">
        <f t="shared" si="6"/>
        <v>1</v>
      </c>
      <c r="U35" s="49">
        <f t="shared" si="7"/>
        <v>1</v>
      </c>
      <c r="V35" s="8">
        <f t="shared" si="8"/>
        <v>5</v>
      </c>
      <c r="W35" s="13">
        <f t="shared" si="9"/>
        <v>1</v>
      </c>
      <c r="X35" s="116">
        <f t="shared" si="10"/>
        <v>50</v>
      </c>
    </row>
    <row r="36" spans="1:24" ht="19">
      <c r="B36" s="24">
        <v>27</v>
      </c>
      <c r="C36" s="104">
        <f t="shared" si="13"/>
        <v>11</v>
      </c>
      <c r="D36" s="104">
        <f t="shared" si="14"/>
        <v>5</v>
      </c>
      <c r="E36" s="79">
        <v>1000</v>
      </c>
      <c r="F36" s="8">
        <f t="shared" si="1"/>
        <v>6</v>
      </c>
      <c r="G36" s="8">
        <f t="shared" si="1"/>
        <v>6</v>
      </c>
      <c r="H36" s="8">
        <f t="shared" si="1"/>
        <v>6</v>
      </c>
      <c r="I36" s="8">
        <f t="shared" si="1"/>
        <v>6</v>
      </c>
      <c r="J36" s="8">
        <f t="shared" si="1"/>
        <v>6</v>
      </c>
      <c r="K36" s="8">
        <f t="shared" si="1"/>
        <v>6</v>
      </c>
      <c r="L36" s="8">
        <f t="shared" si="1"/>
        <v>6</v>
      </c>
      <c r="M36" s="8">
        <f t="shared" si="1"/>
        <v>6</v>
      </c>
      <c r="N36" s="8">
        <f t="shared" si="1"/>
        <v>6</v>
      </c>
      <c r="O36" s="8">
        <f t="shared" si="1"/>
        <v>6</v>
      </c>
      <c r="P36" s="8">
        <f t="shared" si="2"/>
        <v>6</v>
      </c>
      <c r="Q36" s="8">
        <f t="shared" si="3"/>
        <v>6</v>
      </c>
      <c r="R36" s="8">
        <f t="shared" si="4"/>
        <v>6000</v>
      </c>
      <c r="S36" s="8">
        <f t="shared" si="5"/>
        <v>6000</v>
      </c>
      <c r="T36" s="49">
        <f t="shared" si="6"/>
        <v>1</v>
      </c>
      <c r="U36" s="49">
        <f t="shared" si="7"/>
        <v>1</v>
      </c>
      <c r="V36" s="8">
        <f t="shared" si="8"/>
        <v>6</v>
      </c>
      <c r="W36" s="13">
        <f t="shared" si="9"/>
        <v>1</v>
      </c>
      <c r="X36" s="116">
        <f t="shared" si="10"/>
        <v>60</v>
      </c>
    </row>
    <row r="37" spans="1:24" ht="19">
      <c r="B37" s="24">
        <v>28</v>
      </c>
      <c r="C37" s="104">
        <f t="shared" si="13"/>
        <v>11</v>
      </c>
      <c r="D37" s="104">
        <f t="shared" si="14"/>
        <v>6</v>
      </c>
      <c r="E37" s="79">
        <v>1000</v>
      </c>
      <c r="F37" s="8">
        <f t="shared" si="1"/>
        <v>5</v>
      </c>
      <c r="G37" s="8">
        <f t="shared" si="1"/>
        <v>5</v>
      </c>
      <c r="H37" s="8">
        <f t="shared" si="1"/>
        <v>5</v>
      </c>
      <c r="I37" s="8">
        <f t="shared" si="1"/>
        <v>5</v>
      </c>
      <c r="J37" s="8">
        <f t="shared" si="1"/>
        <v>5</v>
      </c>
      <c r="K37" s="8">
        <f t="shared" si="1"/>
        <v>5</v>
      </c>
      <c r="L37" s="8">
        <f>ABS($C37-L$2)^$B$5+ABS($D37-L$3)^$B$5</f>
        <v>5</v>
      </c>
      <c r="M37" s="8">
        <f t="shared" si="1"/>
        <v>5</v>
      </c>
      <c r="N37" s="8">
        <f t="shared" si="1"/>
        <v>5</v>
      </c>
      <c r="O37" s="8">
        <f t="shared" si="1"/>
        <v>5</v>
      </c>
      <c r="P37" s="8">
        <f t="shared" si="2"/>
        <v>5</v>
      </c>
      <c r="Q37" s="8">
        <f t="shared" si="3"/>
        <v>5</v>
      </c>
      <c r="R37" s="8">
        <f t="shared" si="4"/>
        <v>5000</v>
      </c>
      <c r="S37" s="8">
        <f t="shared" si="5"/>
        <v>5000</v>
      </c>
      <c r="T37" s="49">
        <f t="shared" si="6"/>
        <v>1</v>
      </c>
      <c r="U37" s="49">
        <f t="shared" si="7"/>
        <v>1</v>
      </c>
      <c r="V37" s="8">
        <f t="shared" si="8"/>
        <v>5</v>
      </c>
      <c r="W37" s="13">
        <f t="shared" si="9"/>
        <v>1</v>
      </c>
      <c r="X37" s="116">
        <f t="shared" si="10"/>
        <v>50</v>
      </c>
    </row>
    <row r="38" spans="1:24" ht="19">
      <c r="B38" s="24">
        <v>29</v>
      </c>
      <c r="C38" s="104">
        <f t="shared" si="13"/>
        <v>10</v>
      </c>
      <c r="D38" s="104">
        <f t="shared" si="14"/>
        <v>6</v>
      </c>
      <c r="E38" s="79">
        <v>1000</v>
      </c>
      <c r="F38" s="8">
        <f t="shared" si="1"/>
        <v>4</v>
      </c>
      <c r="G38" s="8">
        <f t="shared" si="1"/>
        <v>4</v>
      </c>
      <c r="H38" s="8">
        <f t="shared" si="1"/>
        <v>4</v>
      </c>
      <c r="I38" s="8">
        <f t="shared" si="1"/>
        <v>4</v>
      </c>
      <c r="J38" s="8">
        <f t="shared" si="1"/>
        <v>4</v>
      </c>
      <c r="K38" s="8">
        <f t="shared" si="1"/>
        <v>4</v>
      </c>
      <c r="L38" s="8">
        <f t="shared" si="1"/>
        <v>4</v>
      </c>
      <c r="M38" s="8">
        <f t="shared" si="1"/>
        <v>4</v>
      </c>
      <c r="N38" s="8">
        <f t="shared" si="1"/>
        <v>4</v>
      </c>
      <c r="O38" s="8">
        <f t="shared" si="1"/>
        <v>4</v>
      </c>
      <c r="P38" s="8">
        <f t="shared" si="2"/>
        <v>4</v>
      </c>
      <c r="Q38" s="8">
        <f t="shared" si="3"/>
        <v>4</v>
      </c>
      <c r="R38" s="8">
        <f t="shared" si="4"/>
        <v>4000</v>
      </c>
      <c r="S38" s="8">
        <f t="shared" si="5"/>
        <v>4000</v>
      </c>
      <c r="T38" s="49">
        <f t="shared" si="6"/>
        <v>1</v>
      </c>
      <c r="U38" s="49">
        <f t="shared" si="7"/>
        <v>1</v>
      </c>
      <c r="V38" s="8">
        <f t="shared" si="8"/>
        <v>4</v>
      </c>
      <c r="W38" s="13">
        <f t="shared" si="9"/>
        <v>1</v>
      </c>
      <c r="X38" s="116">
        <f t="shared" si="10"/>
        <v>40</v>
      </c>
    </row>
    <row r="39" spans="1:24" ht="19">
      <c r="A39" t="s">
        <v>1</v>
      </c>
      <c r="B39" s="24">
        <v>30</v>
      </c>
      <c r="C39" s="104">
        <f t="shared" si="13"/>
        <v>10.5</v>
      </c>
      <c r="D39" s="104">
        <f t="shared" si="14"/>
        <v>5.5</v>
      </c>
      <c r="E39" s="79">
        <v>1000</v>
      </c>
      <c r="F39" s="8">
        <f t="shared" si="1"/>
        <v>5</v>
      </c>
      <c r="G39" s="8">
        <f t="shared" si="1"/>
        <v>5</v>
      </c>
      <c r="H39" s="8">
        <f t="shared" si="1"/>
        <v>5</v>
      </c>
      <c r="I39" s="8">
        <f t="shared" si="1"/>
        <v>5</v>
      </c>
      <c r="J39" s="8">
        <f t="shared" si="1"/>
        <v>5</v>
      </c>
      <c r="K39" s="8">
        <f t="shared" si="1"/>
        <v>5</v>
      </c>
      <c r="L39" s="8">
        <f t="shared" si="1"/>
        <v>5</v>
      </c>
      <c r="M39" s="8">
        <f t="shared" si="1"/>
        <v>5</v>
      </c>
      <c r="N39" s="8">
        <f t="shared" si="1"/>
        <v>5</v>
      </c>
      <c r="O39" s="8">
        <f t="shared" si="1"/>
        <v>5</v>
      </c>
      <c r="P39" s="8">
        <f t="shared" si="2"/>
        <v>5</v>
      </c>
      <c r="Q39" s="8">
        <f t="shared" si="3"/>
        <v>5</v>
      </c>
      <c r="R39" s="8">
        <f t="shared" si="4"/>
        <v>5000</v>
      </c>
      <c r="S39" s="8">
        <f t="shared" si="5"/>
        <v>5000</v>
      </c>
      <c r="T39" s="49">
        <f t="shared" si="6"/>
        <v>1</v>
      </c>
      <c r="U39" s="49">
        <f t="shared" si="7"/>
        <v>1</v>
      </c>
      <c r="V39" s="8">
        <f t="shared" si="8"/>
        <v>5</v>
      </c>
      <c r="W39" s="13">
        <f t="shared" si="9"/>
        <v>1</v>
      </c>
      <c r="X39" s="116">
        <f t="shared" si="10"/>
        <v>50</v>
      </c>
    </row>
    <row r="40" spans="1:24" ht="19">
      <c r="B40" s="24">
        <v>31</v>
      </c>
      <c r="C40" s="10">
        <f t="shared" si="13"/>
        <v>0</v>
      </c>
      <c r="D40" s="10">
        <f t="shared" si="14"/>
        <v>10</v>
      </c>
      <c r="E40" s="79">
        <v>1000</v>
      </c>
      <c r="F40" s="8">
        <f t="shared" si="1"/>
        <v>10</v>
      </c>
      <c r="G40" s="8">
        <f t="shared" si="1"/>
        <v>10</v>
      </c>
      <c r="H40" s="8">
        <f t="shared" si="1"/>
        <v>10</v>
      </c>
      <c r="I40" s="8">
        <f t="shared" si="1"/>
        <v>10</v>
      </c>
      <c r="J40" s="8">
        <f t="shared" si="1"/>
        <v>10</v>
      </c>
      <c r="K40" s="8">
        <f t="shared" si="1"/>
        <v>10</v>
      </c>
      <c r="L40" s="8">
        <f t="shared" si="1"/>
        <v>10</v>
      </c>
      <c r="M40" s="8">
        <f t="shared" si="1"/>
        <v>10</v>
      </c>
      <c r="N40" s="8">
        <f t="shared" si="1"/>
        <v>10</v>
      </c>
      <c r="O40" s="8">
        <f t="shared" si="1"/>
        <v>10</v>
      </c>
      <c r="P40" s="8">
        <f t="shared" si="2"/>
        <v>10</v>
      </c>
      <c r="Q40" s="8">
        <f t="shared" si="3"/>
        <v>10</v>
      </c>
      <c r="R40" s="8">
        <f t="shared" si="4"/>
        <v>10000</v>
      </c>
      <c r="S40" s="8">
        <f t="shared" si="5"/>
        <v>10000</v>
      </c>
      <c r="T40" s="49">
        <f t="shared" si="6"/>
        <v>1</v>
      </c>
      <c r="U40" s="49">
        <f t="shared" si="7"/>
        <v>1</v>
      </c>
      <c r="V40" s="8">
        <f t="shared" si="8"/>
        <v>10</v>
      </c>
      <c r="W40" s="13">
        <f t="shared" si="9"/>
        <v>1</v>
      </c>
      <c r="X40" s="116">
        <f t="shared" si="10"/>
        <v>100</v>
      </c>
    </row>
    <row r="41" spans="1:24" ht="19">
      <c r="B41" s="24">
        <v>32</v>
      </c>
      <c r="C41" s="10">
        <f t="shared" si="13"/>
        <v>1</v>
      </c>
      <c r="D41" s="10">
        <f t="shared" si="14"/>
        <v>10</v>
      </c>
      <c r="E41" s="79">
        <v>1000</v>
      </c>
      <c r="F41" s="8">
        <f t="shared" si="1"/>
        <v>9</v>
      </c>
      <c r="G41" s="8">
        <f t="shared" si="1"/>
        <v>9</v>
      </c>
      <c r="H41" s="8">
        <f t="shared" si="1"/>
        <v>9</v>
      </c>
      <c r="I41" s="8">
        <f t="shared" si="1"/>
        <v>9</v>
      </c>
      <c r="J41" s="8">
        <f t="shared" si="1"/>
        <v>9</v>
      </c>
      <c r="K41" s="8">
        <f t="shared" si="1"/>
        <v>9</v>
      </c>
      <c r="L41" s="8">
        <f t="shared" si="1"/>
        <v>9</v>
      </c>
      <c r="M41" s="8">
        <f t="shared" si="1"/>
        <v>9</v>
      </c>
      <c r="N41" s="8">
        <f t="shared" si="1"/>
        <v>9</v>
      </c>
      <c r="O41" s="8">
        <f t="shared" si="1"/>
        <v>9</v>
      </c>
      <c r="P41" s="8">
        <f t="shared" si="2"/>
        <v>9</v>
      </c>
      <c r="Q41" s="8">
        <f t="shared" si="3"/>
        <v>9</v>
      </c>
      <c r="R41" s="8">
        <f t="shared" si="4"/>
        <v>9000</v>
      </c>
      <c r="S41" s="8">
        <f t="shared" si="5"/>
        <v>9000</v>
      </c>
      <c r="T41" s="49">
        <f t="shared" si="6"/>
        <v>1</v>
      </c>
      <c r="U41" s="49">
        <f t="shared" si="7"/>
        <v>1</v>
      </c>
      <c r="V41" s="8">
        <f t="shared" si="8"/>
        <v>9</v>
      </c>
      <c r="W41" s="13">
        <f t="shared" si="9"/>
        <v>1</v>
      </c>
      <c r="X41" s="116">
        <f t="shared" si="10"/>
        <v>90</v>
      </c>
    </row>
    <row r="42" spans="1:24" ht="19">
      <c r="B42" s="24">
        <v>33</v>
      </c>
      <c r="C42" s="10">
        <f t="shared" si="13"/>
        <v>1</v>
      </c>
      <c r="D42" s="10">
        <f t="shared" si="14"/>
        <v>11</v>
      </c>
      <c r="E42" s="79">
        <v>1000</v>
      </c>
      <c r="F42" s="8">
        <f t="shared" si="1"/>
        <v>10</v>
      </c>
      <c r="G42" s="8">
        <f t="shared" si="1"/>
        <v>10</v>
      </c>
      <c r="H42" s="8">
        <f t="shared" si="1"/>
        <v>10</v>
      </c>
      <c r="I42" s="8">
        <f t="shared" si="1"/>
        <v>10</v>
      </c>
      <c r="J42" s="8">
        <f t="shared" si="1"/>
        <v>10</v>
      </c>
      <c r="K42" s="8">
        <f t="shared" si="1"/>
        <v>10</v>
      </c>
      <c r="L42" s="8">
        <f t="shared" si="1"/>
        <v>10</v>
      </c>
      <c r="M42" s="8">
        <f t="shared" si="1"/>
        <v>10</v>
      </c>
      <c r="N42" s="8">
        <f t="shared" si="1"/>
        <v>10</v>
      </c>
      <c r="O42" s="8">
        <f t="shared" si="1"/>
        <v>10</v>
      </c>
      <c r="P42" s="8">
        <f t="shared" si="2"/>
        <v>10</v>
      </c>
      <c r="Q42" s="8">
        <f t="shared" si="3"/>
        <v>10</v>
      </c>
      <c r="R42" s="8">
        <f t="shared" si="4"/>
        <v>10000</v>
      </c>
      <c r="S42" s="8">
        <f t="shared" si="5"/>
        <v>10000</v>
      </c>
      <c r="T42" s="49">
        <f t="shared" si="6"/>
        <v>1</v>
      </c>
      <c r="U42" s="49">
        <f t="shared" si="7"/>
        <v>1</v>
      </c>
      <c r="V42" s="8">
        <f t="shared" si="8"/>
        <v>10</v>
      </c>
      <c r="W42" s="13">
        <f t="shared" si="9"/>
        <v>1</v>
      </c>
      <c r="X42" s="116">
        <f t="shared" si="10"/>
        <v>100</v>
      </c>
    </row>
    <row r="43" spans="1:24" ht="19">
      <c r="B43" s="24">
        <v>34</v>
      </c>
      <c r="C43" s="10">
        <f t="shared" si="13"/>
        <v>0</v>
      </c>
      <c r="D43" s="10">
        <f t="shared" si="14"/>
        <v>11</v>
      </c>
      <c r="E43" s="79">
        <v>1000</v>
      </c>
      <c r="F43" s="8">
        <f t="shared" ref="F43:O59" si="15">ABS($C43-F$2)^$B$5+ABS($D43-F$3)^$B$5</f>
        <v>11</v>
      </c>
      <c r="G43" s="8">
        <f t="shared" si="15"/>
        <v>11</v>
      </c>
      <c r="H43" s="8">
        <f t="shared" si="15"/>
        <v>11</v>
      </c>
      <c r="I43" s="8">
        <f t="shared" si="15"/>
        <v>11</v>
      </c>
      <c r="J43" s="8">
        <f t="shared" si="15"/>
        <v>11</v>
      </c>
      <c r="K43" s="8">
        <f t="shared" si="15"/>
        <v>11</v>
      </c>
      <c r="L43" s="8">
        <f t="shared" si="15"/>
        <v>11</v>
      </c>
      <c r="M43" s="8">
        <f t="shared" si="15"/>
        <v>11</v>
      </c>
      <c r="N43" s="8">
        <f t="shared" si="15"/>
        <v>11</v>
      </c>
      <c r="O43" s="8">
        <f t="shared" si="15"/>
        <v>11</v>
      </c>
      <c r="P43" s="8">
        <f t="shared" si="2"/>
        <v>11</v>
      </c>
      <c r="Q43" s="8">
        <f t="shared" si="3"/>
        <v>11</v>
      </c>
      <c r="R43" s="8">
        <f t="shared" si="4"/>
        <v>11000</v>
      </c>
      <c r="S43" s="8">
        <f t="shared" si="5"/>
        <v>11000</v>
      </c>
      <c r="T43" s="49">
        <f t="shared" si="6"/>
        <v>1</v>
      </c>
      <c r="U43" s="49">
        <f t="shared" si="7"/>
        <v>1</v>
      </c>
      <c r="V43" s="8">
        <f t="shared" si="8"/>
        <v>11</v>
      </c>
      <c r="W43" s="13">
        <f t="shared" si="9"/>
        <v>1</v>
      </c>
      <c r="X43" s="116">
        <f t="shared" si="10"/>
        <v>110</v>
      </c>
    </row>
    <row r="44" spans="1:24" ht="19">
      <c r="A44" t="s">
        <v>1</v>
      </c>
      <c r="B44" s="24">
        <v>35</v>
      </c>
      <c r="C44" s="10">
        <f t="shared" si="13"/>
        <v>0.5</v>
      </c>
      <c r="D44" s="10">
        <f t="shared" si="14"/>
        <v>10.5</v>
      </c>
      <c r="E44" s="79">
        <v>1000</v>
      </c>
      <c r="F44" s="8">
        <f t="shared" si="15"/>
        <v>10</v>
      </c>
      <c r="G44" s="8">
        <f t="shared" si="15"/>
        <v>10</v>
      </c>
      <c r="H44" s="8">
        <f t="shared" si="15"/>
        <v>10</v>
      </c>
      <c r="I44" s="8">
        <f t="shared" si="15"/>
        <v>10</v>
      </c>
      <c r="J44" s="8">
        <f t="shared" si="15"/>
        <v>10</v>
      </c>
      <c r="K44" s="8">
        <f t="shared" si="15"/>
        <v>10</v>
      </c>
      <c r="L44" s="8">
        <f t="shared" si="15"/>
        <v>10</v>
      </c>
      <c r="M44" s="8">
        <f t="shared" si="15"/>
        <v>10</v>
      </c>
      <c r="N44" s="8">
        <f t="shared" si="15"/>
        <v>10</v>
      </c>
      <c r="O44" s="8">
        <f t="shared" si="15"/>
        <v>10</v>
      </c>
      <c r="P44" s="8">
        <f t="shared" si="2"/>
        <v>10</v>
      </c>
      <c r="Q44" s="8">
        <f t="shared" si="3"/>
        <v>10</v>
      </c>
      <c r="R44" s="8">
        <f t="shared" si="4"/>
        <v>10000</v>
      </c>
      <c r="S44" s="8">
        <f t="shared" si="5"/>
        <v>10000</v>
      </c>
      <c r="T44" s="49">
        <f t="shared" si="6"/>
        <v>1</v>
      </c>
      <c r="U44" s="49">
        <f t="shared" si="7"/>
        <v>1</v>
      </c>
      <c r="V44" s="8">
        <f t="shared" si="8"/>
        <v>10</v>
      </c>
      <c r="W44" s="13">
        <f t="shared" si="9"/>
        <v>1</v>
      </c>
      <c r="X44" s="116">
        <f t="shared" si="10"/>
        <v>100</v>
      </c>
    </row>
    <row r="45" spans="1:24" ht="19">
      <c r="B45" s="24">
        <v>36</v>
      </c>
      <c r="C45" s="105">
        <f t="shared" si="13"/>
        <v>5</v>
      </c>
      <c r="D45" s="105">
        <f t="shared" si="14"/>
        <v>10</v>
      </c>
      <c r="E45" s="79">
        <v>1000</v>
      </c>
      <c r="F45" s="8">
        <f t="shared" si="15"/>
        <v>5</v>
      </c>
      <c r="G45" s="8">
        <f t="shared" si="15"/>
        <v>5</v>
      </c>
      <c r="H45" s="8">
        <f t="shared" si="15"/>
        <v>5</v>
      </c>
      <c r="I45" s="8">
        <f t="shared" si="15"/>
        <v>5</v>
      </c>
      <c r="J45" s="8">
        <f t="shared" si="15"/>
        <v>5</v>
      </c>
      <c r="K45" s="8">
        <f t="shared" si="15"/>
        <v>5</v>
      </c>
      <c r="L45" s="8">
        <f t="shared" si="15"/>
        <v>5</v>
      </c>
      <c r="M45" s="8">
        <f t="shared" si="15"/>
        <v>5</v>
      </c>
      <c r="N45" s="8">
        <f t="shared" si="15"/>
        <v>5</v>
      </c>
      <c r="O45" s="8">
        <f t="shared" si="15"/>
        <v>5</v>
      </c>
      <c r="P45" s="8">
        <f t="shared" si="2"/>
        <v>5</v>
      </c>
      <c r="Q45" s="8">
        <f t="shared" si="3"/>
        <v>5</v>
      </c>
      <c r="R45" s="8">
        <f t="shared" si="4"/>
        <v>5000</v>
      </c>
      <c r="S45" s="8">
        <f t="shared" si="5"/>
        <v>5000</v>
      </c>
      <c r="T45" s="49">
        <f t="shared" si="6"/>
        <v>1</v>
      </c>
      <c r="U45" s="49">
        <f t="shared" si="7"/>
        <v>1</v>
      </c>
      <c r="V45" s="8">
        <f t="shared" si="8"/>
        <v>5</v>
      </c>
      <c r="W45" s="13">
        <f t="shared" si="9"/>
        <v>1</v>
      </c>
      <c r="X45" s="116">
        <f t="shared" si="10"/>
        <v>50</v>
      </c>
    </row>
    <row r="46" spans="1:24" ht="19">
      <c r="B46" s="24">
        <v>37</v>
      </c>
      <c r="C46" s="105">
        <f t="shared" si="13"/>
        <v>6</v>
      </c>
      <c r="D46" s="105">
        <f t="shared" si="14"/>
        <v>10</v>
      </c>
      <c r="E46" s="79">
        <v>1000</v>
      </c>
      <c r="F46" s="8">
        <f t="shared" si="15"/>
        <v>4</v>
      </c>
      <c r="G46" s="8">
        <f t="shared" si="15"/>
        <v>4</v>
      </c>
      <c r="H46" s="8">
        <f t="shared" si="15"/>
        <v>4</v>
      </c>
      <c r="I46" s="8">
        <f t="shared" si="15"/>
        <v>4</v>
      </c>
      <c r="J46" s="8">
        <f t="shared" si="15"/>
        <v>4</v>
      </c>
      <c r="K46" s="8">
        <f t="shared" si="15"/>
        <v>4</v>
      </c>
      <c r="L46" s="8">
        <f t="shared" si="15"/>
        <v>4</v>
      </c>
      <c r="M46" s="8">
        <f t="shared" si="15"/>
        <v>4</v>
      </c>
      <c r="N46" s="8">
        <f t="shared" si="15"/>
        <v>4</v>
      </c>
      <c r="O46" s="8">
        <f t="shared" si="15"/>
        <v>4</v>
      </c>
      <c r="P46" s="8">
        <f t="shared" si="2"/>
        <v>4</v>
      </c>
      <c r="Q46" s="8">
        <f t="shared" si="3"/>
        <v>4</v>
      </c>
      <c r="R46" s="8">
        <f t="shared" si="4"/>
        <v>4000</v>
      </c>
      <c r="S46" s="8">
        <f t="shared" si="5"/>
        <v>4000</v>
      </c>
      <c r="T46" s="49">
        <f t="shared" si="6"/>
        <v>1</v>
      </c>
      <c r="U46" s="49">
        <f t="shared" si="7"/>
        <v>1</v>
      </c>
      <c r="V46" s="8">
        <f t="shared" si="8"/>
        <v>4</v>
      </c>
      <c r="W46" s="13">
        <f t="shared" si="9"/>
        <v>1</v>
      </c>
      <c r="X46" s="116">
        <f t="shared" si="10"/>
        <v>40</v>
      </c>
    </row>
    <row r="47" spans="1:24" ht="19">
      <c r="A47" t="s">
        <v>1</v>
      </c>
      <c r="B47" s="24">
        <v>38</v>
      </c>
      <c r="C47" s="105">
        <f t="shared" si="13"/>
        <v>6</v>
      </c>
      <c r="D47" s="105">
        <f t="shared" si="14"/>
        <v>11</v>
      </c>
      <c r="E47" s="79">
        <v>1000</v>
      </c>
      <c r="F47" s="8">
        <f t="shared" si="15"/>
        <v>5</v>
      </c>
      <c r="G47" s="8">
        <f t="shared" si="15"/>
        <v>5</v>
      </c>
      <c r="H47" s="8">
        <f t="shared" si="15"/>
        <v>5</v>
      </c>
      <c r="I47" s="8">
        <f t="shared" si="15"/>
        <v>5</v>
      </c>
      <c r="J47" s="8">
        <f t="shared" si="15"/>
        <v>5</v>
      </c>
      <c r="K47" s="8">
        <f t="shared" si="15"/>
        <v>5</v>
      </c>
      <c r="L47" s="8">
        <f t="shared" si="15"/>
        <v>5</v>
      </c>
      <c r="M47" s="8">
        <f t="shared" si="15"/>
        <v>5</v>
      </c>
      <c r="N47" s="8">
        <f t="shared" si="15"/>
        <v>5</v>
      </c>
      <c r="O47" s="8">
        <f t="shared" si="15"/>
        <v>5</v>
      </c>
      <c r="P47" s="8">
        <f t="shared" si="2"/>
        <v>5</v>
      </c>
      <c r="Q47" s="8">
        <f t="shared" si="3"/>
        <v>5</v>
      </c>
      <c r="R47" s="8">
        <f t="shared" si="4"/>
        <v>5000</v>
      </c>
      <c r="S47" s="8">
        <f t="shared" si="5"/>
        <v>5000</v>
      </c>
      <c r="T47" s="49">
        <f t="shared" si="6"/>
        <v>1</v>
      </c>
      <c r="U47" s="49">
        <f t="shared" si="7"/>
        <v>1</v>
      </c>
      <c r="V47" s="8">
        <f t="shared" si="8"/>
        <v>5</v>
      </c>
      <c r="W47" s="13">
        <f t="shared" si="9"/>
        <v>1</v>
      </c>
      <c r="X47" s="116">
        <f t="shared" si="10"/>
        <v>50</v>
      </c>
    </row>
    <row r="48" spans="1:24" ht="19">
      <c r="B48" s="24">
        <v>39</v>
      </c>
      <c r="C48" s="105">
        <f t="shared" si="13"/>
        <v>5</v>
      </c>
      <c r="D48" s="105">
        <f t="shared" si="14"/>
        <v>11</v>
      </c>
      <c r="E48" s="79">
        <v>1000</v>
      </c>
      <c r="F48" s="8">
        <f t="shared" si="15"/>
        <v>6</v>
      </c>
      <c r="G48" s="8">
        <f t="shared" si="15"/>
        <v>6</v>
      </c>
      <c r="H48" s="8">
        <f t="shared" si="15"/>
        <v>6</v>
      </c>
      <c r="I48" s="8">
        <f t="shared" si="15"/>
        <v>6</v>
      </c>
      <c r="J48" s="8">
        <f t="shared" si="15"/>
        <v>6</v>
      </c>
      <c r="K48" s="8">
        <f t="shared" si="15"/>
        <v>6</v>
      </c>
      <c r="L48" s="8">
        <f t="shared" si="15"/>
        <v>6</v>
      </c>
      <c r="M48" s="8">
        <f t="shared" si="15"/>
        <v>6</v>
      </c>
      <c r="N48" s="8">
        <f t="shared" si="15"/>
        <v>6</v>
      </c>
      <c r="O48" s="8">
        <f t="shared" si="15"/>
        <v>6</v>
      </c>
      <c r="P48" s="8">
        <f t="shared" si="2"/>
        <v>6</v>
      </c>
      <c r="Q48" s="8">
        <f t="shared" si="3"/>
        <v>6</v>
      </c>
      <c r="R48" s="8">
        <f t="shared" si="4"/>
        <v>6000</v>
      </c>
      <c r="S48" s="8">
        <f t="shared" si="5"/>
        <v>6000</v>
      </c>
      <c r="T48" s="49">
        <f t="shared" si="6"/>
        <v>1</v>
      </c>
      <c r="U48" s="49">
        <f t="shared" si="7"/>
        <v>1</v>
      </c>
      <c r="V48" s="8">
        <f t="shared" si="8"/>
        <v>6</v>
      </c>
      <c r="W48" s="13">
        <f t="shared" si="9"/>
        <v>1</v>
      </c>
      <c r="X48" s="116">
        <f t="shared" si="10"/>
        <v>60</v>
      </c>
    </row>
    <row r="49" spans="1:24" ht="19">
      <c r="A49" t="s">
        <v>1</v>
      </c>
      <c r="B49" s="24">
        <v>40</v>
      </c>
      <c r="C49" s="105">
        <f t="shared" si="13"/>
        <v>5.5</v>
      </c>
      <c r="D49" s="105">
        <f t="shared" si="14"/>
        <v>10.5</v>
      </c>
      <c r="E49" s="79">
        <v>1000</v>
      </c>
      <c r="F49" s="8">
        <f t="shared" si="15"/>
        <v>5</v>
      </c>
      <c r="G49" s="8">
        <f t="shared" si="15"/>
        <v>5</v>
      </c>
      <c r="H49" s="8">
        <f t="shared" si="15"/>
        <v>5</v>
      </c>
      <c r="I49" s="8">
        <f t="shared" si="15"/>
        <v>5</v>
      </c>
      <c r="J49" s="8">
        <f t="shared" si="15"/>
        <v>5</v>
      </c>
      <c r="K49" s="8">
        <f t="shared" si="15"/>
        <v>5</v>
      </c>
      <c r="L49" s="8">
        <f t="shared" si="15"/>
        <v>5</v>
      </c>
      <c r="M49" s="8">
        <f t="shared" si="15"/>
        <v>5</v>
      </c>
      <c r="N49" s="8">
        <f t="shared" si="15"/>
        <v>5</v>
      </c>
      <c r="O49" s="8">
        <f t="shared" si="15"/>
        <v>5</v>
      </c>
      <c r="P49" s="8">
        <f t="shared" si="2"/>
        <v>5</v>
      </c>
      <c r="Q49" s="8">
        <f t="shared" si="3"/>
        <v>5</v>
      </c>
      <c r="R49" s="8">
        <f t="shared" si="4"/>
        <v>5000</v>
      </c>
      <c r="S49" s="8">
        <f t="shared" si="5"/>
        <v>5000</v>
      </c>
      <c r="T49" s="49">
        <f t="shared" si="6"/>
        <v>1</v>
      </c>
      <c r="U49" s="49">
        <f t="shared" si="7"/>
        <v>1</v>
      </c>
      <c r="V49" s="8">
        <f t="shared" si="8"/>
        <v>5</v>
      </c>
      <c r="W49" s="13">
        <f t="shared" si="9"/>
        <v>1</v>
      </c>
      <c r="X49" s="116">
        <f t="shared" si="10"/>
        <v>50</v>
      </c>
    </row>
    <row r="50" spans="1:24" ht="19">
      <c r="B50" s="24">
        <v>41</v>
      </c>
      <c r="C50" s="106">
        <f t="shared" si="13"/>
        <v>10</v>
      </c>
      <c r="D50" s="106">
        <f t="shared" si="14"/>
        <v>10</v>
      </c>
      <c r="E50" s="79">
        <v>1000</v>
      </c>
      <c r="F50" s="8">
        <f t="shared" si="15"/>
        <v>7.1999999999999993</v>
      </c>
      <c r="G50" s="8">
        <f t="shared" si="15"/>
        <v>7.1999999999999993</v>
      </c>
      <c r="H50" s="8">
        <f t="shared" si="15"/>
        <v>7.1999999999999993</v>
      </c>
      <c r="I50" s="8">
        <f t="shared" si="15"/>
        <v>7.1999999999999993</v>
      </c>
      <c r="J50" s="8">
        <f t="shared" si="15"/>
        <v>7.1999999999999993</v>
      </c>
      <c r="K50" s="8">
        <f t="shared" si="15"/>
        <v>7.1999999999999993</v>
      </c>
      <c r="L50" s="8">
        <f t="shared" si="15"/>
        <v>7.1999999999999993</v>
      </c>
      <c r="M50" s="8">
        <f t="shared" si="15"/>
        <v>7.1999999999999993</v>
      </c>
      <c r="N50" s="8">
        <f t="shared" si="15"/>
        <v>7.1999999999999993</v>
      </c>
      <c r="O50" s="8">
        <f t="shared" si="15"/>
        <v>7.1999999999999993</v>
      </c>
      <c r="P50" s="8">
        <f t="shared" si="2"/>
        <v>7.1999999999999993</v>
      </c>
      <c r="Q50" s="8">
        <f t="shared" si="3"/>
        <v>7.1999999999999993</v>
      </c>
      <c r="R50" s="8">
        <f t="shared" si="4"/>
        <v>7199.9999999999991</v>
      </c>
      <c r="S50" s="8">
        <f t="shared" si="5"/>
        <v>7199.9999999999991</v>
      </c>
      <c r="T50" s="49">
        <f t="shared" si="6"/>
        <v>1</v>
      </c>
      <c r="U50" s="49">
        <f t="shared" si="7"/>
        <v>1</v>
      </c>
      <c r="V50" s="8">
        <f t="shared" si="8"/>
        <v>7.1999999999999993</v>
      </c>
      <c r="W50" s="13">
        <f t="shared" si="9"/>
        <v>1</v>
      </c>
      <c r="X50" s="116">
        <f t="shared" si="10"/>
        <v>72.000000000000014</v>
      </c>
    </row>
    <row r="51" spans="1:24" ht="19">
      <c r="B51" s="24">
        <v>42</v>
      </c>
      <c r="C51" s="106">
        <f t="shared" si="13"/>
        <v>11</v>
      </c>
      <c r="D51" s="106">
        <f t="shared" si="14"/>
        <v>10</v>
      </c>
      <c r="E51" s="79">
        <v>1000</v>
      </c>
      <c r="F51" s="8">
        <f t="shared" si="15"/>
        <v>8.1999999999999993</v>
      </c>
      <c r="G51" s="8">
        <f t="shared" si="15"/>
        <v>8.1999999999999993</v>
      </c>
      <c r="H51" s="8">
        <f t="shared" si="15"/>
        <v>8.1999999999999993</v>
      </c>
      <c r="I51" s="8">
        <f t="shared" si="15"/>
        <v>8.1999999999999993</v>
      </c>
      <c r="J51" s="8">
        <f t="shared" si="15"/>
        <v>8.1999999999999993</v>
      </c>
      <c r="K51" s="8">
        <f t="shared" si="15"/>
        <v>8.1999999999999993</v>
      </c>
      <c r="L51" s="8">
        <f t="shared" si="15"/>
        <v>8.1999999999999993</v>
      </c>
      <c r="M51" s="8">
        <f t="shared" si="15"/>
        <v>8.1999999999999993</v>
      </c>
      <c r="N51" s="8">
        <f t="shared" si="15"/>
        <v>8.1999999999999993</v>
      </c>
      <c r="O51" s="8">
        <f t="shared" si="15"/>
        <v>8.1999999999999993</v>
      </c>
      <c r="P51" s="8">
        <f t="shared" si="2"/>
        <v>8.1999999999999993</v>
      </c>
      <c r="Q51" s="8">
        <f t="shared" si="3"/>
        <v>8.1999999999999993</v>
      </c>
      <c r="R51" s="8">
        <f t="shared" si="4"/>
        <v>8200</v>
      </c>
      <c r="S51" s="8">
        <f t="shared" si="5"/>
        <v>8200</v>
      </c>
      <c r="T51" s="49">
        <f t="shared" si="6"/>
        <v>1</v>
      </c>
      <c r="U51" s="49">
        <f t="shared" si="7"/>
        <v>1</v>
      </c>
      <c r="V51" s="8">
        <f t="shared" si="8"/>
        <v>8.1999999999999993</v>
      </c>
      <c r="W51" s="13">
        <f t="shared" si="9"/>
        <v>1</v>
      </c>
      <c r="X51" s="116">
        <f t="shared" si="10"/>
        <v>82.000000000000014</v>
      </c>
    </row>
    <row r="52" spans="1:24" ht="19">
      <c r="A52" t="s">
        <v>1</v>
      </c>
      <c r="B52" s="24">
        <v>43</v>
      </c>
      <c r="C52" s="106">
        <f t="shared" si="13"/>
        <v>11</v>
      </c>
      <c r="D52" s="106">
        <f t="shared" si="14"/>
        <v>11</v>
      </c>
      <c r="E52" s="79">
        <v>1000</v>
      </c>
      <c r="F52" s="8">
        <f t="shared" si="15"/>
        <v>9.1999999999999993</v>
      </c>
      <c r="G52" s="8">
        <f t="shared" si="15"/>
        <v>9.1999999999999993</v>
      </c>
      <c r="H52" s="8">
        <f t="shared" si="15"/>
        <v>9.1999999999999993</v>
      </c>
      <c r="I52" s="8">
        <f t="shared" si="15"/>
        <v>9.1999999999999993</v>
      </c>
      <c r="J52" s="8">
        <f t="shared" si="15"/>
        <v>9.1999999999999993</v>
      </c>
      <c r="K52" s="8">
        <f t="shared" si="15"/>
        <v>9.1999999999999993</v>
      </c>
      <c r="L52" s="8">
        <f t="shared" si="15"/>
        <v>9.1999999999999993</v>
      </c>
      <c r="M52" s="8">
        <f t="shared" si="15"/>
        <v>9.1999999999999993</v>
      </c>
      <c r="N52" s="8">
        <f t="shared" si="15"/>
        <v>9.1999999999999993</v>
      </c>
      <c r="O52" s="8">
        <f t="shared" si="15"/>
        <v>9.1999999999999993</v>
      </c>
      <c r="P52" s="8">
        <f t="shared" si="2"/>
        <v>9.1999999999999993</v>
      </c>
      <c r="Q52" s="8">
        <f t="shared" si="3"/>
        <v>9.1999999999999993</v>
      </c>
      <c r="R52" s="8">
        <f t="shared" si="4"/>
        <v>9200</v>
      </c>
      <c r="S52" s="8">
        <f t="shared" si="5"/>
        <v>9200</v>
      </c>
      <c r="T52" s="49">
        <f t="shared" si="6"/>
        <v>1</v>
      </c>
      <c r="U52" s="49">
        <f t="shared" si="7"/>
        <v>1</v>
      </c>
      <c r="V52" s="8">
        <f t="shared" si="8"/>
        <v>9.1999999999999993</v>
      </c>
      <c r="W52" s="13">
        <f t="shared" si="9"/>
        <v>1</v>
      </c>
      <c r="X52" s="116">
        <f t="shared" si="10"/>
        <v>92.000000000000014</v>
      </c>
    </row>
    <row r="53" spans="1:24" ht="19">
      <c r="B53" s="24">
        <v>44</v>
      </c>
      <c r="C53" s="106">
        <f t="shared" si="13"/>
        <v>10</v>
      </c>
      <c r="D53" s="106">
        <f t="shared" si="14"/>
        <v>11</v>
      </c>
      <c r="E53" s="79">
        <v>1000</v>
      </c>
      <c r="F53" s="8">
        <f t="shared" si="15"/>
        <v>8.1999999999999993</v>
      </c>
      <c r="G53" s="8">
        <f t="shared" si="15"/>
        <v>8.1999999999999993</v>
      </c>
      <c r="H53" s="8">
        <f t="shared" si="15"/>
        <v>8.1999999999999993</v>
      </c>
      <c r="I53" s="8">
        <f t="shared" si="15"/>
        <v>8.1999999999999993</v>
      </c>
      <c r="J53" s="8">
        <f t="shared" si="15"/>
        <v>8.1999999999999993</v>
      </c>
      <c r="K53" s="8">
        <f t="shared" si="15"/>
        <v>8.1999999999999993</v>
      </c>
      <c r="L53" s="8">
        <f t="shared" si="15"/>
        <v>8.1999999999999993</v>
      </c>
      <c r="M53" s="8">
        <f t="shared" si="15"/>
        <v>8.1999999999999993</v>
      </c>
      <c r="N53" s="8">
        <f t="shared" si="15"/>
        <v>8.1999999999999993</v>
      </c>
      <c r="O53" s="8">
        <f t="shared" si="15"/>
        <v>8.1999999999999993</v>
      </c>
      <c r="P53" s="8">
        <f t="shared" si="2"/>
        <v>8.1999999999999993</v>
      </c>
      <c r="Q53" s="8">
        <f t="shared" si="3"/>
        <v>8.1999999999999993</v>
      </c>
      <c r="R53" s="8">
        <f t="shared" si="4"/>
        <v>8200</v>
      </c>
      <c r="S53" s="8">
        <f t="shared" si="5"/>
        <v>8200</v>
      </c>
      <c r="T53" s="49">
        <f t="shared" si="6"/>
        <v>1</v>
      </c>
      <c r="U53" s="49">
        <f t="shared" si="7"/>
        <v>1</v>
      </c>
      <c r="V53" s="8">
        <f t="shared" si="8"/>
        <v>8.1999999999999993</v>
      </c>
      <c r="W53" s="13">
        <f t="shared" si="9"/>
        <v>1</v>
      </c>
      <c r="X53" s="116">
        <f t="shared" si="10"/>
        <v>82.000000000000014</v>
      </c>
    </row>
    <row r="54" spans="1:24" ht="19">
      <c r="B54" s="24">
        <v>45</v>
      </c>
      <c r="C54" s="106">
        <f t="shared" si="13"/>
        <v>10.5</v>
      </c>
      <c r="D54" s="106">
        <f t="shared" si="14"/>
        <v>10.5</v>
      </c>
      <c r="E54" s="79">
        <v>1000</v>
      </c>
      <c r="F54" s="8">
        <f t="shared" si="15"/>
        <v>8.1999999999999993</v>
      </c>
      <c r="G54" s="8">
        <f t="shared" si="15"/>
        <v>8.1999999999999993</v>
      </c>
      <c r="H54" s="8">
        <f t="shared" si="15"/>
        <v>8.1999999999999993</v>
      </c>
      <c r="I54" s="8">
        <f t="shared" si="15"/>
        <v>8.1999999999999993</v>
      </c>
      <c r="J54" s="8">
        <f t="shared" si="15"/>
        <v>8.1999999999999993</v>
      </c>
      <c r="K54" s="8">
        <f t="shared" si="15"/>
        <v>8.1999999999999993</v>
      </c>
      <c r="L54" s="8">
        <f t="shared" si="15"/>
        <v>8.1999999999999993</v>
      </c>
      <c r="M54" s="8">
        <f t="shared" si="15"/>
        <v>8.1999999999999993</v>
      </c>
      <c r="N54" s="8">
        <f t="shared" si="15"/>
        <v>8.1999999999999993</v>
      </c>
      <c r="O54" s="8">
        <f t="shared" si="15"/>
        <v>8.1999999999999993</v>
      </c>
      <c r="P54" s="8">
        <f t="shared" si="2"/>
        <v>8.1999999999999993</v>
      </c>
      <c r="Q54" s="8">
        <f t="shared" si="3"/>
        <v>8.1999999999999993</v>
      </c>
      <c r="R54" s="8">
        <f t="shared" si="4"/>
        <v>8200</v>
      </c>
      <c r="S54" s="8">
        <f t="shared" si="5"/>
        <v>8200</v>
      </c>
      <c r="T54" s="49">
        <f t="shared" si="6"/>
        <v>1</v>
      </c>
      <c r="U54" s="49">
        <f t="shared" si="7"/>
        <v>1</v>
      </c>
      <c r="V54" s="8">
        <f t="shared" si="8"/>
        <v>8.1999999999999993</v>
      </c>
      <c r="W54" s="13">
        <f t="shared" si="9"/>
        <v>1</v>
      </c>
      <c r="X54" s="116">
        <f t="shared" si="10"/>
        <v>82.000000000000014</v>
      </c>
    </row>
    <row r="55" spans="1:24" ht="19">
      <c r="B55" s="24">
        <v>46</v>
      </c>
      <c r="C55" s="107">
        <f t="shared" ref="C55:D59" si="16">C10+15</f>
        <v>15</v>
      </c>
      <c r="D55" s="107">
        <f t="shared" si="16"/>
        <v>15</v>
      </c>
      <c r="E55" s="79">
        <v>1000</v>
      </c>
      <c r="F55" s="8">
        <f t="shared" si="15"/>
        <v>17.2</v>
      </c>
      <c r="G55" s="8">
        <f t="shared" si="15"/>
        <v>17.2</v>
      </c>
      <c r="H55" s="8">
        <f t="shared" si="15"/>
        <v>17.2</v>
      </c>
      <c r="I55" s="8">
        <f t="shared" si="15"/>
        <v>17.2</v>
      </c>
      <c r="J55" s="8">
        <f t="shared" si="15"/>
        <v>17.2</v>
      </c>
      <c r="K55" s="8">
        <f t="shared" si="15"/>
        <v>17.2</v>
      </c>
      <c r="L55" s="8">
        <f t="shared" si="15"/>
        <v>17.2</v>
      </c>
      <c r="M55" s="8">
        <f t="shared" si="15"/>
        <v>17.2</v>
      </c>
      <c r="N55" s="8">
        <f t="shared" si="15"/>
        <v>17.2</v>
      </c>
      <c r="O55" s="8">
        <f t="shared" si="15"/>
        <v>17.2</v>
      </c>
      <c r="P55" s="8">
        <f t="shared" si="2"/>
        <v>17.2</v>
      </c>
      <c r="Q55" s="8">
        <f t="shared" si="3"/>
        <v>17.2</v>
      </c>
      <c r="R55" s="8">
        <f t="shared" si="4"/>
        <v>17200</v>
      </c>
      <c r="S55" s="8">
        <f t="shared" si="5"/>
        <v>17200</v>
      </c>
      <c r="T55" s="49">
        <f t="shared" si="6"/>
        <v>1</v>
      </c>
      <c r="U55" s="49">
        <f t="shared" si="7"/>
        <v>1</v>
      </c>
      <c r="V55" s="8">
        <f t="shared" si="8"/>
        <v>17.2</v>
      </c>
      <c r="W55" s="13">
        <f t="shared" si="9"/>
        <v>1</v>
      </c>
      <c r="X55" s="116">
        <f t="shared" si="10"/>
        <v>171.99999999999997</v>
      </c>
    </row>
    <row r="56" spans="1:24" ht="19">
      <c r="B56" s="24">
        <v>47</v>
      </c>
      <c r="C56" s="107">
        <f t="shared" si="16"/>
        <v>16</v>
      </c>
      <c r="D56" s="107">
        <f t="shared" si="16"/>
        <v>15</v>
      </c>
      <c r="E56" s="79">
        <v>1000</v>
      </c>
      <c r="F56" s="8">
        <f t="shared" si="15"/>
        <v>18.2</v>
      </c>
      <c r="G56" s="8">
        <f t="shared" si="15"/>
        <v>18.2</v>
      </c>
      <c r="H56" s="8">
        <f t="shared" si="15"/>
        <v>18.2</v>
      </c>
      <c r="I56" s="8">
        <f t="shared" si="15"/>
        <v>18.2</v>
      </c>
      <c r="J56" s="8">
        <f t="shared" si="15"/>
        <v>18.2</v>
      </c>
      <c r="K56" s="8">
        <f t="shared" si="15"/>
        <v>18.2</v>
      </c>
      <c r="L56" s="8">
        <f t="shared" si="15"/>
        <v>18.2</v>
      </c>
      <c r="M56" s="8">
        <f t="shared" si="15"/>
        <v>18.2</v>
      </c>
      <c r="N56" s="8">
        <f t="shared" si="15"/>
        <v>18.2</v>
      </c>
      <c r="O56" s="8">
        <f t="shared" si="15"/>
        <v>18.2</v>
      </c>
      <c r="P56" s="8">
        <f t="shared" si="2"/>
        <v>18.2</v>
      </c>
      <c r="Q56" s="8">
        <f t="shared" si="3"/>
        <v>18.2</v>
      </c>
      <c r="R56" s="8">
        <f t="shared" si="4"/>
        <v>18200</v>
      </c>
      <c r="S56" s="8">
        <f t="shared" si="5"/>
        <v>18200</v>
      </c>
      <c r="T56" s="49">
        <f t="shared" si="6"/>
        <v>1</v>
      </c>
      <c r="U56" s="49">
        <f t="shared" si="7"/>
        <v>1</v>
      </c>
      <c r="V56" s="8">
        <f t="shared" si="8"/>
        <v>18.2</v>
      </c>
      <c r="W56" s="13">
        <f t="shared" si="9"/>
        <v>1</v>
      </c>
      <c r="X56" s="116">
        <f t="shared" si="10"/>
        <v>181.99999999999997</v>
      </c>
    </row>
    <row r="57" spans="1:24" ht="19">
      <c r="B57" s="24">
        <v>48</v>
      </c>
      <c r="C57" s="107">
        <f t="shared" si="16"/>
        <v>16</v>
      </c>
      <c r="D57" s="107">
        <f t="shared" si="16"/>
        <v>16</v>
      </c>
      <c r="E57" s="79">
        <v>1000</v>
      </c>
      <c r="F57" s="8">
        <f t="shared" si="15"/>
        <v>19.2</v>
      </c>
      <c r="G57" s="8">
        <f t="shared" si="15"/>
        <v>19.2</v>
      </c>
      <c r="H57" s="8">
        <f t="shared" si="15"/>
        <v>19.2</v>
      </c>
      <c r="I57" s="8">
        <f t="shared" si="15"/>
        <v>19.2</v>
      </c>
      <c r="J57" s="8">
        <f t="shared" si="15"/>
        <v>19.2</v>
      </c>
      <c r="K57" s="8">
        <f t="shared" si="15"/>
        <v>19.2</v>
      </c>
      <c r="L57" s="8">
        <f t="shared" si="15"/>
        <v>19.2</v>
      </c>
      <c r="M57" s="8">
        <f t="shared" si="15"/>
        <v>19.2</v>
      </c>
      <c r="N57" s="8">
        <f t="shared" si="15"/>
        <v>19.2</v>
      </c>
      <c r="O57" s="8">
        <f t="shared" si="15"/>
        <v>19.2</v>
      </c>
      <c r="P57" s="8">
        <f t="shared" si="2"/>
        <v>19.2</v>
      </c>
      <c r="Q57" s="8">
        <f t="shared" si="3"/>
        <v>19.2</v>
      </c>
      <c r="R57" s="8">
        <f t="shared" si="4"/>
        <v>19200</v>
      </c>
      <c r="S57" s="8">
        <f t="shared" si="5"/>
        <v>19200</v>
      </c>
      <c r="T57" s="49">
        <f t="shared" si="6"/>
        <v>1</v>
      </c>
      <c r="U57" s="49">
        <f t="shared" si="7"/>
        <v>1</v>
      </c>
      <c r="V57" s="8">
        <f t="shared" si="8"/>
        <v>19.2</v>
      </c>
      <c r="W57" s="13">
        <f t="shared" si="9"/>
        <v>1</v>
      </c>
      <c r="X57" s="116">
        <f t="shared" si="10"/>
        <v>191.99999999999997</v>
      </c>
    </row>
    <row r="58" spans="1:24" ht="19">
      <c r="B58" s="24">
        <v>49</v>
      </c>
      <c r="C58" s="107">
        <f t="shared" si="16"/>
        <v>15</v>
      </c>
      <c r="D58" s="107">
        <f t="shared" si="16"/>
        <v>16</v>
      </c>
      <c r="E58" s="79">
        <v>1000</v>
      </c>
      <c r="F58" s="8">
        <f t="shared" si="15"/>
        <v>18.2</v>
      </c>
      <c r="G58" s="8">
        <f t="shared" si="15"/>
        <v>18.2</v>
      </c>
      <c r="H58" s="8">
        <f t="shared" si="15"/>
        <v>18.2</v>
      </c>
      <c r="I58" s="8">
        <f t="shared" si="15"/>
        <v>18.2</v>
      </c>
      <c r="J58" s="8">
        <f t="shared" si="15"/>
        <v>18.2</v>
      </c>
      <c r="K58" s="8">
        <f t="shared" si="15"/>
        <v>18.2</v>
      </c>
      <c r="L58" s="8">
        <f t="shared" si="15"/>
        <v>18.2</v>
      </c>
      <c r="M58" s="8">
        <f t="shared" si="15"/>
        <v>18.2</v>
      </c>
      <c r="N58" s="8">
        <f t="shared" si="15"/>
        <v>18.2</v>
      </c>
      <c r="O58" s="8">
        <f t="shared" si="15"/>
        <v>18.2</v>
      </c>
      <c r="P58" s="8">
        <f t="shared" si="2"/>
        <v>18.2</v>
      </c>
      <c r="Q58" s="8">
        <f t="shared" si="3"/>
        <v>18.2</v>
      </c>
      <c r="R58" s="8">
        <f t="shared" si="4"/>
        <v>18200</v>
      </c>
      <c r="S58" s="8">
        <f t="shared" si="5"/>
        <v>18200</v>
      </c>
      <c r="T58" s="49">
        <f t="shared" si="6"/>
        <v>1</v>
      </c>
      <c r="U58" s="49">
        <f t="shared" si="7"/>
        <v>1</v>
      </c>
      <c r="V58" s="8">
        <f t="shared" si="8"/>
        <v>18.2</v>
      </c>
      <c r="W58" s="13">
        <f t="shared" si="9"/>
        <v>1</v>
      </c>
      <c r="X58" s="116">
        <f t="shared" si="10"/>
        <v>181.99999999999997</v>
      </c>
    </row>
    <row r="59" spans="1:24" ht="19">
      <c r="B59" s="24">
        <v>50</v>
      </c>
      <c r="C59" s="107">
        <f t="shared" si="16"/>
        <v>15.5</v>
      </c>
      <c r="D59" s="107">
        <f t="shared" si="16"/>
        <v>15.5</v>
      </c>
      <c r="E59" s="79">
        <v>1000</v>
      </c>
      <c r="F59" s="8">
        <f t="shared" si="15"/>
        <v>18.2</v>
      </c>
      <c r="G59" s="8">
        <f t="shared" si="15"/>
        <v>18.2</v>
      </c>
      <c r="H59" s="8">
        <f t="shared" si="15"/>
        <v>18.2</v>
      </c>
      <c r="I59" s="8">
        <f t="shared" si="15"/>
        <v>18.2</v>
      </c>
      <c r="J59" s="8">
        <f t="shared" si="15"/>
        <v>18.2</v>
      </c>
      <c r="K59" s="8">
        <f t="shared" si="15"/>
        <v>18.2</v>
      </c>
      <c r="L59" s="8">
        <f t="shared" si="15"/>
        <v>18.2</v>
      </c>
      <c r="M59" s="8">
        <f t="shared" si="15"/>
        <v>18.2</v>
      </c>
      <c r="N59" s="8">
        <f t="shared" si="15"/>
        <v>18.2</v>
      </c>
      <c r="O59" s="8">
        <f t="shared" si="15"/>
        <v>18.2</v>
      </c>
      <c r="P59" s="8">
        <f t="shared" si="2"/>
        <v>18.2</v>
      </c>
      <c r="Q59" s="8">
        <f t="shared" si="3"/>
        <v>18.2</v>
      </c>
      <c r="R59" s="8">
        <f t="shared" si="4"/>
        <v>18200</v>
      </c>
      <c r="S59" s="8">
        <f t="shared" si="5"/>
        <v>18200</v>
      </c>
      <c r="T59" s="49">
        <f t="shared" si="6"/>
        <v>1</v>
      </c>
      <c r="U59" s="49">
        <f t="shared" si="7"/>
        <v>1</v>
      </c>
      <c r="V59" s="8">
        <f t="shared" si="8"/>
        <v>18.2</v>
      </c>
      <c r="W59" s="13">
        <f t="shared" si="9"/>
        <v>1</v>
      </c>
      <c r="X59" s="116">
        <f t="shared" si="10"/>
        <v>181.99999999999997</v>
      </c>
    </row>
    <row r="62" spans="1:24" ht="19">
      <c r="O62" s="72"/>
      <c r="P62" s="73"/>
      <c r="Q62" s="11"/>
      <c r="R62" s="11"/>
    </row>
    <row r="63" spans="1:24" ht="21">
      <c r="O63" s="90" t="s">
        <v>88</v>
      </c>
      <c r="P63" s="88">
        <f>MAX(P10:P59)</f>
        <v>19.2</v>
      </c>
      <c r="Q63" s="11"/>
      <c r="R63" s="11"/>
    </row>
    <row r="64" spans="1:24" ht="21">
      <c r="C64" t="s">
        <v>137</v>
      </c>
      <c r="O64" s="91" t="s">
        <v>89</v>
      </c>
      <c r="P64" s="88">
        <f>MEDIAN(P10:P59)</f>
        <v>7.8000000000000007</v>
      </c>
      <c r="Q64" s="74"/>
      <c r="R64" s="11"/>
    </row>
    <row r="65" spans="3:16" ht="21">
      <c r="C65" s="100">
        <v>0</v>
      </c>
      <c r="D65" s="100">
        <v>0</v>
      </c>
      <c r="O65" s="92" t="s">
        <v>90</v>
      </c>
      <c r="P65" s="89">
        <f>AVERAGE(P10:P59)</f>
        <v>8.36</v>
      </c>
    </row>
    <row r="66" spans="3:16" ht="21">
      <c r="C66" s="100">
        <v>1</v>
      </c>
      <c r="D66" s="100">
        <v>0</v>
      </c>
      <c r="O66" s="92" t="s">
        <v>85</v>
      </c>
      <c r="P66" s="89">
        <f>STDEV(P10:P59)</f>
        <v>4.3862493856903946</v>
      </c>
    </row>
    <row r="67" spans="3:16" ht="19">
      <c r="C67" s="100">
        <v>1</v>
      </c>
      <c r="D67" s="100">
        <v>1</v>
      </c>
    </row>
    <row r="68" spans="3:16" ht="19">
      <c r="C68" s="100">
        <v>0</v>
      </c>
      <c r="D68" s="100">
        <v>1</v>
      </c>
    </row>
    <row r="69" spans="3:16" ht="19">
      <c r="C69" s="100">
        <v>0.5</v>
      </c>
      <c r="D69" s="100">
        <v>0.5</v>
      </c>
    </row>
    <row r="70" spans="3:16" ht="19">
      <c r="C70" s="101">
        <v>5</v>
      </c>
      <c r="D70" s="101">
        <v>0</v>
      </c>
    </row>
    <row r="71" spans="3:16" ht="19">
      <c r="C71" s="101">
        <v>6</v>
      </c>
      <c r="D71" s="101">
        <v>0</v>
      </c>
    </row>
    <row r="72" spans="3:16" ht="19">
      <c r="C72" s="101">
        <v>6</v>
      </c>
      <c r="D72" s="101">
        <v>1</v>
      </c>
    </row>
    <row r="73" spans="3:16" ht="19">
      <c r="C73" s="101">
        <v>5</v>
      </c>
      <c r="D73" s="101">
        <v>1</v>
      </c>
    </row>
    <row r="74" spans="3:16" ht="19">
      <c r="C74" s="101">
        <v>5.5</v>
      </c>
      <c r="D74" s="101">
        <v>0.5</v>
      </c>
    </row>
    <row r="75" spans="3:16" ht="19">
      <c r="C75" s="14">
        <v>10</v>
      </c>
      <c r="D75" s="14">
        <v>0</v>
      </c>
    </row>
    <row r="76" spans="3:16" ht="19">
      <c r="C76" s="14">
        <v>11</v>
      </c>
      <c r="D76" s="14">
        <v>0</v>
      </c>
    </row>
    <row r="77" spans="3:16" ht="19">
      <c r="C77" s="14">
        <v>11</v>
      </c>
      <c r="D77" s="14">
        <v>1</v>
      </c>
    </row>
    <row r="78" spans="3:16" ht="19">
      <c r="C78" s="14">
        <v>10</v>
      </c>
      <c r="D78" s="14">
        <v>1</v>
      </c>
    </row>
    <row r="79" spans="3:16" ht="19">
      <c r="C79" s="14">
        <v>10.5</v>
      </c>
      <c r="D79" s="14">
        <v>0.5</v>
      </c>
    </row>
    <row r="80" spans="3:16" ht="19">
      <c r="C80" s="102">
        <v>0</v>
      </c>
      <c r="D80" s="102">
        <v>5</v>
      </c>
    </row>
    <row r="81" spans="3:4" ht="19">
      <c r="C81" s="102">
        <v>1</v>
      </c>
      <c r="D81" s="102">
        <v>5</v>
      </c>
    </row>
    <row r="82" spans="3:4" ht="19">
      <c r="C82" s="102">
        <v>1</v>
      </c>
      <c r="D82" s="102">
        <v>6</v>
      </c>
    </row>
    <row r="83" spans="3:4" ht="19">
      <c r="C83" s="102">
        <v>0</v>
      </c>
      <c r="D83" s="102">
        <v>6</v>
      </c>
    </row>
    <row r="84" spans="3:4" ht="19">
      <c r="C84" s="102">
        <v>0.5</v>
      </c>
      <c r="D84" s="102">
        <v>5.5</v>
      </c>
    </row>
    <row r="85" spans="3:4" ht="19">
      <c r="C85" s="103">
        <v>0</v>
      </c>
      <c r="D85" s="103">
        <v>10</v>
      </c>
    </row>
    <row r="86" spans="3:4" ht="19">
      <c r="C86" s="103">
        <v>1</v>
      </c>
      <c r="D86" s="103">
        <v>11</v>
      </c>
    </row>
    <row r="87" spans="3:4" ht="19">
      <c r="C87" s="103">
        <v>1</v>
      </c>
      <c r="D87" s="103">
        <v>11</v>
      </c>
    </row>
    <row r="88" spans="3:4" ht="19">
      <c r="C88" s="103">
        <v>11</v>
      </c>
      <c r="D88" s="103">
        <v>11</v>
      </c>
    </row>
    <row r="89" spans="3:4" ht="19">
      <c r="C89" s="103">
        <v>0.5</v>
      </c>
      <c r="D89" s="103">
        <v>10.5</v>
      </c>
    </row>
    <row r="90" spans="3:4" ht="19">
      <c r="C90" s="104">
        <v>5</v>
      </c>
      <c r="D90" s="104">
        <v>5</v>
      </c>
    </row>
    <row r="91" spans="3:4" ht="19">
      <c r="C91" s="104">
        <v>6</v>
      </c>
      <c r="D91" s="104">
        <v>6</v>
      </c>
    </row>
    <row r="92" spans="3:4" ht="19">
      <c r="C92" s="104">
        <v>6</v>
      </c>
      <c r="D92" s="104">
        <v>6</v>
      </c>
    </row>
    <row r="93" spans="3:4" ht="19">
      <c r="C93" s="104">
        <v>5</v>
      </c>
      <c r="D93" s="104">
        <v>5</v>
      </c>
    </row>
    <row r="94" spans="3:4" ht="19">
      <c r="C94" s="104">
        <v>5.5</v>
      </c>
      <c r="D94" s="104">
        <v>5.5</v>
      </c>
    </row>
    <row r="95" spans="3:4" ht="19">
      <c r="C95" s="10">
        <v>5</v>
      </c>
      <c r="D95" s="10">
        <v>10</v>
      </c>
    </row>
    <row r="96" spans="3:4" ht="19">
      <c r="C96" s="10">
        <v>6</v>
      </c>
      <c r="D96" s="10">
        <v>11</v>
      </c>
    </row>
    <row r="97" spans="3:4" ht="19">
      <c r="C97" s="10">
        <v>6</v>
      </c>
      <c r="D97" s="10">
        <v>11</v>
      </c>
    </row>
    <row r="98" spans="3:4" ht="19">
      <c r="C98" s="10">
        <v>5</v>
      </c>
      <c r="D98" s="10">
        <v>10</v>
      </c>
    </row>
    <row r="99" spans="3:4" ht="19">
      <c r="C99" s="10">
        <v>5.5</v>
      </c>
      <c r="D99" s="10">
        <v>10.5</v>
      </c>
    </row>
    <row r="100" spans="3:4" ht="19">
      <c r="C100" s="105">
        <v>5</v>
      </c>
      <c r="D100" s="105">
        <v>6</v>
      </c>
    </row>
    <row r="101" spans="3:4" ht="19">
      <c r="C101" s="105">
        <v>6</v>
      </c>
      <c r="D101" s="105">
        <v>5</v>
      </c>
    </row>
    <row r="102" spans="3:4" ht="19">
      <c r="C102" s="105">
        <v>11</v>
      </c>
      <c r="D102" s="105">
        <v>6</v>
      </c>
    </row>
    <row r="103" spans="3:4" ht="19">
      <c r="C103" s="105">
        <v>10</v>
      </c>
      <c r="D103" s="105">
        <v>5</v>
      </c>
    </row>
    <row r="104" spans="3:4" ht="19">
      <c r="C104" s="105">
        <v>10.5</v>
      </c>
      <c r="D104" s="105">
        <v>5.5</v>
      </c>
    </row>
    <row r="105" spans="3:4" ht="19">
      <c r="C105" s="106">
        <v>10</v>
      </c>
      <c r="D105" s="106">
        <v>6</v>
      </c>
    </row>
    <row r="106" spans="3:4" ht="19">
      <c r="C106" s="106">
        <v>11</v>
      </c>
      <c r="D106" s="106">
        <v>5</v>
      </c>
    </row>
    <row r="107" spans="3:4" ht="19">
      <c r="C107" s="106">
        <v>0</v>
      </c>
      <c r="D107" s="106">
        <v>11</v>
      </c>
    </row>
    <row r="108" spans="3:4" ht="19">
      <c r="C108" s="106">
        <v>1</v>
      </c>
      <c r="D108" s="106">
        <v>10</v>
      </c>
    </row>
    <row r="109" spans="3:4" ht="19">
      <c r="C109" s="106">
        <v>5</v>
      </c>
      <c r="D109" s="106">
        <v>11</v>
      </c>
    </row>
    <row r="110" spans="3:4" ht="19">
      <c r="C110" s="107">
        <v>6</v>
      </c>
      <c r="D110" s="107">
        <v>10</v>
      </c>
    </row>
    <row r="111" spans="3:4" ht="19">
      <c r="C111" s="107">
        <v>10</v>
      </c>
      <c r="D111" s="107">
        <v>10</v>
      </c>
    </row>
    <row r="112" spans="3:4" ht="19">
      <c r="C112" s="107">
        <v>11</v>
      </c>
      <c r="D112" s="107">
        <v>10</v>
      </c>
    </row>
    <row r="113" spans="3:4" ht="19">
      <c r="C113" s="107">
        <v>10.5</v>
      </c>
      <c r="D113" s="107">
        <v>10.5</v>
      </c>
    </row>
    <row r="114" spans="3:4" ht="19">
      <c r="C114" s="107">
        <v>10</v>
      </c>
      <c r="D114" s="107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Ignore Random Generator</vt:lpstr>
      <vt:lpstr>Ignore - Original No Frills</vt:lpstr>
      <vt:lpstr>Final Optimized  Version</vt:lpstr>
      <vt:lpstr>Final Interesting Results</vt:lpstr>
      <vt:lpstr>Debug Sheet Non Cluster</vt:lpstr>
      <vt:lpstr>Debug Sheet Clusters</vt:lpstr>
      <vt:lpstr>Debug Sheet Frozen Points</vt:lpstr>
      <vt:lpstr>Debug Results Table</vt:lpstr>
      <vt:lpstr>Exponent Option Frozen  Version</vt:lpstr>
      <vt:lpstr>Exponent Debug Sheet NonCluster</vt:lpstr>
      <vt:lpstr>Exponent Debug Sheet Clusters </vt:lpstr>
      <vt:lpstr>Main Sheet With Convex Tester</vt:lpstr>
      <vt:lpstr>New Term Exp Debug  Clusters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2018-12-05T23:36:54Z</dcterms:created>
  <dcterms:modified xsi:type="dcterms:W3CDTF">2020-01-14T05:08:08Z</dcterms:modified>
</cp:coreProperties>
</file>