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andardUser/Documents/MATH/MATH 319/Project 2/"/>
    </mc:Choice>
  </mc:AlternateContent>
  <xr:revisionPtr revIDLastSave="0" documentId="8_{93B6AA55-3392-5042-AA6E-2E1447AB9C26}" xr6:coauthVersionLast="45" xr6:coauthVersionMax="45" xr10:uidLastSave="{00000000-0000-0000-0000-000000000000}"/>
  <bookViews>
    <workbookView xWindow="8100" yWindow="3880" windowWidth="39340" windowHeight="23380" tabRatio="500" activeTab="1" xr2:uid="{00000000-000D-0000-FFFF-FFFF00000000}"/>
  </bookViews>
  <sheets>
    <sheet name="Car Stop Sign Original" sheetId="1" r:id="rId1"/>
    <sheet name="Car Stop Sign Revised" sheetId="2" r:id="rId2"/>
    <sheet name="Car Stop Sign Graph Manipu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3" l="1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O65" i="3"/>
  <c r="N66" i="3"/>
  <c r="O66" i="3"/>
  <c r="J13" i="3"/>
  <c r="B20" i="3"/>
  <c r="M13" i="3" s="1"/>
  <c r="P13" i="3" s="1"/>
  <c r="O13" i="3"/>
  <c r="G14" i="3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/>
  <c r="G32" i="3" s="1"/>
  <c r="G33" i="3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/>
  <c r="G64" i="3" s="1"/>
  <c r="G65" i="3" s="1"/>
  <c r="G66" i="3" s="1"/>
  <c r="H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L13" i="3"/>
  <c r="K13" i="3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O15" i="2"/>
  <c r="G16" i="2"/>
  <c r="G17" i="2" s="1"/>
  <c r="G18" i="2" s="1"/>
  <c r="G19" i="2" s="1"/>
  <c r="G20" i="2" s="1"/>
  <c r="G21" i="2" s="1"/>
  <c r="G22" i="2" s="1"/>
  <c r="G23" i="2" s="1"/>
  <c r="O16" i="2"/>
  <c r="O17" i="2"/>
  <c r="O18" i="2"/>
  <c r="O19" i="2"/>
  <c r="O20" i="2"/>
  <c r="O21" i="2"/>
  <c r="O22" i="2"/>
  <c r="O23" i="2"/>
  <c r="G24" i="2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G14" i="2"/>
  <c r="G15" i="2" s="1"/>
  <c r="L13" i="2"/>
  <c r="J13" i="2"/>
  <c r="O13" i="2"/>
  <c r="H13" i="2"/>
  <c r="O14" i="2"/>
  <c r="B20" i="2"/>
  <c r="M13" i="2" s="1"/>
  <c r="K13" i="2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O59" i="1"/>
  <c r="N60" i="1"/>
  <c r="O60" i="1"/>
  <c r="N61" i="1"/>
  <c r="O61" i="1"/>
  <c r="O57" i="1"/>
  <c r="O58" i="1"/>
  <c r="O54" i="1"/>
  <c r="O55" i="1"/>
  <c r="O56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13" i="1"/>
  <c r="M13" i="1"/>
  <c r="P13" i="1" s="1"/>
  <c r="H13" i="1"/>
  <c r="J13" i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B20" i="1"/>
  <c r="B38" i="1" s="1"/>
  <c r="I13" i="1" l="1"/>
  <c r="H14" i="1"/>
  <c r="I13" i="3"/>
  <c r="H14" i="3"/>
  <c r="M14" i="3" s="1"/>
  <c r="L13" i="1"/>
  <c r="K13" i="1"/>
  <c r="J14" i="1"/>
  <c r="I13" i="2"/>
  <c r="P13" i="2"/>
  <c r="H14" i="2" s="1"/>
  <c r="J14" i="2"/>
  <c r="Q13" i="3"/>
  <c r="J14" i="3"/>
  <c r="I14" i="2" l="1"/>
  <c r="M14" i="2"/>
  <c r="J15" i="3"/>
  <c r="L14" i="3"/>
  <c r="K14" i="3"/>
  <c r="J15" i="2"/>
  <c r="L14" i="2"/>
  <c r="K14" i="2"/>
  <c r="Q13" i="2"/>
  <c r="I14" i="1"/>
  <c r="P14" i="3"/>
  <c r="H15" i="3" s="1"/>
  <c r="Q14" i="3"/>
  <c r="M14" i="1"/>
  <c r="P14" i="1" s="1"/>
  <c r="H15" i="1" s="1"/>
  <c r="J15" i="1"/>
  <c r="L14" i="1"/>
  <c r="K14" i="1"/>
  <c r="I14" i="3"/>
  <c r="I15" i="3" l="1"/>
  <c r="M15" i="3"/>
  <c r="J16" i="2"/>
  <c r="K15" i="2"/>
  <c r="L15" i="2"/>
  <c r="K15" i="3"/>
  <c r="L15" i="3"/>
  <c r="J16" i="3"/>
  <c r="P14" i="2"/>
  <c r="H15" i="2" s="1"/>
  <c r="I15" i="1"/>
  <c r="M15" i="1"/>
  <c r="P15" i="1" s="1"/>
  <c r="H16" i="1" s="1"/>
  <c r="L15" i="1"/>
  <c r="J16" i="1"/>
  <c r="K15" i="1"/>
  <c r="I16" i="1" l="1"/>
  <c r="L16" i="3"/>
  <c r="K16" i="3"/>
  <c r="J17" i="3"/>
  <c r="J17" i="2"/>
  <c r="K16" i="2"/>
  <c r="L16" i="2"/>
  <c r="I15" i="2"/>
  <c r="M15" i="2"/>
  <c r="Q14" i="2"/>
  <c r="P15" i="3"/>
  <c r="H16" i="3" s="1"/>
  <c r="Q15" i="3"/>
  <c r="M16" i="1"/>
  <c r="P16" i="1" s="1"/>
  <c r="H17" i="1" s="1"/>
  <c r="J17" i="1"/>
  <c r="L16" i="1"/>
  <c r="K16" i="1"/>
  <c r="I17" i="1" l="1"/>
  <c r="J18" i="3"/>
  <c r="K17" i="3"/>
  <c r="L17" i="3"/>
  <c r="P15" i="2"/>
  <c r="H16" i="2" s="1"/>
  <c r="Q15" i="2"/>
  <c r="I16" i="3"/>
  <c r="M16" i="3"/>
  <c r="L17" i="1"/>
  <c r="M17" i="1"/>
  <c r="P17" i="1" s="1"/>
  <c r="H18" i="1" s="1"/>
  <c r="K17" i="1"/>
  <c r="J18" i="1"/>
  <c r="J18" i="2"/>
  <c r="K17" i="2"/>
  <c r="L17" i="2"/>
  <c r="I18" i="1" l="1"/>
  <c r="J19" i="3"/>
  <c r="L18" i="3"/>
  <c r="K18" i="3"/>
  <c r="I16" i="2"/>
  <c r="M16" i="2"/>
  <c r="J19" i="2"/>
  <c r="K18" i="2"/>
  <c r="L18" i="2"/>
  <c r="M18" i="1"/>
  <c r="P18" i="1" s="1"/>
  <c r="H19" i="1" s="1"/>
  <c r="J19" i="1"/>
  <c r="L18" i="1"/>
  <c r="K18" i="1"/>
  <c r="P16" i="3"/>
  <c r="H17" i="3" s="1"/>
  <c r="Q16" i="3"/>
  <c r="I19" i="1" l="1"/>
  <c r="K19" i="3"/>
  <c r="L19" i="3"/>
  <c r="J20" i="3"/>
  <c r="L19" i="1"/>
  <c r="J20" i="1"/>
  <c r="M19" i="1"/>
  <c r="P19" i="1" s="1"/>
  <c r="H20" i="1" s="1"/>
  <c r="K19" i="1"/>
  <c r="I17" i="3"/>
  <c r="M17" i="3"/>
  <c r="J20" i="2"/>
  <c r="L19" i="2"/>
  <c r="K19" i="2"/>
  <c r="P16" i="2"/>
  <c r="H17" i="2" s="1"/>
  <c r="Q16" i="2" l="1"/>
  <c r="I20" i="1"/>
  <c r="J21" i="3"/>
  <c r="L20" i="3"/>
  <c r="K20" i="3"/>
  <c r="M20" i="1"/>
  <c r="P20" i="1" s="1"/>
  <c r="H21" i="1" s="1"/>
  <c r="J21" i="1"/>
  <c r="L20" i="1"/>
  <c r="K20" i="1"/>
  <c r="L20" i="2"/>
  <c r="K20" i="2"/>
  <c r="J21" i="2"/>
  <c r="P17" i="3"/>
  <c r="H18" i="3" s="1"/>
  <c r="I17" i="2"/>
  <c r="M17" i="2"/>
  <c r="I21" i="1" l="1"/>
  <c r="I18" i="3"/>
  <c r="M18" i="3"/>
  <c r="Q17" i="3"/>
  <c r="L21" i="1"/>
  <c r="J22" i="1"/>
  <c r="M21" i="1"/>
  <c r="P21" i="1" s="1"/>
  <c r="H22" i="1" s="1"/>
  <c r="K21" i="1"/>
  <c r="J22" i="2"/>
  <c r="K21" i="2"/>
  <c r="L21" i="2"/>
  <c r="K21" i="3"/>
  <c r="L21" i="3"/>
  <c r="J22" i="3"/>
  <c r="P17" i="2"/>
  <c r="H18" i="2" s="1"/>
  <c r="Q17" i="2"/>
  <c r="I22" i="1" l="1"/>
  <c r="J23" i="1"/>
  <c r="M22" i="1"/>
  <c r="P22" i="1" s="1"/>
  <c r="H23" i="1" s="1"/>
  <c r="K22" i="1"/>
  <c r="L22" i="1"/>
  <c r="J23" i="2"/>
  <c r="L22" i="2"/>
  <c r="K22" i="2"/>
  <c r="P18" i="3"/>
  <c r="H19" i="3" s="1"/>
  <c r="Q18" i="3"/>
  <c r="I18" i="2"/>
  <c r="M18" i="2"/>
  <c r="J23" i="3"/>
  <c r="L22" i="3"/>
  <c r="K22" i="3"/>
  <c r="I23" i="1" l="1"/>
  <c r="P18" i="2"/>
  <c r="H19" i="2" s="1"/>
  <c r="K23" i="3"/>
  <c r="L23" i="3"/>
  <c r="J24" i="3"/>
  <c r="J24" i="2"/>
  <c r="K23" i="2"/>
  <c r="L23" i="2"/>
  <c r="I19" i="3"/>
  <c r="M19" i="3"/>
  <c r="L23" i="1"/>
  <c r="M23" i="1"/>
  <c r="P23" i="1" s="1"/>
  <c r="H24" i="1" s="1"/>
  <c r="J24" i="1"/>
  <c r="K23" i="1"/>
  <c r="I24" i="1" l="1"/>
  <c r="L24" i="3"/>
  <c r="J25" i="3"/>
  <c r="K24" i="3"/>
  <c r="I19" i="2"/>
  <c r="M19" i="2"/>
  <c r="P19" i="3"/>
  <c r="H20" i="3" s="1"/>
  <c r="Q19" i="3"/>
  <c r="Q18" i="2"/>
  <c r="J25" i="1"/>
  <c r="L24" i="1"/>
  <c r="M24" i="1"/>
  <c r="P24" i="1" s="1"/>
  <c r="H25" i="1" s="1"/>
  <c r="K24" i="1"/>
  <c r="K24" i="2"/>
  <c r="L24" i="2"/>
  <c r="J25" i="2"/>
  <c r="I25" i="1" l="1"/>
  <c r="J26" i="3"/>
  <c r="K25" i="3"/>
  <c r="L25" i="3"/>
  <c r="L25" i="1"/>
  <c r="M25" i="1"/>
  <c r="P25" i="1" s="1"/>
  <c r="H26" i="1" s="1"/>
  <c r="J26" i="1"/>
  <c r="K25" i="1"/>
  <c r="K25" i="2"/>
  <c r="J26" i="2"/>
  <c r="L25" i="2"/>
  <c r="I20" i="3"/>
  <c r="M20" i="3"/>
  <c r="P19" i="2"/>
  <c r="H20" i="2" s="1"/>
  <c r="Q19" i="2"/>
  <c r="I26" i="1" l="1"/>
  <c r="J27" i="2"/>
  <c r="K26" i="2"/>
  <c r="L26" i="2"/>
  <c r="J27" i="3"/>
  <c r="L26" i="3"/>
  <c r="K26" i="3"/>
  <c r="I20" i="2"/>
  <c r="M20" i="2"/>
  <c r="P20" i="3"/>
  <c r="H21" i="3" s="1"/>
  <c r="Q20" i="3"/>
  <c r="M26" i="1"/>
  <c r="P26" i="1" s="1"/>
  <c r="H27" i="1" s="1"/>
  <c r="J27" i="1"/>
  <c r="L26" i="1"/>
  <c r="K26" i="1"/>
  <c r="I27" i="1" l="1"/>
  <c r="K27" i="3"/>
  <c r="L27" i="3"/>
  <c r="J28" i="3"/>
  <c r="I21" i="3"/>
  <c r="M21" i="3"/>
  <c r="P20" i="2"/>
  <c r="H21" i="2" s="1"/>
  <c r="Q20" i="2"/>
  <c r="J28" i="2"/>
  <c r="L27" i="2"/>
  <c r="K27" i="2"/>
  <c r="L27" i="1"/>
  <c r="J28" i="1"/>
  <c r="M27" i="1"/>
  <c r="P27" i="1" s="1"/>
  <c r="H28" i="1" s="1"/>
  <c r="K27" i="1"/>
  <c r="I28" i="1" l="1"/>
  <c r="J29" i="3"/>
  <c r="L28" i="3"/>
  <c r="K28" i="3"/>
  <c r="L28" i="2"/>
  <c r="K28" i="2"/>
  <c r="J29" i="2"/>
  <c r="I21" i="2"/>
  <c r="M21" i="2"/>
  <c r="M28" i="1"/>
  <c r="P28" i="1" s="1"/>
  <c r="H29" i="1" s="1"/>
  <c r="K28" i="1"/>
  <c r="L28" i="1"/>
  <c r="J29" i="1"/>
  <c r="P21" i="3"/>
  <c r="H22" i="3" s="1"/>
  <c r="I29" i="1" l="1"/>
  <c r="K29" i="3"/>
  <c r="L29" i="3"/>
  <c r="J30" i="3"/>
  <c r="P21" i="2"/>
  <c r="H22" i="2" s="1"/>
  <c r="Q21" i="2"/>
  <c r="J30" i="2"/>
  <c r="K29" i="2"/>
  <c r="L29" i="2"/>
  <c r="I22" i="3"/>
  <c r="M22" i="3"/>
  <c r="Q21" i="3"/>
  <c r="L29" i="1"/>
  <c r="J30" i="1"/>
  <c r="M29" i="1"/>
  <c r="P29" i="1" s="1"/>
  <c r="H30" i="1" s="1"/>
  <c r="K29" i="1"/>
  <c r="I30" i="1" l="1"/>
  <c r="I22" i="2"/>
  <c r="M22" i="2"/>
  <c r="J31" i="3"/>
  <c r="L30" i="3"/>
  <c r="K30" i="3"/>
  <c r="P22" i="3"/>
  <c r="H23" i="3" s="1"/>
  <c r="J31" i="1"/>
  <c r="M30" i="1"/>
  <c r="P30" i="1" s="1"/>
  <c r="H31" i="1" s="1"/>
  <c r="K30" i="1"/>
  <c r="L30" i="1"/>
  <c r="J31" i="2"/>
  <c r="L30" i="2"/>
  <c r="K30" i="2"/>
  <c r="I31" i="1" l="1"/>
  <c r="J32" i="2"/>
  <c r="K31" i="2"/>
  <c r="L31" i="2"/>
  <c r="P22" i="2"/>
  <c r="H23" i="2" s="1"/>
  <c r="I23" i="3"/>
  <c r="M23" i="3"/>
  <c r="K31" i="3"/>
  <c r="L31" i="3"/>
  <c r="J32" i="3"/>
  <c r="L31" i="1"/>
  <c r="M31" i="1"/>
  <c r="P31" i="1" s="1"/>
  <c r="H32" i="1" s="1"/>
  <c r="J32" i="1"/>
  <c r="K31" i="1"/>
  <c r="Q22" i="3"/>
  <c r="I32" i="1" l="1"/>
  <c r="P23" i="3"/>
  <c r="H24" i="3" s="1"/>
  <c r="I23" i="2"/>
  <c r="M23" i="2"/>
  <c r="Q22" i="2"/>
  <c r="L32" i="3"/>
  <c r="J33" i="3"/>
  <c r="K32" i="3"/>
  <c r="K32" i="2"/>
  <c r="L32" i="2"/>
  <c r="J33" i="2"/>
  <c r="J33" i="1"/>
  <c r="M32" i="1"/>
  <c r="P32" i="1" s="1"/>
  <c r="H33" i="1" s="1"/>
  <c r="K32" i="1"/>
  <c r="L32" i="1"/>
  <c r="Q23" i="3" l="1"/>
  <c r="I33" i="1"/>
  <c r="K33" i="2"/>
  <c r="J34" i="2"/>
  <c r="L33" i="2"/>
  <c r="P23" i="2"/>
  <c r="H24" i="2" s="1"/>
  <c r="Q23" i="2"/>
  <c r="I24" i="3"/>
  <c r="M24" i="3"/>
  <c r="J34" i="3"/>
  <c r="K33" i="3"/>
  <c r="L33" i="3"/>
  <c r="L33" i="1"/>
  <c r="M33" i="1"/>
  <c r="P33" i="1" s="1"/>
  <c r="H34" i="1" s="1"/>
  <c r="K33" i="1"/>
  <c r="J34" i="1"/>
  <c r="P24" i="3" l="1"/>
  <c r="H25" i="3" s="1"/>
  <c r="J35" i="3"/>
  <c r="L34" i="3"/>
  <c r="K34" i="3"/>
  <c r="I34" i="1"/>
  <c r="I24" i="2"/>
  <c r="M24" i="2"/>
  <c r="J35" i="2"/>
  <c r="K34" i="2"/>
  <c r="L34" i="2"/>
  <c r="M34" i="1"/>
  <c r="P34" i="1" s="1"/>
  <c r="H35" i="1" s="1"/>
  <c r="J35" i="1"/>
  <c r="L34" i="1"/>
  <c r="K34" i="1"/>
  <c r="Q24" i="3" l="1"/>
  <c r="I35" i="1"/>
  <c r="K35" i="3"/>
  <c r="L35" i="3"/>
  <c r="J36" i="3"/>
  <c r="J36" i="2"/>
  <c r="L35" i="2"/>
  <c r="K35" i="2"/>
  <c r="P24" i="2"/>
  <c r="H25" i="2" s="1"/>
  <c r="Q24" i="2"/>
  <c r="L35" i="1"/>
  <c r="J36" i="1"/>
  <c r="K35" i="1"/>
  <c r="M35" i="1"/>
  <c r="P35" i="1" s="1"/>
  <c r="H36" i="1" s="1"/>
  <c r="I25" i="3"/>
  <c r="M25" i="3"/>
  <c r="I36" i="1" l="1"/>
  <c r="M36" i="1"/>
  <c r="P36" i="1" s="1"/>
  <c r="H37" i="1" s="1"/>
  <c r="J37" i="1"/>
  <c r="L36" i="1"/>
  <c r="K36" i="1"/>
  <c r="P25" i="3"/>
  <c r="H26" i="3" s="1"/>
  <c r="L36" i="2"/>
  <c r="K36" i="2"/>
  <c r="J37" i="2"/>
  <c r="J37" i="3"/>
  <c r="L36" i="3"/>
  <c r="K36" i="3"/>
  <c r="I25" i="2"/>
  <c r="M25" i="2"/>
  <c r="I37" i="1" l="1"/>
  <c r="P25" i="2"/>
  <c r="H26" i="2" s="1"/>
  <c r="Q25" i="3"/>
  <c r="J38" i="2"/>
  <c r="K37" i="2"/>
  <c r="L37" i="2"/>
  <c r="I26" i="3"/>
  <c r="M26" i="3"/>
  <c r="K37" i="3"/>
  <c r="L37" i="3"/>
  <c r="J38" i="3"/>
  <c r="L37" i="1"/>
  <c r="J38" i="1"/>
  <c r="M37" i="1"/>
  <c r="P37" i="1" s="1"/>
  <c r="H38" i="1" s="1"/>
  <c r="K37" i="1"/>
  <c r="Q25" i="2" l="1"/>
  <c r="I38" i="1"/>
  <c r="J39" i="2"/>
  <c r="L38" i="2"/>
  <c r="K38" i="2"/>
  <c r="J39" i="3"/>
  <c r="L38" i="3"/>
  <c r="K38" i="3"/>
  <c r="P26" i="3"/>
  <c r="H27" i="3" s="1"/>
  <c r="Q26" i="3"/>
  <c r="I26" i="2"/>
  <c r="M26" i="2"/>
  <c r="J39" i="1"/>
  <c r="M38" i="1"/>
  <c r="P38" i="1" s="1"/>
  <c r="H39" i="1" s="1"/>
  <c r="K38" i="1"/>
  <c r="L38" i="1"/>
  <c r="P26" i="2" l="1"/>
  <c r="H27" i="2" s="1"/>
  <c r="L39" i="1"/>
  <c r="M39" i="1"/>
  <c r="P39" i="1" s="1"/>
  <c r="J40" i="1"/>
  <c r="K39" i="1"/>
  <c r="K39" i="3"/>
  <c r="L39" i="3"/>
  <c r="J40" i="3"/>
  <c r="H40" i="1"/>
  <c r="I39" i="1"/>
  <c r="I27" i="3"/>
  <c r="M27" i="3"/>
  <c r="J40" i="2"/>
  <c r="K39" i="2"/>
  <c r="L39" i="2"/>
  <c r="I40" i="1" l="1"/>
  <c r="K40" i="2"/>
  <c r="J41" i="2"/>
  <c r="L40" i="2"/>
  <c r="J41" i="1"/>
  <c r="L40" i="1"/>
  <c r="M40" i="1"/>
  <c r="P40" i="1" s="1"/>
  <c r="H41" i="1" s="1"/>
  <c r="K40" i="1"/>
  <c r="I27" i="2"/>
  <c r="M27" i="2"/>
  <c r="P27" i="3"/>
  <c r="H28" i="3" s="1"/>
  <c r="Q27" i="3"/>
  <c r="L40" i="3"/>
  <c r="J41" i="3"/>
  <c r="K40" i="3"/>
  <c r="Q26" i="2"/>
  <c r="I41" i="1" l="1"/>
  <c r="L41" i="1"/>
  <c r="M41" i="1"/>
  <c r="P41" i="1" s="1"/>
  <c r="H42" i="1" s="1"/>
  <c r="J42" i="1"/>
  <c r="K41" i="1"/>
  <c r="P27" i="2"/>
  <c r="H28" i="2" s="1"/>
  <c r="I28" i="3"/>
  <c r="M28" i="3"/>
  <c r="K41" i="2"/>
  <c r="J42" i="2"/>
  <c r="L41" i="2"/>
  <c r="J42" i="3"/>
  <c r="K41" i="3"/>
  <c r="L41" i="3"/>
  <c r="Q27" i="2" l="1"/>
  <c r="I42" i="1"/>
  <c r="I28" i="2"/>
  <c r="M28" i="2"/>
  <c r="M42" i="1"/>
  <c r="P42" i="1" s="1"/>
  <c r="H43" i="1" s="1"/>
  <c r="J43" i="1"/>
  <c r="L42" i="1"/>
  <c r="K42" i="1"/>
  <c r="J43" i="3"/>
  <c r="L42" i="3"/>
  <c r="K42" i="3"/>
  <c r="J43" i="2"/>
  <c r="K42" i="2"/>
  <c r="L42" i="2"/>
  <c r="P28" i="3"/>
  <c r="H29" i="3" s="1"/>
  <c r="Q28" i="3"/>
  <c r="I43" i="1" l="1"/>
  <c r="L43" i="1"/>
  <c r="J44" i="1"/>
  <c r="M43" i="1"/>
  <c r="P43" i="1" s="1"/>
  <c r="H44" i="1" s="1"/>
  <c r="K43" i="1"/>
  <c r="K43" i="3"/>
  <c r="L43" i="3"/>
  <c r="J44" i="3"/>
  <c r="J44" i="2"/>
  <c r="L43" i="2"/>
  <c r="K43" i="2"/>
  <c r="P28" i="2"/>
  <c r="H29" i="2" s="1"/>
  <c r="Q28" i="2"/>
  <c r="I29" i="3"/>
  <c r="M29" i="3"/>
  <c r="I44" i="1" l="1"/>
  <c r="I29" i="2"/>
  <c r="M29" i="2"/>
  <c r="M44" i="1"/>
  <c r="P44" i="1" s="1"/>
  <c r="H45" i="1" s="1"/>
  <c r="L44" i="1"/>
  <c r="K44" i="1"/>
  <c r="J45" i="1"/>
  <c r="P29" i="3"/>
  <c r="H30" i="3" s="1"/>
  <c r="L44" i="2"/>
  <c r="K44" i="2"/>
  <c r="J45" i="2"/>
  <c r="J45" i="3"/>
  <c r="L44" i="3"/>
  <c r="K44" i="3"/>
  <c r="I45" i="1" l="1"/>
  <c r="J46" i="2"/>
  <c r="K45" i="2"/>
  <c r="L45" i="2"/>
  <c r="P29" i="2"/>
  <c r="H30" i="2" s="1"/>
  <c r="I30" i="3"/>
  <c r="M30" i="3"/>
  <c r="Q29" i="3"/>
  <c r="K45" i="3"/>
  <c r="L45" i="3"/>
  <c r="J46" i="3"/>
  <c r="J46" i="1"/>
  <c r="M45" i="1"/>
  <c r="P45" i="1" s="1"/>
  <c r="H46" i="1" s="1"/>
  <c r="L45" i="1"/>
  <c r="K45" i="1"/>
  <c r="I46" i="1" l="1"/>
  <c r="J47" i="3"/>
  <c r="L46" i="3"/>
  <c r="K46" i="3"/>
  <c r="Q29" i="2"/>
  <c r="P30" i="3"/>
  <c r="H31" i="3" s="1"/>
  <c r="I30" i="2"/>
  <c r="M30" i="2"/>
  <c r="J47" i="2"/>
  <c r="L46" i="2"/>
  <c r="K46" i="2"/>
  <c r="J47" i="1"/>
  <c r="M46" i="1"/>
  <c r="P46" i="1" s="1"/>
  <c r="H47" i="1" s="1"/>
  <c r="K46" i="1"/>
  <c r="L46" i="1"/>
  <c r="I47" i="1" l="1"/>
  <c r="I31" i="3"/>
  <c r="M31" i="3"/>
  <c r="J48" i="2"/>
  <c r="K47" i="2"/>
  <c r="L47" i="2"/>
  <c r="P30" i="2"/>
  <c r="H31" i="2" s="1"/>
  <c r="K47" i="3"/>
  <c r="L47" i="3"/>
  <c r="J48" i="3"/>
  <c r="M47" i="1"/>
  <c r="P47" i="1" s="1"/>
  <c r="H48" i="1" s="1"/>
  <c r="J48" i="1"/>
  <c r="K47" i="1"/>
  <c r="L47" i="1"/>
  <c r="Q30" i="3"/>
  <c r="I48" i="1" l="1"/>
  <c r="L48" i="3"/>
  <c r="J49" i="3"/>
  <c r="K48" i="3"/>
  <c r="J49" i="2"/>
  <c r="K48" i="2"/>
  <c r="L48" i="2"/>
  <c r="P31" i="3"/>
  <c r="H32" i="3" s="1"/>
  <c r="I31" i="2"/>
  <c r="M31" i="2"/>
  <c r="Q30" i="2"/>
  <c r="J49" i="1"/>
  <c r="M48" i="1"/>
  <c r="P48" i="1" s="1"/>
  <c r="H49" i="1" s="1"/>
  <c r="L48" i="1"/>
  <c r="K48" i="1"/>
  <c r="Q31" i="3" l="1"/>
  <c r="I49" i="1"/>
  <c r="K49" i="2"/>
  <c r="J50" i="2"/>
  <c r="L49" i="2"/>
  <c r="I32" i="3"/>
  <c r="M32" i="3"/>
  <c r="P31" i="2"/>
  <c r="H32" i="2" s="1"/>
  <c r="J50" i="3"/>
  <c r="K49" i="3"/>
  <c r="L49" i="3"/>
  <c r="M49" i="1"/>
  <c r="P49" i="1" s="1"/>
  <c r="H50" i="1" s="1"/>
  <c r="K49" i="1"/>
  <c r="L49" i="1"/>
  <c r="J50" i="1"/>
  <c r="Q31" i="2" l="1"/>
  <c r="I50" i="1"/>
  <c r="J51" i="2"/>
  <c r="K50" i="2"/>
  <c r="L50" i="2"/>
  <c r="J51" i="3"/>
  <c r="L50" i="3"/>
  <c r="K50" i="3"/>
  <c r="M50" i="1"/>
  <c r="P50" i="1" s="1"/>
  <c r="H51" i="1" s="1"/>
  <c r="J51" i="1"/>
  <c r="K50" i="1"/>
  <c r="L50" i="1"/>
  <c r="I32" i="2"/>
  <c r="M32" i="2"/>
  <c r="P32" i="3"/>
  <c r="H33" i="3" s="1"/>
  <c r="Q32" i="3"/>
  <c r="I51" i="1" l="1"/>
  <c r="K51" i="3"/>
  <c r="L51" i="3"/>
  <c r="J52" i="3"/>
  <c r="J52" i="1"/>
  <c r="K51" i="1"/>
  <c r="M51" i="1"/>
  <c r="P51" i="1" s="1"/>
  <c r="H52" i="1" s="1"/>
  <c r="L51" i="1"/>
  <c r="L51" i="2"/>
  <c r="J52" i="2"/>
  <c r="K51" i="2"/>
  <c r="I33" i="3"/>
  <c r="M33" i="3"/>
  <c r="P32" i="2"/>
  <c r="H33" i="2" s="1"/>
  <c r="I52" i="1" l="1"/>
  <c r="M52" i="1"/>
  <c r="P52" i="1" s="1"/>
  <c r="H53" i="1" s="1"/>
  <c r="J53" i="1"/>
  <c r="K52" i="1"/>
  <c r="L52" i="1"/>
  <c r="L52" i="2"/>
  <c r="J53" i="2"/>
  <c r="K52" i="2"/>
  <c r="I33" i="2"/>
  <c r="M33" i="2"/>
  <c r="J53" i="3"/>
  <c r="L52" i="3"/>
  <c r="K52" i="3"/>
  <c r="Q32" i="2"/>
  <c r="P33" i="3"/>
  <c r="H34" i="3" s="1"/>
  <c r="Q33" i="3" l="1"/>
  <c r="I53" i="1"/>
  <c r="K53" i="3"/>
  <c r="L53" i="3"/>
  <c r="J54" i="3"/>
  <c r="K53" i="2"/>
  <c r="L53" i="2"/>
  <c r="J54" i="2"/>
  <c r="P33" i="2"/>
  <c r="H34" i="2" s="1"/>
  <c r="Q33" i="2"/>
  <c r="J54" i="1"/>
  <c r="M53" i="1"/>
  <c r="P53" i="1" s="1"/>
  <c r="H54" i="1" s="1"/>
  <c r="K53" i="1"/>
  <c r="L53" i="1"/>
  <c r="I34" i="3"/>
  <c r="M34" i="3"/>
  <c r="I54" i="1" l="1"/>
  <c r="P34" i="3"/>
  <c r="H35" i="3" s="1"/>
  <c r="Q34" i="3"/>
  <c r="J55" i="3"/>
  <c r="L54" i="3"/>
  <c r="K54" i="3"/>
  <c r="J55" i="1"/>
  <c r="K54" i="1"/>
  <c r="M54" i="1"/>
  <c r="P54" i="1" s="1"/>
  <c r="H55" i="1" s="1"/>
  <c r="L54" i="1"/>
  <c r="I34" i="2"/>
  <c r="M34" i="2"/>
  <c r="L54" i="2"/>
  <c r="J55" i="2"/>
  <c r="K54" i="2"/>
  <c r="I55" i="1" l="1"/>
  <c r="P34" i="2"/>
  <c r="H35" i="2" s="1"/>
  <c r="K55" i="3"/>
  <c r="L55" i="3"/>
  <c r="J56" i="3"/>
  <c r="I35" i="3"/>
  <c r="M35" i="3"/>
  <c r="K55" i="2"/>
  <c r="L55" i="2"/>
  <c r="J56" i="2"/>
  <c r="M55" i="1"/>
  <c r="P55" i="1" s="1"/>
  <c r="H56" i="1" s="1"/>
  <c r="K55" i="1"/>
  <c r="L55" i="1"/>
  <c r="J56" i="1"/>
  <c r="I56" i="1" l="1"/>
  <c r="L56" i="3"/>
  <c r="J57" i="3"/>
  <c r="K56" i="3"/>
  <c r="J57" i="1"/>
  <c r="L56" i="1"/>
  <c r="M56" i="1"/>
  <c r="P56" i="1" s="1"/>
  <c r="H57" i="1" s="1"/>
  <c r="K56" i="1"/>
  <c r="J57" i="2"/>
  <c r="K56" i="2"/>
  <c r="L56" i="2"/>
  <c r="I35" i="2"/>
  <c r="M35" i="2"/>
  <c r="P35" i="3"/>
  <c r="H36" i="3" s="1"/>
  <c r="Q35" i="3"/>
  <c r="Q34" i="2"/>
  <c r="I57" i="1" l="1"/>
  <c r="K57" i="2"/>
  <c r="J58" i="2"/>
  <c r="L57" i="2"/>
  <c r="K57" i="1"/>
  <c r="M57" i="1"/>
  <c r="P57" i="1" s="1"/>
  <c r="H58" i="1" s="1"/>
  <c r="L57" i="1"/>
  <c r="J58" i="1"/>
  <c r="J58" i="3"/>
  <c r="K57" i="3"/>
  <c r="L57" i="3"/>
  <c r="I36" i="3"/>
  <c r="M36" i="3"/>
  <c r="P35" i="2"/>
  <c r="H36" i="2" s="1"/>
  <c r="Q35" i="2"/>
  <c r="I58" i="1" l="1"/>
  <c r="J59" i="3"/>
  <c r="L58" i="3"/>
  <c r="K58" i="3"/>
  <c r="K58" i="2"/>
  <c r="L58" i="2"/>
  <c r="J59" i="2"/>
  <c r="I36" i="2"/>
  <c r="M36" i="2"/>
  <c r="M58" i="1"/>
  <c r="P58" i="1" s="1"/>
  <c r="H59" i="1" s="1"/>
  <c r="L58" i="1"/>
  <c r="J59" i="1"/>
  <c r="K58" i="1"/>
  <c r="P36" i="3"/>
  <c r="H37" i="3" s="1"/>
  <c r="Q36" i="3"/>
  <c r="I59" i="1" l="1"/>
  <c r="M59" i="1"/>
  <c r="P59" i="1" s="1"/>
  <c r="H60" i="1" s="1"/>
  <c r="L59" i="1"/>
  <c r="J60" i="1"/>
  <c r="K59" i="1"/>
  <c r="K59" i="3"/>
  <c r="L59" i="3"/>
  <c r="J60" i="3"/>
  <c r="P36" i="2"/>
  <c r="H37" i="2" s="1"/>
  <c r="Q36" i="2"/>
  <c r="I37" i="3"/>
  <c r="M37" i="3"/>
  <c r="L59" i="2"/>
  <c r="J60" i="2"/>
  <c r="K59" i="2"/>
  <c r="I60" i="1" l="1"/>
  <c r="K60" i="1"/>
  <c r="L60" i="1"/>
  <c r="J61" i="1"/>
  <c r="M60" i="1"/>
  <c r="P60" i="1" s="1"/>
  <c r="H61" i="1" s="1"/>
  <c r="I61" i="1" s="1"/>
  <c r="P37" i="3"/>
  <c r="H38" i="3" s="1"/>
  <c r="I37" i="2"/>
  <c r="M37" i="2"/>
  <c r="L60" i="2"/>
  <c r="J61" i="2"/>
  <c r="K60" i="2"/>
  <c r="J61" i="3"/>
  <c r="L60" i="3"/>
  <c r="K60" i="3"/>
  <c r="K61" i="1" l="1"/>
  <c r="L61" i="1"/>
  <c r="M61" i="1"/>
  <c r="P61" i="1" s="1"/>
  <c r="Q37" i="3"/>
  <c r="I38" i="3"/>
  <c r="M38" i="3"/>
  <c r="J62" i="2"/>
  <c r="K61" i="2"/>
  <c r="L61" i="2"/>
  <c r="P37" i="2"/>
  <c r="H38" i="2" s="1"/>
  <c r="K61" i="3"/>
  <c r="L61" i="3"/>
  <c r="J62" i="3"/>
  <c r="Q37" i="2" l="1"/>
  <c r="P38" i="3"/>
  <c r="H39" i="3" s="1"/>
  <c r="Q38" i="3"/>
  <c r="I38" i="2"/>
  <c r="M38" i="2"/>
  <c r="J63" i="3"/>
  <c r="L62" i="3"/>
  <c r="K62" i="3"/>
  <c r="J63" i="2"/>
  <c r="L62" i="2"/>
  <c r="K62" i="2"/>
  <c r="P38" i="2" l="1"/>
  <c r="H39" i="2" s="1"/>
  <c r="Q38" i="2"/>
  <c r="K63" i="3"/>
  <c r="L63" i="3"/>
  <c r="J64" i="3"/>
  <c r="J64" i="2"/>
  <c r="K63" i="2"/>
  <c r="L63" i="2"/>
  <c r="I39" i="3"/>
  <c r="M39" i="3"/>
  <c r="L64" i="3" l="1"/>
  <c r="K64" i="3"/>
  <c r="J65" i="3"/>
  <c r="J65" i="2"/>
  <c r="K64" i="2"/>
  <c r="L64" i="2"/>
  <c r="P39" i="3"/>
  <c r="H40" i="3" s="1"/>
  <c r="I39" i="2"/>
  <c r="M39" i="2"/>
  <c r="L65" i="2" l="1"/>
  <c r="K65" i="2"/>
  <c r="P39" i="2"/>
  <c r="H40" i="2" s="1"/>
  <c r="Q39" i="2"/>
  <c r="K65" i="3"/>
  <c r="J66" i="3"/>
  <c r="L65" i="3"/>
  <c r="I40" i="3"/>
  <c r="M40" i="3"/>
  <c r="Q39" i="3"/>
  <c r="K66" i="3" l="1"/>
  <c r="L66" i="3"/>
  <c r="P40" i="3"/>
  <c r="H41" i="3" s="1"/>
  <c r="Q40" i="3"/>
  <c r="I40" i="2"/>
  <c r="M40" i="2"/>
  <c r="P40" i="2" l="1"/>
  <c r="H41" i="2" s="1"/>
  <c r="I41" i="3"/>
  <c r="M41" i="3"/>
  <c r="Q40" i="2" l="1"/>
  <c r="P41" i="3"/>
  <c r="H42" i="3" s="1"/>
  <c r="I41" i="2"/>
  <c r="M41" i="2"/>
  <c r="P41" i="2" l="1"/>
  <c r="H42" i="2" s="1"/>
  <c r="I42" i="3"/>
  <c r="M42" i="3"/>
  <c r="Q41" i="3"/>
  <c r="P42" i="3" l="1"/>
  <c r="H43" i="3" s="1"/>
  <c r="Q42" i="3"/>
  <c r="I42" i="2"/>
  <c r="M42" i="2"/>
  <c r="Q41" i="2"/>
  <c r="P42" i="2" l="1"/>
  <c r="H43" i="2" s="1"/>
  <c r="Q42" i="2"/>
  <c r="I43" i="3"/>
  <c r="M43" i="3"/>
  <c r="P43" i="3" l="1"/>
  <c r="H44" i="3" s="1"/>
  <c r="I43" i="2"/>
  <c r="M43" i="2"/>
  <c r="Q43" i="3" l="1"/>
  <c r="P43" i="2"/>
  <c r="H44" i="2" s="1"/>
  <c r="I44" i="3"/>
  <c r="M44" i="3"/>
  <c r="P44" i="3" l="1"/>
  <c r="H45" i="3" s="1"/>
  <c r="Q44" i="3"/>
  <c r="I44" i="2"/>
  <c r="M44" i="2"/>
  <c r="Q43" i="2"/>
  <c r="P44" i="2" l="1"/>
  <c r="H45" i="2" s="1"/>
  <c r="Q44" i="2"/>
  <c r="I45" i="3"/>
  <c r="M45" i="3"/>
  <c r="P45" i="3" l="1"/>
  <c r="H46" i="3" s="1"/>
  <c r="I45" i="2"/>
  <c r="M45" i="2"/>
  <c r="P45" i="2" l="1"/>
  <c r="H46" i="2" s="1"/>
  <c r="Q45" i="2"/>
  <c r="I46" i="3"/>
  <c r="M46" i="3"/>
  <c r="Q45" i="3"/>
  <c r="P46" i="3" l="1"/>
  <c r="H47" i="3" s="1"/>
  <c r="Q46" i="3"/>
  <c r="I46" i="2"/>
  <c r="M46" i="2"/>
  <c r="P46" i="2" l="1"/>
  <c r="H47" i="2" s="1"/>
  <c r="I47" i="3"/>
  <c r="M47" i="3"/>
  <c r="Q46" i="2" l="1"/>
  <c r="P47" i="3"/>
  <c r="H48" i="3" s="1"/>
  <c r="I47" i="2"/>
  <c r="M47" i="2"/>
  <c r="P47" i="2" l="1"/>
  <c r="H48" i="2" s="1"/>
  <c r="Q47" i="2"/>
  <c r="I48" i="3"/>
  <c r="M48" i="3"/>
  <c r="Q47" i="3"/>
  <c r="P48" i="3" l="1"/>
  <c r="H49" i="3" s="1"/>
  <c r="Q48" i="3"/>
  <c r="I48" i="2"/>
  <c r="M48" i="2"/>
  <c r="P48" i="2" l="1"/>
  <c r="H49" i="2" s="1"/>
  <c r="I49" i="3"/>
  <c r="M49" i="3"/>
  <c r="Q48" i="2" l="1"/>
  <c r="P49" i="3"/>
  <c r="H50" i="3" s="1"/>
  <c r="I49" i="2"/>
  <c r="M49" i="2"/>
  <c r="P49" i="2" l="1"/>
  <c r="H50" i="2" s="1"/>
  <c r="I50" i="3"/>
  <c r="M50" i="3"/>
  <c r="Q49" i="3"/>
  <c r="P50" i="3" l="1"/>
  <c r="H51" i="3" s="1"/>
  <c r="Q50" i="3"/>
  <c r="I50" i="2"/>
  <c r="M50" i="2"/>
  <c r="Q49" i="2"/>
  <c r="P50" i="2" l="1"/>
  <c r="H51" i="2" s="1"/>
  <c r="I51" i="3"/>
  <c r="M51" i="3"/>
  <c r="P51" i="3" l="1"/>
  <c r="H52" i="3" s="1"/>
  <c r="Q51" i="3"/>
  <c r="I51" i="2"/>
  <c r="M51" i="2"/>
  <c r="Q50" i="2"/>
  <c r="P51" i="2" l="1"/>
  <c r="H52" i="2" s="1"/>
  <c r="Q51" i="2"/>
  <c r="I52" i="3"/>
  <c r="M52" i="3"/>
  <c r="P52" i="3" l="1"/>
  <c r="H53" i="3" s="1"/>
  <c r="I52" i="2"/>
  <c r="M52" i="2"/>
  <c r="Q52" i="3" l="1"/>
  <c r="P52" i="2"/>
  <c r="H53" i="2" s="1"/>
  <c r="I53" i="3"/>
  <c r="M53" i="3"/>
  <c r="Q52" i="2" l="1"/>
  <c r="P53" i="3"/>
  <c r="H54" i="3" s="1"/>
  <c r="I53" i="2"/>
  <c r="M53" i="2"/>
  <c r="P53" i="2" l="1"/>
  <c r="H54" i="2" s="1"/>
  <c r="I54" i="3"/>
  <c r="M54" i="3"/>
  <c r="Q53" i="3"/>
  <c r="P54" i="3" l="1"/>
  <c r="H55" i="3" s="1"/>
  <c r="I54" i="2"/>
  <c r="M54" i="2"/>
  <c r="Q53" i="2"/>
  <c r="Q54" i="3" l="1"/>
  <c r="P54" i="2"/>
  <c r="H55" i="2" s="1"/>
  <c r="I55" i="3"/>
  <c r="M55" i="3"/>
  <c r="P55" i="3" l="1"/>
  <c r="H56" i="3" s="1"/>
  <c r="I55" i="2"/>
  <c r="M55" i="2"/>
  <c r="Q54" i="2"/>
  <c r="P55" i="2" l="1"/>
  <c r="H56" i="2" s="1"/>
  <c r="Q55" i="2"/>
  <c r="I56" i="3"/>
  <c r="M56" i="3"/>
  <c r="Q55" i="3"/>
  <c r="P56" i="3" l="1"/>
  <c r="H57" i="3" s="1"/>
  <c r="Q56" i="3"/>
  <c r="I56" i="2"/>
  <c r="M56" i="2"/>
  <c r="P56" i="2" l="1"/>
  <c r="H57" i="2" s="1"/>
  <c r="Q56" i="2"/>
  <c r="I57" i="3"/>
  <c r="M57" i="3"/>
  <c r="P57" i="3" l="1"/>
  <c r="H58" i="3" s="1"/>
  <c r="I57" i="2"/>
  <c r="M57" i="2"/>
  <c r="P57" i="2" l="1"/>
  <c r="H58" i="2" s="1"/>
  <c r="I58" i="3"/>
  <c r="M58" i="3"/>
  <c r="Q57" i="3"/>
  <c r="Q57" i="2" l="1"/>
  <c r="P58" i="3"/>
  <c r="H59" i="3" s="1"/>
  <c r="I58" i="2"/>
  <c r="M58" i="2"/>
  <c r="Q58" i="3" l="1"/>
  <c r="P58" i="2"/>
  <c r="H59" i="2" s="1"/>
  <c r="I59" i="3"/>
  <c r="M59" i="3"/>
  <c r="P59" i="3" l="1"/>
  <c r="H60" i="3" s="1"/>
  <c r="Q59" i="3"/>
  <c r="I59" i="2"/>
  <c r="M59" i="2"/>
  <c r="Q58" i="2"/>
  <c r="P59" i="2" l="1"/>
  <c r="H60" i="2" s="1"/>
  <c r="Q59" i="2"/>
  <c r="I60" i="3"/>
  <c r="M60" i="3"/>
  <c r="P60" i="3" l="1"/>
  <c r="H61" i="3" s="1"/>
  <c r="Q60" i="3"/>
  <c r="I60" i="2"/>
  <c r="M60" i="2"/>
  <c r="P60" i="2" l="1"/>
  <c r="H61" i="2" s="1"/>
  <c r="I61" i="3"/>
  <c r="M61" i="3"/>
  <c r="P61" i="3" l="1"/>
  <c r="H62" i="3" s="1"/>
  <c r="Q60" i="2"/>
  <c r="I61" i="2"/>
  <c r="M61" i="2"/>
  <c r="I62" i="3" l="1"/>
  <c r="M62" i="3"/>
  <c r="P61" i="2"/>
  <c r="H62" i="2" s="1"/>
  <c r="Q61" i="3"/>
  <c r="P62" i="3" l="1"/>
  <c r="H63" i="3" s="1"/>
  <c r="Q62" i="3"/>
  <c r="I62" i="2"/>
  <c r="M62" i="2"/>
  <c r="Q61" i="2"/>
  <c r="P62" i="2" l="1"/>
  <c r="H63" i="2" s="1"/>
  <c r="I63" i="3"/>
  <c r="M63" i="3"/>
  <c r="I63" i="2" l="1"/>
  <c r="M63" i="2"/>
  <c r="P63" i="3"/>
  <c r="H64" i="3" s="1"/>
  <c r="Q62" i="2"/>
  <c r="Q63" i="3" l="1"/>
  <c r="I64" i="3"/>
  <c r="M64" i="3"/>
  <c r="P63" i="2"/>
  <c r="H64" i="2" s="1"/>
  <c r="I64" i="2" l="1"/>
  <c r="M64" i="2"/>
  <c r="Q63" i="2"/>
  <c r="P64" i="3"/>
  <c r="H65" i="3" s="1"/>
  <c r="Q64" i="3"/>
  <c r="I65" i="3" l="1"/>
  <c r="M65" i="3"/>
  <c r="P64" i="2"/>
  <c r="H65" i="2" s="1"/>
  <c r="Q64" i="2" l="1"/>
  <c r="P65" i="3"/>
  <c r="H66" i="3" s="1"/>
  <c r="I65" i="2"/>
  <c r="M65" i="2"/>
  <c r="Q65" i="3" l="1"/>
  <c r="P65" i="2"/>
  <c r="Q65" i="2" s="1"/>
  <c r="I66" i="3"/>
  <c r="M66" i="3"/>
  <c r="P66" i="3" l="1"/>
  <c r="Q66" i="3"/>
</calcChain>
</file>

<file path=xl/sharedStrings.xml><?xml version="1.0" encoding="utf-8"?>
<sst xmlns="http://schemas.openxmlformats.org/spreadsheetml/2006/main" count="94" uniqueCount="32">
  <si>
    <t>Car Stopping at Stop Sign</t>
  </si>
  <si>
    <t>velocity (initial)</t>
  </si>
  <si>
    <t>velocity (final)</t>
  </si>
  <si>
    <t>position (initial)</t>
  </si>
  <si>
    <t>position (final)</t>
  </si>
  <si>
    <t>mass (car)</t>
  </si>
  <si>
    <t>m/s</t>
  </si>
  <si>
    <t>m</t>
  </si>
  <si>
    <t>kg</t>
  </si>
  <si>
    <t>acceleration (calculated)</t>
  </si>
  <si>
    <t>m/s^2</t>
  </si>
  <si>
    <t>time (s)</t>
  </si>
  <si>
    <t>distance (m)</t>
  </si>
  <si>
    <t>distance (ft)</t>
  </si>
  <si>
    <t>velocity (m/s)</t>
  </si>
  <si>
    <t>velocity (mph)</t>
  </si>
  <si>
    <t>acceleration (incorrect mass)</t>
  </si>
  <si>
    <t>\</t>
  </si>
  <si>
    <t>incorrect mass</t>
  </si>
  <si>
    <t>time increment</t>
  </si>
  <si>
    <t>s</t>
  </si>
  <si>
    <t>KE (joules)</t>
  </si>
  <si>
    <t>mass (input)</t>
  </si>
  <si>
    <t>target acceleration</t>
  </si>
  <si>
    <t>target acceleration (m/s^2)</t>
  </si>
  <si>
    <t>normsinv(rand()) </t>
  </si>
  <si>
    <t>actual accleration (m/s^2)</t>
  </si>
  <si>
    <t>accelbias</t>
  </si>
  <si>
    <t>Noisesize =</t>
  </si>
  <si>
    <t>accelbias =</t>
  </si>
  <si>
    <t>acceleration (target)</t>
  </si>
  <si>
    <t>acceleration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</si>
</sst>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charset val="129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wrapText="1"/>
    </xf>
    <xf numFmtId="2" fontId="7" fillId="0" borderId="0" xfId="0" applyNumberFormat="1" applyFont="1" applyAlignment="1">
      <alignment horizontal="center"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vs. pos, vel, acc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 Stop Sign Revised'!$H$12</c:f>
              <c:strCache>
                <c:ptCount val="1"/>
                <c:pt idx="0">
                  <c:v>distance (m)</c:v>
                </c:pt>
              </c:strCache>
            </c:strRef>
          </c:tx>
          <c:marker>
            <c:symbol val="none"/>
          </c:marker>
          <c:xVal>
            <c:numRef>
              <c:f>'Car Stop Sign Revised'!$G$13:$G$65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'Car Stop Sign Revised'!$H$13:$H$65</c:f>
              <c:numCache>
                <c:formatCode>0.0</c:formatCode>
                <c:ptCount val="53"/>
                <c:pt idx="0">
                  <c:v>46</c:v>
                </c:pt>
                <c:pt idx="1">
                  <c:v>44.217563173439011</c:v>
                </c:pt>
                <c:pt idx="2">
                  <c:v>42.470249467931595</c:v>
                </c:pt>
                <c:pt idx="3">
                  <c:v>40.758482426436665</c:v>
                </c:pt>
                <c:pt idx="4">
                  <c:v>39.082868838283957</c:v>
                </c:pt>
                <c:pt idx="5">
                  <c:v>37.440616146559513</c:v>
                </c:pt>
                <c:pt idx="6">
                  <c:v>35.836076498602182</c:v>
                </c:pt>
                <c:pt idx="7">
                  <c:v>34.2661319180487</c:v>
                </c:pt>
                <c:pt idx="8">
                  <c:v>32.730086050650776</c:v>
                </c:pt>
                <c:pt idx="9">
                  <c:v>31.229775452818544</c:v>
                </c:pt>
                <c:pt idx="10">
                  <c:v>29.764069513851911</c:v>
                </c:pt>
                <c:pt idx="11">
                  <c:v>28.33307778545074</c:v>
                </c:pt>
                <c:pt idx="12">
                  <c:v>26.938237787656586</c:v>
                </c:pt>
                <c:pt idx="13">
                  <c:v>25.57796647873581</c:v>
                </c:pt>
                <c:pt idx="14">
                  <c:v>24.254208891197099</c:v>
                </c:pt>
                <c:pt idx="15">
                  <c:v>22.966032822043406</c:v>
                </c:pt>
                <c:pt idx="16">
                  <c:v>21.712255589061481</c:v>
                </c:pt>
                <c:pt idx="17">
                  <c:v>20.493997415746882</c:v>
                </c:pt>
                <c:pt idx="18">
                  <c:v>19.310012209363993</c:v>
                </c:pt>
                <c:pt idx="19">
                  <c:v>18.160997599830402</c:v>
                </c:pt>
                <c:pt idx="20">
                  <c:v>17.046917850138634</c:v>
                </c:pt>
                <c:pt idx="21">
                  <c:v>15.969146704131068</c:v>
                </c:pt>
                <c:pt idx="22">
                  <c:v>14.926069279557243</c:v>
                </c:pt>
                <c:pt idx="23">
                  <c:v>13.916960861615614</c:v>
                </c:pt>
                <c:pt idx="24">
                  <c:v>12.944067383838149</c:v>
                </c:pt>
                <c:pt idx="25">
                  <c:v>12.006415543653588</c:v>
                </c:pt>
                <c:pt idx="26">
                  <c:v>11.102126523735876</c:v>
                </c:pt>
                <c:pt idx="27">
                  <c:v>10.233646870807435</c:v>
                </c:pt>
                <c:pt idx="28">
                  <c:v>9.4009415667661091</c:v>
                </c:pt>
                <c:pt idx="29">
                  <c:v>8.6024366565047927</c:v>
                </c:pt>
                <c:pt idx="30">
                  <c:v>7.8410780003081859</c:v>
                </c:pt>
                <c:pt idx="31">
                  <c:v>7.1131851073459256</c:v>
                </c:pt>
                <c:pt idx="32">
                  <c:v>6.4210983609287622</c:v>
                </c:pt>
                <c:pt idx="33">
                  <c:v>5.7640740468405625</c:v>
                </c:pt>
                <c:pt idx="34">
                  <c:v>5.1420620853347296</c:v>
                </c:pt>
                <c:pt idx="35">
                  <c:v>4.5552630888971075</c:v>
                </c:pt>
                <c:pt idx="36">
                  <c:v>4.0052736917089984</c:v>
                </c:pt>
                <c:pt idx="37">
                  <c:v>3.4889475373891883</c:v>
                </c:pt>
                <c:pt idx="38">
                  <c:v>3.0102448015531151</c:v>
                </c:pt>
                <c:pt idx="39">
                  <c:v>2.5657684968705521</c:v>
                </c:pt>
                <c:pt idx="40">
                  <c:v>2.1555269393571956</c:v>
                </c:pt>
                <c:pt idx="41">
                  <c:v>1.7817045430739136</c:v>
                </c:pt>
                <c:pt idx="42">
                  <c:v>1.4449188454731923</c:v>
                </c:pt>
                <c:pt idx="43">
                  <c:v>1.140454223454995</c:v>
                </c:pt>
                <c:pt idx="44">
                  <c:v>0.87579804236891723</c:v>
                </c:pt>
                <c:pt idx="45">
                  <c:v>0.64708313660588401</c:v>
                </c:pt>
                <c:pt idx="46">
                  <c:v>0.45196682942094918</c:v>
                </c:pt>
                <c:pt idx="47">
                  <c:v>0.29128201769578149</c:v>
                </c:pt>
                <c:pt idx="48">
                  <c:v>0.16864829582361773</c:v>
                </c:pt>
                <c:pt idx="49">
                  <c:v>8.6659596290294114E-2</c:v>
                </c:pt>
                <c:pt idx="50">
                  <c:v>4.681330835194647E-2</c:v>
                </c:pt>
                <c:pt idx="51">
                  <c:v>3.5539117839931661E-2</c:v>
                </c:pt>
                <c:pt idx="52">
                  <c:v>4.0350618196082648E-2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0D-ED49-B18E-B5B6F0D01BE6}"/>
            </c:ext>
          </c:extLst>
        </c:ser>
        <c:ser>
          <c:idx val="1"/>
          <c:order val="1"/>
          <c:tx>
            <c:strRef>
              <c:f>'Car Stop Sign Revised'!$J$12</c:f>
              <c:strCache>
                <c:ptCount val="1"/>
                <c:pt idx="0">
                  <c:v>velocity (m/s)</c:v>
                </c:pt>
              </c:strCache>
            </c:strRef>
          </c:tx>
          <c:marker>
            <c:symbol val="none"/>
          </c:marker>
          <c:xVal>
            <c:numRef>
              <c:f>'Car Stop Sign Revised'!$G$13:$G$65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'Car Stop Sign Revised'!$J$13:$J$65</c:f>
              <c:numCache>
                <c:formatCode>0.0</c:formatCode>
                <c:ptCount val="53"/>
                <c:pt idx="0">
                  <c:v>18</c:v>
                </c:pt>
                <c:pt idx="1">
                  <c:v>17.648736531219811</c:v>
                </c:pt>
                <c:pt idx="2">
                  <c:v>17.297473062439622</c:v>
                </c:pt>
                <c:pt idx="3">
                  <c:v>16.946209593659432</c:v>
                </c:pt>
                <c:pt idx="4">
                  <c:v>16.594946124879243</c:v>
                </c:pt>
                <c:pt idx="5">
                  <c:v>16.243682656099054</c:v>
                </c:pt>
                <c:pt idx="6">
                  <c:v>15.892419187318866</c:v>
                </c:pt>
                <c:pt idx="7">
                  <c:v>15.541155718538679</c:v>
                </c:pt>
                <c:pt idx="8">
                  <c:v>15.189892249758492</c:v>
                </c:pt>
                <c:pt idx="9">
                  <c:v>14.838628780978304</c:v>
                </c:pt>
                <c:pt idx="10">
                  <c:v>14.487365312198117</c:v>
                </c:pt>
                <c:pt idx="11">
                  <c:v>14.136101843417929</c:v>
                </c:pt>
                <c:pt idx="12">
                  <c:v>13.784838374637742</c:v>
                </c:pt>
                <c:pt idx="13">
                  <c:v>13.433574905857554</c:v>
                </c:pt>
                <c:pt idx="14">
                  <c:v>13.082311437077367</c:v>
                </c:pt>
                <c:pt idx="15">
                  <c:v>12.73104796829718</c:v>
                </c:pt>
                <c:pt idx="16">
                  <c:v>12.379784499516992</c:v>
                </c:pt>
                <c:pt idx="17">
                  <c:v>12.028521030736805</c:v>
                </c:pt>
                <c:pt idx="18">
                  <c:v>11.677257561956617</c:v>
                </c:pt>
                <c:pt idx="19">
                  <c:v>11.32599409317643</c:v>
                </c:pt>
                <c:pt idx="20">
                  <c:v>10.974730624396242</c:v>
                </c:pt>
                <c:pt idx="21">
                  <c:v>10.623467155616055</c:v>
                </c:pt>
                <c:pt idx="22">
                  <c:v>10.272203686835867</c:v>
                </c:pt>
                <c:pt idx="23">
                  <c:v>9.92094021805568</c:v>
                </c:pt>
                <c:pt idx="24">
                  <c:v>9.5696767492754926</c:v>
                </c:pt>
                <c:pt idx="25">
                  <c:v>9.2184132804953052</c:v>
                </c:pt>
                <c:pt idx="26">
                  <c:v>8.8671498117151177</c:v>
                </c:pt>
                <c:pt idx="27">
                  <c:v>8.5158863429349303</c:v>
                </c:pt>
                <c:pt idx="28">
                  <c:v>8.1646228741547429</c:v>
                </c:pt>
                <c:pt idx="29">
                  <c:v>7.8133594053745545</c:v>
                </c:pt>
                <c:pt idx="30">
                  <c:v>7.4620959365943662</c:v>
                </c:pt>
                <c:pt idx="31">
                  <c:v>7.1108324678141779</c:v>
                </c:pt>
                <c:pt idx="32">
                  <c:v>6.7595689990339896</c:v>
                </c:pt>
                <c:pt idx="33">
                  <c:v>6.4083055302538012</c:v>
                </c:pt>
                <c:pt idx="34">
                  <c:v>6.0570420614736129</c:v>
                </c:pt>
                <c:pt idx="35">
                  <c:v>5.7057785926934246</c:v>
                </c:pt>
                <c:pt idx="36">
                  <c:v>5.3545151239132363</c:v>
                </c:pt>
                <c:pt idx="37">
                  <c:v>5.0032516551330479</c:v>
                </c:pt>
                <c:pt idx="38">
                  <c:v>4.6519881863528596</c:v>
                </c:pt>
                <c:pt idx="39">
                  <c:v>4.3007247175726713</c:v>
                </c:pt>
                <c:pt idx="40">
                  <c:v>3.9494612487924847</c:v>
                </c:pt>
                <c:pt idx="41">
                  <c:v>3.5981977800122982</c:v>
                </c:pt>
                <c:pt idx="42">
                  <c:v>3.2469343112321116</c:v>
                </c:pt>
                <c:pt idx="43">
                  <c:v>2.8956708424519251</c:v>
                </c:pt>
                <c:pt idx="44">
                  <c:v>2.5444073736717385</c:v>
                </c:pt>
                <c:pt idx="45">
                  <c:v>2.193143904891552</c:v>
                </c:pt>
                <c:pt idx="46">
                  <c:v>1.8418804361113654</c:v>
                </c:pt>
                <c:pt idx="47">
                  <c:v>1.4906169673311789</c:v>
                </c:pt>
                <c:pt idx="48">
                  <c:v>1.1393534985509923</c:v>
                </c:pt>
                <c:pt idx="49">
                  <c:v>0.78809002977080578</c:v>
                </c:pt>
                <c:pt idx="50">
                  <c:v>0.43682656099061928</c:v>
                </c:pt>
                <c:pt idx="51">
                  <c:v>8.556309221043279E-2</c:v>
                </c:pt>
                <c:pt idx="52">
                  <c:v>-0.2657003765697537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0D-ED49-B18E-B5B6F0D01BE6}"/>
            </c:ext>
          </c:extLst>
        </c:ser>
        <c:ser>
          <c:idx val="2"/>
          <c:order val="2"/>
          <c:tx>
            <c:strRef>
              <c:f>'Car Stop Sign Revised'!$M$12</c:f>
              <c:strCache>
                <c:ptCount val="1"/>
                <c:pt idx="0">
                  <c:v>target acceleration (m/s^2)</c:v>
                </c:pt>
              </c:strCache>
            </c:strRef>
          </c:tx>
          <c:marker>
            <c:symbol val="none"/>
          </c:marker>
          <c:xVal>
            <c:numRef>
              <c:f>'Car Stop Sign Revised'!$G$13:$G$65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'Car Stop Sign Revised'!$M$13:$M$65</c:f>
              <c:numCache>
                <c:formatCode>0.00</c:formatCode>
                <c:ptCount val="53"/>
                <c:pt idx="0">
                  <c:v>-3.5217391304347827</c:v>
                </c:pt>
                <c:pt idx="1">
                  <c:v>-3.6637025736712592</c:v>
                </c:pt>
                <c:pt idx="2">
                  <c:v>-3.6670128507674908</c:v>
                </c:pt>
                <c:pt idx="3">
                  <c:v>-3.6704332022891553</c:v>
                </c:pt>
                <c:pt idx="4">
                  <c:v>-3.6739117179511043</c:v>
                </c:pt>
                <c:pt idx="5">
                  <c:v>-3.6777204174423144</c:v>
                </c:pt>
                <c:pt idx="6">
                  <c:v>-3.681446910662014</c:v>
                </c:pt>
                <c:pt idx="7">
                  <c:v>-3.685402662744484</c:v>
                </c:pt>
                <c:pt idx="8">
                  <c:v>-3.6896866188206245</c:v>
                </c:pt>
                <c:pt idx="9">
                  <c:v>-3.694116003297248</c:v>
                </c:pt>
                <c:pt idx="10">
                  <c:v>-3.6988373514785291</c:v>
                </c:pt>
                <c:pt idx="11">
                  <c:v>-3.7038643538553053</c:v>
                </c:pt>
                <c:pt idx="12">
                  <c:v>-3.7090283503817001</c:v>
                </c:pt>
                <c:pt idx="13">
                  <c:v>-3.7145597397834482</c:v>
                </c:pt>
                <c:pt idx="14">
                  <c:v>-3.7201983284802762</c:v>
                </c:pt>
                <c:pt idx="15">
                  <c:v>-3.7260869968890318</c:v>
                </c:pt>
                <c:pt idx="16">
                  <c:v>-3.7324446026864795</c:v>
                </c:pt>
                <c:pt idx="17">
                  <c:v>-3.7391208056053085</c:v>
                </c:pt>
                <c:pt idx="18">
                  <c:v>-3.7463808054123193</c:v>
                </c:pt>
                <c:pt idx="19">
                  <c:v>-3.7541534659292721</c:v>
                </c:pt>
                <c:pt idx="20">
                  <c:v>-3.7625025041586673</c:v>
                </c:pt>
                <c:pt idx="21">
                  <c:v>-3.7711693213671467</c:v>
                </c:pt>
                <c:pt idx="22">
                  <c:v>-3.7805684903601366</c:v>
                </c:pt>
                <c:pt idx="23">
                  <c:v>-3.790991784523666</c:v>
                </c:pt>
                <c:pt idx="24">
                  <c:v>-3.8019368986415878</c:v>
                </c:pt>
                <c:pt idx="25">
                  <c:v>-3.8137407768645448</c:v>
                </c:pt>
                <c:pt idx="26">
                  <c:v>-3.8271561411379347</c:v>
                </c:pt>
                <c:pt idx="27">
                  <c:v>-3.8415604317796741</c:v>
                </c:pt>
                <c:pt idx="28">
                  <c:v>-3.8570774900972182</c:v>
                </c:pt>
                <c:pt idx="29">
                  <c:v>-3.8745456281136703</c:v>
                </c:pt>
                <c:pt idx="30">
                  <c:v>-3.892869398516094</c:v>
                </c:pt>
                <c:pt idx="31">
                  <c:v>-3.914060644185497</c:v>
                </c:pt>
                <c:pt idx="32">
                  <c:v>-3.9373278170750985</c:v>
                </c:pt>
                <c:pt idx="33">
                  <c:v>-3.963496363977681</c:v>
                </c:pt>
                <c:pt idx="34">
                  <c:v>-3.9931820238230533</c:v>
                </c:pt>
                <c:pt idx="35">
                  <c:v>-4.0269637360663539</c:v>
                </c:pt>
                <c:pt idx="36">
                  <c:v>-4.0641304258720172</c:v>
                </c:pt>
                <c:pt idx="37">
                  <c:v>-4.1088081584726588</c:v>
                </c:pt>
                <c:pt idx="38">
                  <c:v>-4.1578889384139499</c:v>
                </c:pt>
                <c:pt idx="39">
                  <c:v>-4.2172538388326775</c:v>
                </c:pt>
                <c:pt idx="40">
                  <c:v>-4.2904203048040621</c:v>
                </c:pt>
                <c:pt idx="41">
                  <c:v>-4.3773374817808959</c:v>
                </c:pt>
                <c:pt idx="42">
                  <c:v>-4.4801918476762088</c:v>
                </c:pt>
                <c:pt idx="43">
                  <c:v>-4.6220980222764645</c:v>
                </c:pt>
                <c:pt idx="44">
                  <c:v>-4.787010944410298</c:v>
                </c:pt>
                <c:pt idx="45">
                  <c:v>-5.0024552618948936</c:v>
                </c:pt>
                <c:pt idx="46">
                  <c:v>-5.3210544164549498</c:v>
                </c:pt>
                <c:pt idx="47">
                  <c:v>-5.8234345665529323</c:v>
                </c:pt>
                <c:pt idx="48">
                  <c:v>-6.5874930204436657</c:v>
                </c:pt>
                <c:pt idx="49">
                  <c:v>-7.4898017659342386</c:v>
                </c:pt>
                <c:pt idx="50">
                  <c:v>-6.633646679644734</c:v>
                </c:pt>
                <c:pt idx="51">
                  <c:v>-2.6846114364224487</c:v>
                </c:pt>
                <c:pt idx="52">
                  <c:v>-9.0717851124791096E-2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0D-ED49-B18E-B5B6F0D0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71992"/>
        <c:axId val="-2085957544"/>
      </c:scatterChart>
      <c:valAx>
        <c:axId val="-2083071992"/>
        <c:scaling>
          <c:orientation val="minMax"/>
        </c:scaling>
        <c:delete val="0"/>
        <c:axPos val="b"/>
        <c:title>
          <c:tx>
            <c:strRef>
              <c:f>'Car Stop Sign Revised'!$G$12</c:f>
              <c:strCache>
                <c:ptCount val="1"/>
                <c:pt idx="0">
                  <c:v>time (s)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crossAx val="-2085957544"/>
        <c:crosses val="autoZero"/>
        <c:crossBetween val="midCat"/>
      </c:valAx>
      <c:valAx>
        <c:axId val="-2085957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83071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velocity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 Stop Sign Revised'!$J$12</c:f>
              <c:strCache>
                <c:ptCount val="1"/>
                <c:pt idx="0">
                  <c:v>velocity (m/s)</c:v>
                </c:pt>
              </c:strCache>
            </c:strRef>
          </c:tx>
          <c:marker>
            <c:symbol val="none"/>
          </c:marker>
          <c:xVal>
            <c:numRef>
              <c:f>'Car Stop Sign Revised'!$H$13:$H$65</c:f>
              <c:numCache>
                <c:formatCode>0.0</c:formatCode>
                <c:ptCount val="53"/>
                <c:pt idx="0">
                  <c:v>46</c:v>
                </c:pt>
                <c:pt idx="1">
                  <c:v>44.217563173439011</c:v>
                </c:pt>
                <c:pt idx="2">
                  <c:v>42.470249467931595</c:v>
                </c:pt>
                <c:pt idx="3">
                  <c:v>40.758482426436665</c:v>
                </c:pt>
                <c:pt idx="4">
                  <c:v>39.082868838283957</c:v>
                </c:pt>
                <c:pt idx="5">
                  <c:v>37.440616146559513</c:v>
                </c:pt>
                <c:pt idx="6">
                  <c:v>35.836076498602182</c:v>
                </c:pt>
                <c:pt idx="7">
                  <c:v>34.2661319180487</c:v>
                </c:pt>
                <c:pt idx="8">
                  <c:v>32.730086050650776</c:v>
                </c:pt>
                <c:pt idx="9">
                  <c:v>31.229775452818544</c:v>
                </c:pt>
                <c:pt idx="10">
                  <c:v>29.764069513851911</c:v>
                </c:pt>
                <c:pt idx="11">
                  <c:v>28.33307778545074</c:v>
                </c:pt>
                <c:pt idx="12">
                  <c:v>26.938237787656586</c:v>
                </c:pt>
                <c:pt idx="13">
                  <c:v>25.57796647873581</c:v>
                </c:pt>
                <c:pt idx="14">
                  <c:v>24.254208891197099</c:v>
                </c:pt>
                <c:pt idx="15">
                  <c:v>22.966032822043406</c:v>
                </c:pt>
                <c:pt idx="16">
                  <c:v>21.712255589061481</c:v>
                </c:pt>
                <c:pt idx="17">
                  <c:v>20.493997415746882</c:v>
                </c:pt>
                <c:pt idx="18">
                  <c:v>19.310012209363993</c:v>
                </c:pt>
                <c:pt idx="19">
                  <c:v>18.160997599830402</c:v>
                </c:pt>
                <c:pt idx="20">
                  <c:v>17.046917850138634</c:v>
                </c:pt>
                <c:pt idx="21">
                  <c:v>15.969146704131068</c:v>
                </c:pt>
                <c:pt idx="22">
                  <c:v>14.926069279557243</c:v>
                </c:pt>
                <c:pt idx="23">
                  <c:v>13.916960861615614</c:v>
                </c:pt>
                <c:pt idx="24">
                  <c:v>12.944067383838149</c:v>
                </c:pt>
                <c:pt idx="25">
                  <c:v>12.006415543653588</c:v>
                </c:pt>
                <c:pt idx="26">
                  <c:v>11.102126523735876</c:v>
                </c:pt>
                <c:pt idx="27">
                  <c:v>10.233646870807435</c:v>
                </c:pt>
                <c:pt idx="28">
                  <c:v>9.4009415667661091</c:v>
                </c:pt>
                <c:pt idx="29">
                  <c:v>8.6024366565047927</c:v>
                </c:pt>
                <c:pt idx="30">
                  <c:v>7.8410780003081859</c:v>
                </c:pt>
                <c:pt idx="31">
                  <c:v>7.1131851073459256</c:v>
                </c:pt>
                <c:pt idx="32">
                  <c:v>6.4210983609287622</c:v>
                </c:pt>
                <c:pt idx="33">
                  <c:v>5.7640740468405625</c:v>
                </c:pt>
                <c:pt idx="34">
                  <c:v>5.1420620853347296</c:v>
                </c:pt>
                <c:pt idx="35">
                  <c:v>4.5552630888971075</c:v>
                </c:pt>
                <c:pt idx="36">
                  <c:v>4.0052736917089984</c:v>
                </c:pt>
                <c:pt idx="37">
                  <c:v>3.4889475373891883</c:v>
                </c:pt>
                <c:pt idx="38">
                  <c:v>3.0102448015531151</c:v>
                </c:pt>
                <c:pt idx="39">
                  <c:v>2.5657684968705521</c:v>
                </c:pt>
                <c:pt idx="40">
                  <c:v>2.1555269393571956</c:v>
                </c:pt>
                <c:pt idx="41">
                  <c:v>1.7817045430739136</c:v>
                </c:pt>
                <c:pt idx="42">
                  <c:v>1.4449188454731923</c:v>
                </c:pt>
                <c:pt idx="43">
                  <c:v>1.140454223454995</c:v>
                </c:pt>
                <c:pt idx="44">
                  <c:v>0.87579804236891723</c:v>
                </c:pt>
                <c:pt idx="45">
                  <c:v>0.64708313660588401</c:v>
                </c:pt>
                <c:pt idx="46">
                  <c:v>0.45196682942094918</c:v>
                </c:pt>
                <c:pt idx="47">
                  <c:v>0.29128201769578149</c:v>
                </c:pt>
                <c:pt idx="48">
                  <c:v>0.16864829582361773</c:v>
                </c:pt>
                <c:pt idx="49">
                  <c:v>8.6659596290294114E-2</c:v>
                </c:pt>
                <c:pt idx="50">
                  <c:v>4.681330835194647E-2</c:v>
                </c:pt>
                <c:pt idx="51">
                  <c:v>3.5539117839931661E-2</c:v>
                </c:pt>
                <c:pt idx="52">
                  <c:v>4.0350618196082648E-2</c:v>
                </c:pt>
              </c:numCache>
            </c:numRef>
          </c:xVal>
          <c:yVal>
            <c:numRef>
              <c:f>'Car Stop Sign Revised'!$J$13:$J$65</c:f>
              <c:numCache>
                <c:formatCode>0.0</c:formatCode>
                <c:ptCount val="53"/>
                <c:pt idx="0">
                  <c:v>18</c:v>
                </c:pt>
                <c:pt idx="1">
                  <c:v>17.648736531219811</c:v>
                </c:pt>
                <c:pt idx="2">
                  <c:v>17.297473062439622</c:v>
                </c:pt>
                <c:pt idx="3">
                  <c:v>16.946209593659432</c:v>
                </c:pt>
                <c:pt idx="4">
                  <c:v>16.594946124879243</c:v>
                </c:pt>
                <c:pt idx="5">
                  <c:v>16.243682656099054</c:v>
                </c:pt>
                <c:pt idx="6">
                  <c:v>15.892419187318866</c:v>
                </c:pt>
                <c:pt idx="7">
                  <c:v>15.541155718538679</c:v>
                </c:pt>
                <c:pt idx="8">
                  <c:v>15.189892249758492</c:v>
                </c:pt>
                <c:pt idx="9">
                  <c:v>14.838628780978304</c:v>
                </c:pt>
                <c:pt idx="10">
                  <c:v>14.487365312198117</c:v>
                </c:pt>
                <c:pt idx="11">
                  <c:v>14.136101843417929</c:v>
                </c:pt>
                <c:pt idx="12">
                  <c:v>13.784838374637742</c:v>
                </c:pt>
                <c:pt idx="13">
                  <c:v>13.433574905857554</c:v>
                </c:pt>
                <c:pt idx="14">
                  <c:v>13.082311437077367</c:v>
                </c:pt>
                <c:pt idx="15">
                  <c:v>12.73104796829718</c:v>
                </c:pt>
                <c:pt idx="16">
                  <c:v>12.379784499516992</c:v>
                </c:pt>
                <c:pt idx="17">
                  <c:v>12.028521030736805</c:v>
                </c:pt>
                <c:pt idx="18">
                  <c:v>11.677257561956617</c:v>
                </c:pt>
                <c:pt idx="19">
                  <c:v>11.32599409317643</c:v>
                </c:pt>
                <c:pt idx="20">
                  <c:v>10.974730624396242</c:v>
                </c:pt>
                <c:pt idx="21">
                  <c:v>10.623467155616055</c:v>
                </c:pt>
                <c:pt idx="22">
                  <c:v>10.272203686835867</c:v>
                </c:pt>
                <c:pt idx="23">
                  <c:v>9.92094021805568</c:v>
                </c:pt>
                <c:pt idx="24">
                  <c:v>9.5696767492754926</c:v>
                </c:pt>
                <c:pt idx="25">
                  <c:v>9.2184132804953052</c:v>
                </c:pt>
                <c:pt idx="26">
                  <c:v>8.8671498117151177</c:v>
                </c:pt>
                <c:pt idx="27">
                  <c:v>8.5158863429349303</c:v>
                </c:pt>
                <c:pt idx="28">
                  <c:v>8.1646228741547429</c:v>
                </c:pt>
                <c:pt idx="29">
                  <c:v>7.8133594053745545</c:v>
                </c:pt>
                <c:pt idx="30">
                  <c:v>7.4620959365943662</c:v>
                </c:pt>
                <c:pt idx="31">
                  <c:v>7.1108324678141779</c:v>
                </c:pt>
                <c:pt idx="32">
                  <c:v>6.7595689990339896</c:v>
                </c:pt>
                <c:pt idx="33">
                  <c:v>6.4083055302538012</c:v>
                </c:pt>
                <c:pt idx="34">
                  <c:v>6.0570420614736129</c:v>
                </c:pt>
                <c:pt idx="35">
                  <c:v>5.7057785926934246</c:v>
                </c:pt>
                <c:pt idx="36">
                  <c:v>5.3545151239132363</c:v>
                </c:pt>
                <c:pt idx="37">
                  <c:v>5.0032516551330479</c:v>
                </c:pt>
                <c:pt idx="38">
                  <c:v>4.6519881863528596</c:v>
                </c:pt>
                <c:pt idx="39">
                  <c:v>4.3007247175726713</c:v>
                </c:pt>
                <c:pt idx="40">
                  <c:v>3.9494612487924847</c:v>
                </c:pt>
                <c:pt idx="41">
                  <c:v>3.5981977800122982</c:v>
                </c:pt>
                <c:pt idx="42">
                  <c:v>3.2469343112321116</c:v>
                </c:pt>
                <c:pt idx="43">
                  <c:v>2.8956708424519251</c:v>
                </c:pt>
                <c:pt idx="44">
                  <c:v>2.5444073736717385</c:v>
                </c:pt>
                <c:pt idx="45">
                  <c:v>2.193143904891552</c:v>
                </c:pt>
                <c:pt idx="46">
                  <c:v>1.8418804361113654</c:v>
                </c:pt>
                <c:pt idx="47">
                  <c:v>1.4906169673311789</c:v>
                </c:pt>
                <c:pt idx="48">
                  <c:v>1.1393534985509923</c:v>
                </c:pt>
                <c:pt idx="49">
                  <c:v>0.78809002977080578</c:v>
                </c:pt>
                <c:pt idx="50">
                  <c:v>0.43682656099061928</c:v>
                </c:pt>
                <c:pt idx="51">
                  <c:v>8.556309221043279E-2</c:v>
                </c:pt>
                <c:pt idx="52">
                  <c:v>-0.2657003765697537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C7-6645-83BB-A401A8367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12712"/>
        <c:axId val="-2083007384"/>
      </c:scatterChart>
      <c:valAx>
        <c:axId val="-2083012712"/>
        <c:scaling>
          <c:orientation val="minMax"/>
        </c:scaling>
        <c:delete val="0"/>
        <c:axPos val="b"/>
        <c:title>
          <c:tx>
            <c:strRef>
              <c:f>'Car Stop Sign Revised'!$H$12</c:f>
              <c:strCache>
                <c:ptCount val="1"/>
                <c:pt idx="0">
                  <c:v>distance (m)</c:v>
                </c:pt>
              </c:strCache>
            </c:strRef>
          </c:tx>
          <c:overlay val="0"/>
        </c:title>
        <c:numFmt formatCode="0.0" sourceLinked="1"/>
        <c:majorTickMark val="none"/>
        <c:minorTickMark val="none"/>
        <c:tickLblPos val="nextTo"/>
        <c:crossAx val="-2083007384"/>
        <c:crosses val="autoZero"/>
        <c:crossBetween val="midCat"/>
      </c:valAx>
      <c:valAx>
        <c:axId val="-2083007384"/>
        <c:scaling>
          <c:orientation val="minMax"/>
        </c:scaling>
        <c:delete val="0"/>
        <c:axPos val="l"/>
        <c:majorGridlines/>
        <c:title>
          <c:tx>
            <c:strRef>
              <c:f>'Car Stop Sign Revised'!$J$12</c:f>
              <c:strCache>
                <c:ptCount val="1"/>
                <c:pt idx="0">
                  <c:v>velocity (m/s)</c:v>
                </c:pt>
              </c:strCache>
            </c:strRef>
          </c:tx>
          <c:overlay val="0"/>
        </c:title>
        <c:numFmt formatCode="0.0" sourceLinked="1"/>
        <c:majorTickMark val="none"/>
        <c:minorTickMark val="none"/>
        <c:tickLblPos val="nextTo"/>
        <c:crossAx val="-2083012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vs. pos, vel, acc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 Stop Sign Graph Manipulate'!$H$12</c:f>
              <c:strCache>
                <c:ptCount val="1"/>
                <c:pt idx="0">
                  <c:v>distance (m)</c:v>
                </c:pt>
              </c:strCache>
            </c:strRef>
          </c:tx>
          <c:marker>
            <c:symbol val="none"/>
          </c:marker>
          <c:xVal>
            <c:numRef>
              <c:f>'Car Stop Sign Graph Manipulate'!$G$13:$G$65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'Car Stop Sign Graph Manipulate'!$H$13:$H$65</c:f>
              <c:numCache>
                <c:formatCode>0.0</c:formatCode>
                <c:ptCount val="53"/>
                <c:pt idx="0">
                  <c:v>46</c:v>
                </c:pt>
                <c:pt idx="1">
                  <c:v>44.215886460903157</c:v>
                </c:pt>
                <c:pt idx="2">
                  <c:v>42.46492469822757</c:v>
                </c:pt>
                <c:pt idx="3">
                  <c:v>40.746194297213542</c:v>
                </c:pt>
                <c:pt idx="4">
                  <c:v>39.058568579185156</c:v>
                </c:pt>
                <c:pt idx="5">
                  <c:v>37.404269330914147</c:v>
                </c:pt>
                <c:pt idx="6">
                  <c:v>35.782556751135004</c:v>
                </c:pt>
                <c:pt idx="7">
                  <c:v>34.192315083640771</c:v>
                </c:pt>
                <c:pt idx="8">
                  <c:v>32.635946891720096</c:v>
                </c:pt>
                <c:pt idx="9">
                  <c:v>31.110142582089662</c:v>
                </c:pt>
                <c:pt idx="10">
                  <c:v>29.614522254375739</c:v>
                </c:pt>
                <c:pt idx="11">
                  <c:v>28.151574922656003</c:v>
                </c:pt>
                <c:pt idx="12">
                  <c:v>26.721918011513704</c:v>
                </c:pt>
                <c:pt idx="13">
                  <c:v>25.323626697512243</c:v>
                </c:pt>
                <c:pt idx="14">
                  <c:v>23.95738250610389</c:v>
                </c:pt>
                <c:pt idx="15">
                  <c:v>22.622381282144794</c:v>
                </c:pt>
                <c:pt idx="16">
                  <c:v>21.320641630326225</c:v>
                </c:pt>
                <c:pt idx="17">
                  <c:v>20.051113610821609</c:v>
                </c:pt>
                <c:pt idx="18">
                  <c:v>18.812904320845924</c:v>
                </c:pt>
                <c:pt idx="19">
                  <c:v>17.60363579122302</c:v>
                </c:pt>
                <c:pt idx="20">
                  <c:v>16.428086095525899</c:v>
                </c:pt>
                <c:pt idx="21">
                  <c:v>15.284812528107377</c:v>
                </c:pt>
                <c:pt idx="22">
                  <c:v>14.173690278355283</c:v>
                </c:pt>
                <c:pt idx="23">
                  <c:v>13.095366002849991</c:v>
                </c:pt>
                <c:pt idx="24">
                  <c:v>12.04844270824322</c:v>
                </c:pt>
                <c:pt idx="25">
                  <c:v>11.035540466252446</c:v>
                </c:pt>
                <c:pt idx="26">
                  <c:v>10.052475411113539</c:v>
                </c:pt>
                <c:pt idx="27">
                  <c:v>9.1043856183588296</c:v>
                </c:pt>
                <c:pt idx="28">
                  <c:v>8.1872663808485697</c:v>
                </c:pt>
                <c:pt idx="29">
                  <c:v>7.3041800565873922</c:v>
                </c:pt>
                <c:pt idx="30">
                  <c:v>6.452869583404266</c:v>
                </c:pt>
                <c:pt idx="31">
                  <c:v>5.6380251551571936</c:v>
                </c:pt>
                <c:pt idx="32">
                  <c:v>4.8573226756960546</c:v>
                </c:pt>
                <c:pt idx="33">
                  <c:v>4.1098704311840235</c:v>
                </c:pt>
                <c:pt idx="34">
                  <c:v>3.3999725898327311</c:v>
                </c:pt>
                <c:pt idx="35">
                  <c:v>2.7184614940602372</c:v>
                </c:pt>
                <c:pt idx="36">
                  <c:v>2.0802704846188127</c:v>
                </c:pt>
                <c:pt idx="37">
                  <c:v>1.4863437290134121</c:v>
                </c:pt>
                <c:pt idx="38">
                  <c:v>0.94383362853895791</c:v>
                </c:pt>
                <c:pt idx="39">
                  <c:v>0.45639157527108432</c:v>
                </c:pt>
                <c:pt idx="40">
                  <c:v>7.4713964328927823E-2</c:v>
                </c:pt>
                <c:pt idx="41">
                  <c:v>0.48077034526689655</c:v>
                </c:pt>
                <c:pt idx="42">
                  <c:v>0.13782783226411924</c:v>
                </c:pt>
                <c:pt idx="43">
                  <c:v>0.14106204426448066</c:v>
                </c:pt>
                <c:pt idx="44">
                  <c:v>0.13063056763868125</c:v>
                </c:pt>
                <c:pt idx="45">
                  <c:v>9.0589883862599585E-2</c:v>
                </c:pt>
                <c:pt idx="46">
                  <c:v>0.16667966274788981</c:v>
                </c:pt>
                <c:pt idx="47">
                  <c:v>2.6162033153860786E-2</c:v>
                </c:pt>
                <c:pt idx="48">
                  <c:v>0.85721366463810322</c:v>
                </c:pt>
                <c:pt idx="49">
                  <c:v>0.60838570065751485</c:v>
                </c:pt>
                <c:pt idx="50">
                  <c:v>0.39687166824099968</c:v>
                </c:pt>
                <c:pt idx="51">
                  <c:v>0.2233632440978276</c:v>
                </c:pt>
                <c:pt idx="52">
                  <c:v>9.4357245743691559E-2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AF-F744-BF37-5F65578A1B99}"/>
            </c:ext>
          </c:extLst>
        </c:ser>
        <c:ser>
          <c:idx val="1"/>
          <c:order val="1"/>
          <c:tx>
            <c:strRef>
              <c:f>'Car Stop Sign Graph Manipulate'!$J$12</c:f>
              <c:strCache>
                <c:ptCount val="1"/>
                <c:pt idx="0">
                  <c:v>velocity (m/s)</c:v>
                </c:pt>
              </c:strCache>
            </c:strRef>
          </c:tx>
          <c:marker>
            <c:symbol val="none"/>
          </c:marker>
          <c:xVal>
            <c:numRef>
              <c:f>'Car Stop Sign Graph Manipulate'!$G$13:$G$65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'Car Stop Sign Graph Manipulate'!$J$13:$J$65</c:f>
              <c:numCache>
                <c:formatCode>0.0</c:formatCode>
                <c:ptCount val="53"/>
                <c:pt idx="0">
                  <c:v>18</c:v>
                </c:pt>
                <c:pt idx="1">
                  <c:v>17.682270781936918</c:v>
                </c:pt>
                <c:pt idx="2">
                  <c:v>17.364541563873836</c:v>
                </c:pt>
                <c:pt idx="3">
                  <c:v>17.046812345810753</c:v>
                </c:pt>
                <c:pt idx="4">
                  <c:v>16.729083127747671</c:v>
                </c:pt>
                <c:pt idx="5">
                  <c:v>16.411353909684589</c:v>
                </c:pt>
                <c:pt idx="6">
                  <c:v>16.093624691621507</c:v>
                </c:pt>
                <c:pt idx="7">
                  <c:v>15.775895473558423</c:v>
                </c:pt>
                <c:pt idx="8">
                  <c:v>15.458166255495339</c:v>
                </c:pt>
                <c:pt idx="9">
                  <c:v>15.140437037432255</c:v>
                </c:pt>
                <c:pt idx="10">
                  <c:v>14.822707819369171</c:v>
                </c:pt>
                <c:pt idx="11">
                  <c:v>14.504978601306087</c:v>
                </c:pt>
                <c:pt idx="12">
                  <c:v>14.187249383243003</c:v>
                </c:pt>
                <c:pt idx="13">
                  <c:v>13.869520165179919</c:v>
                </c:pt>
                <c:pt idx="14">
                  <c:v>13.551790947116835</c:v>
                </c:pt>
                <c:pt idx="15">
                  <c:v>13.234061729053751</c:v>
                </c:pt>
                <c:pt idx="16">
                  <c:v>12.916332510990667</c:v>
                </c:pt>
                <c:pt idx="17">
                  <c:v>12.598603292927583</c:v>
                </c:pt>
                <c:pt idx="18">
                  <c:v>12.280874074864499</c:v>
                </c:pt>
                <c:pt idx="19">
                  <c:v>11.963144856801415</c:v>
                </c:pt>
                <c:pt idx="20">
                  <c:v>11.645415638738331</c:v>
                </c:pt>
                <c:pt idx="21">
                  <c:v>11.327686420675247</c:v>
                </c:pt>
                <c:pt idx="22">
                  <c:v>11.009957202612163</c:v>
                </c:pt>
                <c:pt idx="23">
                  <c:v>10.69222798454908</c:v>
                </c:pt>
                <c:pt idx="24">
                  <c:v>10.374498766485996</c:v>
                </c:pt>
                <c:pt idx="25">
                  <c:v>10.056769548422912</c:v>
                </c:pt>
                <c:pt idx="26">
                  <c:v>9.7390403303598276</c:v>
                </c:pt>
                <c:pt idx="27">
                  <c:v>9.4213111122967437</c:v>
                </c:pt>
                <c:pt idx="28">
                  <c:v>9.1035818942336597</c:v>
                </c:pt>
                <c:pt idx="29">
                  <c:v>8.7858526761705757</c:v>
                </c:pt>
                <c:pt idx="30">
                  <c:v>8.4681234581074918</c:v>
                </c:pt>
                <c:pt idx="31">
                  <c:v>8.1503942400444078</c:v>
                </c:pt>
                <c:pt idx="32">
                  <c:v>7.8326650219813239</c:v>
                </c:pt>
                <c:pt idx="33">
                  <c:v>7.5149358039182399</c:v>
                </c:pt>
                <c:pt idx="34">
                  <c:v>7.1972065858551559</c:v>
                </c:pt>
                <c:pt idx="35">
                  <c:v>6.879477367792072</c:v>
                </c:pt>
                <c:pt idx="36">
                  <c:v>6.561748149728988</c:v>
                </c:pt>
                <c:pt idx="37">
                  <c:v>6.244018931665904</c:v>
                </c:pt>
                <c:pt idx="38">
                  <c:v>5.9262897136028201</c:v>
                </c:pt>
                <c:pt idx="39">
                  <c:v>5.6085604955397361</c:v>
                </c:pt>
                <c:pt idx="40">
                  <c:v>5.2908312774766539</c:v>
                </c:pt>
                <c:pt idx="41">
                  <c:v>4.9731020594135718</c:v>
                </c:pt>
                <c:pt idx="42">
                  <c:v>4.6553728413504896</c:v>
                </c:pt>
                <c:pt idx="43">
                  <c:v>4.3376436232874074</c:v>
                </c:pt>
                <c:pt idx="44">
                  <c:v>4.0199144052243252</c:v>
                </c:pt>
                <c:pt idx="45">
                  <c:v>3.7021851871612426</c:v>
                </c:pt>
                <c:pt idx="46">
                  <c:v>3.3844559690981599</c:v>
                </c:pt>
                <c:pt idx="47">
                  <c:v>3.0667267510350773</c:v>
                </c:pt>
                <c:pt idx="48">
                  <c:v>2.7489975329719947</c:v>
                </c:pt>
                <c:pt idx="49">
                  <c:v>2.431268314908912</c:v>
                </c:pt>
                <c:pt idx="50">
                  <c:v>2.1135390968458294</c:v>
                </c:pt>
                <c:pt idx="51">
                  <c:v>1.7958098787827468</c:v>
                </c:pt>
                <c:pt idx="52">
                  <c:v>1.4780806607196642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AF-F744-BF37-5F65578A1B99}"/>
            </c:ext>
          </c:extLst>
        </c:ser>
        <c:ser>
          <c:idx val="2"/>
          <c:order val="2"/>
          <c:tx>
            <c:strRef>
              <c:f>'Car Stop Sign Graph Manipulate'!$M$12</c:f>
              <c:strCache>
                <c:ptCount val="1"/>
                <c:pt idx="0">
                  <c:v>target acceleration (m/s^2)</c:v>
                </c:pt>
              </c:strCache>
            </c:strRef>
          </c:tx>
          <c:marker>
            <c:symbol val="none"/>
          </c:marker>
          <c:xVal>
            <c:numRef>
              <c:f>'Car Stop Sign Graph Manipulate'!$G$13:$G$65</c:f>
              <c:numCache>
                <c:formatCode>General</c:formatCode>
                <c:ptCount val="5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</c:numCache>
            </c:numRef>
          </c:xVal>
          <c:yVal>
            <c:numRef>
              <c:f>'Car Stop Sign Graph Manipulate'!$M$13:$M$65</c:f>
              <c:numCache>
                <c:formatCode>0.00</c:formatCode>
                <c:ptCount val="53"/>
                <c:pt idx="0">
                  <c:v>-3.5217391304347827</c:v>
                </c:pt>
                <c:pt idx="1">
                  <c:v>-3.6638415050944335</c:v>
                </c:pt>
                <c:pt idx="2">
                  <c:v>-3.6814229888271783</c:v>
                </c:pt>
                <c:pt idx="3">
                  <c:v>-3.7000670728176708</c:v>
                </c:pt>
                <c:pt idx="4">
                  <c:v>-3.7199751773308369</c:v>
                </c:pt>
                <c:pt idx="5">
                  <c:v>-3.7410465075411761</c:v>
                </c:pt>
                <c:pt idx="6">
                  <c:v>-3.7634613286874274</c:v>
                </c:pt>
                <c:pt idx="7">
                  <c:v>-3.7874702997032457</c:v>
                </c:pt>
                <c:pt idx="8">
                  <c:v>-3.8129562904728065</c:v>
                </c:pt>
                <c:pt idx="9">
                  <c:v>-3.8404662298157208</c:v>
                </c:pt>
                <c:pt idx="10">
                  <c:v>-3.8702774219256528</c:v>
                </c:pt>
                <c:pt idx="11">
                  <c:v>-3.9023157265984114</c:v>
                </c:pt>
                <c:pt idx="12">
                  <c:v>-3.9367384506923231</c:v>
                </c:pt>
                <c:pt idx="13">
                  <c:v>-3.974115703618831</c:v>
                </c:pt>
                <c:pt idx="14">
                  <c:v>-4.0147038092187612</c:v>
                </c:pt>
                <c:pt idx="15">
                  <c:v>-4.0590562855402927</c:v>
                </c:pt>
                <c:pt idx="16">
                  <c:v>-4.1072964145527306</c:v>
                </c:pt>
                <c:pt idx="17">
                  <c:v>-4.1601591007004037</c:v>
                </c:pt>
                <c:pt idx="18">
                  <c:v>-4.2185088018729866</c:v>
                </c:pt>
                <c:pt idx="19">
                  <c:v>-4.2837704049147645</c:v>
                </c:pt>
                <c:pt idx="20">
                  <c:v>-4.355858437575125</c:v>
                </c:pt>
                <c:pt idx="21">
                  <c:v>-4.4362894588856223</c:v>
                </c:pt>
                <c:pt idx="22">
                  <c:v>-4.5265727247159893</c:v>
                </c:pt>
                <c:pt idx="23">
                  <c:v>-4.6283226286676564</c:v>
                </c:pt>
                <c:pt idx="24">
                  <c:v>-4.7443367596111505</c:v>
                </c:pt>
                <c:pt idx="25">
                  <c:v>-4.8765271164090773</c:v>
                </c:pt>
                <c:pt idx="26">
                  <c:v>-5.0305327600340277</c:v>
                </c:pt>
                <c:pt idx="27">
                  <c:v>-5.2089679925855812</c:v>
                </c:pt>
                <c:pt idx="28">
                  <c:v>-5.4206800503226358</c:v>
                </c:pt>
                <c:pt idx="29">
                  <c:v>-5.6731352912279718</c:v>
                </c:pt>
                <c:pt idx="30">
                  <c:v>-5.981153520125134</c:v>
                </c:pt>
                <c:pt idx="31">
                  <c:v>-6.3594177862222629</c:v>
                </c:pt>
                <c:pt idx="32">
                  <c:v>-6.8380186682398847</c:v>
                </c:pt>
                <c:pt idx="33">
                  <c:v>-7.4638169710979216</c:v>
                </c:pt>
                <c:pt idx="34">
                  <c:v>-8.3051052096556237</c:v>
                </c:pt>
                <c:pt idx="35">
                  <c:v>-9.5274078284091779</c:v>
                </c:pt>
                <c:pt idx="36">
                  <c:v>-11.375253651843149</c:v>
                </c:pt>
                <c:pt idx="37">
                  <c:v>-14.484044955419352</c:v>
                </c:pt>
                <c:pt idx="38">
                  <c:v>-20.65394325870481</c:v>
                </c:pt>
                <c:pt idx="39">
                  <c:v>-38.476728836080859</c:v>
                </c:pt>
                <c:pt idx="40">
                  <c:v>-210.50918067768615</c:v>
                </c:pt>
                <c:pt idx="41">
                  <c:v>-29.112543943600731</c:v>
                </c:pt>
                <c:pt idx="42">
                  <c:v>-89.719702062607027</c:v>
                </c:pt>
                <c:pt idx="43">
                  <c:v>-76.819021037825877</c:v>
                </c:pt>
                <c:pt idx="44">
                  <c:v>-72.016651778961261</c:v>
                </c:pt>
                <c:pt idx="45">
                  <c:v>-89.191591468645456</c:v>
                </c:pt>
                <c:pt idx="46">
                  <c:v>-41.1153194519217</c:v>
                </c:pt>
                <c:pt idx="47">
                  <c:v>-218.91536753659747</c:v>
                </c:pt>
                <c:pt idx="48">
                  <c:v>-5.4856877307740222</c:v>
                </c:pt>
                <c:pt idx="49">
                  <c:v>-6.2106879140312419</c:v>
                </c:pt>
                <c:pt idx="50">
                  <c:v>-7.4470743216300033</c:v>
                </c:pt>
                <c:pt idx="51">
                  <c:v>-9.9995134202550968</c:v>
                </c:pt>
                <c:pt idx="52">
                  <c:v>-17.088953239975812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AF-F744-BF37-5F65578A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58888"/>
        <c:axId val="-2085973480"/>
      </c:scatterChart>
      <c:valAx>
        <c:axId val="-2085958888"/>
        <c:scaling>
          <c:orientation val="minMax"/>
        </c:scaling>
        <c:delete val="0"/>
        <c:axPos val="b"/>
        <c:title>
          <c:tx>
            <c:strRef>
              <c:f>'Car Stop Sign Graph Manipulate'!$G$12</c:f>
              <c:strCache>
                <c:ptCount val="1"/>
                <c:pt idx="0">
                  <c:v>time (s)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crossAx val="-2085973480"/>
        <c:crosses val="autoZero"/>
        <c:crossBetween val="midCat"/>
      </c:valAx>
      <c:valAx>
        <c:axId val="-2085973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meters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-2085958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vs. velocity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'Car Stop Sign Graph Manipulate'!$J$12</c:f>
              <c:strCache>
                <c:ptCount val="1"/>
                <c:pt idx="0">
                  <c:v>velocity (m/s)</c:v>
                </c:pt>
              </c:strCache>
            </c:strRef>
          </c:tx>
          <c:marker>
            <c:symbol val="none"/>
          </c:marker>
          <c:xVal>
            <c:numRef>
              <c:f>'Car Stop Sign Graph Manipulate'!$H$13:$H$65</c:f>
              <c:numCache>
                <c:formatCode>0.0</c:formatCode>
                <c:ptCount val="53"/>
                <c:pt idx="0">
                  <c:v>46</c:v>
                </c:pt>
                <c:pt idx="1">
                  <c:v>44.215886460903157</c:v>
                </c:pt>
                <c:pt idx="2">
                  <c:v>42.46492469822757</c:v>
                </c:pt>
                <c:pt idx="3">
                  <c:v>40.746194297213542</c:v>
                </c:pt>
                <c:pt idx="4">
                  <c:v>39.058568579185156</c:v>
                </c:pt>
                <c:pt idx="5">
                  <c:v>37.404269330914147</c:v>
                </c:pt>
                <c:pt idx="6">
                  <c:v>35.782556751135004</c:v>
                </c:pt>
                <c:pt idx="7">
                  <c:v>34.192315083640771</c:v>
                </c:pt>
                <c:pt idx="8">
                  <c:v>32.635946891720096</c:v>
                </c:pt>
                <c:pt idx="9">
                  <c:v>31.110142582089662</c:v>
                </c:pt>
                <c:pt idx="10">
                  <c:v>29.614522254375739</c:v>
                </c:pt>
                <c:pt idx="11">
                  <c:v>28.151574922656003</c:v>
                </c:pt>
                <c:pt idx="12">
                  <c:v>26.721918011513704</c:v>
                </c:pt>
                <c:pt idx="13">
                  <c:v>25.323626697512243</c:v>
                </c:pt>
                <c:pt idx="14">
                  <c:v>23.95738250610389</c:v>
                </c:pt>
                <c:pt idx="15">
                  <c:v>22.622381282144794</c:v>
                </c:pt>
                <c:pt idx="16">
                  <c:v>21.320641630326225</c:v>
                </c:pt>
                <c:pt idx="17">
                  <c:v>20.051113610821609</c:v>
                </c:pt>
                <c:pt idx="18">
                  <c:v>18.812904320845924</c:v>
                </c:pt>
                <c:pt idx="19">
                  <c:v>17.60363579122302</c:v>
                </c:pt>
                <c:pt idx="20">
                  <c:v>16.428086095525899</c:v>
                </c:pt>
                <c:pt idx="21">
                  <c:v>15.284812528107377</c:v>
                </c:pt>
                <c:pt idx="22">
                  <c:v>14.173690278355283</c:v>
                </c:pt>
                <c:pt idx="23">
                  <c:v>13.095366002849991</c:v>
                </c:pt>
                <c:pt idx="24">
                  <c:v>12.04844270824322</c:v>
                </c:pt>
                <c:pt idx="25">
                  <c:v>11.035540466252446</c:v>
                </c:pt>
                <c:pt idx="26">
                  <c:v>10.052475411113539</c:v>
                </c:pt>
                <c:pt idx="27">
                  <c:v>9.1043856183588296</c:v>
                </c:pt>
                <c:pt idx="28">
                  <c:v>8.1872663808485697</c:v>
                </c:pt>
                <c:pt idx="29">
                  <c:v>7.3041800565873922</c:v>
                </c:pt>
                <c:pt idx="30">
                  <c:v>6.452869583404266</c:v>
                </c:pt>
                <c:pt idx="31">
                  <c:v>5.6380251551571936</c:v>
                </c:pt>
                <c:pt idx="32">
                  <c:v>4.8573226756960546</c:v>
                </c:pt>
                <c:pt idx="33">
                  <c:v>4.1098704311840235</c:v>
                </c:pt>
                <c:pt idx="34">
                  <c:v>3.3999725898327311</c:v>
                </c:pt>
                <c:pt idx="35">
                  <c:v>2.7184614940602372</c:v>
                </c:pt>
                <c:pt idx="36">
                  <c:v>2.0802704846188127</c:v>
                </c:pt>
                <c:pt idx="37">
                  <c:v>1.4863437290134121</c:v>
                </c:pt>
                <c:pt idx="38">
                  <c:v>0.94383362853895791</c:v>
                </c:pt>
                <c:pt idx="39">
                  <c:v>0.45639157527108432</c:v>
                </c:pt>
                <c:pt idx="40">
                  <c:v>7.4713964328927823E-2</c:v>
                </c:pt>
                <c:pt idx="41">
                  <c:v>0.48077034526689655</c:v>
                </c:pt>
                <c:pt idx="42">
                  <c:v>0.13782783226411924</c:v>
                </c:pt>
                <c:pt idx="43">
                  <c:v>0.14106204426448066</c:v>
                </c:pt>
                <c:pt idx="44">
                  <c:v>0.13063056763868125</c:v>
                </c:pt>
                <c:pt idx="45">
                  <c:v>9.0589883862599585E-2</c:v>
                </c:pt>
                <c:pt idx="46">
                  <c:v>0.16667966274788981</c:v>
                </c:pt>
                <c:pt idx="47">
                  <c:v>2.6162033153860786E-2</c:v>
                </c:pt>
                <c:pt idx="48">
                  <c:v>0.85721366463810322</c:v>
                </c:pt>
                <c:pt idx="49">
                  <c:v>0.60838570065751485</c:v>
                </c:pt>
                <c:pt idx="50">
                  <c:v>0.39687166824099968</c:v>
                </c:pt>
                <c:pt idx="51">
                  <c:v>0.2233632440978276</c:v>
                </c:pt>
                <c:pt idx="52">
                  <c:v>9.4357245743691559E-2</c:v>
                </c:pt>
              </c:numCache>
            </c:numRef>
          </c:xVal>
          <c:yVal>
            <c:numRef>
              <c:f>'Car Stop Sign Graph Manipulate'!$J$13:$J$65</c:f>
              <c:numCache>
                <c:formatCode>0.0</c:formatCode>
                <c:ptCount val="53"/>
                <c:pt idx="0">
                  <c:v>18</c:v>
                </c:pt>
                <c:pt idx="1">
                  <c:v>17.682270781936918</c:v>
                </c:pt>
                <c:pt idx="2">
                  <c:v>17.364541563873836</c:v>
                </c:pt>
                <c:pt idx="3">
                  <c:v>17.046812345810753</c:v>
                </c:pt>
                <c:pt idx="4">
                  <c:v>16.729083127747671</c:v>
                </c:pt>
                <c:pt idx="5">
                  <c:v>16.411353909684589</c:v>
                </c:pt>
                <c:pt idx="6">
                  <c:v>16.093624691621507</c:v>
                </c:pt>
                <c:pt idx="7">
                  <c:v>15.775895473558423</c:v>
                </c:pt>
                <c:pt idx="8">
                  <c:v>15.458166255495339</c:v>
                </c:pt>
                <c:pt idx="9">
                  <c:v>15.140437037432255</c:v>
                </c:pt>
                <c:pt idx="10">
                  <c:v>14.822707819369171</c:v>
                </c:pt>
                <c:pt idx="11">
                  <c:v>14.504978601306087</c:v>
                </c:pt>
                <c:pt idx="12">
                  <c:v>14.187249383243003</c:v>
                </c:pt>
                <c:pt idx="13">
                  <c:v>13.869520165179919</c:v>
                </c:pt>
                <c:pt idx="14">
                  <c:v>13.551790947116835</c:v>
                </c:pt>
                <c:pt idx="15">
                  <c:v>13.234061729053751</c:v>
                </c:pt>
                <c:pt idx="16">
                  <c:v>12.916332510990667</c:v>
                </c:pt>
                <c:pt idx="17">
                  <c:v>12.598603292927583</c:v>
                </c:pt>
                <c:pt idx="18">
                  <c:v>12.280874074864499</c:v>
                </c:pt>
                <c:pt idx="19">
                  <c:v>11.963144856801415</c:v>
                </c:pt>
                <c:pt idx="20">
                  <c:v>11.645415638738331</c:v>
                </c:pt>
                <c:pt idx="21">
                  <c:v>11.327686420675247</c:v>
                </c:pt>
                <c:pt idx="22">
                  <c:v>11.009957202612163</c:v>
                </c:pt>
                <c:pt idx="23">
                  <c:v>10.69222798454908</c:v>
                </c:pt>
                <c:pt idx="24">
                  <c:v>10.374498766485996</c:v>
                </c:pt>
                <c:pt idx="25">
                  <c:v>10.056769548422912</c:v>
                </c:pt>
                <c:pt idx="26">
                  <c:v>9.7390403303598276</c:v>
                </c:pt>
                <c:pt idx="27">
                  <c:v>9.4213111122967437</c:v>
                </c:pt>
                <c:pt idx="28">
                  <c:v>9.1035818942336597</c:v>
                </c:pt>
                <c:pt idx="29">
                  <c:v>8.7858526761705757</c:v>
                </c:pt>
                <c:pt idx="30">
                  <c:v>8.4681234581074918</c:v>
                </c:pt>
                <c:pt idx="31">
                  <c:v>8.1503942400444078</c:v>
                </c:pt>
                <c:pt idx="32">
                  <c:v>7.8326650219813239</c:v>
                </c:pt>
                <c:pt idx="33">
                  <c:v>7.5149358039182399</c:v>
                </c:pt>
                <c:pt idx="34">
                  <c:v>7.1972065858551559</c:v>
                </c:pt>
                <c:pt idx="35">
                  <c:v>6.879477367792072</c:v>
                </c:pt>
                <c:pt idx="36">
                  <c:v>6.561748149728988</c:v>
                </c:pt>
                <c:pt idx="37">
                  <c:v>6.244018931665904</c:v>
                </c:pt>
                <c:pt idx="38">
                  <c:v>5.9262897136028201</c:v>
                </c:pt>
                <c:pt idx="39">
                  <c:v>5.6085604955397361</c:v>
                </c:pt>
                <c:pt idx="40">
                  <c:v>5.2908312774766539</c:v>
                </c:pt>
                <c:pt idx="41">
                  <c:v>4.9731020594135718</c:v>
                </c:pt>
                <c:pt idx="42">
                  <c:v>4.6553728413504896</c:v>
                </c:pt>
                <c:pt idx="43">
                  <c:v>4.3376436232874074</c:v>
                </c:pt>
                <c:pt idx="44">
                  <c:v>4.0199144052243252</c:v>
                </c:pt>
                <c:pt idx="45">
                  <c:v>3.7021851871612426</c:v>
                </c:pt>
                <c:pt idx="46">
                  <c:v>3.3844559690981599</c:v>
                </c:pt>
                <c:pt idx="47">
                  <c:v>3.0667267510350773</c:v>
                </c:pt>
                <c:pt idx="48">
                  <c:v>2.7489975329719947</c:v>
                </c:pt>
                <c:pt idx="49">
                  <c:v>2.431268314908912</c:v>
                </c:pt>
                <c:pt idx="50">
                  <c:v>2.1135390968458294</c:v>
                </c:pt>
                <c:pt idx="51">
                  <c:v>1.7958098787827468</c:v>
                </c:pt>
                <c:pt idx="52">
                  <c:v>1.4780806607196642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4-5543-BE0D-6E511656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06920"/>
        <c:axId val="-2085839864"/>
      </c:scatterChart>
      <c:valAx>
        <c:axId val="-2086006920"/>
        <c:scaling>
          <c:orientation val="minMax"/>
        </c:scaling>
        <c:delete val="0"/>
        <c:axPos val="b"/>
        <c:title>
          <c:tx>
            <c:strRef>
              <c:f>'Car Stop Sign Graph Manipulate'!$H$12</c:f>
              <c:strCache>
                <c:ptCount val="1"/>
                <c:pt idx="0">
                  <c:v>distance (m)</c:v>
                </c:pt>
              </c:strCache>
            </c:strRef>
          </c:tx>
          <c:overlay val="0"/>
        </c:title>
        <c:numFmt formatCode="0.0" sourceLinked="1"/>
        <c:majorTickMark val="none"/>
        <c:minorTickMark val="none"/>
        <c:tickLblPos val="nextTo"/>
        <c:crossAx val="-2085839864"/>
        <c:crosses val="autoZero"/>
        <c:crossBetween val="midCat"/>
      </c:valAx>
      <c:valAx>
        <c:axId val="-2085839864"/>
        <c:scaling>
          <c:orientation val="minMax"/>
        </c:scaling>
        <c:delete val="0"/>
        <c:axPos val="l"/>
        <c:majorGridlines/>
        <c:title>
          <c:tx>
            <c:strRef>
              <c:f>'Car Stop Sign Graph Manipulate'!$J$12</c:f>
              <c:strCache>
                <c:ptCount val="1"/>
                <c:pt idx="0">
                  <c:v>velocity (m/s)</c:v>
                </c:pt>
              </c:strCache>
            </c:strRef>
          </c:tx>
          <c:overlay val="0"/>
        </c:title>
        <c:numFmt formatCode="0.0" sourceLinked="1"/>
        <c:majorTickMark val="none"/>
        <c:minorTickMark val="none"/>
        <c:tickLblPos val="nextTo"/>
        <c:crossAx val="-2086006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tiff"/><Relationship Id="rId1" Type="http://schemas.openxmlformats.org/officeDocument/2006/relationships/image" Target="../media/image1.tif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431800</xdr:colOff>
      <xdr:row>0</xdr:row>
      <xdr:rowOff>165100</xdr:rowOff>
    </xdr:from>
    <xdr:to>
      <xdr:col>10</xdr:col>
      <xdr:colOff>266700</xdr:colOff>
      <xdr:row>7</xdr:row>
      <xdr:rowOff>152400</xdr:rowOff>
    </xdr:to>
    <xdr:pic>
      <xdr:nvPicPr>
        <xdr:cNvPr id="2" name="Picture 1" descr="kinematic equations.tif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8000" y="165100"/>
          <a:ext cx="4254500" cy="1930400"/>
        </a:xfrm>
        <a:prstGeom prst="rect">
          <a:avLst/>
        </a:prstGeom>
      </xdr:spPr>
    </xdr:pic>
    <xdr:clientData/>
  </xdr:twoCellAnchor>
  <xdr:twoCellAnchor editAs="oneCell">
    <xdr:from>
      <xdr:col>0</xdr:col>
      <xdr:colOff>736600</xdr:colOff>
      <xdr:row>11</xdr:row>
      <xdr:rowOff>228600</xdr:rowOff>
    </xdr:from>
    <xdr:to>
      <xdr:col>1</xdr:col>
      <xdr:colOff>723900</xdr:colOff>
      <xdr:row>14</xdr:row>
      <xdr:rowOff>139700</xdr:rowOff>
    </xdr:to>
    <xdr:pic>
      <xdr:nvPicPr>
        <xdr:cNvPr id="3" name="Picture 2" descr="acceleration kinematic.tif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3111500"/>
          <a:ext cx="2463800" cy="1295400"/>
        </a:xfrm>
        <a:prstGeom prst="rect">
          <a:avLst/>
        </a:prstGeom>
      </xdr:spPr>
    </xdr:pic>
    <xdr:clientData/>
  </xdr:twoCellAnchor>
  <xdr:twoCellAnchor editAs="oneCell">
    <xdr:from>
      <xdr:col>0</xdr:col>
      <xdr:colOff>711200</xdr:colOff>
      <xdr:row>27</xdr:row>
      <xdr:rowOff>152400</xdr:rowOff>
    </xdr:from>
    <xdr:to>
      <xdr:col>1</xdr:col>
      <xdr:colOff>673100</xdr:colOff>
      <xdr:row>33</xdr:row>
      <xdr:rowOff>63500</xdr:rowOff>
    </xdr:to>
    <xdr:pic>
      <xdr:nvPicPr>
        <xdr:cNvPr id="4" name="Picture 3" descr="acceleration different mass.tif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200" y="6769100"/>
          <a:ext cx="2438400" cy="143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63500</xdr:rowOff>
    </xdr:from>
    <xdr:to>
      <xdr:col>2</xdr:col>
      <xdr:colOff>812800</xdr:colOff>
      <xdr:row>28</xdr:row>
      <xdr:rowOff>215900</xdr:rowOff>
    </xdr:to>
    <xdr:pic>
      <xdr:nvPicPr>
        <xdr:cNvPr id="2" name="Picture 1" descr="kinematic equations.tif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84900"/>
          <a:ext cx="4114800" cy="1930400"/>
        </a:xfrm>
        <a:prstGeom prst="rect">
          <a:avLst/>
        </a:prstGeom>
      </xdr:spPr>
    </xdr:pic>
    <xdr:clientData/>
  </xdr:twoCellAnchor>
  <xdr:twoCellAnchor editAs="oneCell">
    <xdr:from>
      <xdr:col>0</xdr:col>
      <xdr:colOff>736600</xdr:colOff>
      <xdr:row>11</xdr:row>
      <xdr:rowOff>228600</xdr:rowOff>
    </xdr:from>
    <xdr:to>
      <xdr:col>1</xdr:col>
      <xdr:colOff>723900</xdr:colOff>
      <xdr:row>14</xdr:row>
      <xdr:rowOff>139700</xdr:rowOff>
    </xdr:to>
    <xdr:pic>
      <xdr:nvPicPr>
        <xdr:cNvPr id="3" name="Picture 2" descr="acceleration kinematic.tif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3187700"/>
          <a:ext cx="2463800" cy="1295400"/>
        </a:xfrm>
        <a:prstGeom prst="rect">
          <a:avLst/>
        </a:prstGeom>
      </xdr:spPr>
    </xdr:pic>
    <xdr:clientData/>
  </xdr:twoCellAnchor>
  <xdr:twoCellAnchor>
    <xdr:from>
      <xdr:col>24</xdr:col>
      <xdr:colOff>107950</xdr:colOff>
      <xdr:row>0</xdr:row>
      <xdr:rowOff>285750</xdr:rowOff>
    </xdr:from>
    <xdr:to>
      <xdr:col>33</xdr:col>
      <xdr:colOff>482600</xdr:colOff>
      <xdr:row>18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501650</xdr:colOff>
      <xdr:row>20</xdr:row>
      <xdr:rowOff>31750</xdr:rowOff>
    </xdr:from>
    <xdr:to>
      <xdr:col>34</xdr:col>
      <xdr:colOff>774700</xdr:colOff>
      <xdr:row>40</xdr:row>
      <xdr:rowOff>228600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63500</xdr:rowOff>
    </xdr:from>
    <xdr:to>
      <xdr:col>2</xdr:col>
      <xdr:colOff>812800</xdr:colOff>
      <xdr:row>28</xdr:row>
      <xdr:rowOff>215900</xdr:rowOff>
    </xdr:to>
    <xdr:pic>
      <xdr:nvPicPr>
        <xdr:cNvPr id="2" name="Picture 1" descr="kinematic equations.tif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84900"/>
          <a:ext cx="4114800" cy="1930400"/>
        </a:xfrm>
        <a:prstGeom prst="rect">
          <a:avLst/>
        </a:prstGeom>
      </xdr:spPr>
    </xdr:pic>
    <xdr:clientData/>
  </xdr:twoCellAnchor>
  <xdr:twoCellAnchor editAs="oneCell">
    <xdr:from>
      <xdr:col>0</xdr:col>
      <xdr:colOff>736600</xdr:colOff>
      <xdr:row>11</xdr:row>
      <xdr:rowOff>228600</xdr:rowOff>
    </xdr:from>
    <xdr:to>
      <xdr:col>1</xdr:col>
      <xdr:colOff>723900</xdr:colOff>
      <xdr:row>14</xdr:row>
      <xdr:rowOff>139700</xdr:rowOff>
    </xdr:to>
    <xdr:pic>
      <xdr:nvPicPr>
        <xdr:cNvPr id="3" name="Picture 2" descr="acceleration kinematic.tif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3187700"/>
          <a:ext cx="2463800" cy="1295400"/>
        </a:xfrm>
        <a:prstGeom prst="rect">
          <a:avLst/>
        </a:prstGeom>
      </xdr:spPr>
    </xdr:pic>
    <xdr:clientData/>
  </xdr:twoCellAnchor>
  <xdr:twoCellAnchor>
    <xdr:from>
      <xdr:col>12</xdr:col>
      <xdr:colOff>1187450</xdr:colOff>
      <xdr:row>75</xdr:row>
      <xdr:rowOff>247650</xdr:rowOff>
    </xdr:from>
    <xdr:to>
      <xdr:col>19</xdr:col>
      <xdr:colOff>317500</xdr:colOff>
      <xdr:row>96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501650</xdr:colOff>
      <xdr:row>20</xdr:row>
      <xdr:rowOff>31750</xdr:rowOff>
    </xdr:from>
    <xdr:to>
      <xdr:col>34</xdr:col>
      <xdr:colOff>774700</xdr:colOff>
      <xdr:row>40</xdr:row>
      <xdr:rowOff>228600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workbookViewId="0">
      <selection activeCell="P13" sqref="P13"/>
    </sheetView>
  </sheetViews>
  <sheetFormatPr baseColWidth="10" defaultRowHeight="21" x14ac:dyDescent="0.2"/>
  <cols>
    <col min="1" max="1" width="32.5" customWidth="1"/>
    <col min="7" max="7" width="18.83203125" style="16" customWidth="1"/>
    <col min="8" max="9" width="19.1640625" style="21" customWidth="1"/>
    <col min="10" max="10" width="19.6640625" style="21" customWidth="1"/>
    <col min="11" max="11" width="22.1640625" style="21" customWidth="1"/>
    <col min="12" max="12" width="17.6640625" style="17" customWidth="1"/>
    <col min="13" max="13" width="20.6640625" style="23" customWidth="1"/>
    <col min="14" max="14" width="22.5" style="23" customWidth="1"/>
    <col min="15" max="15" width="13.33203125" style="3" customWidth="1"/>
    <col min="16" max="16" width="16.1640625" style="23" customWidth="1"/>
  </cols>
  <sheetData>
    <row r="1" spans="1:16" ht="34" x14ac:dyDescent="0.4">
      <c r="A1" s="1" t="s">
        <v>0</v>
      </c>
    </row>
    <row r="4" spans="1:16" x14ac:dyDescent="0.25">
      <c r="A4" s="4" t="s">
        <v>1</v>
      </c>
      <c r="B4" s="12">
        <v>18</v>
      </c>
      <c r="C4" s="5" t="s">
        <v>6</v>
      </c>
    </row>
    <row r="5" spans="1:16" x14ac:dyDescent="0.25">
      <c r="A5" s="4" t="s">
        <v>2</v>
      </c>
      <c r="B5" s="12">
        <v>0</v>
      </c>
      <c r="C5" s="5" t="s">
        <v>6</v>
      </c>
    </row>
    <row r="6" spans="1:16" x14ac:dyDescent="0.25">
      <c r="A6" s="4" t="s">
        <v>3</v>
      </c>
      <c r="B6" s="12">
        <v>46</v>
      </c>
      <c r="C6" s="5" t="s">
        <v>7</v>
      </c>
    </row>
    <row r="7" spans="1:16" x14ac:dyDescent="0.25">
      <c r="A7" s="4" t="s">
        <v>4</v>
      </c>
      <c r="B7" s="12">
        <v>0</v>
      </c>
      <c r="C7" s="5" t="s">
        <v>7</v>
      </c>
    </row>
    <row r="8" spans="1:16" x14ac:dyDescent="0.25">
      <c r="A8" s="4" t="s">
        <v>5</v>
      </c>
      <c r="B8" s="12">
        <v>1600</v>
      </c>
      <c r="C8" s="5" t="s">
        <v>8</v>
      </c>
      <c r="N8" s="30" t="s">
        <v>29</v>
      </c>
      <c r="O8" s="29">
        <v>0</v>
      </c>
    </row>
    <row r="9" spans="1:16" x14ac:dyDescent="0.25">
      <c r="A9" s="4" t="s">
        <v>19</v>
      </c>
      <c r="B9" s="12">
        <v>0.1</v>
      </c>
      <c r="C9" s="5" t="s">
        <v>20</v>
      </c>
    </row>
    <row r="10" spans="1:16" x14ac:dyDescent="0.2">
      <c r="N10" s="30" t="s">
        <v>28</v>
      </c>
      <c r="O10" s="29">
        <v>0.05</v>
      </c>
    </row>
    <row r="11" spans="1:16" x14ac:dyDescent="0.25">
      <c r="A11" s="9"/>
      <c r="B11" s="10"/>
      <c r="C11" s="11"/>
    </row>
    <row r="12" spans="1:16" ht="75" x14ac:dyDescent="0.3">
      <c r="G12" s="15" t="s">
        <v>11</v>
      </c>
      <c r="H12" s="22" t="s">
        <v>12</v>
      </c>
      <c r="I12" s="22" t="s">
        <v>13</v>
      </c>
      <c r="J12" s="22" t="s">
        <v>14</v>
      </c>
      <c r="K12" s="22" t="s">
        <v>15</v>
      </c>
      <c r="L12" s="20" t="s">
        <v>21</v>
      </c>
      <c r="M12" s="28" t="s">
        <v>24</v>
      </c>
      <c r="N12" s="31" t="s">
        <v>25</v>
      </c>
      <c r="O12" s="27" t="s">
        <v>27</v>
      </c>
      <c r="P12" s="28" t="s">
        <v>26</v>
      </c>
    </row>
    <row r="13" spans="1:16" x14ac:dyDescent="0.2">
      <c r="G13" s="3">
        <v>0</v>
      </c>
      <c r="H13" s="23">
        <f>B6</f>
        <v>46</v>
      </c>
      <c r="I13" s="23">
        <f>H13*3.28</f>
        <v>150.88</v>
      </c>
      <c r="J13" s="23">
        <f>B$4</f>
        <v>18</v>
      </c>
      <c r="K13" s="23">
        <f>J13/0.44704</f>
        <v>40.264853256979244</v>
      </c>
      <c r="L13" s="19">
        <f>0.5*B$24*J13*J13</f>
        <v>259200</v>
      </c>
      <c r="M13" s="23">
        <f>B22</f>
        <v>-3.5219999999999998</v>
      </c>
      <c r="N13" s="32">
        <f ca="1">NORMSINV(RAND())</f>
        <v>1.347365617760828</v>
      </c>
      <c r="O13" s="3">
        <f>$O$8</f>
        <v>0</v>
      </c>
      <c r="P13" s="23">
        <f ca="1">M13*(1+O$10*N13)+O13</f>
        <v>-3.7592710852876814</v>
      </c>
    </row>
    <row r="14" spans="1:16" x14ac:dyDescent="0.2">
      <c r="G14" s="3">
        <f>G13+B$9</f>
        <v>0.1</v>
      </c>
      <c r="H14" s="23">
        <f ca="1">H13-(J13*(G14-G13))-(0.5*P13*(G14-G13)*(G14-G13))</f>
        <v>44.218796355426441</v>
      </c>
      <c r="I14" s="23">
        <f ca="1">H14*3.28</f>
        <v>145.03765204579872</v>
      </c>
      <c r="J14" s="23">
        <f ca="1">J13+P$13*(G14-G13)</f>
        <v>17.624072891471233</v>
      </c>
      <c r="K14" s="23">
        <f ca="1">J14/0.44704</f>
        <v>39.42392826474417</v>
      </c>
      <c r="L14" s="19">
        <f ca="1">0.5*B$24*J14*J14</f>
        <v>248486.35622711293</v>
      </c>
      <c r="M14" s="23">
        <f ca="1">(J14*J14-J13*J13)/(2*(H13-H14))</f>
        <v>-3.7592710852876774</v>
      </c>
      <c r="N14" s="32">
        <f ca="1">NORMSINV(RAND())</f>
        <v>1.4278129070722398</v>
      </c>
      <c r="O14" s="3">
        <f t="shared" ref="O14:O61" si="0">$O$8</f>
        <v>0</v>
      </c>
      <c r="P14" s="23">
        <f ca="1">M14*(1+O$10*N14)+O14</f>
        <v>-4.0276478741255382</v>
      </c>
    </row>
    <row r="15" spans="1:16" x14ac:dyDescent="0.2">
      <c r="G15" s="3">
        <f t="shared" ref="G15:G53" si="1">G14+B$9</f>
        <v>0.2</v>
      </c>
      <c r="H15" s="23">
        <f t="shared" ref="H15:H53" ca="1" si="2">H14-(J14*(G15-G14))-(0.5*P14*(G15-G14)*(G15-G14))</f>
        <v>42.476527305649952</v>
      </c>
      <c r="I15" s="23">
        <f t="shared" ref="I15:I61" ca="1" si="3">H15*3.28</f>
        <v>139.32300956253184</v>
      </c>
      <c r="J15" s="23">
        <f t="shared" ref="J15:J53" ca="1" si="4">J14+P$13*(G15-G14)</f>
        <v>17.248145782942466</v>
      </c>
      <c r="K15" s="23">
        <f t="shared" ref="K15:K61" ca="1" si="5">J15/0.44704</f>
        <v>38.583003272509096</v>
      </c>
      <c r="L15" s="19">
        <f t="shared" ref="L15:L53" ca="1" si="6">0.5*B$24*J15*J15</f>
        <v>237998.82635970876</v>
      </c>
      <c r="M15" s="23">
        <f t="shared" ref="M15:M53" ca="1" si="7">(J15*J15-J14*J14)/(2*(H14-H15))</f>
        <v>-3.7621664506802239</v>
      </c>
      <c r="N15" s="32">
        <f t="shared" ref="N15:N61" ca="1" si="8">NORMSINV(RAND())</f>
        <v>8.4062519936478411E-2</v>
      </c>
      <c r="O15" s="3">
        <f t="shared" si="0"/>
        <v>0</v>
      </c>
      <c r="P15" s="23">
        <f t="shared" ref="P15:P53" ca="1" si="9">M15*(1+O$10*N15)+O15</f>
        <v>-3.7779793102934565</v>
      </c>
    </row>
    <row r="16" spans="1:16" x14ac:dyDescent="0.2">
      <c r="G16" s="3">
        <f t="shared" si="1"/>
        <v>0.30000000000000004</v>
      </c>
      <c r="H16" s="23">
        <f t="shared" ca="1" si="2"/>
        <v>40.770602623907166</v>
      </c>
      <c r="I16" s="23">
        <f t="shared" ca="1" si="3"/>
        <v>133.72757660641551</v>
      </c>
      <c r="J16" s="23">
        <f t="shared" ca="1" si="4"/>
        <v>16.872218674413698</v>
      </c>
      <c r="K16" s="23">
        <f t="shared" ca="1" si="5"/>
        <v>37.742078280274022</v>
      </c>
      <c r="L16" s="19">
        <f t="shared" ca="1" si="6"/>
        <v>227737.41039778746</v>
      </c>
      <c r="M16" s="23">
        <f t="shared" ca="1" si="7"/>
        <v>-3.759477217744946</v>
      </c>
      <c r="N16" s="32">
        <f t="shared" ca="1" si="8"/>
        <v>1.6096915380234724</v>
      </c>
      <c r="O16" s="3">
        <f t="shared" si="0"/>
        <v>0</v>
      </c>
      <c r="P16" s="23">
        <f t="shared" ca="1" si="9"/>
        <v>-4.0620571509847494</v>
      </c>
    </row>
    <row r="17" spans="1:16" x14ac:dyDescent="0.25">
      <c r="A17" s="9"/>
      <c r="B17" s="10"/>
      <c r="C17" s="11"/>
      <c r="G17" s="3">
        <f t="shared" si="1"/>
        <v>0.4</v>
      </c>
      <c r="H17" s="23">
        <f t="shared" ca="1" si="2"/>
        <v>39.103691042220724</v>
      </c>
      <c r="I17" s="23">
        <f t="shared" ca="1" si="3"/>
        <v>128.26010661848397</v>
      </c>
      <c r="J17" s="23">
        <f t="shared" ca="1" si="4"/>
        <v>16.496291565884931</v>
      </c>
      <c r="K17" s="23">
        <f t="shared" ca="1" si="5"/>
        <v>36.901153288038948</v>
      </c>
      <c r="L17" s="19">
        <f t="shared" ca="1" si="6"/>
        <v>217702.10834134906</v>
      </c>
      <c r="M17" s="23">
        <f t="shared" ca="1" si="7"/>
        <v>-3.7626853482705207</v>
      </c>
      <c r="N17" s="32">
        <f t="shared" ca="1" si="8"/>
        <v>-0.3629289525244957</v>
      </c>
      <c r="O17" s="3">
        <f t="shared" si="0"/>
        <v>0</v>
      </c>
      <c r="P17" s="23">
        <f t="shared" ca="1" si="9"/>
        <v>-3.6944059756641665</v>
      </c>
    </row>
    <row r="18" spans="1:16" x14ac:dyDescent="0.2">
      <c r="G18" s="3">
        <f t="shared" si="1"/>
        <v>0.5</v>
      </c>
      <c r="H18" s="23">
        <f t="shared" ca="1" si="2"/>
        <v>37.472533915510546</v>
      </c>
      <c r="I18" s="23">
        <f t="shared" ca="1" si="3"/>
        <v>122.90991124287459</v>
      </c>
      <c r="J18" s="23">
        <f t="shared" ca="1" si="4"/>
        <v>16.120364457356164</v>
      </c>
      <c r="K18" s="23">
        <f t="shared" ca="1" si="5"/>
        <v>36.060228295803874</v>
      </c>
      <c r="L18" s="19">
        <f t="shared" ca="1" si="6"/>
        <v>207892.92019039352</v>
      </c>
      <c r="M18" s="23">
        <f t="shared" ca="1" si="7"/>
        <v>-3.7585236234795292</v>
      </c>
      <c r="N18" s="32">
        <f t="shared" ca="1" si="8"/>
        <v>1.9010246584588089</v>
      </c>
      <c r="O18" s="3">
        <f t="shared" si="0"/>
        <v>0</v>
      </c>
      <c r="P18" s="23">
        <f t="shared" ca="1" si="9"/>
        <v>-4.1157759278612565</v>
      </c>
    </row>
    <row r="19" spans="1:16" x14ac:dyDescent="0.2">
      <c r="G19" s="3">
        <f t="shared" si="1"/>
        <v>0.6</v>
      </c>
      <c r="H19" s="23">
        <f t="shared" ca="1" si="2"/>
        <v>35.881076349414236</v>
      </c>
      <c r="I19" s="23">
        <f t="shared" ca="1" si="3"/>
        <v>117.68993042607869</v>
      </c>
      <c r="J19" s="23">
        <f t="shared" ca="1" si="4"/>
        <v>15.744437348827397</v>
      </c>
      <c r="K19" s="23">
        <f t="shared" ca="1" si="5"/>
        <v>35.2193033035688</v>
      </c>
      <c r="L19" s="19">
        <f t="shared" ca="1" si="6"/>
        <v>198309.84594492085</v>
      </c>
      <c r="M19" s="23">
        <f t="shared" ca="1" si="7"/>
        <v>-3.7634816856046562</v>
      </c>
      <c r="N19" s="32">
        <f t="shared" ca="1" si="8"/>
        <v>0.14186503243302567</v>
      </c>
      <c r="O19" s="3">
        <f t="shared" si="0"/>
        <v>0</v>
      </c>
      <c r="P19" s="23">
        <f t="shared" ca="1" si="9"/>
        <v>-3.7901770081741266</v>
      </c>
    </row>
    <row r="20" spans="1:16" x14ac:dyDescent="0.25">
      <c r="A20" s="6" t="s">
        <v>9</v>
      </c>
      <c r="B20" s="12">
        <f>(B5*B5-B4*B4)/(2*B6)</f>
        <v>-3.5217391304347827</v>
      </c>
      <c r="C20" s="7" t="s">
        <v>10</v>
      </c>
      <c r="G20" s="3">
        <f t="shared" si="1"/>
        <v>0.7</v>
      </c>
      <c r="H20" s="23">
        <f t="shared" ca="1" si="2"/>
        <v>34.325583499572367</v>
      </c>
      <c r="I20" s="23">
        <f t="shared" ca="1" si="3"/>
        <v>112.58791387859736</v>
      </c>
      <c r="J20" s="23">
        <f t="shared" ca="1" si="4"/>
        <v>15.36851024029863</v>
      </c>
      <c r="K20" s="23">
        <f t="shared" ca="1" si="5"/>
        <v>34.378378311333726</v>
      </c>
      <c r="L20" s="19">
        <f t="shared" ca="1" si="6"/>
        <v>188952.88560493107</v>
      </c>
      <c r="M20" s="23">
        <f t="shared" ca="1" si="7"/>
        <v>-3.7596445480852814</v>
      </c>
      <c r="N20" s="32">
        <f t="shared" ca="1" si="8"/>
        <v>-0.1277177075731441</v>
      </c>
      <c r="O20" s="3">
        <f t="shared" si="0"/>
        <v>0</v>
      </c>
      <c r="P20" s="23">
        <f t="shared" ca="1" si="9"/>
        <v>-3.7356358889367152</v>
      </c>
    </row>
    <row r="21" spans="1:16" x14ac:dyDescent="0.2">
      <c r="C21" s="8"/>
      <c r="G21" s="3">
        <f t="shared" si="1"/>
        <v>0.79999999999999993</v>
      </c>
      <c r="H21" s="23">
        <f t="shared" ca="1" si="2"/>
        <v>32.807410654987187</v>
      </c>
      <c r="I21" s="23">
        <f t="shared" ca="1" si="3"/>
        <v>107.60830694835796</v>
      </c>
      <c r="J21" s="23">
        <f t="shared" ca="1" si="4"/>
        <v>14.992583131769862</v>
      </c>
      <c r="K21" s="23">
        <f t="shared" ca="1" si="5"/>
        <v>33.537453319098653</v>
      </c>
      <c r="L21" s="19">
        <f t="shared" ca="1" si="6"/>
        <v>179822.03917042416</v>
      </c>
      <c r="M21" s="23">
        <f t="shared" ca="1" si="7"/>
        <v>-3.7589784601410789</v>
      </c>
      <c r="N21" s="32">
        <f t="shared" ca="1" si="8"/>
        <v>0.40496913166680454</v>
      </c>
      <c r="O21" s="3">
        <f t="shared" si="0"/>
        <v>0</v>
      </c>
      <c r="P21" s="23">
        <f t="shared" ca="1" si="9"/>
        <v>-3.8350919722889567</v>
      </c>
    </row>
    <row r="22" spans="1:16" x14ac:dyDescent="0.25">
      <c r="A22" s="24" t="s">
        <v>23</v>
      </c>
      <c r="B22" s="25">
        <v>-3.5219999999999998</v>
      </c>
      <c r="C22" s="26" t="s">
        <v>10</v>
      </c>
      <c r="G22" s="3">
        <f t="shared" si="1"/>
        <v>0.89999999999999991</v>
      </c>
      <c r="H22" s="23">
        <f t="shared" ca="1" si="2"/>
        <v>31.327327801671643</v>
      </c>
      <c r="I22" s="23">
        <f t="shared" ca="1" si="3"/>
        <v>102.75363518948298</v>
      </c>
      <c r="J22" s="23">
        <f t="shared" ca="1" si="4"/>
        <v>14.616656023241095</v>
      </c>
      <c r="K22" s="23">
        <f t="shared" ca="1" si="5"/>
        <v>32.696528326863579</v>
      </c>
      <c r="L22" s="19">
        <f t="shared" ca="1" si="6"/>
        <v>170917.30664140015</v>
      </c>
      <c r="M22" s="23">
        <f t="shared" ca="1" si="7"/>
        <v>-3.7602339748567406</v>
      </c>
      <c r="N22" s="32">
        <f t="shared" ca="1" si="8"/>
        <v>0.87665959548782502</v>
      </c>
      <c r="O22" s="3">
        <f t="shared" si="0"/>
        <v>0</v>
      </c>
      <c r="P22" s="23">
        <f t="shared" ca="1" si="9"/>
        <v>-3.9250562346236149</v>
      </c>
    </row>
    <row r="23" spans="1:16" x14ac:dyDescent="0.2">
      <c r="B23" s="8"/>
      <c r="C23" s="8"/>
      <c r="G23" s="3">
        <f t="shared" si="1"/>
        <v>0.99999999999999989</v>
      </c>
      <c r="H23" s="23">
        <f t="shared" ca="1" si="2"/>
        <v>29.885287480520649</v>
      </c>
      <c r="I23" s="23">
        <f t="shared" ca="1" si="3"/>
        <v>98.023742936107723</v>
      </c>
      <c r="J23" s="23">
        <f t="shared" ca="1" si="4"/>
        <v>14.240728914712328</v>
      </c>
      <c r="K23" s="23">
        <f t="shared" ca="1" si="5"/>
        <v>31.855603334628508</v>
      </c>
      <c r="L23" s="19">
        <f t="shared" ca="1" si="6"/>
        <v>162238.68801785901</v>
      </c>
      <c r="M23" s="23">
        <f t="shared" ca="1" si="7"/>
        <v>-3.7614320211128622</v>
      </c>
      <c r="N23" s="32">
        <f t="shared" ca="1" si="8"/>
        <v>-0.58096773822080339</v>
      </c>
      <c r="O23" s="3">
        <f t="shared" si="0"/>
        <v>0</v>
      </c>
      <c r="P23" s="23">
        <f t="shared" ca="1" si="9"/>
        <v>-3.652168488424</v>
      </c>
    </row>
    <row r="24" spans="1:16" x14ac:dyDescent="0.25">
      <c r="A24" s="24" t="s">
        <v>22</v>
      </c>
      <c r="B24" s="25">
        <v>1600</v>
      </c>
      <c r="C24" s="26" t="s">
        <v>8</v>
      </c>
      <c r="G24" s="3">
        <f t="shared" si="1"/>
        <v>1.0999999999999999</v>
      </c>
      <c r="H24" s="23">
        <f t="shared" ca="1" si="2"/>
        <v>28.479475431491537</v>
      </c>
      <c r="I24" s="23">
        <f t="shared" ca="1" si="3"/>
        <v>93.412679415292232</v>
      </c>
      <c r="J24" s="23">
        <f t="shared" ca="1" si="4"/>
        <v>13.864801806183561</v>
      </c>
      <c r="K24" s="23">
        <f t="shared" ca="1" si="5"/>
        <v>31.014678342393434</v>
      </c>
      <c r="L24" s="19">
        <f t="shared" ca="1" si="6"/>
        <v>153786.18329980076</v>
      </c>
      <c r="M24" s="23">
        <f t="shared" ca="1" si="7"/>
        <v>-3.7578390741741385</v>
      </c>
      <c r="N24" s="32">
        <f t="shared" ca="1" si="8"/>
        <v>-0.53557462573942705</v>
      </c>
      <c r="O24" s="3">
        <f t="shared" si="0"/>
        <v>0</v>
      </c>
      <c r="P24" s="23">
        <f t="shared" ca="1" si="9"/>
        <v>-3.6572089113871478</v>
      </c>
    </row>
    <row r="25" spans="1:16" x14ac:dyDescent="0.2">
      <c r="C25" s="8"/>
      <c r="G25" s="3">
        <f t="shared" si="1"/>
        <v>1.2</v>
      </c>
      <c r="H25" s="23">
        <f t="shared" ca="1" si="2"/>
        <v>27.111281295430118</v>
      </c>
      <c r="I25" s="23">
        <f t="shared" ca="1" si="3"/>
        <v>88.925002649010779</v>
      </c>
      <c r="J25" s="23">
        <f t="shared" ca="1" si="4"/>
        <v>13.488874697654792</v>
      </c>
      <c r="K25" s="23">
        <f t="shared" ca="1" si="5"/>
        <v>30.173753350158357</v>
      </c>
      <c r="L25" s="19">
        <f t="shared" ca="1" si="6"/>
        <v>145559.79248722532</v>
      </c>
      <c r="M25" s="23">
        <f t="shared" ca="1" si="7"/>
        <v>-3.7578689473559064</v>
      </c>
      <c r="N25" s="32">
        <f t="shared" ca="1" si="8"/>
        <v>1.4720382523768998</v>
      </c>
      <c r="O25" s="3">
        <f t="shared" si="0"/>
        <v>0</v>
      </c>
      <c r="P25" s="23">
        <f t="shared" ca="1" si="9"/>
        <v>-4.0344552892522669</v>
      </c>
    </row>
    <row r="26" spans="1:16" x14ac:dyDescent="0.2">
      <c r="C26" s="8"/>
      <c r="G26" s="3">
        <f t="shared" si="1"/>
        <v>1.3</v>
      </c>
      <c r="H26" s="23">
        <f t="shared" ca="1" si="2"/>
        <v>25.782566102110898</v>
      </c>
      <c r="I26" s="23">
        <f t="shared" ca="1" si="3"/>
        <v>84.56681681492374</v>
      </c>
      <c r="J26" s="23">
        <f t="shared" ca="1" si="4"/>
        <v>13.112947589126023</v>
      </c>
      <c r="K26" s="23">
        <f t="shared" ca="1" si="5"/>
        <v>29.33282835792328</v>
      </c>
      <c r="L26" s="19">
        <f t="shared" ca="1" si="6"/>
        <v>137559.51558013278</v>
      </c>
      <c r="M26" s="23">
        <f t="shared" ca="1" si="7"/>
        <v>-3.7631639135863759</v>
      </c>
      <c r="N26" s="32">
        <f t="shared" ca="1" si="8"/>
        <v>-0.17451509515556576</v>
      </c>
      <c r="O26" s="3">
        <f t="shared" si="0"/>
        <v>0</v>
      </c>
      <c r="P26" s="23">
        <f t="shared" ca="1" si="9"/>
        <v>-3.7303274681631002</v>
      </c>
    </row>
    <row r="27" spans="1:16" x14ac:dyDescent="0.2">
      <c r="C27" s="8"/>
      <c r="G27" s="3">
        <f t="shared" si="1"/>
        <v>1.4000000000000001</v>
      </c>
      <c r="H27" s="23">
        <f t="shared" ca="1" si="2"/>
        <v>24.489922980539113</v>
      </c>
      <c r="I27" s="23">
        <f t="shared" ca="1" si="3"/>
        <v>80.326947376168292</v>
      </c>
      <c r="J27" s="23">
        <f t="shared" ca="1" si="4"/>
        <v>12.737020480597254</v>
      </c>
      <c r="K27" s="23">
        <f t="shared" ca="1" si="5"/>
        <v>28.491903365688202</v>
      </c>
      <c r="L27" s="19">
        <f t="shared" ca="1" si="6"/>
        <v>129785.35257852313</v>
      </c>
      <c r="M27" s="23">
        <f t="shared" ca="1" si="7"/>
        <v>-3.7588502154391508</v>
      </c>
      <c r="N27" s="32">
        <f t="shared" ca="1" si="8"/>
        <v>-0.69245529818309748</v>
      </c>
      <c r="O27" s="3">
        <f t="shared" si="0"/>
        <v>0</v>
      </c>
      <c r="P27" s="23">
        <f t="shared" ca="1" si="9"/>
        <v>-3.6287084281012749</v>
      </c>
    </row>
    <row r="28" spans="1:16" x14ac:dyDescent="0.2">
      <c r="C28" s="8"/>
      <c r="G28" s="3">
        <f t="shared" si="1"/>
        <v>1.5000000000000002</v>
      </c>
      <c r="H28" s="23">
        <f t="shared" ca="1" si="2"/>
        <v>23.234364474619895</v>
      </c>
      <c r="I28" s="23">
        <f t="shared" ca="1" si="3"/>
        <v>76.208715476753255</v>
      </c>
      <c r="J28" s="23">
        <f t="shared" ca="1" si="4"/>
        <v>12.361093372068485</v>
      </c>
      <c r="K28" s="23">
        <f t="shared" ca="1" si="5"/>
        <v>27.650978373453125</v>
      </c>
      <c r="L28" s="19">
        <f t="shared" ca="1" si="6"/>
        <v>122237.30348239634</v>
      </c>
      <c r="M28" s="23">
        <f t="shared" ca="1" si="7"/>
        <v>-3.7573164952798686</v>
      </c>
      <c r="N28" s="32">
        <f t="shared" ca="1" si="8"/>
        <v>-1.7874979105498168</v>
      </c>
      <c r="O28" s="3">
        <f t="shared" si="0"/>
        <v>0</v>
      </c>
      <c r="P28" s="23">
        <f t="shared" ca="1" si="9"/>
        <v>-3.4215067260505121</v>
      </c>
    </row>
    <row r="29" spans="1:16" x14ac:dyDescent="0.2">
      <c r="C29" s="8"/>
      <c r="G29" s="3">
        <f t="shared" si="1"/>
        <v>1.6000000000000003</v>
      </c>
      <c r="H29" s="23">
        <f t="shared" ca="1" si="2"/>
        <v>22.015362671043299</v>
      </c>
      <c r="I29" s="23">
        <f t="shared" ca="1" si="3"/>
        <v>72.210389561022012</v>
      </c>
      <c r="J29" s="23">
        <f t="shared" ca="1" si="4"/>
        <v>11.985166263539716</v>
      </c>
      <c r="K29" s="23">
        <f t="shared" ca="1" si="5"/>
        <v>26.810053381218047</v>
      </c>
      <c r="L29" s="19">
        <f t="shared" ca="1" si="6"/>
        <v>114915.36829175244</v>
      </c>
      <c r="M29" s="23">
        <f t="shared" ca="1" si="7"/>
        <v>-3.7540629396327967</v>
      </c>
      <c r="N29" s="32">
        <f t="shared" ca="1" si="8"/>
        <v>5.0339572506156345E-2</v>
      </c>
      <c r="O29" s="3">
        <f t="shared" si="0"/>
        <v>0</v>
      </c>
      <c r="P29" s="23">
        <f t="shared" ca="1" si="9"/>
        <v>-3.7635118358099127</v>
      </c>
    </row>
    <row r="30" spans="1:16" x14ac:dyDescent="0.2">
      <c r="C30" s="8"/>
      <c r="G30" s="3">
        <f t="shared" si="1"/>
        <v>1.7000000000000004</v>
      </c>
      <c r="H30" s="23">
        <f t="shared" ca="1" si="2"/>
        <v>20.835663603868376</v>
      </c>
      <c r="I30" s="23">
        <f t="shared" ca="1" si="3"/>
        <v>68.340976620688267</v>
      </c>
      <c r="J30" s="23">
        <f t="shared" ca="1" si="4"/>
        <v>11.609239155010947</v>
      </c>
      <c r="K30" s="23">
        <f t="shared" ca="1" si="5"/>
        <v>25.96912838898297</v>
      </c>
      <c r="L30" s="19">
        <f t="shared" ca="1" si="6"/>
        <v>107819.54700659141</v>
      </c>
      <c r="M30" s="23">
        <f t="shared" ca="1" si="7"/>
        <v>-3.7593386539213514</v>
      </c>
      <c r="N30" s="32">
        <f t="shared" ca="1" si="8"/>
        <v>-0.30270400235626305</v>
      </c>
      <c r="O30" s="3">
        <f t="shared" si="0"/>
        <v>0</v>
      </c>
      <c r="P30" s="23">
        <f t="shared" ca="1" si="9"/>
        <v>-3.7024403110836217</v>
      </c>
    </row>
    <row r="31" spans="1:16" x14ac:dyDescent="0.2">
      <c r="C31" s="8"/>
      <c r="G31" s="3">
        <f t="shared" si="1"/>
        <v>1.8000000000000005</v>
      </c>
      <c r="H31" s="23">
        <f t="shared" ca="1" si="2"/>
        <v>19.693251889922699</v>
      </c>
      <c r="I31" s="23">
        <f t="shared" ca="1" si="3"/>
        <v>64.593866198946444</v>
      </c>
      <c r="J31" s="23">
        <f t="shared" ca="1" si="4"/>
        <v>11.233312046482178</v>
      </c>
      <c r="K31" s="23">
        <f t="shared" ca="1" si="5"/>
        <v>25.128203396747892</v>
      </c>
      <c r="L31" s="19">
        <f t="shared" ca="1" si="6"/>
        <v>100949.83962691329</v>
      </c>
      <c r="M31" s="23">
        <f t="shared" ca="1" si="7"/>
        <v>-3.7583360358496716</v>
      </c>
      <c r="N31" s="32">
        <f t="shared" ca="1" si="8"/>
        <v>0.43469206574935038</v>
      </c>
      <c r="O31" s="3">
        <f t="shared" si="0"/>
        <v>0</v>
      </c>
      <c r="P31" s="23">
        <f t="shared" ca="1" si="9"/>
        <v>-3.8400219786098573</v>
      </c>
    </row>
    <row r="32" spans="1:16" x14ac:dyDescent="0.2">
      <c r="C32" s="8"/>
      <c r="G32" s="3">
        <f t="shared" si="1"/>
        <v>1.9000000000000006</v>
      </c>
      <c r="H32" s="23">
        <f t="shared" ca="1" si="2"/>
        <v>18.589120795167531</v>
      </c>
      <c r="I32" s="23">
        <f t="shared" ca="1" si="3"/>
        <v>60.9723162081495</v>
      </c>
      <c r="J32" s="23">
        <f t="shared" ca="1" si="4"/>
        <v>10.857384937953409</v>
      </c>
      <c r="K32" s="23">
        <f t="shared" ca="1" si="5"/>
        <v>24.287278404512815</v>
      </c>
      <c r="L32" s="19">
        <f t="shared" ca="1" si="6"/>
        <v>94306.246152718042</v>
      </c>
      <c r="M32" s="23">
        <f t="shared" ca="1" si="7"/>
        <v>-3.760645761265117</v>
      </c>
      <c r="N32" s="32">
        <f t="shared" ca="1" si="8"/>
        <v>0.80501658052730285</v>
      </c>
      <c r="O32" s="3">
        <f t="shared" si="0"/>
        <v>0</v>
      </c>
      <c r="P32" s="23">
        <f t="shared" ca="1" si="9"/>
        <v>-3.9120148708305242</v>
      </c>
    </row>
    <row r="33" spans="1:16" x14ac:dyDescent="0.2">
      <c r="C33" s="8"/>
      <c r="G33" s="3">
        <f t="shared" si="1"/>
        <v>2.0000000000000004</v>
      </c>
      <c r="H33" s="23">
        <f t="shared" ca="1" si="2"/>
        <v>17.522942375726345</v>
      </c>
      <c r="I33" s="23">
        <f t="shared" ca="1" si="3"/>
        <v>57.475250992382406</v>
      </c>
      <c r="J33" s="23">
        <f t="shared" ca="1" si="4"/>
        <v>10.481457829424642</v>
      </c>
      <c r="K33" s="23">
        <f t="shared" ca="1" si="5"/>
        <v>23.446353412277741</v>
      </c>
      <c r="L33" s="19">
        <f t="shared" ca="1" si="6"/>
        <v>87888.766584005702</v>
      </c>
      <c r="M33" s="23">
        <f t="shared" ca="1" si="7"/>
        <v>-3.7619639052040226</v>
      </c>
      <c r="N33" s="32">
        <f t="shared" ca="1" si="8"/>
        <v>-1.1822020326019669</v>
      </c>
      <c r="O33" s="3">
        <f t="shared" si="0"/>
        <v>0</v>
      </c>
      <c r="P33" s="23">
        <f t="shared" ca="1" si="9"/>
        <v>-3.5395938364386512</v>
      </c>
    </row>
    <row r="34" spans="1:16" x14ac:dyDescent="0.2">
      <c r="A34" t="s">
        <v>17</v>
      </c>
      <c r="C34" s="8"/>
      <c r="G34" s="3">
        <f t="shared" si="1"/>
        <v>2.1000000000000005</v>
      </c>
      <c r="H34" s="23">
        <f t="shared" ca="1" si="2"/>
        <v>16.492494561966073</v>
      </c>
      <c r="I34" s="23">
        <f t="shared" ca="1" si="3"/>
        <v>54.095382163248715</v>
      </c>
      <c r="J34" s="23">
        <f t="shared" ca="1" si="4"/>
        <v>10.105530720895873</v>
      </c>
      <c r="K34" s="23">
        <f t="shared" ca="1" si="5"/>
        <v>22.605428420042664</v>
      </c>
      <c r="L34" s="19">
        <f t="shared" ca="1" si="6"/>
        <v>81697.400920776214</v>
      </c>
      <c r="M34" s="23">
        <f t="shared" ca="1" si="7"/>
        <v>-3.7552639617892098</v>
      </c>
      <c r="N34" s="32">
        <f t="shared" ca="1" si="8"/>
        <v>-0.58848651805979324</v>
      </c>
      <c r="O34" s="3">
        <f t="shared" si="0"/>
        <v>0</v>
      </c>
      <c r="P34" s="23">
        <f t="shared" ca="1" si="9"/>
        <v>-3.644767851125772</v>
      </c>
    </row>
    <row r="35" spans="1:16" x14ac:dyDescent="0.2">
      <c r="C35" s="8"/>
      <c r="G35" s="3">
        <f t="shared" si="1"/>
        <v>2.2000000000000006</v>
      </c>
      <c r="H35" s="23">
        <f t="shared" ca="1" si="2"/>
        <v>15.500165329132114</v>
      </c>
      <c r="I35" s="23">
        <f t="shared" ca="1" si="3"/>
        <v>50.840542279553333</v>
      </c>
      <c r="J35" s="23">
        <f t="shared" ca="1" si="4"/>
        <v>9.7296036123671037</v>
      </c>
      <c r="K35" s="23">
        <f t="shared" ca="1" si="5"/>
        <v>21.764503427807586</v>
      </c>
      <c r="L35" s="19">
        <f t="shared" ca="1" si="6"/>
        <v>75732.149163029593</v>
      </c>
      <c r="M35" s="23">
        <f t="shared" ca="1" si="7"/>
        <v>-3.7571022048238603</v>
      </c>
      <c r="N35" s="32">
        <f t="shared" ca="1" si="8"/>
        <v>-0.17102198719740055</v>
      </c>
      <c r="O35" s="3">
        <f t="shared" si="0"/>
        <v>0</v>
      </c>
      <c r="P35" s="23">
        <f t="shared" ca="1" si="9"/>
        <v>-3.7249748505652249</v>
      </c>
    </row>
    <row r="36" spans="1:16" x14ac:dyDescent="0.25">
      <c r="A36" s="13" t="s">
        <v>18</v>
      </c>
      <c r="B36" s="18">
        <v>2000</v>
      </c>
      <c r="C36" s="14" t="s">
        <v>8</v>
      </c>
      <c r="G36" s="3">
        <f t="shared" si="1"/>
        <v>2.3000000000000007</v>
      </c>
      <c r="H36" s="23">
        <f t="shared" ca="1" si="2"/>
        <v>14.54582984214823</v>
      </c>
      <c r="I36" s="23">
        <f t="shared" ca="1" si="3"/>
        <v>47.710321882246191</v>
      </c>
      <c r="J36" s="23">
        <f t="shared" ca="1" si="4"/>
        <v>9.3536765038383347</v>
      </c>
      <c r="K36" s="23">
        <f t="shared" ca="1" si="5"/>
        <v>20.923578435572509</v>
      </c>
      <c r="L36" s="19">
        <f t="shared" ca="1" si="6"/>
        <v>69993.011310765869</v>
      </c>
      <c r="M36" s="23">
        <f t="shared" ca="1" si="7"/>
        <v>-3.7585955951414753</v>
      </c>
      <c r="N36" s="32">
        <f t="shared" ca="1" si="8"/>
        <v>0.1652825689779496</v>
      </c>
      <c r="O36" s="3">
        <f t="shared" si="0"/>
        <v>0</v>
      </c>
      <c r="P36" s="23">
        <f t="shared" ca="1" si="9"/>
        <v>-3.7896571119271849</v>
      </c>
    </row>
    <row r="37" spans="1:16" x14ac:dyDescent="0.2">
      <c r="B37" s="8"/>
      <c r="C37" s="8"/>
      <c r="G37" s="3">
        <f t="shared" si="1"/>
        <v>2.4000000000000008</v>
      </c>
      <c r="H37" s="23">
        <f t="shared" ca="1" si="2"/>
        <v>13.629410477324031</v>
      </c>
      <c r="I37" s="23">
        <f t="shared" ca="1" si="3"/>
        <v>44.704466365622821</v>
      </c>
      <c r="J37" s="23">
        <f t="shared" ca="1" si="4"/>
        <v>8.9777493953095657</v>
      </c>
      <c r="K37" s="23">
        <f t="shared" ca="1" si="5"/>
        <v>20.082653443337431</v>
      </c>
      <c r="L37" s="19">
        <f t="shared" ca="1" si="6"/>
        <v>64479.987363985019</v>
      </c>
      <c r="M37" s="23">
        <f t="shared" ca="1" si="7"/>
        <v>-3.7598943223979444</v>
      </c>
      <c r="N37" s="32">
        <f t="shared" ca="1" si="8"/>
        <v>-1.1265425583360997</v>
      </c>
      <c r="O37" s="3">
        <f t="shared" si="0"/>
        <v>0</v>
      </c>
      <c r="P37" s="23">
        <f t="shared" ca="1" si="9"/>
        <v>-3.5481102739465666</v>
      </c>
    </row>
    <row r="38" spans="1:16" x14ac:dyDescent="0.25">
      <c r="A38" s="13" t="s">
        <v>16</v>
      </c>
      <c r="B38" s="18">
        <f>(B8*B20)/B36</f>
        <v>-2.8173913043478258</v>
      </c>
      <c r="C38" s="14" t="s">
        <v>10</v>
      </c>
      <c r="G38" s="3">
        <f t="shared" si="1"/>
        <v>2.5000000000000009</v>
      </c>
      <c r="H38" s="23">
        <f t="shared" ca="1" si="2"/>
        <v>12.749376089162807</v>
      </c>
      <c r="I38" s="23">
        <f t="shared" ca="1" si="3"/>
        <v>41.817953572454002</v>
      </c>
      <c r="J38" s="23">
        <f t="shared" ca="1" si="4"/>
        <v>8.6018222867807967</v>
      </c>
      <c r="K38" s="23">
        <f t="shared" ca="1" si="5"/>
        <v>19.241728451102354</v>
      </c>
      <c r="L38" s="19">
        <f t="shared" ca="1" si="6"/>
        <v>59193.077322687051</v>
      </c>
      <c r="M38" s="23">
        <f t="shared" ca="1" si="7"/>
        <v>-3.7547609732789975</v>
      </c>
      <c r="N38" s="32">
        <f t="shared" ca="1" si="8"/>
        <v>-1.8446228504241562</v>
      </c>
      <c r="O38" s="3">
        <f t="shared" si="0"/>
        <v>0</v>
      </c>
      <c r="P38" s="23">
        <f t="shared" ca="1" si="9"/>
        <v>-3.4084550788194332</v>
      </c>
    </row>
    <row r="39" spans="1:16" x14ac:dyDescent="0.2">
      <c r="G39" s="3">
        <f t="shared" si="1"/>
        <v>2.600000000000001</v>
      </c>
      <c r="H39" s="23">
        <f t="shared" ca="1" si="2"/>
        <v>11.906236135878823</v>
      </c>
      <c r="I39" s="23">
        <f t="shared" ca="1" si="3"/>
        <v>39.052454525682535</v>
      </c>
      <c r="J39" s="23">
        <f t="shared" ca="1" si="4"/>
        <v>8.2258951782520278</v>
      </c>
      <c r="K39" s="23">
        <f t="shared" ca="1" si="5"/>
        <v>18.400803458867276</v>
      </c>
      <c r="L39" s="19">
        <f t="shared" ca="1" si="6"/>
        <v>54132.281186871965</v>
      </c>
      <c r="M39" s="23">
        <f t="shared" ca="1" si="7"/>
        <v>-3.7514502456735999</v>
      </c>
      <c r="N39" s="32">
        <f t="shared" ca="1" si="8"/>
        <v>0.24538045321920521</v>
      </c>
      <c r="O39" s="3">
        <f t="shared" si="0"/>
        <v>0</v>
      </c>
      <c r="P39" s="23">
        <f t="shared" ca="1" si="9"/>
        <v>-3.7974768737492344</v>
      </c>
    </row>
    <row r="40" spans="1:16" x14ac:dyDescent="0.25">
      <c r="A40" s="2"/>
      <c r="G40" s="3">
        <f t="shared" si="1"/>
        <v>2.7000000000000011</v>
      </c>
      <c r="H40" s="23">
        <f t="shared" ca="1" si="2"/>
        <v>11.102634002422365</v>
      </c>
      <c r="I40" s="23">
        <f t="shared" ca="1" si="3"/>
        <v>36.416639527945357</v>
      </c>
      <c r="J40" s="23">
        <f t="shared" ca="1" si="4"/>
        <v>7.8499680697232597</v>
      </c>
      <c r="K40" s="23">
        <f t="shared" ca="1" si="5"/>
        <v>17.559878466632203</v>
      </c>
      <c r="L40" s="19">
        <f t="shared" ca="1" si="6"/>
        <v>49297.598956539776</v>
      </c>
      <c r="M40" s="23">
        <f t="shared" ca="1" si="7"/>
        <v>-3.760164723506604</v>
      </c>
      <c r="N40" s="32">
        <f t="shared" ca="1" si="8"/>
        <v>-0.32071055718536373</v>
      </c>
      <c r="O40" s="3">
        <f t="shared" si="0"/>
        <v>0</v>
      </c>
      <c r="P40" s="23">
        <f t="shared" ca="1" si="9"/>
        <v>-3.6998684973273765</v>
      </c>
    </row>
    <row r="41" spans="1:16" x14ac:dyDescent="0.2">
      <c r="G41" s="3">
        <f t="shared" si="1"/>
        <v>2.8000000000000012</v>
      </c>
      <c r="H41" s="23">
        <f t="shared" ca="1" si="2"/>
        <v>10.336136537936675</v>
      </c>
      <c r="I41" s="23">
        <f t="shared" ca="1" si="3"/>
        <v>33.902527844432292</v>
      </c>
      <c r="J41" s="23">
        <f t="shared" ca="1" si="4"/>
        <v>7.4740409611944916</v>
      </c>
      <c r="K41" s="23">
        <f t="shared" ca="1" si="5"/>
        <v>16.718953474397129</v>
      </c>
      <c r="L41" s="19">
        <f t="shared" ca="1" si="6"/>
        <v>44689.030631690461</v>
      </c>
      <c r="M41" s="23">
        <f t="shared" ca="1" si="7"/>
        <v>-3.7578143914194175</v>
      </c>
      <c r="N41" s="32">
        <f t="shared" ca="1" si="8"/>
        <v>-0.29283572242618838</v>
      </c>
      <c r="O41" s="3">
        <f t="shared" si="0"/>
        <v>0</v>
      </c>
      <c r="P41" s="23">
        <f t="shared" ca="1" si="9"/>
        <v>-3.702793276816676</v>
      </c>
    </row>
    <row r="42" spans="1:16" x14ac:dyDescent="0.2">
      <c r="G42" s="3">
        <f t="shared" si="1"/>
        <v>2.9000000000000012</v>
      </c>
      <c r="H42" s="23">
        <f t="shared" ca="1" si="2"/>
        <v>9.6072464082013074</v>
      </c>
      <c r="I42" s="23">
        <f t="shared" ca="1" si="3"/>
        <v>31.511768218900286</v>
      </c>
      <c r="J42" s="23">
        <f t="shared" ca="1" si="4"/>
        <v>7.0981138526657235</v>
      </c>
      <c r="K42" s="23">
        <f t="shared" ca="1" si="5"/>
        <v>15.878028482162051</v>
      </c>
      <c r="L42" s="19">
        <f t="shared" ca="1" si="6"/>
        <v>40306.576212324027</v>
      </c>
      <c r="M42" s="23">
        <f t="shared" ca="1" si="7"/>
        <v>-3.7578146559598204</v>
      </c>
      <c r="N42" s="32">
        <f t="shared" ca="1" si="8"/>
        <v>-0.10340307414379697</v>
      </c>
      <c r="O42" s="3">
        <f t="shared" si="0"/>
        <v>0</v>
      </c>
      <c r="P42" s="23">
        <f t="shared" ca="1" si="9"/>
        <v>-3.7383861765853772</v>
      </c>
    </row>
    <row r="43" spans="1:16" x14ac:dyDescent="0.2">
      <c r="G43" s="3">
        <f t="shared" si="1"/>
        <v>3.0000000000000013</v>
      </c>
      <c r="H43" s="23">
        <f t="shared" ca="1" si="2"/>
        <v>8.9161269538176615</v>
      </c>
      <c r="I43" s="23">
        <f t="shared" ca="1" si="3"/>
        <v>29.244896408521928</v>
      </c>
      <c r="J43" s="23">
        <f t="shared" ca="1" si="4"/>
        <v>6.7221867441369554</v>
      </c>
      <c r="K43" s="23">
        <f t="shared" ca="1" si="5"/>
        <v>15.037103489926976</v>
      </c>
      <c r="L43" s="19">
        <f t="shared" ca="1" si="6"/>
        <v>36150.235698440483</v>
      </c>
      <c r="M43" s="23">
        <f t="shared" ca="1" si="7"/>
        <v>-3.7587030790413998</v>
      </c>
      <c r="N43" s="32">
        <f t="shared" ca="1" si="8"/>
        <v>0.4202827693412029</v>
      </c>
      <c r="O43" s="3">
        <f t="shared" si="0"/>
        <v>0</v>
      </c>
      <c r="P43" s="23">
        <f t="shared" ca="1" si="9"/>
        <v>-3.8376889860009409</v>
      </c>
    </row>
    <row r="44" spans="1:16" x14ac:dyDescent="0.2">
      <c r="G44" s="3">
        <f t="shared" si="1"/>
        <v>3.1000000000000014</v>
      </c>
      <c r="H44" s="23">
        <f t="shared" ca="1" si="2"/>
        <v>8.2630967243339715</v>
      </c>
      <c r="I44" s="23">
        <f t="shared" ca="1" si="3"/>
        <v>27.102957255815426</v>
      </c>
      <c r="J44" s="23">
        <f t="shared" ca="1" si="4"/>
        <v>6.3462596356081873</v>
      </c>
      <c r="K44" s="23">
        <f t="shared" ca="1" si="5"/>
        <v>14.196178497691902</v>
      </c>
      <c r="L44" s="19">
        <f t="shared" ca="1" si="6"/>
        <v>32220.00909003981</v>
      </c>
      <c r="M44" s="23">
        <f t="shared" ca="1" si="7"/>
        <v>-3.7615282100991458</v>
      </c>
      <c r="N44" s="32">
        <f t="shared" ca="1" si="8"/>
        <v>-9.2305698118830534E-2</v>
      </c>
      <c r="O44" s="3">
        <f t="shared" si="0"/>
        <v>0</v>
      </c>
      <c r="P44" s="23">
        <f t="shared" ca="1" si="9"/>
        <v>-3.7441676857278021</v>
      </c>
    </row>
    <row r="45" spans="1:16" x14ac:dyDescent="0.2">
      <c r="G45" s="3">
        <f t="shared" si="1"/>
        <v>3.2000000000000015</v>
      </c>
      <c r="H45" s="23">
        <f t="shared" ca="1" si="2"/>
        <v>7.6471915992017916</v>
      </c>
      <c r="I45" s="23">
        <f t="shared" ca="1" si="3"/>
        <v>25.082788445381876</v>
      </c>
      <c r="J45" s="23">
        <f t="shared" ca="1" si="4"/>
        <v>5.9703325270794192</v>
      </c>
      <c r="K45" s="23">
        <f t="shared" ca="1" si="5"/>
        <v>13.355253505456826</v>
      </c>
      <c r="L45" s="19">
        <f t="shared" ca="1" si="6"/>
        <v>28515.896387122015</v>
      </c>
      <c r="M45" s="23">
        <f t="shared" ca="1" si="7"/>
        <v>-3.758810155747252</v>
      </c>
      <c r="N45" s="32">
        <f t="shared" ca="1" si="8"/>
        <v>1.0730951456450148</v>
      </c>
      <c r="O45" s="3">
        <f t="shared" si="0"/>
        <v>0</v>
      </c>
      <c r="P45" s="23">
        <f t="shared" ca="1" si="9"/>
        <v>-3.9604882023239298</v>
      </c>
    </row>
    <row r="46" spans="1:16" x14ac:dyDescent="0.2">
      <c r="G46" s="3">
        <f t="shared" si="1"/>
        <v>3.3000000000000016</v>
      </c>
      <c r="H46" s="23">
        <f t="shared" ca="1" si="2"/>
        <v>7.0699607875054689</v>
      </c>
      <c r="I46" s="23">
        <f t="shared" ca="1" si="3"/>
        <v>23.189471383017935</v>
      </c>
      <c r="J46" s="23">
        <f t="shared" ca="1" si="4"/>
        <v>5.5944054185506511</v>
      </c>
      <c r="K46" s="23">
        <f t="shared" ca="1" si="5"/>
        <v>12.51432851322175</v>
      </c>
      <c r="L46" s="19">
        <f t="shared" ca="1" si="6"/>
        <v>25037.897589687109</v>
      </c>
      <c r="M46" s="23">
        <f t="shared" ca="1" si="7"/>
        <v>-3.7658233142627418</v>
      </c>
      <c r="N46" s="32">
        <f t="shared" ca="1" si="8"/>
        <v>1.1380216494429656</v>
      </c>
      <c r="O46" s="3">
        <f t="shared" si="0"/>
        <v>0</v>
      </c>
      <c r="P46" s="23">
        <f t="shared" ca="1" si="9"/>
        <v>-3.9801027372431448</v>
      </c>
    </row>
    <row r="47" spans="1:16" x14ac:dyDescent="0.2">
      <c r="G47" s="3">
        <f t="shared" si="1"/>
        <v>3.4000000000000017</v>
      </c>
      <c r="H47" s="23">
        <f t="shared" ca="1" si="2"/>
        <v>6.5304207593366188</v>
      </c>
      <c r="I47" s="23">
        <f t="shared" ca="1" si="3"/>
        <v>21.419780090624108</v>
      </c>
      <c r="J47" s="23">
        <f t="shared" ca="1" si="4"/>
        <v>5.218478310021883</v>
      </c>
      <c r="K47" s="23">
        <f t="shared" ca="1" si="5"/>
        <v>11.673403520986675</v>
      </c>
      <c r="L47" s="19">
        <f t="shared" ca="1" si="6"/>
        <v>21786.012697735077</v>
      </c>
      <c r="M47" s="23">
        <f t="shared" ca="1" si="7"/>
        <v>-3.7669643610463823</v>
      </c>
      <c r="N47" s="32">
        <f t="shared" ca="1" si="8"/>
        <v>1.1005135706145472</v>
      </c>
      <c r="O47" s="3">
        <f t="shared" si="0"/>
        <v>0</v>
      </c>
      <c r="P47" s="23">
        <f t="shared" ca="1" si="9"/>
        <v>-3.9742441310140268</v>
      </c>
    </row>
    <row r="48" spans="1:16" x14ac:dyDescent="0.2">
      <c r="G48" s="3">
        <f t="shared" si="1"/>
        <v>3.5000000000000018</v>
      </c>
      <c r="H48" s="23">
        <f t="shared" ca="1" si="2"/>
        <v>6.0284441489895002</v>
      </c>
      <c r="I48" s="23">
        <f t="shared" ca="1" si="3"/>
        <v>19.773296808685558</v>
      </c>
      <c r="J48" s="23">
        <f t="shared" ca="1" si="4"/>
        <v>4.8425512014931149</v>
      </c>
      <c r="K48" s="23">
        <f t="shared" ca="1" si="5"/>
        <v>10.832478528751599</v>
      </c>
      <c r="L48" s="19">
        <f t="shared" ca="1" si="6"/>
        <v>18760.241711265928</v>
      </c>
      <c r="M48" s="23">
        <f t="shared" ca="1" si="7"/>
        <v>-3.767320683000571</v>
      </c>
      <c r="N48" s="32">
        <f t="shared" ca="1" si="8"/>
        <v>-1.8459757203802964E-2</v>
      </c>
      <c r="O48" s="3">
        <f t="shared" si="0"/>
        <v>0</v>
      </c>
      <c r="P48" s="23">
        <f t="shared" ca="1" si="9"/>
        <v>-3.7638434917447179</v>
      </c>
    </row>
    <row r="49" spans="7:16" x14ac:dyDescent="0.2">
      <c r="G49" s="3">
        <f t="shared" si="1"/>
        <v>3.6000000000000019</v>
      </c>
      <c r="H49" s="23">
        <f t="shared" ca="1" si="2"/>
        <v>5.5630082462989119</v>
      </c>
      <c r="I49" s="23">
        <f t="shared" ca="1" si="3"/>
        <v>18.246667047860431</v>
      </c>
      <c r="J49" s="23">
        <f t="shared" ca="1" si="4"/>
        <v>4.4666240929643468</v>
      </c>
      <c r="K49" s="23">
        <f t="shared" ca="1" si="5"/>
        <v>9.9915535365165233</v>
      </c>
      <c r="L49" s="19">
        <f t="shared" ca="1" si="6"/>
        <v>15960.58463027966</v>
      </c>
      <c r="M49" s="23">
        <f t="shared" ca="1" si="7"/>
        <v>-3.7594557392355665</v>
      </c>
      <c r="N49" s="32">
        <f t="shared" ca="1" si="8"/>
        <v>1.8399156835907147</v>
      </c>
      <c r="O49" s="3">
        <f t="shared" si="0"/>
        <v>0</v>
      </c>
      <c r="P49" s="23">
        <f t="shared" ca="1" si="9"/>
        <v>-4.1053098180547991</v>
      </c>
    </row>
    <row r="50" spans="7:16" x14ac:dyDescent="0.2">
      <c r="G50" s="3">
        <f t="shared" si="1"/>
        <v>3.700000000000002</v>
      </c>
      <c r="H50" s="23">
        <f t="shared" ca="1" si="2"/>
        <v>5.136872386092751</v>
      </c>
      <c r="I50" s="23">
        <f t="shared" ca="1" si="3"/>
        <v>16.848941426384222</v>
      </c>
      <c r="J50" s="23">
        <f t="shared" ca="1" si="4"/>
        <v>4.0906969844355787</v>
      </c>
      <c r="K50" s="23">
        <f t="shared" ca="1" si="5"/>
        <v>9.1506285442814495</v>
      </c>
      <c r="L50" s="19">
        <f t="shared" ca="1" si="6"/>
        <v>13387.041454776268</v>
      </c>
      <c r="M50" s="23">
        <f t="shared" ca="1" si="7"/>
        <v>-3.7745344499086664</v>
      </c>
      <c r="N50" s="32">
        <f t="shared" ca="1" si="8"/>
        <v>-0.76757568670124621</v>
      </c>
      <c r="O50" s="3">
        <f t="shared" si="0"/>
        <v>0</v>
      </c>
      <c r="P50" s="23">
        <f t="shared" ca="1" si="9"/>
        <v>-3.6296724062903589</v>
      </c>
    </row>
    <row r="51" spans="7:16" x14ac:dyDescent="0.2">
      <c r="G51" s="3">
        <f t="shared" si="1"/>
        <v>3.800000000000002</v>
      </c>
      <c r="H51" s="23">
        <f t="shared" ca="1" si="2"/>
        <v>4.7459510496806452</v>
      </c>
      <c r="I51" s="23">
        <f t="shared" ca="1" si="3"/>
        <v>15.566719442952515</v>
      </c>
      <c r="J51" s="23">
        <f t="shared" ca="1" si="4"/>
        <v>3.7147698759068102</v>
      </c>
      <c r="K51" s="23">
        <f t="shared" ca="1" si="5"/>
        <v>8.309703552046372</v>
      </c>
      <c r="L51" s="19">
        <f t="shared" ca="1" si="6"/>
        <v>11039.612184755759</v>
      </c>
      <c r="M51" s="23">
        <f t="shared" ca="1" si="7"/>
        <v>-3.7530396964983512</v>
      </c>
      <c r="N51" s="32">
        <f t="shared" ca="1" si="8"/>
        <v>1.3830966035168493</v>
      </c>
      <c r="O51" s="3">
        <f t="shared" si="0"/>
        <v>0</v>
      </c>
      <c r="P51" s="23">
        <f t="shared" ca="1" si="9"/>
        <v>-4.0125805193528903</v>
      </c>
    </row>
    <row r="52" spans="7:16" x14ac:dyDescent="0.2">
      <c r="G52" s="3">
        <f t="shared" si="1"/>
        <v>3.9000000000000021</v>
      </c>
      <c r="H52" s="23">
        <f t="shared" ca="1" si="2"/>
        <v>4.3945369646867283</v>
      </c>
      <c r="I52" s="23">
        <f t="shared" ca="1" si="3"/>
        <v>14.414081244172468</v>
      </c>
      <c r="J52" s="23">
        <f t="shared" ca="1" si="4"/>
        <v>3.3388427673780416</v>
      </c>
      <c r="K52" s="23">
        <f t="shared" ca="1" si="5"/>
        <v>7.4687785598112955</v>
      </c>
      <c r="L52" s="19">
        <f t="shared" ca="1" si="6"/>
        <v>8918.2968202181273</v>
      </c>
      <c r="M52" s="23">
        <f t="shared" ca="1" si="7"/>
        <v>-3.772820041800458</v>
      </c>
      <c r="N52" s="32">
        <f t="shared" ca="1" si="8"/>
        <v>0.92189221106192099</v>
      </c>
      <c r="O52" s="3">
        <f t="shared" si="0"/>
        <v>0</v>
      </c>
      <c r="P52" s="23">
        <f t="shared" ca="1" si="9"/>
        <v>-3.9467267123141663</v>
      </c>
    </row>
    <row r="53" spans="7:16" x14ac:dyDescent="0.2">
      <c r="G53" s="3">
        <f t="shared" si="1"/>
        <v>4.0000000000000018</v>
      </c>
      <c r="H53" s="23">
        <f t="shared" ca="1" si="2"/>
        <v>4.0803863215104963</v>
      </c>
      <c r="I53" s="23">
        <f t="shared" ca="1" si="3"/>
        <v>13.383667134554427</v>
      </c>
      <c r="J53" s="23">
        <f t="shared" ca="1" si="4"/>
        <v>2.9629156588492749</v>
      </c>
      <c r="K53" s="23">
        <f t="shared" ca="1" si="5"/>
        <v>6.6278535675762233</v>
      </c>
      <c r="L53" s="19">
        <f t="shared" ca="1" si="6"/>
        <v>7023.0953611633859</v>
      </c>
      <c r="M53" s="23">
        <f t="shared" ca="1" si="7"/>
        <v>-3.7704869865401882</v>
      </c>
      <c r="N53" s="32">
        <f t="shared" ca="1" si="8"/>
        <v>-1.0223813374451218</v>
      </c>
      <c r="O53" s="3">
        <f t="shared" si="0"/>
        <v>0</v>
      </c>
      <c r="P53" s="23">
        <f t="shared" ca="1" si="9"/>
        <v>-3.577743210134269</v>
      </c>
    </row>
    <row r="54" spans="7:16" x14ac:dyDescent="0.2">
      <c r="G54" s="3">
        <f t="shared" ref="G54:G56" si="10">G53+B$9</f>
        <v>4.1000000000000014</v>
      </c>
      <c r="H54" s="23">
        <f t="shared" ref="H54:H56" ca="1" si="11">H53-(J53*(G54-G53))-(0.5*P53*(G54-G53)*(G54-G53))</f>
        <v>3.8019834716762411</v>
      </c>
      <c r="I54" s="23">
        <f t="shared" ca="1" si="3"/>
        <v>12.47050578709807</v>
      </c>
      <c r="J54" s="23">
        <f t="shared" ref="J54:J56" ca="1" si="12">J53+P$13*(G54-G53)</f>
        <v>2.5869885503205081</v>
      </c>
      <c r="K54" s="23">
        <f t="shared" ca="1" si="5"/>
        <v>5.7869285753411512</v>
      </c>
      <c r="L54" s="19">
        <f t="shared" ref="L54:L56" ca="1" si="13">0.5*B$24*J54*J54</f>
        <v>5354.0078075915235</v>
      </c>
      <c r="M54" s="23">
        <f t="shared" ref="M54:M56" ca="1" si="14">(J54*J54-J53*J53)/(2*(H53-H54))</f>
        <v>-3.7470152392601683</v>
      </c>
      <c r="N54" s="32">
        <f t="shared" ca="1" si="8"/>
        <v>-1.9700161952081403</v>
      </c>
      <c r="O54" s="3">
        <f t="shared" si="0"/>
        <v>0</v>
      </c>
      <c r="P54" s="23">
        <f t="shared" ref="P54:P56" ca="1" si="15">M54*(1+O$10*N54)+O54</f>
        <v>-3.3779312040084566</v>
      </c>
    </row>
    <row r="55" spans="7:16" x14ac:dyDescent="0.2">
      <c r="G55" s="3">
        <f t="shared" si="10"/>
        <v>4.2000000000000011</v>
      </c>
      <c r="H55" s="23">
        <f t="shared" ca="1" si="11"/>
        <v>3.5601742726642334</v>
      </c>
      <c r="I55" s="23">
        <f t="shared" ca="1" si="3"/>
        <v>11.677371614338684</v>
      </c>
      <c r="J55" s="23">
        <f t="shared" ca="1" si="12"/>
        <v>2.2110614417917414</v>
      </c>
      <c r="K55" s="23">
        <f t="shared" ca="1" si="5"/>
        <v>4.9460035831060782</v>
      </c>
      <c r="L55" s="19">
        <f t="shared" ca="1" si="13"/>
        <v>3911.0341595025388</v>
      </c>
      <c r="M55" s="23">
        <f t="shared" ca="1" si="14"/>
        <v>-3.7296287061884317</v>
      </c>
      <c r="N55" s="32">
        <f t="shared" ca="1" si="8"/>
        <v>-9.338883584026289E-2</v>
      </c>
      <c r="O55" s="3">
        <f t="shared" si="0"/>
        <v>0</v>
      </c>
      <c r="P55" s="23">
        <f t="shared" ca="1" si="15"/>
        <v>-3.7122134220390635</v>
      </c>
    </row>
    <row r="56" spans="7:16" x14ac:dyDescent="0.2">
      <c r="G56" s="3">
        <f t="shared" si="10"/>
        <v>4.3000000000000007</v>
      </c>
      <c r="H56" s="23">
        <f t="shared" ca="1" si="11"/>
        <v>3.3576291955952553</v>
      </c>
      <c r="I56" s="23">
        <f t="shared" ca="1" si="3"/>
        <v>11.013023761552438</v>
      </c>
      <c r="J56" s="23">
        <f t="shared" ca="1" si="12"/>
        <v>1.8351343332629746</v>
      </c>
      <c r="K56" s="23">
        <f t="shared" ca="1" si="5"/>
        <v>4.1050785908710061</v>
      </c>
      <c r="L56" s="19">
        <f t="shared" ca="1" si="13"/>
        <v>2694.1744168964337</v>
      </c>
      <c r="M56" s="23">
        <f t="shared" ca="1" si="14"/>
        <v>-3.7549040941133796</v>
      </c>
      <c r="N56" s="32">
        <f t="shared" ca="1" si="8"/>
        <v>0.18434745892377249</v>
      </c>
      <c r="O56" s="3">
        <f t="shared" si="0"/>
        <v>0</v>
      </c>
      <c r="P56" s="23">
        <f t="shared" ca="1" si="15"/>
        <v>-3.789514445525993</v>
      </c>
    </row>
    <row r="57" spans="7:16" x14ac:dyDescent="0.2">
      <c r="G57" s="3">
        <f t="shared" ref="G57:G59" si="16">G56+B$9</f>
        <v>4.4000000000000004</v>
      </c>
      <c r="H57" s="23">
        <f t="shared" ref="H57:H59" ca="1" si="17">H56-(J56*(G57-G56))-(0.5*P56*(G57-G56)*(G57-G56))</f>
        <v>3.1930633344965886</v>
      </c>
      <c r="I57" s="23">
        <f t="shared" ca="1" si="3"/>
        <v>10.47324773714881</v>
      </c>
      <c r="J57" s="23">
        <f t="shared" ref="J57:J59" ca="1" si="18">J56+P$13*(G57-G56)</f>
        <v>1.4592072247342078</v>
      </c>
      <c r="K57" s="23">
        <f t="shared" ca="1" si="5"/>
        <v>3.264153598635934</v>
      </c>
      <c r="L57" s="19">
        <f t="shared" ref="L57:L59" ca="1" si="19">0.5*B$24*J57*J57</f>
        <v>1703.4285797732073</v>
      </c>
      <c r="M57" s="23">
        <f t="shared" ref="M57:M59" ca="1" si="20">(J57*J57-J56*J56)/(2*(H56-H57))</f>
        <v>-3.7627254162439017</v>
      </c>
      <c r="N57" s="32">
        <f t="shared" ca="1" si="8"/>
        <v>-0.68095078922186669</v>
      </c>
      <c r="O57" s="3">
        <f t="shared" si="0"/>
        <v>0</v>
      </c>
      <c r="P57" s="23">
        <f t="shared" ref="P57:P59" ca="1" si="21">M57*(1+O$10*N57)+O57</f>
        <v>-3.6346138741530787</v>
      </c>
    </row>
    <row r="58" spans="7:16" x14ac:dyDescent="0.2">
      <c r="G58" s="3">
        <f t="shared" si="16"/>
        <v>4.5</v>
      </c>
      <c r="H58" s="23">
        <f t="shared" ca="1" si="17"/>
        <v>3.0653156813939333</v>
      </c>
      <c r="I58" s="23">
        <f t="shared" ca="1" si="3"/>
        <v>10.054235434972101</v>
      </c>
      <c r="J58" s="23">
        <f t="shared" ca="1" si="18"/>
        <v>1.0832801162054411</v>
      </c>
      <c r="K58" s="23">
        <f t="shared" ca="1" si="5"/>
        <v>2.4232286064008615</v>
      </c>
      <c r="L58" s="19">
        <f t="shared" ca="1" si="19"/>
        <v>938.7966481328591</v>
      </c>
      <c r="M58" s="23">
        <f t="shared" ca="1" si="20"/>
        <v>-3.7409294469871086</v>
      </c>
      <c r="N58" s="32">
        <f t="shared" ca="1" si="8"/>
        <v>2.8392735748095248</v>
      </c>
      <c r="O58" s="3">
        <f t="shared" si="0"/>
        <v>0</v>
      </c>
      <c r="P58" s="23">
        <f t="shared" ca="1" si="21"/>
        <v>-4.2720055531899739</v>
      </c>
    </row>
    <row r="59" spans="7:16" x14ac:dyDescent="0.2">
      <c r="G59" s="3">
        <f t="shared" si="16"/>
        <v>4.5999999999999996</v>
      </c>
      <c r="H59" s="23">
        <f t="shared" ca="1" si="17"/>
        <v>2.978347697539339</v>
      </c>
      <c r="I59" s="23">
        <f t="shared" ca="1" si="3"/>
        <v>9.7689804479290316</v>
      </c>
      <c r="J59" s="23">
        <f t="shared" ca="1" si="18"/>
        <v>0.70735300767667431</v>
      </c>
      <c r="K59" s="23">
        <f t="shared" ca="1" si="5"/>
        <v>1.5823036141657889</v>
      </c>
      <c r="L59" s="19">
        <f t="shared" ca="1" si="19"/>
        <v>400.2786219753898</v>
      </c>
      <c r="M59" s="23">
        <f t="shared" ca="1" si="20"/>
        <v>-3.8700881799347147</v>
      </c>
      <c r="N59" s="32">
        <f t="shared" ca="1" si="8"/>
        <v>-1.3124355714405704</v>
      </c>
      <c r="O59" s="3">
        <f t="shared" si="0"/>
        <v>0</v>
      </c>
      <c r="P59" s="23">
        <f t="shared" ca="1" si="21"/>
        <v>-3.6161261103368139</v>
      </c>
    </row>
    <row r="60" spans="7:16" x14ac:dyDescent="0.2">
      <c r="G60" s="3">
        <f t="shared" ref="G60:G61" si="22">G59+B$9</f>
        <v>4.6999999999999993</v>
      </c>
      <c r="H60" s="23">
        <f t="shared" ref="H60:H61" ca="1" si="23">H59-(J59*(G60-G59))-(0.5*P59*(G60-G59)*(G60-G59))</f>
        <v>2.9256930273233559</v>
      </c>
      <c r="I60" s="23">
        <f t="shared" ca="1" si="3"/>
        <v>9.5962731296206076</v>
      </c>
      <c r="J60" s="23">
        <f t="shared" ref="J60:J61" ca="1" si="24">J59+P$13*(G60-G59)</f>
        <v>0.33142589914790749</v>
      </c>
      <c r="K60" s="23">
        <f t="shared" ca="1" si="5"/>
        <v>0.74137862193071646</v>
      </c>
      <c r="L60" s="19">
        <f t="shared" ref="L60:L61" ca="1" si="25">0.5*B$24*J60*J60</f>
        <v>87.874501300799153</v>
      </c>
      <c r="M60" s="23">
        <f t="shared" ref="M60:M61" ca="1" si="26">(J60*J60-J59*J59)/(2*(H59-H60))</f>
        <v>-3.7081720314782438</v>
      </c>
      <c r="N60" s="32">
        <f t="shared" ca="1" si="8"/>
        <v>0.16022738128886632</v>
      </c>
      <c r="O60" s="3">
        <f t="shared" si="0"/>
        <v>0</v>
      </c>
      <c r="P60" s="23">
        <f t="shared" ref="P60:P61" ca="1" si="27">M60*(1+O$10*N60)+O60</f>
        <v>-3.7378795661768622</v>
      </c>
    </row>
    <row r="61" spans="7:16" x14ac:dyDescent="0.2">
      <c r="G61" s="3">
        <f t="shared" si="22"/>
        <v>4.7999999999999989</v>
      </c>
      <c r="H61" s="23">
        <f t="shared" ca="1" si="23"/>
        <v>2.9112398352394493</v>
      </c>
      <c r="I61" s="23">
        <f t="shared" ca="1" si="3"/>
        <v>9.5488666595853928</v>
      </c>
      <c r="J61" s="23">
        <f t="shared" ca="1" si="24"/>
        <v>-4.450120938085933E-2</v>
      </c>
      <c r="K61" s="23">
        <f t="shared" ca="1" si="5"/>
        <v>-9.9546370304356049E-2</v>
      </c>
      <c r="L61" s="19">
        <f t="shared" ca="1" si="25"/>
        <v>1.5842861090872657</v>
      </c>
      <c r="M61" s="23">
        <f t="shared" ca="1" si="26"/>
        <v>-3.7314514455856189</v>
      </c>
      <c r="N61" s="32">
        <f t="shared" ca="1" si="8"/>
        <v>-1.0404717239988852</v>
      </c>
      <c r="O61" s="3">
        <f t="shared" si="0"/>
        <v>0</v>
      </c>
      <c r="P61" s="23">
        <f t="shared" ca="1" si="27"/>
        <v>-3.5373279596552889</v>
      </c>
    </row>
    <row r="62" spans="7:16" x14ac:dyDescent="0.2">
      <c r="G62" s="3"/>
      <c r="H62" s="23"/>
      <c r="I62" s="23"/>
      <c r="J62" s="23"/>
      <c r="K62" s="23"/>
      <c r="L62" s="19"/>
      <c r="N62" s="3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3"/>
  <sheetViews>
    <sheetView tabSelected="1" workbookViewId="0">
      <selection activeCell="M14" sqref="M14"/>
    </sheetView>
  </sheetViews>
  <sheetFormatPr baseColWidth="10" defaultRowHeight="21" x14ac:dyDescent="0.2"/>
  <cols>
    <col min="1" max="1" width="32.5" customWidth="1"/>
    <col min="7" max="7" width="18.83203125" style="16" customWidth="1"/>
    <col min="8" max="9" width="19.1640625" style="21" customWidth="1"/>
    <col min="10" max="10" width="19.6640625" style="21" customWidth="1"/>
    <col min="11" max="11" width="22.1640625" style="21" customWidth="1"/>
    <col min="12" max="12" width="17.6640625" style="17" customWidth="1"/>
    <col min="13" max="13" width="20.6640625" style="34" customWidth="1"/>
    <col min="14" max="14" width="22.5" style="34" customWidth="1"/>
    <col min="15" max="15" width="13.33203125" style="3" customWidth="1"/>
    <col min="16" max="16" width="16.1640625" style="34" customWidth="1"/>
    <col min="17" max="17" width="19.5" style="3" customWidth="1"/>
  </cols>
  <sheetData>
    <row r="1" spans="1:17" ht="34" x14ac:dyDescent="0.4">
      <c r="A1" s="1" t="s">
        <v>0</v>
      </c>
    </row>
    <row r="4" spans="1:17" x14ac:dyDescent="0.25">
      <c r="A4" s="4" t="s">
        <v>1</v>
      </c>
      <c r="B4" s="12">
        <v>18</v>
      </c>
      <c r="C4" s="5" t="s">
        <v>6</v>
      </c>
    </row>
    <row r="5" spans="1:17" x14ac:dyDescent="0.25">
      <c r="A5" s="4" t="s">
        <v>2</v>
      </c>
      <c r="B5" s="12">
        <v>0</v>
      </c>
      <c r="C5" s="5" t="s">
        <v>6</v>
      </c>
    </row>
    <row r="6" spans="1:17" x14ac:dyDescent="0.25">
      <c r="A6" s="4" t="s">
        <v>3</v>
      </c>
      <c r="B6" s="12">
        <v>46</v>
      </c>
      <c r="C6" s="5" t="s">
        <v>7</v>
      </c>
    </row>
    <row r="7" spans="1:17" x14ac:dyDescent="0.25">
      <c r="A7" s="4" t="s">
        <v>4</v>
      </c>
      <c r="B7" s="12">
        <v>0</v>
      </c>
      <c r="C7" s="5" t="s">
        <v>7</v>
      </c>
    </row>
    <row r="8" spans="1:17" x14ac:dyDescent="0.25">
      <c r="A8" s="4" t="s">
        <v>5</v>
      </c>
      <c r="B8" s="12">
        <v>1600</v>
      </c>
      <c r="C8" s="5" t="s">
        <v>8</v>
      </c>
      <c r="N8" s="36" t="s">
        <v>29</v>
      </c>
      <c r="O8" s="29">
        <v>0</v>
      </c>
    </row>
    <row r="9" spans="1:17" x14ac:dyDescent="0.25">
      <c r="A9" s="4" t="s">
        <v>19</v>
      </c>
      <c r="B9" s="12">
        <v>0.1</v>
      </c>
      <c r="C9" s="5" t="s">
        <v>20</v>
      </c>
    </row>
    <row r="10" spans="1:17" x14ac:dyDescent="0.2">
      <c r="N10" s="36" t="s">
        <v>28</v>
      </c>
      <c r="O10" s="29">
        <v>0.05</v>
      </c>
    </row>
    <row r="11" spans="1:17" x14ac:dyDescent="0.25">
      <c r="A11" s="9"/>
      <c r="B11" s="10"/>
      <c r="C11" s="11"/>
    </row>
    <row r="12" spans="1:17" ht="75" x14ac:dyDescent="0.3">
      <c r="G12" s="15" t="s">
        <v>11</v>
      </c>
      <c r="H12" s="22" t="s">
        <v>12</v>
      </c>
      <c r="I12" s="22" t="s">
        <v>13</v>
      </c>
      <c r="J12" s="22" t="s">
        <v>14</v>
      </c>
      <c r="K12" s="22" t="s">
        <v>15</v>
      </c>
      <c r="L12" s="20" t="s">
        <v>21</v>
      </c>
      <c r="M12" s="35" t="s">
        <v>24</v>
      </c>
      <c r="N12" s="37" t="s">
        <v>25</v>
      </c>
      <c r="O12" s="27" t="s">
        <v>27</v>
      </c>
      <c r="P12" s="35" t="s">
        <v>26</v>
      </c>
      <c r="Q12" s="27" t="s">
        <v>31</v>
      </c>
    </row>
    <row r="13" spans="1:17" x14ac:dyDescent="0.2">
      <c r="G13" s="3">
        <v>0</v>
      </c>
      <c r="H13" s="23">
        <f>B6</f>
        <v>46</v>
      </c>
      <c r="I13" s="23">
        <f>H13*3.28</f>
        <v>150.88</v>
      </c>
      <c r="J13" s="23">
        <f>B$4</f>
        <v>18</v>
      </c>
      <c r="K13" s="23">
        <f>J13/0.44704</f>
        <v>40.264853256979244</v>
      </c>
      <c r="L13" s="19">
        <f>0.5*B$8*J13*J13</f>
        <v>259200</v>
      </c>
      <c r="M13" s="34">
        <f>B20</f>
        <v>-3.5217391304347827</v>
      </c>
      <c r="N13" s="38">
        <f ca="1">NORMSINV(RAND())</f>
        <v>-5.1704242112794598E-2</v>
      </c>
      <c r="O13" s="3">
        <f>$O$8</f>
        <v>0</v>
      </c>
      <c r="P13" s="34">
        <f ca="1">M13*(1+O$10*N13)+O13</f>
        <v>-3.5126346878018775</v>
      </c>
      <c r="Q13" s="34">
        <f ca="1">M13-P13</f>
        <v>-9.1044426329052186E-3</v>
      </c>
    </row>
    <row r="14" spans="1:17" x14ac:dyDescent="0.2">
      <c r="G14" s="3">
        <f>G13+B$9</f>
        <v>0.1</v>
      </c>
      <c r="H14" s="23">
        <f ca="1">H13-(J13*(G14-G13))-(0.5*P13*(G14-G13)*(G14-G13))</f>
        <v>44.217563173439011</v>
      </c>
      <c r="I14" s="23">
        <f ca="1">H14*3.28</f>
        <v>145.03360720887994</v>
      </c>
      <c r="J14" s="23">
        <f ca="1">J13+P$13*(G14-G13)</f>
        <v>17.648736531219811</v>
      </c>
      <c r="K14" s="23">
        <f ca="1">J14/0.44704</f>
        <v>39.479099255591919</v>
      </c>
      <c r="L14" s="19">
        <f t="shared" ref="L14" ca="1" si="0">0.5*B$8*J14*J14</f>
        <v>249182.32091873014</v>
      </c>
      <c r="M14" s="34">
        <f ca="1">(B$5*B$5-J13*J13)/(2*(H14))</f>
        <v>-3.6637025736712592</v>
      </c>
      <c r="N14" s="38">
        <f ca="1">NORMSINV(RAND())</f>
        <v>-0.82819523532883577</v>
      </c>
      <c r="O14" s="3">
        <f t="shared" ref="O14:O65" si="1">$O$8</f>
        <v>0</v>
      </c>
      <c r="P14" s="34">
        <f ca="1">M14*(1+O$10*N14)+O14</f>
        <v>-3.5119895229124327</v>
      </c>
      <c r="Q14" s="34">
        <f t="shared" ref="Q14:Q65" ca="1" si="2">M14-P14</f>
        <v>-0.15171305075882646</v>
      </c>
    </row>
    <row r="15" spans="1:17" x14ac:dyDescent="0.2">
      <c r="G15" s="3">
        <f t="shared" ref="G15:G65" si="3">G14+B$9</f>
        <v>0.2</v>
      </c>
      <c r="H15" s="23">
        <f t="shared" ref="H15:H65" ca="1" si="4">H14-(J14*(G15-G14))-(0.5*P14*(G15-G14)*(G15-G14))</f>
        <v>42.470249467931595</v>
      </c>
      <c r="I15" s="23">
        <f t="shared" ref="I15:I65" ca="1" si="5">H15*3.28</f>
        <v>139.30241825481562</v>
      </c>
      <c r="J15" s="23">
        <f t="shared" ref="J15:J65" ca="1" si="6">J14+P$13*(G15-G14)</f>
        <v>17.297473062439622</v>
      </c>
      <c r="K15" s="23">
        <f t="shared" ref="K15:K65" ca="1" si="7">J15/0.44704</f>
        <v>38.693345254204594</v>
      </c>
      <c r="L15" s="19">
        <f t="shared" ref="L15:L65" ca="1" si="8">0.5*B$8*J15*J15</f>
        <v>239362.05947665946</v>
      </c>
      <c r="M15" s="34">
        <f t="shared" ref="M15:M65" ca="1" si="9">(B$5*B$5-J14*J14)/(2*(H15))</f>
        <v>-3.6670128507674908</v>
      </c>
      <c r="N15" s="38">
        <f t="shared" ref="N15:N65" ca="1" si="10">NORMSINV(RAND())</f>
        <v>-0.38701746543174326</v>
      </c>
      <c r="O15" s="3">
        <f t="shared" si="1"/>
        <v>0</v>
      </c>
      <c r="P15" s="34">
        <f t="shared" ref="P15:P65" ca="1" si="11">M15*(1+O$10*N15)+O15</f>
        <v>-3.5960529498070075</v>
      </c>
      <c r="Q15" s="34">
        <f t="shared" ca="1" si="2"/>
        <v>-7.0959900960483324E-2</v>
      </c>
    </row>
    <row r="16" spans="1:17" x14ac:dyDescent="0.2">
      <c r="G16" s="3">
        <f t="shared" si="3"/>
        <v>0.30000000000000004</v>
      </c>
      <c r="H16" s="23">
        <f t="shared" ca="1" si="4"/>
        <v>40.758482426436665</v>
      </c>
      <c r="I16" s="23">
        <f t="shared" ca="1" si="5"/>
        <v>133.68782235871225</v>
      </c>
      <c r="J16" s="23">
        <f t="shared" ca="1" si="6"/>
        <v>16.946209593659432</v>
      </c>
      <c r="K16" s="23">
        <f t="shared" ca="1" si="7"/>
        <v>37.907591252817269</v>
      </c>
      <c r="L16" s="19">
        <f t="shared" ca="1" si="8"/>
        <v>229739.21567378798</v>
      </c>
      <c r="M16" s="34">
        <f t="shared" ca="1" si="9"/>
        <v>-3.6704332022891553</v>
      </c>
      <c r="N16" s="38">
        <f t="shared" ca="1" si="10"/>
        <v>0.71403582703138868</v>
      </c>
      <c r="O16" s="3">
        <f t="shared" si="1"/>
        <v>0</v>
      </c>
      <c r="P16" s="34">
        <f t="shared" ca="1" si="11"/>
        <v>-3.8014742426471555</v>
      </c>
      <c r="Q16" s="34">
        <f t="shared" ca="1" si="2"/>
        <v>0.13104104035800024</v>
      </c>
    </row>
    <row r="17" spans="1:17" x14ac:dyDescent="0.25">
      <c r="A17" s="9"/>
      <c r="B17" s="10"/>
      <c r="C17" s="11"/>
      <c r="G17" s="3">
        <f t="shared" si="3"/>
        <v>0.4</v>
      </c>
      <c r="H17" s="23">
        <f t="shared" ca="1" si="4"/>
        <v>39.082868838283957</v>
      </c>
      <c r="I17" s="23">
        <f t="shared" ca="1" si="5"/>
        <v>128.19180978957138</v>
      </c>
      <c r="J17" s="23">
        <f t="shared" ca="1" si="6"/>
        <v>16.594946124879243</v>
      </c>
      <c r="K17" s="23">
        <f t="shared" ca="1" si="7"/>
        <v>37.121837251429945</v>
      </c>
      <c r="L17" s="19">
        <f t="shared" ca="1" si="8"/>
        <v>220313.78951011569</v>
      </c>
      <c r="M17" s="34">
        <f t="shared" ca="1" si="9"/>
        <v>-3.6739117179511043</v>
      </c>
      <c r="N17" s="38">
        <f t="shared" ca="1" si="10"/>
        <v>-1.2277244668266771</v>
      </c>
      <c r="O17" s="3">
        <f t="shared" si="1"/>
        <v>0</v>
      </c>
      <c r="P17" s="34">
        <f t="shared" ca="1" si="11"/>
        <v>-3.4483841526966144</v>
      </c>
      <c r="Q17" s="34">
        <f t="shared" ca="1" si="2"/>
        <v>-0.22552756525448991</v>
      </c>
    </row>
    <row r="18" spans="1:17" x14ac:dyDescent="0.2">
      <c r="G18" s="3">
        <f t="shared" si="3"/>
        <v>0.5</v>
      </c>
      <c r="H18" s="23">
        <f t="shared" ca="1" si="4"/>
        <v>37.440616146559513</v>
      </c>
      <c r="I18" s="23">
        <f t="shared" ca="1" si="5"/>
        <v>122.80522096071519</v>
      </c>
      <c r="J18" s="23">
        <f t="shared" ca="1" si="6"/>
        <v>16.243682656099054</v>
      </c>
      <c r="K18" s="23">
        <f t="shared" ca="1" si="7"/>
        <v>36.33608325004262</v>
      </c>
      <c r="L18" s="19">
        <f t="shared" ca="1" si="8"/>
        <v>211085.78098564257</v>
      </c>
      <c r="M18" s="34">
        <f t="shared" ca="1" si="9"/>
        <v>-3.6777204174423144</v>
      </c>
      <c r="N18" s="38">
        <f t="shared" ca="1" si="10"/>
        <v>1.5662044983381123</v>
      </c>
      <c r="O18" s="3">
        <f t="shared" si="1"/>
        <v>0</v>
      </c>
      <c r="P18" s="34">
        <f t="shared" ca="1" si="11"/>
        <v>-3.965723530513718</v>
      </c>
      <c r="Q18" s="34">
        <f t="shared" ca="1" si="2"/>
        <v>0.28800311307140358</v>
      </c>
    </row>
    <row r="19" spans="1:17" x14ac:dyDescent="0.2">
      <c r="G19" s="3">
        <f t="shared" si="3"/>
        <v>0.6</v>
      </c>
      <c r="H19" s="23">
        <f t="shared" ca="1" si="4"/>
        <v>35.836076498602182</v>
      </c>
      <c r="I19" s="23">
        <f t="shared" ca="1" si="5"/>
        <v>117.54233091541515</v>
      </c>
      <c r="J19" s="23">
        <f t="shared" ca="1" si="6"/>
        <v>15.892419187318866</v>
      </c>
      <c r="K19" s="23">
        <f t="shared" ca="1" si="7"/>
        <v>35.550329248655302</v>
      </c>
      <c r="L19" s="19">
        <f t="shared" ca="1" si="8"/>
        <v>202055.19010036869</v>
      </c>
      <c r="M19" s="34">
        <f t="shared" ca="1" si="9"/>
        <v>-3.681446910662014</v>
      </c>
      <c r="N19" s="38">
        <f t="shared" ca="1" si="10"/>
        <v>0.96712368445918484</v>
      </c>
      <c r="O19" s="3">
        <f t="shared" si="1"/>
        <v>0</v>
      </c>
      <c r="P19" s="34">
        <f t="shared" ca="1" si="11"/>
        <v>-3.8594676356810305</v>
      </c>
      <c r="Q19" s="34">
        <f t="shared" ca="1" si="2"/>
        <v>0.17802072501901645</v>
      </c>
    </row>
    <row r="20" spans="1:17" x14ac:dyDescent="0.25">
      <c r="A20" s="6" t="s">
        <v>30</v>
      </c>
      <c r="B20" s="12">
        <f>(B5*B5-B4*B4)/(2*B6)</f>
        <v>-3.5217391304347827</v>
      </c>
      <c r="C20" s="7" t="s">
        <v>10</v>
      </c>
      <c r="G20" s="3">
        <f t="shared" si="3"/>
        <v>0.7</v>
      </c>
      <c r="H20" s="23">
        <f t="shared" ca="1" si="4"/>
        <v>34.2661319180487</v>
      </c>
      <c r="I20" s="23">
        <f t="shared" ca="1" si="5"/>
        <v>112.39291269119973</v>
      </c>
      <c r="J20" s="23">
        <f t="shared" ca="1" si="6"/>
        <v>15.541155718538679</v>
      </c>
      <c r="K20" s="23">
        <f t="shared" ca="1" si="7"/>
        <v>34.764575247267985</v>
      </c>
      <c r="L20" s="19">
        <f t="shared" ca="1" si="8"/>
        <v>193222.01685429399</v>
      </c>
      <c r="M20" s="34">
        <f t="shared" ca="1" si="9"/>
        <v>-3.685402662744484</v>
      </c>
      <c r="N20" s="38">
        <f t="shared" ca="1" si="10"/>
        <v>-0.38780984383500383</v>
      </c>
      <c r="O20" s="3">
        <f t="shared" si="1"/>
        <v>0</v>
      </c>
      <c r="P20" s="34">
        <f t="shared" ca="1" si="11"/>
        <v>-3.613940891189082</v>
      </c>
      <c r="Q20" s="34">
        <f t="shared" ca="1" si="2"/>
        <v>-7.1461771555402009E-2</v>
      </c>
    </row>
    <row r="21" spans="1:17" x14ac:dyDescent="0.2">
      <c r="C21" s="8"/>
      <c r="G21" s="3">
        <f t="shared" si="3"/>
        <v>0.79999999999999993</v>
      </c>
      <c r="H21" s="23">
        <f t="shared" ca="1" si="4"/>
        <v>32.730086050650776</v>
      </c>
      <c r="I21" s="23">
        <f t="shared" ca="1" si="5"/>
        <v>107.35468224613454</v>
      </c>
      <c r="J21" s="23">
        <f t="shared" ca="1" si="6"/>
        <v>15.189892249758492</v>
      </c>
      <c r="K21" s="23">
        <f t="shared" ca="1" si="7"/>
        <v>33.978821245880667</v>
      </c>
      <c r="L21" s="19">
        <f t="shared" ca="1" si="8"/>
        <v>184586.26124741847</v>
      </c>
      <c r="M21" s="34">
        <f t="shared" ca="1" si="9"/>
        <v>-3.6896866188206245</v>
      </c>
      <c r="N21" s="38">
        <f t="shared" ca="1" si="10"/>
        <v>0.24955403891086067</v>
      </c>
      <c r="O21" s="3">
        <f t="shared" si="1"/>
        <v>0</v>
      </c>
      <c r="P21" s="34">
        <f t="shared" ca="1" si="11"/>
        <v>-3.7357254287227271</v>
      </c>
      <c r="Q21" s="34">
        <f t="shared" ca="1" si="2"/>
        <v>4.6038809902102518E-2</v>
      </c>
    </row>
    <row r="22" spans="1:17" x14ac:dyDescent="0.25">
      <c r="A22" s="9"/>
      <c r="B22" s="11"/>
      <c r="C22" s="11"/>
      <c r="G22" s="3">
        <f t="shared" si="3"/>
        <v>0.89999999999999991</v>
      </c>
      <c r="H22" s="23">
        <f t="shared" ca="1" si="4"/>
        <v>31.229775452818544</v>
      </c>
      <c r="I22" s="23">
        <f t="shared" ca="1" si="5"/>
        <v>102.43366348524482</v>
      </c>
      <c r="J22" s="23">
        <f t="shared" ca="1" si="6"/>
        <v>14.838628780978304</v>
      </c>
      <c r="K22" s="23">
        <f t="shared" ca="1" si="7"/>
        <v>33.193067244493342</v>
      </c>
      <c r="L22" s="19">
        <f t="shared" ca="1" si="8"/>
        <v>176147.92327974213</v>
      </c>
      <c r="M22" s="34">
        <f t="shared" ca="1" si="9"/>
        <v>-3.694116003297248</v>
      </c>
      <c r="N22" s="38">
        <f t="shared" ca="1" si="10"/>
        <v>-0.33961130079085894</v>
      </c>
      <c r="O22" s="3">
        <f t="shared" si="1"/>
        <v>0</v>
      </c>
      <c r="P22" s="34">
        <f t="shared" ca="1" si="11"/>
        <v>-3.6313878262396426</v>
      </c>
      <c r="Q22" s="34">
        <f t="shared" ca="1" si="2"/>
        <v>-6.2728177057605361E-2</v>
      </c>
    </row>
    <row r="23" spans="1:17" x14ac:dyDescent="0.2">
      <c r="A23" s="10"/>
      <c r="B23" s="33"/>
      <c r="C23" s="33"/>
      <c r="G23" s="3">
        <f t="shared" si="3"/>
        <v>0.99999999999999989</v>
      </c>
      <c r="H23" s="23">
        <f t="shared" ca="1" si="4"/>
        <v>29.764069513851911</v>
      </c>
      <c r="I23" s="23">
        <f t="shared" ca="1" si="5"/>
        <v>97.62614800543426</v>
      </c>
      <c r="J23" s="23">
        <f t="shared" ca="1" si="6"/>
        <v>14.487365312198117</v>
      </c>
      <c r="K23" s="23">
        <f t="shared" ca="1" si="7"/>
        <v>32.407313243106024</v>
      </c>
      <c r="L23" s="19">
        <f t="shared" ca="1" si="8"/>
        <v>167907.00295126499</v>
      </c>
      <c r="M23" s="34">
        <f t="shared" ca="1" si="9"/>
        <v>-3.6988373514785291</v>
      </c>
      <c r="N23" s="38">
        <f t="shared" ca="1" si="10"/>
        <v>-0.81039944992589841</v>
      </c>
      <c r="O23" s="3">
        <f t="shared" si="1"/>
        <v>0</v>
      </c>
      <c r="P23" s="34">
        <f t="shared" ca="1" si="11"/>
        <v>-3.5489605637283508</v>
      </c>
      <c r="Q23" s="34">
        <f t="shared" ca="1" si="2"/>
        <v>-0.14987678775017832</v>
      </c>
    </row>
    <row r="24" spans="1:17" x14ac:dyDescent="0.25">
      <c r="A24" s="9"/>
      <c r="B24" s="11"/>
      <c r="C24" s="11"/>
      <c r="G24" s="3">
        <f t="shared" si="3"/>
        <v>1.0999999999999999</v>
      </c>
      <c r="H24" s="23">
        <f t="shared" ca="1" si="4"/>
        <v>28.33307778545074</v>
      </c>
      <c r="I24" s="23">
        <f t="shared" ca="1" si="5"/>
        <v>92.932495136278419</v>
      </c>
      <c r="J24" s="23">
        <f t="shared" ca="1" si="6"/>
        <v>14.136101843417929</v>
      </c>
      <c r="K24" s="23">
        <f t="shared" ca="1" si="7"/>
        <v>31.621559241718703</v>
      </c>
      <c r="L24" s="19">
        <f t="shared" ca="1" si="8"/>
        <v>159863.50026198704</v>
      </c>
      <c r="M24" s="34">
        <f t="shared" ca="1" si="9"/>
        <v>-3.7038643538553053</v>
      </c>
      <c r="N24" s="38">
        <f t="shared" ca="1" si="10"/>
        <v>0.2709222092364581</v>
      </c>
      <c r="O24" s="3">
        <f t="shared" si="1"/>
        <v>0</v>
      </c>
      <c r="P24" s="34">
        <f t="shared" ca="1" si="11"/>
        <v>-3.7540373095282376</v>
      </c>
      <c r="Q24" s="34">
        <f t="shared" ca="1" si="2"/>
        <v>5.0172955672932229E-2</v>
      </c>
    </row>
    <row r="25" spans="1:17" x14ac:dyDescent="0.2">
      <c r="C25" s="8"/>
      <c r="G25" s="3">
        <f t="shared" si="3"/>
        <v>1.2</v>
      </c>
      <c r="H25" s="23">
        <f t="shared" ca="1" si="4"/>
        <v>26.938237787656586</v>
      </c>
      <c r="I25" s="23">
        <f t="shared" ca="1" si="5"/>
        <v>88.357419943513591</v>
      </c>
      <c r="J25" s="23">
        <f t="shared" ca="1" si="6"/>
        <v>13.784838374637742</v>
      </c>
      <c r="K25" s="23">
        <f t="shared" ca="1" si="7"/>
        <v>30.835805240331386</v>
      </c>
      <c r="L25" s="19">
        <f t="shared" ca="1" si="8"/>
        <v>152017.41521190823</v>
      </c>
      <c r="M25" s="34">
        <f t="shared" ca="1" si="9"/>
        <v>-3.7090283503817001</v>
      </c>
      <c r="N25" s="38">
        <f t="shared" ca="1" si="10"/>
        <v>-0.35870656947208635</v>
      </c>
      <c r="O25" s="3">
        <f t="shared" si="1"/>
        <v>0</v>
      </c>
      <c r="P25" s="34">
        <f t="shared" ca="1" si="11"/>
        <v>-3.6425057085996935</v>
      </c>
      <c r="Q25" s="34">
        <f t="shared" ca="1" si="2"/>
        <v>-6.652264178200662E-2</v>
      </c>
    </row>
    <row r="26" spans="1:17" x14ac:dyDescent="0.2">
      <c r="C26" s="8"/>
      <c r="G26" s="3">
        <f t="shared" si="3"/>
        <v>1.3</v>
      </c>
      <c r="H26" s="23">
        <f t="shared" ca="1" si="4"/>
        <v>25.57796647873581</v>
      </c>
      <c r="I26" s="23">
        <f t="shared" ca="1" si="5"/>
        <v>83.895730050253448</v>
      </c>
      <c r="J26" s="23">
        <f t="shared" ca="1" si="6"/>
        <v>13.433574905857554</v>
      </c>
      <c r="K26" s="23">
        <f t="shared" ca="1" si="7"/>
        <v>30.050051238944064</v>
      </c>
      <c r="L26" s="19">
        <f t="shared" ca="1" si="8"/>
        <v>144368.74780102863</v>
      </c>
      <c r="M26" s="34">
        <f t="shared" ca="1" si="9"/>
        <v>-3.7145597397834482</v>
      </c>
      <c r="N26" s="38">
        <f t="shared" ca="1" si="10"/>
        <v>1.1060307762723096</v>
      </c>
      <c r="O26" s="3">
        <f t="shared" si="1"/>
        <v>0</v>
      </c>
      <c r="P26" s="34">
        <f t="shared" ca="1" si="11"/>
        <v>-3.9199806094085763</v>
      </c>
      <c r="Q26" s="34">
        <f t="shared" ca="1" si="2"/>
        <v>0.20542086962512807</v>
      </c>
    </row>
    <row r="27" spans="1:17" x14ac:dyDescent="0.2">
      <c r="C27" s="8"/>
      <c r="G27" s="3">
        <f t="shared" si="3"/>
        <v>1.4000000000000001</v>
      </c>
      <c r="H27" s="23">
        <f t="shared" ca="1" si="4"/>
        <v>24.254208891197099</v>
      </c>
      <c r="I27" s="23">
        <f t="shared" ca="1" si="5"/>
        <v>79.553805163126484</v>
      </c>
      <c r="J27" s="23">
        <f t="shared" ca="1" si="6"/>
        <v>13.082311437077367</v>
      </c>
      <c r="K27" s="23">
        <f t="shared" ca="1" si="7"/>
        <v>29.264297237556743</v>
      </c>
      <c r="L27" s="19">
        <f t="shared" ca="1" si="8"/>
        <v>136917.49802934824</v>
      </c>
      <c r="M27" s="34">
        <f t="shared" ca="1" si="9"/>
        <v>-3.7201983284802762</v>
      </c>
      <c r="N27" s="38">
        <f t="shared" ca="1" si="10"/>
        <v>1.5634466587549236</v>
      </c>
      <c r="O27" s="3">
        <f t="shared" si="1"/>
        <v>0</v>
      </c>
      <c r="P27" s="34">
        <f t="shared" ca="1" si="11"/>
        <v>-4.011014910808683</v>
      </c>
      <c r="Q27" s="34">
        <f t="shared" ca="1" si="2"/>
        <v>0.29081658232840679</v>
      </c>
    </row>
    <row r="28" spans="1:17" x14ac:dyDescent="0.2">
      <c r="C28" s="8"/>
      <c r="G28" s="3">
        <f t="shared" si="3"/>
        <v>1.5000000000000002</v>
      </c>
      <c r="H28" s="23">
        <f t="shared" ca="1" si="4"/>
        <v>22.966032822043406</v>
      </c>
      <c r="I28" s="23">
        <f t="shared" ca="1" si="5"/>
        <v>75.328587656302361</v>
      </c>
      <c r="J28" s="23">
        <f t="shared" ca="1" si="6"/>
        <v>12.73104796829718</v>
      </c>
      <c r="K28" s="23">
        <f t="shared" ca="1" si="7"/>
        <v>28.478543236169426</v>
      </c>
      <c r="L28" s="19">
        <f t="shared" ca="1" si="8"/>
        <v>129663.66589686699</v>
      </c>
      <c r="M28" s="34">
        <f t="shared" ca="1" si="9"/>
        <v>-3.7260869968890318</v>
      </c>
      <c r="N28" s="38">
        <f t="shared" ca="1" si="10"/>
        <v>0.7483763679494696</v>
      </c>
      <c r="O28" s="3">
        <f t="shared" si="1"/>
        <v>0</v>
      </c>
      <c r="P28" s="34">
        <f t="shared" ca="1" si="11"/>
        <v>-3.8655127695588098</v>
      </c>
      <c r="Q28" s="34">
        <f t="shared" ca="1" si="2"/>
        <v>0.13942577266977807</v>
      </c>
    </row>
    <row r="29" spans="1:17" x14ac:dyDescent="0.2">
      <c r="C29" s="8"/>
      <c r="G29" s="3">
        <f t="shared" si="3"/>
        <v>1.6000000000000003</v>
      </c>
      <c r="H29" s="23">
        <f t="shared" ca="1" si="4"/>
        <v>21.712255589061481</v>
      </c>
      <c r="I29" s="23">
        <f t="shared" ca="1" si="5"/>
        <v>71.21619833212165</v>
      </c>
      <c r="J29" s="23">
        <f t="shared" ca="1" si="6"/>
        <v>12.379784499516992</v>
      </c>
      <c r="K29" s="23">
        <f t="shared" ca="1" si="7"/>
        <v>27.692789234782104</v>
      </c>
      <c r="L29" s="19">
        <f t="shared" ca="1" si="8"/>
        <v>122607.25140358496</v>
      </c>
      <c r="M29" s="34">
        <f t="shared" ca="1" si="9"/>
        <v>-3.7324446026864795</v>
      </c>
      <c r="N29" s="38">
        <f t="shared" ca="1" si="10"/>
        <v>1.1338988103472825</v>
      </c>
      <c r="O29" s="3">
        <f t="shared" si="1"/>
        <v>0</v>
      </c>
      <c r="P29" s="34">
        <f t="shared" ca="1" si="11"/>
        <v>-3.9440553274201466</v>
      </c>
      <c r="Q29" s="34">
        <f t="shared" ca="1" si="2"/>
        <v>0.21161072473366715</v>
      </c>
    </row>
    <row r="30" spans="1:17" x14ac:dyDescent="0.2">
      <c r="C30" s="8"/>
      <c r="G30" s="3">
        <f t="shared" si="3"/>
        <v>1.7000000000000004</v>
      </c>
      <c r="H30" s="23">
        <f t="shared" ca="1" si="4"/>
        <v>20.493997415746882</v>
      </c>
      <c r="I30" s="23">
        <f t="shared" ca="1" si="5"/>
        <v>67.220311523649769</v>
      </c>
      <c r="J30" s="23">
        <f t="shared" ca="1" si="6"/>
        <v>12.028521030736805</v>
      </c>
      <c r="K30" s="23">
        <f t="shared" ca="1" si="7"/>
        <v>26.907035233394787</v>
      </c>
      <c r="L30" s="19">
        <f t="shared" ca="1" si="8"/>
        <v>115748.25454950207</v>
      </c>
      <c r="M30" s="34">
        <f t="shared" ca="1" si="9"/>
        <v>-3.7391208056053085</v>
      </c>
      <c r="N30" s="38">
        <f t="shared" ca="1" si="10"/>
        <v>0.18324378555278825</v>
      </c>
      <c r="O30" s="3">
        <f t="shared" si="1"/>
        <v>0</v>
      </c>
      <c r="P30" s="34">
        <f t="shared" ca="1" si="11"/>
        <v>-3.7733793381582239</v>
      </c>
      <c r="Q30" s="34">
        <f t="shared" ca="1" si="2"/>
        <v>3.4258532552915444E-2</v>
      </c>
    </row>
    <row r="31" spans="1:17" x14ac:dyDescent="0.2">
      <c r="C31" s="8"/>
      <c r="G31" s="3">
        <f t="shared" si="3"/>
        <v>1.8000000000000005</v>
      </c>
      <c r="H31" s="23">
        <f t="shared" ca="1" si="4"/>
        <v>19.310012209363993</v>
      </c>
      <c r="I31" s="23">
        <f t="shared" ca="1" si="5"/>
        <v>63.336840046713895</v>
      </c>
      <c r="J31" s="23">
        <f t="shared" ca="1" si="6"/>
        <v>11.677257561956617</v>
      </c>
      <c r="K31" s="23">
        <f t="shared" ca="1" si="7"/>
        <v>26.121281232007465</v>
      </c>
      <c r="L31" s="19">
        <f t="shared" ca="1" si="8"/>
        <v>109086.6753346184</v>
      </c>
      <c r="M31" s="34">
        <f t="shared" ca="1" si="9"/>
        <v>-3.7463808054123193</v>
      </c>
      <c r="N31" s="38">
        <f t="shared" ca="1" si="10"/>
        <v>-2.2162578839410748E-2</v>
      </c>
      <c r="O31" s="3">
        <f t="shared" si="1"/>
        <v>0</v>
      </c>
      <c r="P31" s="34">
        <f t="shared" ca="1" si="11"/>
        <v>-3.7422293324141989</v>
      </c>
      <c r="Q31" s="34">
        <f t="shared" ca="1" si="2"/>
        <v>-4.1514729981204646E-3</v>
      </c>
    </row>
    <row r="32" spans="1:17" x14ac:dyDescent="0.2">
      <c r="C32" s="8"/>
      <c r="G32" s="3">
        <f t="shared" si="3"/>
        <v>1.9000000000000006</v>
      </c>
      <c r="H32" s="23">
        <f t="shared" ca="1" si="4"/>
        <v>18.160997599830402</v>
      </c>
      <c r="I32" s="23">
        <f t="shared" ca="1" si="5"/>
        <v>59.568072127443713</v>
      </c>
      <c r="J32" s="23">
        <f t="shared" ca="1" si="6"/>
        <v>11.32599409317643</v>
      </c>
      <c r="K32" s="23">
        <f t="shared" ca="1" si="7"/>
        <v>25.335527230620144</v>
      </c>
      <c r="L32" s="19">
        <f t="shared" ca="1" si="8"/>
        <v>102622.5137589339</v>
      </c>
      <c r="M32" s="34">
        <f t="shared" ca="1" si="9"/>
        <v>-3.7541534659292721</v>
      </c>
      <c r="N32" s="38">
        <f t="shared" ca="1" si="10"/>
        <v>-0.26755187932681396</v>
      </c>
      <c r="O32" s="3">
        <f t="shared" si="1"/>
        <v>0</v>
      </c>
      <c r="P32" s="34">
        <f t="shared" ca="1" si="11"/>
        <v>-3.7039319251747393</v>
      </c>
      <c r="Q32" s="34">
        <f t="shared" ca="1" si="2"/>
        <v>-5.0221540754532779E-2</v>
      </c>
    </row>
    <row r="33" spans="1:17" x14ac:dyDescent="0.2">
      <c r="C33" s="8"/>
      <c r="G33" s="3">
        <f t="shared" si="3"/>
        <v>2.0000000000000004</v>
      </c>
      <c r="H33" s="23">
        <f t="shared" ca="1" si="4"/>
        <v>17.046917850138634</v>
      </c>
      <c r="I33" s="23">
        <f t="shared" ca="1" si="5"/>
        <v>55.913890548454717</v>
      </c>
      <c r="J33" s="23">
        <f t="shared" ca="1" si="6"/>
        <v>10.974730624396242</v>
      </c>
      <c r="K33" s="23">
        <f t="shared" ca="1" si="7"/>
        <v>24.549773229232827</v>
      </c>
      <c r="L33" s="19">
        <f t="shared" ca="1" si="8"/>
        <v>96355.769822448594</v>
      </c>
      <c r="M33" s="34">
        <f t="shared" ca="1" si="9"/>
        <v>-3.7625025041586673</v>
      </c>
      <c r="N33" s="38">
        <f t="shared" ca="1" si="10"/>
        <v>0.94554505708171932</v>
      </c>
      <c r="O33" s="3">
        <f t="shared" si="1"/>
        <v>0</v>
      </c>
      <c r="P33" s="34">
        <f t="shared" ca="1" si="11"/>
        <v>-3.9403832864119082</v>
      </c>
      <c r="Q33" s="34">
        <f t="shared" ca="1" si="2"/>
        <v>0.17788078225324089</v>
      </c>
    </row>
    <row r="34" spans="1:17" x14ac:dyDescent="0.2">
      <c r="A34" t="s">
        <v>17</v>
      </c>
      <c r="C34" s="8"/>
      <c r="G34" s="3">
        <f t="shared" si="3"/>
        <v>2.1000000000000005</v>
      </c>
      <c r="H34" s="23">
        <f t="shared" ca="1" si="4"/>
        <v>15.969146704131068</v>
      </c>
      <c r="I34" s="23">
        <f t="shared" ca="1" si="5"/>
        <v>52.378801189549904</v>
      </c>
      <c r="J34" s="23">
        <f t="shared" ca="1" si="6"/>
        <v>10.623467155616055</v>
      </c>
      <c r="K34" s="23">
        <f t="shared" ca="1" si="7"/>
        <v>23.764019227845505</v>
      </c>
      <c r="L34" s="19">
        <f t="shared" ca="1" si="8"/>
        <v>90286.443525162453</v>
      </c>
      <c r="M34" s="34">
        <f t="shared" ca="1" si="9"/>
        <v>-3.7711693213671467</v>
      </c>
      <c r="N34" s="38">
        <f t="shared" ca="1" si="10"/>
        <v>0.43853176106770336</v>
      </c>
      <c r="O34" s="3">
        <f t="shared" si="1"/>
        <v>0</v>
      </c>
      <c r="P34" s="34">
        <f t="shared" ca="1" si="11"/>
        <v>-3.8538581975563284</v>
      </c>
      <c r="Q34" s="34">
        <f t="shared" ca="1" si="2"/>
        <v>8.2688876189181748E-2</v>
      </c>
    </row>
    <row r="35" spans="1:17" x14ac:dyDescent="0.2">
      <c r="C35" s="8"/>
      <c r="G35" s="3">
        <f t="shared" si="3"/>
        <v>2.2000000000000006</v>
      </c>
      <c r="H35" s="23">
        <f t="shared" ca="1" si="4"/>
        <v>14.926069279557243</v>
      </c>
      <c r="I35" s="23">
        <f t="shared" ca="1" si="5"/>
        <v>48.957507236947755</v>
      </c>
      <c r="J35" s="23">
        <f t="shared" ca="1" si="6"/>
        <v>10.272203686835867</v>
      </c>
      <c r="K35" s="23">
        <f t="shared" ca="1" si="7"/>
        <v>22.978265226458188</v>
      </c>
      <c r="L35" s="19">
        <f t="shared" ca="1" si="8"/>
        <v>84414.534867075505</v>
      </c>
      <c r="M35" s="34">
        <f t="shared" ca="1" si="9"/>
        <v>-3.7805684903601366</v>
      </c>
      <c r="N35" s="38">
        <f t="shared" ca="1" si="10"/>
        <v>-0.83679659485954827</v>
      </c>
      <c r="O35" s="3">
        <f t="shared" si="1"/>
        <v>0</v>
      </c>
      <c r="P35" s="34">
        <f t="shared" ca="1" si="11"/>
        <v>-3.6223901483918035</v>
      </c>
      <c r="Q35" s="34">
        <f t="shared" ca="1" si="2"/>
        <v>-0.15817834196833314</v>
      </c>
    </row>
    <row r="36" spans="1:17" x14ac:dyDescent="0.25">
      <c r="A36" s="9"/>
      <c r="B36" s="11"/>
      <c r="C36" s="11"/>
      <c r="G36" s="3">
        <f t="shared" si="3"/>
        <v>2.3000000000000007</v>
      </c>
      <c r="H36" s="23">
        <f t="shared" ca="1" si="4"/>
        <v>13.916960861615614</v>
      </c>
      <c r="I36" s="23">
        <f t="shared" ca="1" si="5"/>
        <v>45.647631626099212</v>
      </c>
      <c r="J36" s="23">
        <f t="shared" ca="1" si="6"/>
        <v>9.92094021805568</v>
      </c>
      <c r="K36" s="23">
        <f t="shared" ca="1" si="7"/>
        <v>22.192511225070866</v>
      </c>
      <c r="L36" s="19">
        <f t="shared" ca="1" si="8"/>
        <v>78740.04384818775</v>
      </c>
      <c r="M36" s="34">
        <f t="shared" ca="1" si="9"/>
        <v>-3.790991784523666</v>
      </c>
      <c r="N36" s="38">
        <f t="shared" ca="1" si="10"/>
        <v>0.25912491447543901</v>
      </c>
      <c r="O36" s="3">
        <f t="shared" si="1"/>
        <v>0</v>
      </c>
      <c r="P36" s="34">
        <f t="shared" ca="1" si="11"/>
        <v>-3.8401088056207553</v>
      </c>
      <c r="Q36" s="34">
        <f t="shared" ca="1" si="2"/>
        <v>4.9117021097089264E-2</v>
      </c>
    </row>
    <row r="37" spans="1:17" x14ac:dyDescent="0.2">
      <c r="A37" s="10"/>
      <c r="B37" s="33"/>
      <c r="C37" s="33"/>
      <c r="G37" s="3">
        <f t="shared" si="3"/>
        <v>2.4000000000000008</v>
      </c>
      <c r="H37" s="23">
        <f t="shared" ca="1" si="4"/>
        <v>12.944067383838149</v>
      </c>
      <c r="I37" s="23">
        <f t="shared" ca="1" si="5"/>
        <v>42.456541018989128</v>
      </c>
      <c r="J37" s="23">
        <f t="shared" ca="1" si="6"/>
        <v>9.5696767492754926</v>
      </c>
      <c r="K37" s="23">
        <f t="shared" ca="1" si="7"/>
        <v>21.406757223683545</v>
      </c>
      <c r="L37" s="19">
        <f t="shared" ca="1" si="8"/>
        <v>73262.970468499174</v>
      </c>
      <c r="M37" s="34">
        <f t="shared" ca="1" si="9"/>
        <v>-3.8019368986415878</v>
      </c>
      <c r="N37" s="38">
        <f t="shared" ca="1" si="10"/>
        <v>0.32209924356288511</v>
      </c>
      <c r="O37" s="3">
        <f t="shared" si="1"/>
        <v>0</v>
      </c>
      <c r="P37" s="34">
        <f t="shared" ca="1" si="11"/>
        <v>-3.8631669485979012</v>
      </c>
      <c r="Q37" s="34">
        <f t="shared" ca="1" si="2"/>
        <v>6.1230049956313426E-2</v>
      </c>
    </row>
    <row r="38" spans="1:17" x14ac:dyDescent="0.25">
      <c r="A38" s="9"/>
      <c r="B38" s="11"/>
      <c r="C38" s="11"/>
      <c r="G38" s="3">
        <f t="shared" si="3"/>
        <v>2.5000000000000009</v>
      </c>
      <c r="H38" s="23">
        <f t="shared" ca="1" si="4"/>
        <v>12.006415543653588</v>
      </c>
      <c r="I38" s="23">
        <f t="shared" ca="1" si="5"/>
        <v>39.381042983183768</v>
      </c>
      <c r="J38" s="23">
        <f t="shared" ca="1" si="6"/>
        <v>9.2184132804953052</v>
      </c>
      <c r="K38" s="23">
        <f t="shared" ca="1" si="7"/>
        <v>20.621003222296228</v>
      </c>
      <c r="L38" s="19">
        <f t="shared" ca="1" si="8"/>
        <v>67983.314728009762</v>
      </c>
      <c r="M38" s="34">
        <f t="shared" ca="1" si="9"/>
        <v>-3.8137407768645448</v>
      </c>
      <c r="N38" s="38">
        <f t="shared" ca="1" si="10"/>
        <v>-1.5904549797440846</v>
      </c>
      <c r="O38" s="3">
        <f t="shared" si="1"/>
        <v>0</v>
      </c>
      <c r="P38" s="34">
        <f t="shared" ca="1" si="11"/>
        <v>-3.5104616263636803</v>
      </c>
      <c r="Q38" s="34">
        <f t="shared" ca="1" si="2"/>
        <v>-0.30327915050086451</v>
      </c>
    </row>
    <row r="39" spans="1:17" x14ac:dyDescent="0.2">
      <c r="G39" s="3">
        <f t="shared" si="3"/>
        <v>2.600000000000001</v>
      </c>
      <c r="H39" s="23">
        <f t="shared" ca="1" si="4"/>
        <v>11.102126523735876</v>
      </c>
      <c r="I39" s="23">
        <f t="shared" ca="1" si="5"/>
        <v>36.414974997853669</v>
      </c>
      <c r="J39" s="23">
        <f t="shared" ca="1" si="6"/>
        <v>8.8671498117151177</v>
      </c>
      <c r="K39" s="23">
        <f t="shared" ca="1" si="7"/>
        <v>19.835249220908906</v>
      </c>
      <c r="L39" s="19">
        <f t="shared" ca="1" si="8"/>
        <v>62901.076626719558</v>
      </c>
      <c r="M39" s="34">
        <f t="shared" ca="1" si="9"/>
        <v>-3.8271561411379347</v>
      </c>
      <c r="N39" s="38">
        <f t="shared" ca="1" si="10"/>
        <v>-0.94111912805197584</v>
      </c>
      <c r="O39" s="3">
        <f t="shared" si="1"/>
        <v>0</v>
      </c>
      <c r="P39" s="34">
        <f t="shared" ca="1" si="11"/>
        <v>-3.64706564861461</v>
      </c>
      <c r="Q39" s="34">
        <f t="shared" ca="1" si="2"/>
        <v>-0.18009049252332465</v>
      </c>
    </row>
    <row r="40" spans="1:17" x14ac:dyDescent="0.25">
      <c r="A40" s="2"/>
      <c r="G40" s="3">
        <f t="shared" si="3"/>
        <v>2.7000000000000011</v>
      </c>
      <c r="H40" s="23">
        <f t="shared" ca="1" si="4"/>
        <v>10.233646870807435</v>
      </c>
      <c r="I40" s="23">
        <f t="shared" ca="1" si="5"/>
        <v>33.566361736248389</v>
      </c>
      <c r="J40" s="23">
        <f t="shared" ca="1" si="6"/>
        <v>8.5158863429349303</v>
      </c>
      <c r="K40" s="23">
        <f t="shared" ca="1" si="7"/>
        <v>19.049495219521589</v>
      </c>
      <c r="L40" s="19">
        <f t="shared" ca="1" si="8"/>
        <v>58016.256164628525</v>
      </c>
      <c r="M40" s="34">
        <f t="shared" ca="1" si="9"/>
        <v>-3.8415604317796741</v>
      </c>
      <c r="N40" s="38">
        <f t="shared" ca="1" si="10"/>
        <v>-0.33785427822058639</v>
      </c>
      <c r="O40" s="3">
        <f t="shared" si="1"/>
        <v>0</v>
      </c>
      <c r="P40" s="34">
        <f t="shared" ca="1" si="11"/>
        <v>-3.7766660504336897</v>
      </c>
      <c r="Q40" s="34">
        <f t="shared" ca="1" si="2"/>
        <v>-6.4894381345984353E-2</v>
      </c>
    </row>
    <row r="41" spans="1:17" x14ac:dyDescent="0.2">
      <c r="G41" s="3">
        <f t="shared" si="3"/>
        <v>2.8000000000000012</v>
      </c>
      <c r="H41" s="23">
        <f t="shared" ca="1" si="4"/>
        <v>9.4009415667661091</v>
      </c>
      <c r="I41" s="23">
        <f t="shared" ca="1" si="5"/>
        <v>30.835088338992836</v>
      </c>
      <c r="J41" s="23">
        <f t="shared" ca="1" si="6"/>
        <v>8.1646228741547429</v>
      </c>
      <c r="K41" s="23">
        <f t="shared" ca="1" si="7"/>
        <v>18.263741218134268</v>
      </c>
      <c r="L41" s="19">
        <f t="shared" ca="1" si="8"/>
        <v>53328.853341736685</v>
      </c>
      <c r="M41" s="34">
        <f t="shared" ca="1" si="9"/>
        <v>-3.8570774900972182</v>
      </c>
      <c r="N41" s="38">
        <f t="shared" ca="1" si="10"/>
        <v>-1.377219202610098</v>
      </c>
      <c r="O41" s="3">
        <f t="shared" si="1"/>
        <v>0</v>
      </c>
      <c r="P41" s="34">
        <f t="shared" ca="1" si="11"/>
        <v>-3.5914754308313657</v>
      </c>
      <c r="Q41" s="34">
        <f t="shared" ca="1" si="2"/>
        <v>-0.26560205926585256</v>
      </c>
    </row>
    <row r="42" spans="1:17" x14ac:dyDescent="0.2">
      <c r="G42" s="3">
        <f t="shared" si="3"/>
        <v>2.9000000000000012</v>
      </c>
      <c r="H42" s="23">
        <f t="shared" ca="1" si="4"/>
        <v>8.6024366565047927</v>
      </c>
      <c r="I42" s="23">
        <f t="shared" ca="1" si="5"/>
        <v>28.215992233335719</v>
      </c>
      <c r="J42" s="23">
        <f t="shared" ca="1" si="6"/>
        <v>7.8133594053745545</v>
      </c>
      <c r="K42" s="23">
        <f t="shared" ca="1" si="7"/>
        <v>17.477987216746946</v>
      </c>
      <c r="L42" s="19">
        <f t="shared" ca="1" si="8"/>
        <v>48838.86815804401</v>
      </c>
      <c r="M42" s="34">
        <f t="shared" ca="1" si="9"/>
        <v>-3.8745456281136703</v>
      </c>
      <c r="N42" s="38">
        <f t="shared" ca="1" si="10"/>
        <v>0.62413119710839426</v>
      </c>
      <c r="O42" s="3">
        <f t="shared" si="1"/>
        <v>0</v>
      </c>
      <c r="P42" s="34">
        <f t="shared" ca="1" si="11"/>
        <v>-3.995456868169954</v>
      </c>
      <c r="Q42" s="34">
        <f t="shared" ca="1" si="2"/>
        <v>0.12091124005628373</v>
      </c>
    </row>
    <row r="43" spans="1:17" x14ac:dyDescent="0.2">
      <c r="G43" s="3">
        <f t="shared" si="3"/>
        <v>3.0000000000000013</v>
      </c>
      <c r="H43" s="23">
        <f t="shared" ca="1" si="4"/>
        <v>7.8410780003081859</v>
      </c>
      <c r="I43" s="23">
        <f t="shared" ca="1" si="5"/>
        <v>25.718735841010847</v>
      </c>
      <c r="J43" s="23">
        <f t="shared" ca="1" si="6"/>
        <v>7.4620959365943662</v>
      </c>
      <c r="K43" s="23">
        <f t="shared" ca="1" si="7"/>
        <v>16.692233215359625</v>
      </c>
      <c r="L43" s="19">
        <f t="shared" ca="1" si="8"/>
        <v>44546.300613550527</v>
      </c>
      <c r="M43" s="34">
        <f t="shared" ca="1" si="9"/>
        <v>-3.892869398516094</v>
      </c>
      <c r="N43" s="38">
        <f t="shared" ca="1" si="10"/>
        <v>-1.179229178190224</v>
      </c>
      <c r="O43" s="3">
        <f t="shared" si="1"/>
        <v>0</v>
      </c>
      <c r="P43" s="34">
        <f t="shared" ca="1" si="11"/>
        <v>-3.6633401394353937</v>
      </c>
      <c r="Q43" s="34">
        <f t="shared" ca="1" si="2"/>
        <v>-0.22952925908070032</v>
      </c>
    </row>
    <row r="44" spans="1:17" x14ac:dyDescent="0.2">
      <c r="G44" s="3">
        <f t="shared" si="3"/>
        <v>3.1000000000000014</v>
      </c>
      <c r="H44" s="23">
        <f t="shared" ca="1" si="4"/>
        <v>7.1131851073459256</v>
      </c>
      <c r="I44" s="23">
        <f t="shared" ca="1" si="5"/>
        <v>23.331247152094633</v>
      </c>
      <c r="J44" s="23">
        <f t="shared" ca="1" si="6"/>
        <v>7.1108324678141779</v>
      </c>
      <c r="K44" s="23">
        <f t="shared" ca="1" si="7"/>
        <v>15.906479213972302</v>
      </c>
      <c r="L44" s="19">
        <f t="shared" ca="1" si="8"/>
        <v>40451.150708256217</v>
      </c>
      <c r="M44" s="34">
        <f t="shared" ca="1" si="9"/>
        <v>-3.914060644185497</v>
      </c>
      <c r="N44" s="38">
        <f t="shared" ca="1" si="10"/>
        <v>-0.58640160062351565</v>
      </c>
      <c r="O44" s="3">
        <f t="shared" si="1"/>
        <v>0</v>
      </c>
      <c r="P44" s="34">
        <f t="shared" ca="1" si="11"/>
        <v>-3.7993000728511026</v>
      </c>
      <c r="Q44" s="34">
        <f t="shared" ca="1" si="2"/>
        <v>-0.11476057133439443</v>
      </c>
    </row>
    <row r="45" spans="1:17" x14ac:dyDescent="0.2">
      <c r="G45" s="3">
        <f t="shared" si="3"/>
        <v>3.2000000000000015</v>
      </c>
      <c r="H45" s="23">
        <f t="shared" ca="1" si="4"/>
        <v>6.4210983609287622</v>
      </c>
      <c r="I45" s="23">
        <f t="shared" ca="1" si="5"/>
        <v>21.061202623846338</v>
      </c>
      <c r="J45" s="23">
        <f t="shared" ca="1" si="6"/>
        <v>6.7595689990339896</v>
      </c>
      <c r="K45" s="23">
        <f t="shared" ca="1" si="7"/>
        <v>15.120725212584981</v>
      </c>
      <c r="L45" s="19">
        <f t="shared" ca="1" si="8"/>
        <v>36553.418442161099</v>
      </c>
      <c r="M45" s="34">
        <f t="shared" ca="1" si="9"/>
        <v>-3.9373278170750985</v>
      </c>
      <c r="N45" s="38">
        <f t="shared" ca="1" si="10"/>
        <v>-0.76605586855683061</v>
      </c>
      <c r="O45" s="3">
        <f t="shared" si="1"/>
        <v>0</v>
      </c>
      <c r="P45" s="34">
        <f t="shared" ca="1" si="11"/>
        <v>-3.786517163039977</v>
      </c>
      <c r="Q45" s="34">
        <f t="shared" ca="1" si="2"/>
        <v>-0.15081065403512151</v>
      </c>
    </row>
    <row r="46" spans="1:17" x14ac:dyDescent="0.2">
      <c r="G46" s="3">
        <f t="shared" si="3"/>
        <v>3.3000000000000016</v>
      </c>
      <c r="H46" s="23">
        <f t="shared" ca="1" si="4"/>
        <v>5.7640740468405625</v>
      </c>
      <c r="I46" s="23">
        <f t="shared" ca="1" si="5"/>
        <v>18.906162873637044</v>
      </c>
      <c r="J46" s="23">
        <f t="shared" ca="1" si="6"/>
        <v>6.4083055302538012</v>
      </c>
      <c r="K46" s="23">
        <f t="shared" ca="1" si="7"/>
        <v>14.334971211197658</v>
      </c>
      <c r="L46" s="19">
        <f t="shared" ca="1" si="8"/>
        <v>32853.10381526516</v>
      </c>
      <c r="M46" s="34">
        <f t="shared" ca="1" si="9"/>
        <v>-3.963496363977681</v>
      </c>
      <c r="N46" s="38">
        <f t="shared" ca="1" si="10"/>
        <v>-1.0080900382998064</v>
      </c>
      <c r="O46" s="3">
        <f t="shared" si="1"/>
        <v>0</v>
      </c>
      <c r="P46" s="34">
        <f t="shared" ca="1" si="11"/>
        <v>-3.7637183039095108</v>
      </c>
      <c r="Q46" s="34">
        <f t="shared" ca="1" si="2"/>
        <v>-0.19977806006817023</v>
      </c>
    </row>
    <row r="47" spans="1:17" x14ac:dyDescent="0.2">
      <c r="G47" s="3">
        <f t="shared" si="3"/>
        <v>3.4000000000000017</v>
      </c>
      <c r="H47" s="23">
        <f t="shared" ca="1" si="4"/>
        <v>5.1420620853347296</v>
      </c>
      <c r="I47" s="23">
        <f t="shared" ca="1" si="5"/>
        <v>16.865963639897913</v>
      </c>
      <c r="J47" s="23">
        <f t="shared" ca="1" si="6"/>
        <v>6.0570420614736129</v>
      </c>
      <c r="K47" s="23">
        <f t="shared" ca="1" si="7"/>
        <v>13.549217209810337</v>
      </c>
      <c r="L47" s="19">
        <f t="shared" ca="1" si="8"/>
        <v>29350.206827568414</v>
      </c>
      <c r="M47" s="34">
        <f t="shared" ca="1" si="9"/>
        <v>-3.9931820238230533</v>
      </c>
      <c r="N47" s="38">
        <f t="shared" ca="1" si="10"/>
        <v>-1.0625114538209515</v>
      </c>
      <c r="O47" s="3">
        <f t="shared" si="1"/>
        <v>0</v>
      </c>
      <c r="P47" s="34">
        <f t="shared" ca="1" si="11"/>
        <v>-3.7810419419478571</v>
      </c>
      <c r="Q47" s="34">
        <f t="shared" ca="1" si="2"/>
        <v>-0.21214008187519617</v>
      </c>
    </row>
    <row r="48" spans="1:17" x14ac:dyDescent="0.2">
      <c r="G48" s="3">
        <f t="shared" si="3"/>
        <v>3.5000000000000018</v>
      </c>
      <c r="H48" s="23">
        <f t="shared" ca="1" si="4"/>
        <v>4.5552630888971075</v>
      </c>
      <c r="I48" s="23">
        <f t="shared" ca="1" si="5"/>
        <v>14.941262931582513</v>
      </c>
      <c r="J48" s="23">
        <f t="shared" ca="1" si="6"/>
        <v>5.7057785926934246</v>
      </c>
      <c r="K48" s="23">
        <f t="shared" ca="1" si="7"/>
        <v>12.763463208423016</v>
      </c>
      <c r="L48" s="19">
        <f t="shared" ca="1" si="8"/>
        <v>26044.727479070843</v>
      </c>
      <c r="M48" s="34">
        <f t="shared" ca="1" si="9"/>
        <v>-4.0269637360663539</v>
      </c>
      <c r="N48" s="38">
        <f t="shared" ca="1" si="10"/>
        <v>0.45060589628721642</v>
      </c>
      <c r="O48" s="3">
        <f t="shared" si="1"/>
        <v>0</v>
      </c>
      <c r="P48" s="34">
        <f t="shared" ca="1" si="11"/>
        <v>-4.117692416246669</v>
      </c>
      <c r="Q48" s="34">
        <f t="shared" ca="1" si="2"/>
        <v>9.0728680180315102E-2</v>
      </c>
    </row>
    <row r="49" spans="7:17" x14ac:dyDescent="0.2">
      <c r="G49" s="3">
        <f t="shared" si="3"/>
        <v>3.6000000000000019</v>
      </c>
      <c r="H49" s="23">
        <f t="shared" ca="1" si="4"/>
        <v>4.0052736917089984</v>
      </c>
      <c r="I49" s="23">
        <f t="shared" ca="1" si="5"/>
        <v>13.137297708805514</v>
      </c>
      <c r="J49" s="23">
        <f t="shared" ca="1" si="6"/>
        <v>5.3545151239132363</v>
      </c>
      <c r="K49" s="23">
        <f t="shared" ca="1" si="7"/>
        <v>11.977709207035693</v>
      </c>
      <c r="L49" s="19">
        <f t="shared" ca="1" si="8"/>
        <v>22936.665769772462</v>
      </c>
      <c r="M49" s="34">
        <f t="shared" ca="1" si="9"/>
        <v>-4.0641304258720172</v>
      </c>
      <c r="N49" s="38">
        <f t="shared" ca="1" si="10"/>
        <v>-1.1764327741423239</v>
      </c>
      <c r="O49" s="3">
        <f t="shared" si="1"/>
        <v>0</v>
      </c>
      <c r="P49" s="34">
        <f t="shared" ca="1" si="11"/>
        <v>-3.8250716143027752</v>
      </c>
      <c r="Q49" s="34">
        <f t="shared" ca="1" si="2"/>
        <v>-0.23905881156924202</v>
      </c>
    </row>
    <row r="50" spans="7:17" x14ac:dyDescent="0.2">
      <c r="G50" s="3">
        <f t="shared" si="3"/>
        <v>3.700000000000002</v>
      </c>
      <c r="H50" s="23">
        <f t="shared" ca="1" si="4"/>
        <v>3.4889475373891883</v>
      </c>
      <c r="I50" s="23">
        <f t="shared" ca="1" si="5"/>
        <v>11.443747922636536</v>
      </c>
      <c r="J50" s="23">
        <f t="shared" ca="1" si="6"/>
        <v>5.0032516551330479</v>
      </c>
      <c r="K50" s="23">
        <f t="shared" ca="1" si="7"/>
        <v>11.191955205648371</v>
      </c>
      <c r="L50" s="19">
        <f t="shared" ca="1" si="8"/>
        <v>20026.021699673267</v>
      </c>
      <c r="M50" s="34">
        <f t="shared" ca="1" si="9"/>
        <v>-4.1088081584726588</v>
      </c>
      <c r="N50" s="38">
        <f t="shared" ca="1" si="10"/>
        <v>1.0498313313995509</v>
      </c>
      <c r="O50" s="3">
        <f t="shared" si="1"/>
        <v>0</v>
      </c>
      <c r="P50" s="34">
        <f t="shared" ca="1" si="11"/>
        <v>-4.3244859354463925</v>
      </c>
      <c r="Q50" s="34">
        <f t="shared" ca="1" si="2"/>
        <v>0.21567777697373369</v>
      </c>
    </row>
    <row r="51" spans="7:17" x14ac:dyDescent="0.2">
      <c r="G51" s="3">
        <f t="shared" si="3"/>
        <v>3.800000000000002</v>
      </c>
      <c r="H51" s="23">
        <f t="shared" ca="1" si="4"/>
        <v>3.0102448015531151</v>
      </c>
      <c r="I51" s="23">
        <f t="shared" ca="1" si="5"/>
        <v>9.8736029490942165</v>
      </c>
      <c r="J51" s="23">
        <f t="shared" ca="1" si="6"/>
        <v>4.6519881863528596</v>
      </c>
      <c r="K51" s="23">
        <f t="shared" ca="1" si="7"/>
        <v>10.40620120426105</v>
      </c>
      <c r="L51" s="19">
        <f t="shared" ca="1" si="8"/>
        <v>17312.795268773254</v>
      </c>
      <c r="M51" s="34">
        <f t="shared" ca="1" si="9"/>
        <v>-4.1578889384139499</v>
      </c>
      <c r="N51" s="38">
        <f t="shared" ca="1" si="10"/>
        <v>-6.4389155494806852E-2</v>
      </c>
      <c r="O51" s="3">
        <f t="shared" si="1"/>
        <v>0</v>
      </c>
      <c r="P51" s="34">
        <f t="shared" ca="1" si="11"/>
        <v>-4.1445027905446663</v>
      </c>
      <c r="Q51" s="34">
        <f t="shared" ca="1" si="2"/>
        <v>-1.3386147869283604E-2</v>
      </c>
    </row>
    <row r="52" spans="7:17" x14ac:dyDescent="0.2">
      <c r="G52" s="3">
        <f t="shared" si="3"/>
        <v>3.9000000000000021</v>
      </c>
      <c r="H52" s="23">
        <f t="shared" ca="1" si="4"/>
        <v>2.5657684968705521</v>
      </c>
      <c r="I52" s="23">
        <f t="shared" ca="1" si="5"/>
        <v>8.4157206697354106</v>
      </c>
      <c r="J52" s="23">
        <f t="shared" ca="1" si="6"/>
        <v>4.3007247175726713</v>
      </c>
      <c r="K52" s="23">
        <f t="shared" ca="1" si="7"/>
        <v>9.6204472028737271</v>
      </c>
      <c r="L52" s="19">
        <f t="shared" ca="1" si="8"/>
        <v>14796.986477072427</v>
      </c>
      <c r="M52" s="34">
        <f t="shared" ca="1" si="9"/>
        <v>-4.2172538388326775</v>
      </c>
      <c r="N52" s="38">
        <f t="shared" ca="1" si="10"/>
        <v>-1.1906847424689364</v>
      </c>
      <c r="O52" s="3">
        <f t="shared" si="1"/>
        <v>0</v>
      </c>
      <c r="P52" s="34">
        <f t="shared" ca="1" si="11"/>
        <v>-3.9661828487818465</v>
      </c>
      <c r="Q52" s="34">
        <f t="shared" ca="1" si="2"/>
        <v>-0.251070990050831</v>
      </c>
    </row>
    <row r="53" spans="7:17" x14ac:dyDescent="0.2">
      <c r="G53" s="3">
        <f t="shared" si="3"/>
        <v>4.0000000000000018</v>
      </c>
      <c r="H53" s="23">
        <f t="shared" ca="1" si="4"/>
        <v>2.1555269393571956</v>
      </c>
      <c r="I53" s="23">
        <f t="shared" ca="1" si="5"/>
        <v>7.0701283610916015</v>
      </c>
      <c r="J53" s="23">
        <f t="shared" ca="1" si="6"/>
        <v>3.9494612487924847</v>
      </c>
      <c r="K53" s="23">
        <f t="shared" ca="1" si="7"/>
        <v>8.8346932014864095</v>
      </c>
      <c r="L53" s="19">
        <f t="shared" ca="1" si="8"/>
        <v>12478.595324570795</v>
      </c>
      <c r="M53" s="34">
        <f t="shared" ca="1" si="9"/>
        <v>-4.2904203048040621</v>
      </c>
      <c r="N53" s="38">
        <f t="shared" ca="1" si="10"/>
        <v>-0.30614523028212887</v>
      </c>
      <c r="O53" s="3">
        <f t="shared" si="1"/>
        <v>0</v>
      </c>
      <c r="P53" s="34">
        <f t="shared" ca="1" si="11"/>
        <v>-4.2247457191929945</v>
      </c>
      <c r="Q53" s="34">
        <f t="shared" ca="1" si="2"/>
        <v>-6.5674585611067648E-2</v>
      </c>
    </row>
    <row r="54" spans="7:17" x14ac:dyDescent="0.2">
      <c r="G54" s="3">
        <f t="shared" si="3"/>
        <v>4.1000000000000014</v>
      </c>
      <c r="H54" s="23">
        <f t="shared" ca="1" si="4"/>
        <v>1.7817045430739136</v>
      </c>
      <c r="I54" s="23">
        <f t="shared" ca="1" si="5"/>
        <v>5.843990901282436</v>
      </c>
      <c r="J54" s="23">
        <f t="shared" ca="1" si="6"/>
        <v>3.5981977800122982</v>
      </c>
      <c r="K54" s="23">
        <f t="shared" ca="1" si="7"/>
        <v>8.0489392000990918</v>
      </c>
      <c r="L54" s="19">
        <f t="shared" ca="1" si="8"/>
        <v>10357.621811268344</v>
      </c>
      <c r="M54" s="34">
        <f t="shared" ca="1" si="9"/>
        <v>-4.3773374817808959</v>
      </c>
      <c r="N54" s="38">
        <f t="shared" ca="1" si="10"/>
        <v>1.0484848347913756</v>
      </c>
      <c r="O54" s="3">
        <f t="shared" si="1"/>
        <v>0</v>
      </c>
      <c r="P54" s="34">
        <f t="shared" ca="1" si="11"/>
        <v>-4.6068160801014528</v>
      </c>
      <c r="Q54" s="34">
        <f t="shared" ca="1" si="2"/>
        <v>0.22947859832055695</v>
      </c>
    </row>
    <row r="55" spans="7:17" x14ac:dyDescent="0.2">
      <c r="G55" s="3">
        <f t="shared" si="3"/>
        <v>4.2000000000000011</v>
      </c>
      <c r="H55" s="23">
        <f t="shared" ca="1" si="4"/>
        <v>1.4449188454731923</v>
      </c>
      <c r="I55" s="23">
        <f t="shared" ca="1" si="5"/>
        <v>4.7393338131520704</v>
      </c>
      <c r="J55" s="23">
        <f t="shared" ca="1" si="6"/>
        <v>3.2469343112321116</v>
      </c>
      <c r="K55" s="23">
        <f t="shared" ca="1" si="7"/>
        <v>7.2631851987117741</v>
      </c>
      <c r="L55" s="19">
        <f t="shared" ca="1" si="8"/>
        <v>8434.0659371650781</v>
      </c>
      <c r="M55" s="34">
        <f t="shared" ca="1" si="9"/>
        <v>-4.4801918476762088</v>
      </c>
      <c r="N55" s="38">
        <f t="shared" ca="1" si="10"/>
        <v>-1.9393367134443953</v>
      </c>
      <c r="O55" s="3">
        <f t="shared" si="1"/>
        <v>0</v>
      </c>
      <c r="P55" s="34">
        <f t="shared" ca="1" si="11"/>
        <v>-4.0457618210025714</v>
      </c>
      <c r="Q55" s="34">
        <f t="shared" ca="1" si="2"/>
        <v>-0.43443002667363739</v>
      </c>
    </row>
    <row r="56" spans="7:17" x14ac:dyDescent="0.2">
      <c r="G56" s="3">
        <f t="shared" si="3"/>
        <v>4.3000000000000007</v>
      </c>
      <c r="H56" s="23">
        <f t="shared" ca="1" si="4"/>
        <v>1.140454223454995</v>
      </c>
      <c r="I56" s="23">
        <f t="shared" ca="1" si="5"/>
        <v>3.7406898529323835</v>
      </c>
      <c r="J56" s="23">
        <f t="shared" ca="1" si="6"/>
        <v>2.8956708424519251</v>
      </c>
      <c r="K56" s="23">
        <f t="shared" ca="1" si="7"/>
        <v>6.4774311973244565</v>
      </c>
      <c r="L56" s="19">
        <f t="shared" ca="1" si="8"/>
        <v>6707.9277022609931</v>
      </c>
      <c r="M56" s="34">
        <f t="shared" ca="1" si="9"/>
        <v>-4.6220980222764645</v>
      </c>
      <c r="N56" s="38">
        <f t="shared" ca="1" si="10"/>
        <v>1.5580916190476777</v>
      </c>
      <c r="O56" s="3">
        <f t="shared" si="1"/>
        <v>0</v>
      </c>
      <c r="P56" s="34">
        <f t="shared" ca="1" si="11"/>
        <v>-4.9821806318227555</v>
      </c>
      <c r="Q56" s="34">
        <f t="shared" ca="1" si="2"/>
        <v>0.36008260954629101</v>
      </c>
    </row>
    <row r="57" spans="7:17" x14ac:dyDescent="0.2">
      <c r="G57" s="3">
        <f t="shared" si="3"/>
        <v>4.4000000000000004</v>
      </c>
      <c r="H57" s="23">
        <f t="shared" ca="1" si="4"/>
        <v>0.87579804236891723</v>
      </c>
      <c r="I57" s="23">
        <f t="shared" ca="1" si="5"/>
        <v>2.8726175789700483</v>
      </c>
      <c r="J57" s="23">
        <f t="shared" ca="1" si="6"/>
        <v>2.5444073736717385</v>
      </c>
      <c r="K57" s="23">
        <f t="shared" ca="1" si="7"/>
        <v>5.6916771959371388</v>
      </c>
      <c r="L57" s="19">
        <f t="shared" ca="1" si="8"/>
        <v>5179.2071065560913</v>
      </c>
      <c r="M57" s="34">
        <f t="shared" ca="1" si="9"/>
        <v>-4.787010944410298</v>
      </c>
      <c r="N57" s="38">
        <f t="shared" ca="1" si="10"/>
        <v>1.4963633071944118</v>
      </c>
      <c r="O57" s="3">
        <f t="shared" si="1"/>
        <v>0</v>
      </c>
      <c r="P57" s="34">
        <f t="shared" ca="1" si="11"/>
        <v>-5.1451663208279799</v>
      </c>
      <c r="Q57" s="34">
        <f t="shared" ca="1" si="2"/>
        <v>0.35815537641768191</v>
      </c>
    </row>
    <row r="58" spans="7:17" x14ac:dyDescent="0.2">
      <c r="G58" s="3">
        <f t="shared" si="3"/>
        <v>4.5</v>
      </c>
      <c r="H58" s="23">
        <f t="shared" ca="1" si="4"/>
        <v>0.64708313660588401</v>
      </c>
      <c r="I58" s="23">
        <f t="shared" ca="1" si="5"/>
        <v>2.1224326880672995</v>
      </c>
      <c r="J58" s="23">
        <f t="shared" ca="1" si="6"/>
        <v>2.193143904891552</v>
      </c>
      <c r="K58" s="23">
        <f t="shared" ca="1" si="7"/>
        <v>4.9059231945498212</v>
      </c>
      <c r="L58" s="19">
        <f t="shared" ca="1" si="8"/>
        <v>3847.9041500503718</v>
      </c>
      <c r="M58" s="34">
        <f t="shared" ca="1" si="9"/>
        <v>-5.0024552618948936</v>
      </c>
      <c r="N58" s="38">
        <f t="shared" ca="1" si="10"/>
        <v>-0.65103471205962904</v>
      </c>
      <c r="O58" s="3">
        <f t="shared" si="1"/>
        <v>0</v>
      </c>
      <c r="P58" s="34">
        <f t="shared" ca="1" si="11"/>
        <v>-4.8396166608439479</v>
      </c>
      <c r="Q58" s="34">
        <f t="shared" ca="1" si="2"/>
        <v>-0.16283860105094572</v>
      </c>
    </row>
    <row r="59" spans="7:17" x14ac:dyDescent="0.2">
      <c r="G59" s="3">
        <f t="shared" si="3"/>
        <v>4.5999999999999996</v>
      </c>
      <c r="H59" s="23">
        <f t="shared" ca="1" si="4"/>
        <v>0.45196682942094918</v>
      </c>
      <c r="I59" s="23">
        <f t="shared" ca="1" si="5"/>
        <v>1.4824512005007133</v>
      </c>
      <c r="J59" s="23">
        <f t="shared" ca="1" si="6"/>
        <v>1.8418804361113654</v>
      </c>
      <c r="K59" s="23">
        <f t="shared" ca="1" si="7"/>
        <v>4.1201691931625035</v>
      </c>
      <c r="L59" s="19">
        <f t="shared" ca="1" si="8"/>
        <v>2714.018832743835</v>
      </c>
      <c r="M59" s="34">
        <f t="shared" ca="1" si="9"/>
        <v>-5.3210544164549498</v>
      </c>
      <c r="N59" s="38">
        <f t="shared" ca="1" si="10"/>
        <v>-2.3318988708054347</v>
      </c>
      <c r="O59" s="3">
        <f t="shared" si="1"/>
        <v>0</v>
      </c>
      <c r="P59" s="34">
        <f t="shared" ca="1" si="11"/>
        <v>-4.7006463771936708</v>
      </c>
      <c r="Q59" s="34">
        <f t="shared" ca="1" si="2"/>
        <v>-0.62040803926127897</v>
      </c>
    </row>
    <row r="60" spans="7:17" x14ac:dyDescent="0.2">
      <c r="G60" s="3">
        <f t="shared" si="3"/>
        <v>4.6999999999999993</v>
      </c>
      <c r="H60" s="23">
        <f t="shared" ca="1" si="4"/>
        <v>0.29128201769578149</v>
      </c>
      <c r="I60" s="23">
        <f t="shared" ca="1" si="5"/>
        <v>0.95540501804216327</v>
      </c>
      <c r="J60" s="23">
        <f t="shared" ca="1" si="6"/>
        <v>1.4906169673311789</v>
      </c>
      <c r="K60" s="23">
        <f t="shared" ca="1" si="7"/>
        <v>3.3344151917751854</v>
      </c>
      <c r="L60" s="19">
        <f t="shared" ca="1" si="8"/>
        <v>1777.5511546364805</v>
      </c>
      <c r="M60" s="34">
        <f t="shared" ca="1" si="9"/>
        <v>-5.8234345665529323</v>
      </c>
      <c r="N60" s="38">
        <f t="shared" ca="1" si="10"/>
        <v>-1.8471559634284314</v>
      </c>
      <c r="O60" s="3">
        <f t="shared" si="1"/>
        <v>0</v>
      </c>
      <c r="P60" s="34">
        <f t="shared" ca="1" si="11"/>
        <v>-5.2855949721907569</v>
      </c>
      <c r="Q60" s="34">
        <f t="shared" ca="1" si="2"/>
        <v>-0.53783959436217543</v>
      </c>
    </row>
    <row r="61" spans="7:17" x14ac:dyDescent="0.2">
      <c r="G61" s="3">
        <f t="shared" si="3"/>
        <v>4.7999999999999989</v>
      </c>
      <c r="H61" s="23">
        <f t="shared" ca="1" si="4"/>
        <v>0.16864829582361773</v>
      </c>
      <c r="I61" s="23">
        <f t="shared" ca="1" si="5"/>
        <v>0.55316641030146618</v>
      </c>
      <c r="J61" s="23">
        <f t="shared" ca="1" si="6"/>
        <v>1.1393534985509923</v>
      </c>
      <c r="K61" s="23">
        <f t="shared" ca="1" si="7"/>
        <v>2.5486611903878678</v>
      </c>
      <c r="L61" s="19">
        <f t="shared" ca="1" si="8"/>
        <v>1038.5011157283088</v>
      </c>
      <c r="M61" s="34">
        <f t="shared" ca="1" si="9"/>
        <v>-6.5874930204436657</v>
      </c>
      <c r="N61" s="38">
        <f t="shared" ca="1" si="10"/>
        <v>-0.60163390070729195</v>
      </c>
      <c r="O61" s="3">
        <f t="shared" si="1"/>
        <v>0</v>
      </c>
      <c r="P61" s="34">
        <f t="shared" ca="1" si="11"/>
        <v>-6.3893300643550868</v>
      </c>
      <c r="Q61" s="34">
        <f t="shared" ca="1" si="2"/>
        <v>-0.19816295608857892</v>
      </c>
    </row>
    <row r="62" spans="7:17" x14ac:dyDescent="0.2">
      <c r="G62" s="3">
        <f t="shared" si="3"/>
        <v>4.8999999999999986</v>
      </c>
      <c r="H62" s="23">
        <f t="shared" ca="1" si="4"/>
        <v>8.6659596290294114E-2</v>
      </c>
      <c r="I62" s="23">
        <f t="shared" ca="1" si="5"/>
        <v>0.28424347583216469</v>
      </c>
      <c r="J62" s="23">
        <f t="shared" ca="1" si="6"/>
        <v>0.78809002977080578</v>
      </c>
      <c r="K62" s="23">
        <f t="shared" ca="1" si="7"/>
        <v>1.7629071890005499</v>
      </c>
      <c r="L62" s="19">
        <f t="shared" ca="1" si="8"/>
        <v>496.86871601931966</v>
      </c>
      <c r="M62" s="34">
        <f t="shared" ca="1" si="9"/>
        <v>-7.4898017659342386</v>
      </c>
      <c r="N62" s="38">
        <f t="shared" ca="1" si="10"/>
        <v>0.80840922436505713</v>
      </c>
      <c r="O62" s="3">
        <f t="shared" si="1"/>
        <v>0</v>
      </c>
      <c r="P62" s="34">
        <f t="shared" ca="1" si="11"/>
        <v>-7.7925430077465849</v>
      </c>
      <c r="Q62" s="34">
        <f t="shared" ca="1" si="2"/>
        <v>0.3027412418123463</v>
      </c>
    </row>
    <row r="63" spans="7:17" x14ac:dyDescent="0.2">
      <c r="G63" s="3">
        <f t="shared" si="3"/>
        <v>4.9999999999999982</v>
      </c>
      <c r="H63" s="23">
        <f t="shared" ca="1" si="4"/>
        <v>4.681330835194647E-2</v>
      </c>
      <c r="I63" s="23">
        <f t="shared" ca="1" si="5"/>
        <v>0.15354765139438442</v>
      </c>
      <c r="J63" s="23">
        <f t="shared" ca="1" si="6"/>
        <v>0.43682656099061928</v>
      </c>
      <c r="K63" s="23">
        <f t="shared" ca="1" si="7"/>
        <v>0.97715318761323211</v>
      </c>
      <c r="L63" s="19">
        <f t="shared" ca="1" si="8"/>
        <v>152.653955509513</v>
      </c>
      <c r="M63" s="34">
        <f t="shared" ca="1" si="9"/>
        <v>-6.633646679644734</v>
      </c>
      <c r="N63" s="38">
        <f t="shared" ca="1" si="10"/>
        <v>-0.45812980272694281</v>
      </c>
      <c r="O63" s="3">
        <f t="shared" si="1"/>
        <v>0</v>
      </c>
      <c r="P63" s="34">
        <f t="shared" ca="1" si="11"/>
        <v>-6.4816931174094394</v>
      </c>
      <c r="Q63" s="34">
        <f t="shared" ca="1" si="2"/>
        <v>-0.15195356223529455</v>
      </c>
    </row>
    <row r="64" spans="7:17" x14ac:dyDescent="0.2">
      <c r="G64" s="3">
        <f t="shared" si="3"/>
        <v>5.0999999999999979</v>
      </c>
      <c r="H64" s="23">
        <f t="shared" ca="1" si="4"/>
        <v>3.5539117839931661E-2</v>
      </c>
      <c r="I64" s="23">
        <f t="shared" ca="1" si="5"/>
        <v>0.11656830651497584</v>
      </c>
      <c r="J64" s="23">
        <f t="shared" ca="1" si="6"/>
        <v>8.556309221043279E-2</v>
      </c>
      <c r="K64" s="23">
        <f t="shared" ca="1" si="7"/>
        <v>0.19139918622591445</v>
      </c>
      <c r="L64" s="19">
        <f t="shared" ca="1" si="8"/>
        <v>5.8568341988888193</v>
      </c>
      <c r="M64" s="34">
        <f t="shared" ca="1" si="9"/>
        <v>-2.6846114364224487</v>
      </c>
      <c r="N64" s="38">
        <f t="shared" ca="1" si="10"/>
        <v>-8.2317469363890158E-2</v>
      </c>
      <c r="O64" s="3">
        <f t="shared" si="1"/>
        <v>0</v>
      </c>
      <c r="P64" s="34">
        <f t="shared" ca="1" si="11"/>
        <v>-2.6735619154388659</v>
      </c>
      <c r="Q64" s="34">
        <f t="shared" ca="1" si="2"/>
        <v>-1.1049520983582806E-2</v>
      </c>
    </row>
    <row r="65" spans="7:17" x14ac:dyDescent="0.2">
      <c r="G65" s="3">
        <f t="shared" si="3"/>
        <v>5.1999999999999975</v>
      </c>
      <c r="H65" s="23">
        <f t="shared" ca="1" si="4"/>
        <v>4.0350618196082648E-2</v>
      </c>
      <c r="I65" s="23">
        <f t="shared" ca="1" si="5"/>
        <v>0.13235002768315107</v>
      </c>
      <c r="J65" s="23">
        <f t="shared" ca="1" si="6"/>
        <v>-0.2657003765697537</v>
      </c>
      <c r="K65" s="23">
        <f t="shared" ca="1" si="7"/>
        <v>-0.5943548151614032</v>
      </c>
      <c r="L65" s="19">
        <f t="shared" ca="1" si="8"/>
        <v>56.477352087447137</v>
      </c>
      <c r="M65" s="34">
        <f t="shared" ca="1" si="9"/>
        <v>-9.0717851124791096E-2</v>
      </c>
      <c r="N65" s="38">
        <f t="shared" ca="1" si="10"/>
        <v>-0.22651334194898204</v>
      </c>
      <c r="O65" s="3">
        <f t="shared" si="1"/>
        <v>0</v>
      </c>
      <c r="P65" s="34">
        <f t="shared" ca="1" si="11"/>
        <v>-8.969041094315576E-2</v>
      </c>
      <c r="Q65" s="34">
        <f t="shared" ca="1" si="2"/>
        <v>-1.0274401816353362E-3</v>
      </c>
    </row>
    <row r="66" spans="7:17" x14ac:dyDescent="0.2">
      <c r="G66" s="3"/>
      <c r="H66" s="23"/>
      <c r="I66" s="23"/>
      <c r="J66" s="23"/>
      <c r="K66" s="23"/>
      <c r="L66" s="19"/>
      <c r="N66" s="38"/>
    </row>
    <row r="67" spans="7:17" x14ac:dyDescent="0.2">
      <c r="G67" s="3"/>
      <c r="H67" s="23"/>
      <c r="I67" s="23"/>
      <c r="J67" s="23"/>
      <c r="K67" s="23"/>
      <c r="L67" s="19"/>
      <c r="N67" s="38"/>
    </row>
    <row r="68" spans="7:17" x14ac:dyDescent="0.2">
      <c r="G68" s="3"/>
      <c r="H68" s="23"/>
      <c r="I68" s="23"/>
      <c r="J68" s="23"/>
      <c r="K68" s="23"/>
      <c r="L68" s="19"/>
      <c r="N68" s="38"/>
    </row>
    <row r="69" spans="7:17" x14ac:dyDescent="0.2">
      <c r="G69" s="3"/>
      <c r="H69" s="23"/>
      <c r="I69" s="23"/>
      <c r="J69" s="23"/>
      <c r="K69" s="23"/>
      <c r="L69" s="19"/>
      <c r="N69" s="38"/>
    </row>
    <row r="70" spans="7:17" x14ac:dyDescent="0.2">
      <c r="G70" s="3"/>
      <c r="H70" s="23"/>
      <c r="I70" s="23"/>
      <c r="J70" s="23"/>
      <c r="K70" s="23"/>
      <c r="L70" s="19"/>
      <c r="N70" s="38"/>
    </row>
    <row r="71" spans="7:17" x14ac:dyDescent="0.2">
      <c r="G71" s="3"/>
      <c r="H71" s="23"/>
      <c r="I71" s="23"/>
      <c r="J71" s="23"/>
      <c r="K71" s="23"/>
      <c r="L71" s="19"/>
      <c r="N71" s="38"/>
    </row>
    <row r="72" spans="7:17" x14ac:dyDescent="0.2">
      <c r="G72" s="3"/>
      <c r="H72" s="23"/>
      <c r="I72" s="23"/>
      <c r="J72" s="23"/>
      <c r="K72" s="23"/>
      <c r="L72" s="19"/>
      <c r="N72" s="38"/>
    </row>
    <row r="73" spans="7:17" x14ac:dyDescent="0.2">
      <c r="G73" s="3"/>
      <c r="H73" s="23"/>
      <c r="I73" s="23"/>
      <c r="J73" s="23"/>
      <c r="K73" s="23"/>
      <c r="L73" s="19"/>
      <c r="N73" s="38"/>
    </row>
    <row r="74" spans="7:17" x14ac:dyDescent="0.2">
      <c r="G74" s="3"/>
      <c r="H74" s="23"/>
      <c r="I74" s="23"/>
      <c r="J74" s="23"/>
      <c r="K74" s="23"/>
      <c r="L74" s="19"/>
      <c r="N74" s="38"/>
    </row>
    <row r="75" spans="7:17" x14ac:dyDescent="0.2">
      <c r="G75" s="3"/>
      <c r="H75" s="23"/>
      <c r="I75" s="23"/>
      <c r="J75" s="23"/>
      <c r="K75" s="23"/>
      <c r="L75" s="19"/>
      <c r="N75" s="38"/>
    </row>
    <row r="76" spans="7:17" x14ac:dyDescent="0.2">
      <c r="G76" s="3"/>
      <c r="H76" s="23"/>
      <c r="I76" s="23"/>
      <c r="J76" s="23"/>
      <c r="K76" s="23"/>
      <c r="L76" s="19"/>
      <c r="N76" s="38"/>
    </row>
    <row r="77" spans="7:17" x14ac:dyDescent="0.2">
      <c r="G77" s="3"/>
      <c r="H77" s="23"/>
      <c r="I77" s="23"/>
      <c r="J77" s="23"/>
      <c r="K77" s="23"/>
      <c r="L77" s="19"/>
      <c r="N77" s="38"/>
    </row>
    <row r="78" spans="7:17" x14ac:dyDescent="0.2">
      <c r="G78" s="3"/>
      <c r="H78" s="23"/>
      <c r="I78" s="23"/>
      <c r="J78" s="23"/>
      <c r="K78" s="23"/>
      <c r="L78" s="19"/>
      <c r="N78" s="38"/>
    </row>
    <row r="79" spans="7:17" x14ac:dyDescent="0.2">
      <c r="G79" s="3"/>
      <c r="H79" s="23"/>
      <c r="I79" s="23"/>
      <c r="J79" s="23"/>
      <c r="K79" s="23"/>
      <c r="L79" s="19"/>
      <c r="N79" s="38"/>
    </row>
    <row r="80" spans="7:17" x14ac:dyDescent="0.2">
      <c r="G80" s="3"/>
      <c r="H80" s="23"/>
      <c r="I80" s="23"/>
      <c r="J80" s="23"/>
      <c r="K80" s="23"/>
      <c r="L80" s="19"/>
      <c r="N80" s="38"/>
    </row>
    <row r="81" spans="7:14" x14ac:dyDescent="0.2">
      <c r="G81" s="3"/>
      <c r="H81" s="23"/>
      <c r="I81" s="23"/>
      <c r="J81" s="23"/>
      <c r="K81" s="23"/>
      <c r="L81" s="19"/>
      <c r="N81" s="38"/>
    </row>
    <row r="82" spans="7:14" x14ac:dyDescent="0.2">
      <c r="G82" s="3"/>
      <c r="H82" s="23"/>
      <c r="I82" s="23"/>
      <c r="J82" s="23"/>
      <c r="K82" s="23"/>
      <c r="L82" s="19"/>
      <c r="N82" s="38"/>
    </row>
    <row r="83" spans="7:14" x14ac:dyDescent="0.2">
      <c r="G83" s="3"/>
      <c r="H83" s="23"/>
      <c r="I83" s="23"/>
      <c r="J83" s="23"/>
      <c r="K83" s="23"/>
      <c r="L83" s="19"/>
      <c r="N83" s="38"/>
    </row>
    <row r="84" spans="7:14" x14ac:dyDescent="0.2">
      <c r="G84" s="3"/>
      <c r="H84" s="23"/>
      <c r="I84" s="23"/>
      <c r="J84" s="23"/>
      <c r="K84" s="23"/>
      <c r="L84" s="19"/>
      <c r="N84" s="38"/>
    </row>
    <row r="85" spans="7:14" x14ac:dyDescent="0.2">
      <c r="G85" s="3"/>
      <c r="H85" s="23"/>
      <c r="I85" s="23"/>
      <c r="J85" s="23"/>
      <c r="K85" s="23"/>
      <c r="L85" s="19"/>
      <c r="N85" s="38"/>
    </row>
    <row r="86" spans="7:14" x14ac:dyDescent="0.2">
      <c r="G86" s="3"/>
      <c r="H86" s="23"/>
      <c r="I86" s="23"/>
      <c r="J86" s="23"/>
      <c r="K86" s="23"/>
      <c r="L86" s="19"/>
      <c r="N86" s="38"/>
    </row>
    <row r="87" spans="7:14" x14ac:dyDescent="0.2">
      <c r="G87" s="3"/>
      <c r="H87" s="23"/>
      <c r="I87" s="23"/>
      <c r="J87" s="23"/>
      <c r="K87" s="23"/>
      <c r="L87" s="19"/>
      <c r="N87" s="38"/>
    </row>
    <row r="88" spans="7:14" x14ac:dyDescent="0.2">
      <c r="G88" s="3"/>
      <c r="H88" s="23"/>
      <c r="I88" s="23"/>
      <c r="J88" s="23"/>
      <c r="K88" s="23"/>
      <c r="L88" s="19"/>
      <c r="N88" s="38"/>
    </row>
    <row r="89" spans="7:14" x14ac:dyDescent="0.2">
      <c r="G89" s="3"/>
      <c r="H89" s="23"/>
      <c r="I89" s="23"/>
      <c r="J89" s="23"/>
      <c r="K89" s="23"/>
      <c r="L89" s="19"/>
      <c r="N89" s="38"/>
    </row>
    <row r="90" spans="7:14" x14ac:dyDescent="0.2">
      <c r="G90" s="3"/>
      <c r="H90" s="23"/>
      <c r="I90" s="23"/>
      <c r="J90" s="23"/>
      <c r="K90" s="23"/>
      <c r="L90" s="19"/>
      <c r="N90" s="38"/>
    </row>
    <row r="91" spans="7:14" x14ac:dyDescent="0.2">
      <c r="G91" s="3"/>
      <c r="H91" s="23"/>
      <c r="I91" s="23"/>
      <c r="J91" s="23"/>
      <c r="K91" s="23"/>
      <c r="L91" s="19"/>
      <c r="N91" s="38"/>
    </row>
    <row r="92" spans="7:14" x14ac:dyDescent="0.2">
      <c r="G92" s="3"/>
      <c r="H92" s="23"/>
      <c r="I92" s="23"/>
      <c r="J92" s="23"/>
      <c r="K92" s="23"/>
      <c r="L92" s="19"/>
      <c r="N92" s="38"/>
    </row>
    <row r="93" spans="7:14" x14ac:dyDescent="0.2">
      <c r="G93" s="3"/>
      <c r="H93" s="23"/>
      <c r="I93" s="23"/>
      <c r="J93" s="23"/>
      <c r="K93" s="23"/>
      <c r="L93" s="19"/>
      <c r="N93" s="38"/>
    </row>
    <row r="94" spans="7:14" x14ac:dyDescent="0.2">
      <c r="G94" s="3"/>
      <c r="H94" s="23"/>
      <c r="I94" s="23"/>
      <c r="J94" s="23"/>
      <c r="K94" s="23"/>
      <c r="L94" s="19"/>
      <c r="N94" s="38"/>
    </row>
    <row r="95" spans="7:14" x14ac:dyDescent="0.2">
      <c r="G95" s="3"/>
      <c r="H95" s="23"/>
      <c r="I95" s="23"/>
      <c r="J95" s="23"/>
      <c r="K95" s="23"/>
      <c r="L95" s="19"/>
      <c r="N95" s="38"/>
    </row>
    <row r="96" spans="7:14" x14ac:dyDescent="0.2">
      <c r="G96" s="3"/>
      <c r="H96" s="23"/>
      <c r="I96" s="23"/>
      <c r="J96" s="23"/>
      <c r="K96" s="23"/>
      <c r="L96" s="19"/>
      <c r="N96" s="38"/>
    </row>
    <row r="97" spans="7:14" x14ac:dyDescent="0.2">
      <c r="G97" s="3"/>
      <c r="H97" s="23"/>
      <c r="I97" s="23"/>
      <c r="J97" s="23"/>
      <c r="K97" s="23"/>
      <c r="L97" s="19"/>
      <c r="N97" s="38"/>
    </row>
    <row r="98" spans="7:14" x14ac:dyDescent="0.2">
      <c r="G98" s="3"/>
      <c r="H98" s="23"/>
      <c r="I98" s="23"/>
      <c r="J98" s="23"/>
      <c r="K98" s="23"/>
      <c r="L98" s="19"/>
      <c r="N98" s="38"/>
    </row>
    <row r="99" spans="7:14" x14ac:dyDescent="0.2">
      <c r="G99" s="3"/>
      <c r="H99" s="23"/>
      <c r="I99" s="23"/>
      <c r="J99" s="23"/>
      <c r="K99" s="23"/>
      <c r="L99" s="19"/>
      <c r="N99" s="38"/>
    </row>
    <row r="100" spans="7:14" x14ac:dyDescent="0.2">
      <c r="G100" s="3"/>
      <c r="H100" s="23"/>
      <c r="I100" s="23"/>
      <c r="J100" s="23"/>
      <c r="K100" s="23"/>
      <c r="L100" s="19"/>
      <c r="N100" s="38"/>
    </row>
    <row r="101" spans="7:14" x14ac:dyDescent="0.2">
      <c r="G101" s="3"/>
      <c r="H101" s="23"/>
      <c r="I101" s="23"/>
      <c r="J101" s="23"/>
      <c r="K101" s="23"/>
      <c r="L101" s="19"/>
      <c r="N101" s="38"/>
    </row>
    <row r="102" spans="7:14" x14ac:dyDescent="0.2">
      <c r="G102" s="3"/>
      <c r="H102" s="23"/>
      <c r="I102" s="23"/>
      <c r="J102" s="23"/>
      <c r="K102" s="23"/>
      <c r="L102" s="19"/>
      <c r="N102" s="38"/>
    </row>
    <row r="103" spans="7:14" x14ac:dyDescent="0.2">
      <c r="G103" s="3"/>
      <c r="H103" s="23"/>
      <c r="I103" s="23"/>
      <c r="J103" s="23"/>
      <c r="K103" s="23"/>
      <c r="L103" s="19"/>
      <c r="N103" s="38"/>
    </row>
    <row r="104" spans="7:14" x14ac:dyDescent="0.2">
      <c r="G104" s="3"/>
      <c r="H104" s="23"/>
      <c r="I104" s="23"/>
      <c r="J104" s="23"/>
      <c r="K104" s="23"/>
      <c r="L104" s="19"/>
      <c r="N104" s="38"/>
    </row>
    <row r="105" spans="7:14" x14ac:dyDescent="0.2">
      <c r="G105" s="3"/>
      <c r="H105" s="23"/>
      <c r="I105" s="23"/>
      <c r="J105" s="23"/>
      <c r="K105" s="23"/>
      <c r="L105" s="19"/>
      <c r="N105" s="38"/>
    </row>
    <row r="106" spans="7:14" x14ac:dyDescent="0.2">
      <c r="G106" s="3"/>
      <c r="H106" s="23"/>
      <c r="I106" s="23"/>
      <c r="J106" s="23"/>
      <c r="K106" s="23"/>
      <c r="L106" s="19"/>
      <c r="N106" s="38"/>
    </row>
    <row r="107" spans="7:14" x14ac:dyDescent="0.2">
      <c r="G107" s="3"/>
      <c r="H107" s="23"/>
      <c r="I107" s="23"/>
      <c r="J107" s="23"/>
      <c r="K107" s="23"/>
      <c r="L107" s="19"/>
      <c r="N107" s="38"/>
    </row>
    <row r="108" spans="7:14" x14ac:dyDescent="0.2">
      <c r="G108" s="3"/>
      <c r="H108" s="23"/>
      <c r="I108" s="23"/>
      <c r="J108" s="23"/>
      <c r="K108" s="23"/>
      <c r="L108" s="19"/>
      <c r="N108" s="38"/>
    </row>
    <row r="109" spans="7:14" x14ac:dyDescent="0.2">
      <c r="G109" s="3"/>
      <c r="H109" s="23"/>
      <c r="I109" s="23"/>
      <c r="J109" s="23"/>
      <c r="K109" s="23"/>
      <c r="L109" s="19"/>
      <c r="N109" s="38"/>
    </row>
    <row r="110" spans="7:14" x14ac:dyDescent="0.2">
      <c r="G110" s="3"/>
      <c r="H110" s="23"/>
      <c r="I110" s="23"/>
      <c r="J110" s="23"/>
      <c r="K110" s="23"/>
      <c r="L110" s="19"/>
      <c r="N110" s="38"/>
    </row>
    <row r="111" spans="7:14" x14ac:dyDescent="0.2">
      <c r="G111" s="3"/>
      <c r="H111" s="23"/>
      <c r="I111" s="23"/>
      <c r="J111" s="23"/>
      <c r="K111" s="23"/>
      <c r="L111" s="19"/>
      <c r="N111" s="38"/>
    </row>
    <row r="112" spans="7:14" x14ac:dyDescent="0.2">
      <c r="G112" s="3"/>
      <c r="H112" s="23"/>
      <c r="I112" s="23"/>
      <c r="J112" s="23"/>
      <c r="K112" s="23"/>
      <c r="L112" s="19"/>
      <c r="N112" s="38"/>
    </row>
    <row r="113" spans="7:14" x14ac:dyDescent="0.2">
      <c r="G113" s="3"/>
      <c r="H113" s="23"/>
      <c r="I113" s="23"/>
      <c r="J113" s="23"/>
      <c r="K113" s="23"/>
      <c r="L113" s="19"/>
      <c r="N113" s="3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13"/>
  <sheetViews>
    <sheetView topLeftCell="A2" workbookViewId="0">
      <selection activeCell="E51" sqref="E51"/>
    </sheetView>
  </sheetViews>
  <sheetFormatPr baseColWidth="10" defaultRowHeight="21" x14ac:dyDescent="0.2"/>
  <cols>
    <col min="1" max="1" width="32.5" customWidth="1"/>
    <col min="7" max="7" width="18.83203125" style="16" customWidth="1"/>
    <col min="8" max="9" width="19.1640625" style="21" customWidth="1"/>
    <col min="10" max="10" width="19.6640625" style="21" customWidth="1"/>
    <col min="11" max="11" width="22.1640625" style="21" customWidth="1"/>
    <col min="12" max="12" width="17.6640625" style="17" customWidth="1"/>
    <col min="13" max="13" width="20.6640625" style="34" customWidth="1"/>
    <col min="14" max="14" width="22.5" style="34" customWidth="1"/>
    <col min="15" max="15" width="13.33203125" style="3" customWidth="1"/>
    <col min="16" max="16" width="16.1640625" style="34" customWidth="1"/>
    <col min="17" max="17" width="19.5" style="3" customWidth="1"/>
  </cols>
  <sheetData>
    <row r="1" spans="1:17" ht="34" x14ac:dyDescent="0.4">
      <c r="A1" s="1" t="s">
        <v>0</v>
      </c>
    </row>
    <row r="4" spans="1:17" x14ac:dyDescent="0.25">
      <c r="A4" s="4" t="s">
        <v>1</v>
      </c>
      <c r="B4" s="12">
        <v>18</v>
      </c>
      <c r="C4" s="5" t="s">
        <v>6</v>
      </c>
    </row>
    <row r="5" spans="1:17" x14ac:dyDescent="0.25">
      <c r="A5" s="4" t="s">
        <v>2</v>
      </c>
      <c r="B5" s="12">
        <v>0</v>
      </c>
      <c r="C5" s="5" t="s">
        <v>6</v>
      </c>
    </row>
    <row r="6" spans="1:17" x14ac:dyDescent="0.25">
      <c r="A6" s="4" t="s">
        <v>3</v>
      </c>
      <c r="B6" s="12">
        <v>46</v>
      </c>
      <c r="C6" s="5" t="s">
        <v>7</v>
      </c>
    </row>
    <row r="7" spans="1:17" x14ac:dyDescent="0.25">
      <c r="A7" s="4" t="s">
        <v>4</v>
      </c>
      <c r="B7" s="12">
        <v>0</v>
      </c>
      <c r="C7" s="5" t="s">
        <v>7</v>
      </c>
    </row>
    <row r="8" spans="1:17" x14ac:dyDescent="0.25">
      <c r="A8" s="4" t="s">
        <v>5</v>
      </c>
      <c r="B8" s="12">
        <v>1600</v>
      </c>
      <c r="C8" s="5" t="s">
        <v>8</v>
      </c>
      <c r="N8" s="36" t="s">
        <v>29</v>
      </c>
      <c r="O8" s="29">
        <v>0</v>
      </c>
    </row>
    <row r="9" spans="1:17" x14ac:dyDescent="0.25">
      <c r="A9" s="4" t="s">
        <v>19</v>
      </c>
      <c r="B9" s="12">
        <v>0.1</v>
      </c>
      <c r="C9" s="5" t="s">
        <v>20</v>
      </c>
    </row>
    <row r="10" spans="1:17" x14ac:dyDescent="0.2">
      <c r="N10" s="36" t="s">
        <v>28</v>
      </c>
      <c r="O10" s="29">
        <v>0.05</v>
      </c>
    </row>
    <row r="11" spans="1:17" x14ac:dyDescent="0.25">
      <c r="A11" s="9"/>
      <c r="B11" s="10"/>
      <c r="C11" s="11"/>
    </row>
    <row r="12" spans="1:17" ht="75" x14ac:dyDescent="0.3">
      <c r="G12" s="15" t="s">
        <v>11</v>
      </c>
      <c r="H12" s="22" t="s">
        <v>12</v>
      </c>
      <c r="I12" s="22" t="s">
        <v>13</v>
      </c>
      <c r="J12" s="22" t="s">
        <v>14</v>
      </c>
      <c r="K12" s="22" t="s">
        <v>15</v>
      </c>
      <c r="L12" s="20" t="s">
        <v>21</v>
      </c>
      <c r="M12" s="35" t="s">
        <v>24</v>
      </c>
      <c r="N12" s="37" t="s">
        <v>25</v>
      </c>
      <c r="O12" s="27" t="s">
        <v>27</v>
      </c>
      <c r="P12" s="35" t="s">
        <v>26</v>
      </c>
      <c r="Q12" s="27" t="s">
        <v>31</v>
      </c>
    </row>
    <row r="13" spans="1:17" x14ac:dyDescent="0.2">
      <c r="G13" s="3">
        <v>0</v>
      </c>
      <c r="H13" s="23">
        <f>B6</f>
        <v>46</v>
      </c>
      <c r="I13" s="23">
        <f>H13*3.28</f>
        <v>150.88</v>
      </c>
      <c r="J13" s="23">
        <f>B$4</f>
        <v>18</v>
      </c>
      <c r="K13" s="23">
        <f>J13/0.44704</f>
        <v>40.264853256979244</v>
      </c>
      <c r="L13" s="19">
        <f>0.5*B$8*J13*J13</f>
        <v>259200</v>
      </c>
      <c r="M13" s="34">
        <f>B20</f>
        <v>-3.5217391304347827</v>
      </c>
      <c r="N13" s="38">
        <f ca="1">NORMSINV(RAND())</f>
        <v>-1.9561184803680836</v>
      </c>
      <c r="O13" s="3">
        <f>$O$8</f>
        <v>0</v>
      </c>
      <c r="P13" s="34">
        <f ca="1">M13*(1+O$10*N13)+O13</f>
        <v>-3.1772921806308378</v>
      </c>
      <c r="Q13" s="34">
        <f ca="1">M13-P13</f>
        <v>-0.34444694980394486</v>
      </c>
    </row>
    <row r="14" spans="1:17" x14ac:dyDescent="0.2">
      <c r="G14" s="3">
        <f>G13+B$9</f>
        <v>0.1</v>
      </c>
      <c r="H14" s="23">
        <f ca="1">H13-(J13*(G14-G13))-(0.5*P13*(G14-G13)*(G14-G13))</f>
        <v>44.215886460903157</v>
      </c>
      <c r="I14" s="23">
        <f ca="1">H14*3.28</f>
        <v>145.02810759176234</v>
      </c>
      <c r="J14" s="23">
        <f ca="1">J13+P$13*(G14-G13)</f>
        <v>17.682270781936918</v>
      </c>
      <c r="K14" s="23">
        <f ca="1">J14/0.44704</f>
        <v>39.554113238047869</v>
      </c>
      <c r="L14" s="19">
        <f t="shared" ref="L14:L64" ca="1" si="0">0.5*B$8*J14*J14</f>
        <v>250130.16000459201</v>
      </c>
      <c r="M14" s="34">
        <f ca="1">(B$5*B$5-J13*J13)/(2*(H14))</f>
        <v>-3.6638415050944335</v>
      </c>
      <c r="N14" s="38">
        <f ca="1">NORMSINV(RAND())</f>
        <v>-1.1505868972837208</v>
      </c>
      <c r="O14" s="3">
        <f t="shared" ref="O14:O66" si="1">$O$8</f>
        <v>0</v>
      </c>
      <c r="P14" s="34">
        <f ca="1">M14*(1+O$10*N14)+O14</f>
        <v>-3.4530631036201376</v>
      </c>
      <c r="Q14" s="34">
        <f t="shared" ref="Q14:Q64" ca="1" si="2">M14-P14</f>
        <v>-0.21077840147429594</v>
      </c>
    </row>
    <row r="15" spans="1:17" x14ac:dyDescent="0.2">
      <c r="G15" s="3">
        <f t="shared" ref="G15:G64" si="3">G14+B$9</f>
        <v>0.2</v>
      </c>
      <c r="H15" s="23">
        <f t="shared" ref="H15:H64" ca="1" si="4">H14-(J14*(G15-G14))-(0.5*P14*(G15-G14)*(G15-G14))</f>
        <v>42.46492469822757</v>
      </c>
      <c r="I15" s="23">
        <f t="shared" ref="I15:I66" ca="1" si="5">H15*3.28</f>
        <v>139.28495301018643</v>
      </c>
      <c r="J15" s="23">
        <f t="shared" ref="J15:J64" ca="1" si="6">J14+P$13*(G15-G14)</f>
        <v>17.364541563873836</v>
      </c>
      <c r="K15" s="23">
        <f t="shared" ref="K15:K66" ca="1" si="7">J15/0.44704</f>
        <v>38.843373219116494</v>
      </c>
      <c r="L15" s="19">
        <f t="shared" ca="1" si="0"/>
        <v>241221.84297880161</v>
      </c>
      <c r="M15" s="34">
        <f t="shared" ref="M15:M64" ca="1" si="8">(B$5*B$5-J14*J14)/(2*(H15))</f>
        <v>-3.6814229888271783</v>
      </c>
      <c r="N15" s="38">
        <f t="shared" ref="N15:N66" ca="1" si="9">NORMSINV(RAND())</f>
        <v>-0.74249503287747964</v>
      </c>
      <c r="O15" s="3">
        <f t="shared" si="1"/>
        <v>0</v>
      </c>
      <c r="P15" s="34">
        <f t="shared" ref="P15:P64" ca="1" si="10">M15*(1+O$10*N15)+O15</f>
        <v>-3.5447510746709212</v>
      </c>
      <c r="Q15" s="34">
        <f t="shared" ca="1" si="2"/>
        <v>-0.13667191415625712</v>
      </c>
    </row>
    <row r="16" spans="1:17" x14ac:dyDescent="0.2">
      <c r="G16" s="3">
        <f t="shared" si="3"/>
        <v>0.30000000000000004</v>
      </c>
      <c r="H16" s="23">
        <f t="shared" ca="1" si="4"/>
        <v>40.746194297213542</v>
      </c>
      <c r="I16" s="23">
        <f t="shared" ca="1" si="5"/>
        <v>133.64751729486042</v>
      </c>
      <c r="J16" s="23">
        <f t="shared" ca="1" si="6"/>
        <v>17.046812345810753</v>
      </c>
      <c r="K16" s="23">
        <f t="shared" ca="1" si="7"/>
        <v>38.132633200185111</v>
      </c>
      <c r="L16" s="19">
        <f t="shared" ca="1" si="0"/>
        <v>232475.04892262875</v>
      </c>
      <c r="M16" s="34">
        <f t="shared" ca="1" si="8"/>
        <v>-3.7000670728176708</v>
      </c>
      <c r="N16" s="38">
        <f t="shared" ca="1" si="9"/>
        <v>-1.561937968115942</v>
      </c>
      <c r="O16" s="3">
        <f t="shared" si="1"/>
        <v>0</v>
      </c>
      <c r="P16" s="34">
        <f t="shared" ca="1" si="10"/>
        <v>-3.411103310537194</v>
      </c>
      <c r="Q16" s="34">
        <f t="shared" ca="1" si="2"/>
        <v>-0.28896376228047682</v>
      </c>
    </row>
    <row r="17" spans="1:17" x14ac:dyDescent="0.25">
      <c r="A17" s="9"/>
      <c r="B17" s="10"/>
      <c r="C17" s="11"/>
      <c r="G17" s="3">
        <f t="shared" si="3"/>
        <v>0.4</v>
      </c>
      <c r="H17" s="23">
        <f t="shared" ca="1" si="4"/>
        <v>39.058568579185156</v>
      </c>
      <c r="I17" s="23">
        <f t="shared" ca="1" si="5"/>
        <v>128.11210493972732</v>
      </c>
      <c r="J17" s="23">
        <f t="shared" ca="1" si="6"/>
        <v>16.729083127747671</v>
      </c>
      <c r="K17" s="23">
        <f t="shared" ca="1" si="7"/>
        <v>37.421893181253736</v>
      </c>
      <c r="L17" s="19">
        <f t="shared" ca="1" si="0"/>
        <v>223889.77783607345</v>
      </c>
      <c r="M17" s="34">
        <f t="shared" ca="1" si="8"/>
        <v>-3.7199751773308369</v>
      </c>
      <c r="N17" s="38">
        <f t="shared" ca="1" si="9"/>
        <v>9.8802993713598478E-3</v>
      </c>
      <c r="O17" s="3">
        <f t="shared" si="1"/>
        <v>0</v>
      </c>
      <c r="P17" s="34">
        <f t="shared" ca="1" si="10"/>
        <v>-3.7218129007511394</v>
      </c>
      <c r="Q17" s="34">
        <f t="shared" ca="1" si="2"/>
        <v>1.8377234203024173E-3</v>
      </c>
    </row>
    <row r="18" spans="1:17" x14ac:dyDescent="0.2">
      <c r="G18" s="3">
        <f t="shared" si="3"/>
        <v>0.5</v>
      </c>
      <c r="H18" s="23">
        <f t="shared" ca="1" si="4"/>
        <v>37.404269330914147</v>
      </c>
      <c r="I18" s="23">
        <f t="shared" ca="1" si="5"/>
        <v>122.6860034053984</v>
      </c>
      <c r="J18" s="23">
        <f t="shared" ca="1" si="6"/>
        <v>16.411353909684589</v>
      </c>
      <c r="K18" s="23">
        <f t="shared" ca="1" si="7"/>
        <v>36.711153162322361</v>
      </c>
      <c r="L18" s="19">
        <f t="shared" ca="1" si="0"/>
        <v>215466.02971913572</v>
      </c>
      <c r="M18" s="34">
        <f t="shared" ca="1" si="8"/>
        <v>-3.7410465075411761</v>
      </c>
      <c r="N18" s="38">
        <f t="shared" ca="1" si="9"/>
        <v>0.76724911082018132</v>
      </c>
      <c r="O18" s="3">
        <f t="shared" si="1"/>
        <v>0</v>
      </c>
      <c r="P18" s="34">
        <f t="shared" ca="1" si="10"/>
        <v>-3.8845622378635718</v>
      </c>
      <c r="Q18" s="34">
        <f t="shared" ca="1" si="2"/>
        <v>0.14351573032239573</v>
      </c>
    </row>
    <row r="19" spans="1:17" x14ac:dyDescent="0.2">
      <c r="G19" s="3">
        <f t="shared" si="3"/>
        <v>0.6</v>
      </c>
      <c r="H19" s="23">
        <f t="shared" ca="1" si="4"/>
        <v>35.782556751135004</v>
      </c>
      <c r="I19" s="23">
        <f t="shared" ca="1" si="5"/>
        <v>117.36678614372281</v>
      </c>
      <c r="J19" s="23">
        <f t="shared" ca="1" si="6"/>
        <v>16.093624691621507</v>
      </c>
      <c r="K19" s="23">
        <f t="shared" ca="1" si="7"/>
        <v>36.000413143390986</v>
      </c>
      <c r="L19" s="19">
        <f t="shared" ca="1" si="0"/>
        <v>207203.80457181556</v>
      </c>
      <c r="M19" s="34">
        <f t="shared" ca="1" si="8"/>
        <v>-3.7634613286874274</v>
      </c>
      <c r="N19" s="38">
        <f t="shared" ca="1" si="9"/>
        <v>0.32257010020432586</v>
      </c>
      <c r="O19" s="3">
        <f t="shared" si="1"/>
        <v>0</v>
      </c>
      <c r="P19" s="34">
        <f t="shared" ca="1" si="10"/>
        <v>-3.8241603335829177</v>
      </c>
      <c r="Q19" s="34">
        <f t="shared" ca="1" si="2"/>
        <v>6.0699004895490294E-2</v>
      </c>
    </row>
    <row r="20" spans="1:17" x14ac:dyDescent="0.25">
      <c r="A20" s="6" t="s">
        <v>30</v>
      </c>
      <c r="B20" s="12">
        <f>(B5*B5-B4*B4)/(2*B6)</f>
        <v>-3.5217391304347827</v>
      </c>
      <c r="C20" s="7" t="s">
        <v>10</v>
      </c>
      <c r="G20" s="3">
        <f t="shared" si="3"/>
        <v>0.7</v>
      </c>
      <c r="H20" s="23">
        <f t="shared" ca="1" si="4"/>
        <v>34.192315083640771</v>
      </c>
      <c r="I20" s="23">
        <f t="shared" ca="1" si="5"/>
        <v>112.15079347434173</v>
      </c>
      <c r="J20" s="23">
        <f t="shared" ca="1" si="6"/>
        <v>15.775895473558423</v>
      </c>
      <c r="K20" s="23">
        <f t="shared" ca="1" si="7"/>
        <v>35.289673124459611</v>
      </c>
      <c r="L20" s="19">
        <f t="shared" ca="1" si="0"/>
        <v>199103.10239411291</v>
      </c>
      <c r="M20" s="34">
        <f t="shared" ca="1" si="8"/>
        <v>-3.7874702997032457</v>
      </c>
      <c r="N20" s="38">
        <f t="shared" ca="1" si="9"/>
        <v>2.4121682874473893</v>
      </c>
      <c r="O20" s="3">
        <f t="shared" si="1"/>
        <v>0</v>
      </c>
      <c r="P20" s="34">
        <f t="shared" ca="1" si="10"/>
        <v>-4.2442710870328977</v>
      </c>
      <c r="Q20" s="34">
        <f t="shared" ca="1" si="2"/>
        <v>0.45680078732965201</v>
      </c>
    </row>
    <row r="21" spans="1:17" x14ac:dyDescent="0.2">
      <c r="C21" s="8"/>
      <c r="G21" s="3">
        <f t="shared" si="3"/>
        <v>0.79999999999999993</v>
      </c>
      <c r="H21" s="23">
        <f t="shared" ca="1" si="4"/>
        <v>32.635946891720096</v>
      </c>
      <c r="I21" s="23">
        <f t="shared" ca="1" si="5"/>
        <v>107.04590580484191</v>
      </c>
      <c r="J21" s="23">
        <f t="shared" ca="1" si="6"/>
        <v>15.458166255495339</v>
      </c>
      <c r="K21" s="23">
        <f t="shared" ca="1" si="7"/>
        <v>34.578933105528229</v>
      </c>
      <c r="L21" s="19">
        <f t="shared" ca="1" si="0"/>
        <v>191163.92318602782</v>
      </c>
      <c r="M21" s="34">
        <f t="shared" ca="1" si="8"/>
        <v>-3.8129562904728065</v>
      </c>
      <c r="N21" s="38">
        <f t="shared" ca="1" si="9"/>
        <v>0.99401555596533608</v>
      </c>
      <c r="O21" s="3">
        <f t="shared" si="1"/>
        <v>0</v>
      </c>
      <c r="P21" s="34">
        <f t="shared" ca="1" si="10"/>
        <v>-4.0024631838200992</v>
      </c>
      <c r="Q21" s="34">
        <f t="shared" ca="1" si="2"/>
        <v>0.18950689334729276</v>
      </c>
    </row>
    <row r="22" spans="1:17" x14ac:dyDescent="0.25">
      <c r="A22" s="9"/>
      <c r="B22" s="11"/>
      <c r="C22" s="11"/>
      <c r="G22" s="3">
        <f t="shared" si="3"/>
        <v>0.89999999999999991</v>
      </c>
      <c r="H22" s="23">
        <f t="shared" ca="1" si="4"/>
        <v>31.110142582089662</v>
      </c>
      <c r="I22" s="23">
        <f t="shared" ca="1" si="5"/>
        <v>102.04126766925408</v>
      </c>
      <c r="J22" s="23">
        <f t="shared" ca="1" si="6"/>
        <v>15.140437037432255</v>
      </c>
      <c r="K22" s="23">
        <f t="shared" ca="1" si="7"/>
        <v>33.868193086596847</v>
      </c>
      <c r="L22" s="19">
        <f t="shared" ca="1" si="0"/>
        <v>183386.2669475603</v>
      </c>
      <c r="M22" s="34">
        <f t="shared" ca="1" si="8"/>
        <v>-3.8404662298157208</v>
      </c>
      <c r="N22" s="38">
        <f t="shared" ca="1" si="9"/>
        <v>-0.81131307832132726</v>
      </c>
      <c r="O22" s="3">
        <f t="shared" si="1"/>
        <v>0</v>
      </c>
      <c r="P22" s="34">
        <f t="shared" ca="1" si="10"/>
        <v>-3.684675205860676</v>
      </c>
      <c r="Q22" s="34">
        <f t="shared" ca="1" si="2"/>
        <v>-0.15579102395504485</v>
      </c>
    </row>
    <row r="23" spans="1:17" x14ac:dyDescent="0.2">
      <c r="A23" s="10"/>
      <c r="B23" s="33"/>
      <c r="C23" s="33"/>
      <c r="G23" s="3">
        <f t="shared" si="3"/>
        <v>0.99999999999999989</v>
      </c>
      <c r="H23" s="23">
        <f t="shared" ca="1" si="4"/>
        <v>29.614522254375739</v>
      </c>
      <c r="I23" s="23">
        <f t="shared" ca="1" si="5"/>
        <v>97.13563299435242</v>
      </c>
      <c r="J23" s="23">
        <f t="shared" ca="1" si="6"/>
        <v>14.822707819369171</v>
      </c>
      <c r="K23" s="23">
        <f t="shared" ca="1" si="7"/>
        <v>33.157453067665472</v>
      </c>
      <c r="L23" s="19">
        <f t="shared" ca="1" si="0"/>
        <v>175770.13367871038</v>
      </c>
      <c r="M23" s="34">
        <f t="shared" ca="1" si="8"/>
        <v>-3.8702774219256528</v>
      </c>
      <c r="N23" s="38">
        <f t="shared" ca="1" si="9"/>
        <v>-2.8873271245911263E-2</v>
      </c>
      <c r="O23" s="3">
        <f t="shared" si="1"/>
        <v>0</v>
      </c>
      <c r="P23" s="34">
        <f t="shared" ca="1" si="10"/>
        <v>-3.8646900434356435</v>
      </c>
      <c r="Q23" s="34">
        <f t="shared" ca="1" si="2"/>
        <v>-5.5873784900093426E-3</v>
      </c>
    </row>
    <row r="24" spans="1:17" x14ac:dyDescent="0.25">
      <c r="A24" s="9"/>
      <c r="B24" s="11"/>
      <c r="C24" s="11"/>
      <c r="G24" s="3">
        <f t="shared" si="3"/>
        <v>1.0999999999999999</v>
      </c>
      <c r="H24" s="23">
        <f t="shared" ca="1" si="4"/>
        <v>28.151574922656003</v>
      </c>
      <c r="I24" s="23">
        <f t="shared" ca="1" si="5"/>
        <v>92.337165746311683</v>
      </c>
      <c r="J24" s="23">
        <f t="shared" ca="1" si="6"/>
        <v>14.504978601306087</v>
      </c>
      <c r="K24" s="23">
        <f t="shared" ca="1" si="7"/>
        <v>32.44671304873409</v>
      </c>
      <c r="L24" s="19">
        <f t="shared" ca="1" si="0"/>
        <v>168315.52337947799</v>
      </c>
      <c r="M24" s="34">
        <f t="shared" ca="1" si="8"/>
        <v>-3.9023157265984114</v>
      </c>
      <c r="N24" s="38">
        <f t="shared" ca="1" si="9"/>
        <v>1.3626476671356522</v>
      </c>
      <c r="O24" s="3">
        <f t="shared" si="1"/>
        <v>0</v>
      </c>
      <c r="P24" s="34">
        <f t="shared" ca="1" si="10"/>
        <v>-4.1681897976622162</v>
      </c>
      <c r="Q24" s="34">
        <f t="shared" ca="1" si="2"/>
        <v>0.26587407106380478</v>
      </c>
    </row>
    <row r="25" spans="1:17" x14ac:dyDescent="0.2">
      <c r="C25" s="8"/>
      <c r="G25" s="3">
        <f t="shared" si="3"/>
        <v>1.2</v>
      </c>
      <c r="H25" s="23">
        <f t="shared" ca="1" si="4"/>
        <v>26.721918011513704</v>
      </c>
      <c r="I25" s="23">
        <f t="shared" ca="1" si="5"/>
        <v>87.647891077764939</v>
      </c>
      <c r="J25" s="23">
        <f t="shared" ca="1" si="6"/>
        <v>14.187249383243003</v>
      </c>
      <c r="K25" s="23">
        <f t="shared" ca="1" si="7"/>
        <v>31.735973029802711</v>
      </c>
      <c r="L25" s="19">
        <f t="shared" ca="1" si="0"/>
        <v>161022.4360498632</v>
      </c>
      <c r="M25" s="34">
        <f t="shared" ca="1" si="8"/>
        <v>-3.9367384506923231</v>
      </c>
      <c r="N25" s="38">
        <f t="shared" ca="1" si="9"/>
        <v>0.76198312768193188</v>
      </c>
      <c r="O25" s="3">
        <f t="shared" si="1"/>
        <v>0</v>
      </c>
      <c r="P25" s="34">
        <f t="shared" ca="1" si="10"/>
        <v>-4.0867248645685361</v>
      </c>
      <c r="Q25" s="34">
        <f t="shared" ca="1" si="2"/>
        <v>0.14998641387621303</v>
      </c>
    </row>
    <row r="26" spans="1:17" x14ac:dyDescent="0.2">
      <c r="C26" s="8"/>
      <c r="G26" s="3">
        <f t="shared" si="3"/>
        <v>1.3</v>
      </c>
      <c r="H26" s="23">
        <f t="shared" ca="1" si="4"/>
        <v>25.323626697512243</v>
      </c>
      <c r="I26" s="23">
        <f t="shared" ca="1" si="5"/>
        <v>83.061495567840154</v>
      </c>
      <c r="J26" s="23">
        <f t="shared" ca="1" si="6"/>
        <v>13.869520165179919</v>
      </c>
      <c r="K26" s="23">
        <f t="shared" ca="1" si="7"/>
        <v>31.025233010871329</v>
      </c>
      <c r="L26" s="19">
        <f t="shared" ca="1" si="0"/>
        <v>153890.87168986595</v>
      </c>
      <c r="M26" s="34">
        <f t="shared" ca="1" si="8"/>
        <v>-3.974115703618831</v>
      </c>
      <c r="N26" s="38">
        <f t="shared" ca="1" si="9"/>
        <v>0.84269976415808945</v>
      </c>
      <c r="O26" s="3">
        <f t="shared" si="1"/>
        <v>0</v>
      </c>
      <c r="P26" s="34">
        <f t="shared" ca="1" si="10"/>
        <v>-4.1415650219276587</v>
      </c>
      <c r="Q26" s="34">
        <f t="shared" ca="1" si="2"/>
        <v>0.1674493183088277</v>
      </c>
    </row>
    <row r="27" spans="1:17" x14ac:dyDescent="0.2">
      <c r="C27" s="8"/>
      <c r="G27" s="3">
        <f t="shared" si="3"/>
        <v>1.4000000000000001</v>
      </c>
      <c r="H27" s="23">
        <f t="shared" ca="1" si="4"/>
        <v>23.95738250610389</v>
      </c>
      <c r="I27" s="23">
        <f t="shared" ca="1" si="5"/>
        <v>78.580214620020755</v>
      </c>
      <c r="J27" s="23">
        <f t="shared" ca="1" si="6"/>
        <v>13.551790947116835</v>
      </c>
      <c r="K27" s="23">
        <f t="shared" ca="1" si="7"/>
        <v>30.31449299193995</v>
      </c>
      <c r="L27" s="19">
        <f t="shared" ca="1" si="0"/>
        <v>146920.83029948626</v>
      </c>
      <c r="M27" s="34">
        <f t="shared" ca="1" si="8"/>
        <v>-4.0147038092187612</v>
      </c>
      <c r="N27" s="38">
        <f t="shared" ca="1" si="9"/>
        <v>0.10396951949772044</v>
      </c>
      <c r="O27" s="3">
        <f t="shared" si="1"/>
        <v>0</v>
      </c>
      <c r="P27" s="34">
        <f t="shared" ca="1" si="10"/>
        <v>-4.0355741505172684</v>
      </c>
      <c r="Q27" s="34">
        <f t="shared" ca="1" si="2"/>
        <v>2.0870341298507178E-2</v>
      </c>
    </row>
    <row r="28" spans="1:17" x14ac:dyDescent="0.2">
      <c r="C28" s="8"/>
      <c r="G28" s="3">
        <f t="shared" si="3"/>
        <v>1.5000000000000002</v>
      </c>
      <c r="H28" s="23">
        <f t="shared" ca="1" si="4"/>
        <v>22.622381282144794</v>
      </c>
      <c r="I28" s="23">
        <f t="shared" ca="1" si="5"/>
        <v>74.201410605434916</v>
      </c>
      <c r="J28" s="23">
        <f t="shared" ca="1" si="6"/>
        <v>13.234061729053751</v>
      </c>
      <c r="K28" s="23">
        <f t="shared" ca="1" si="7"/>
        <v>29.603752973008572</v>
      </c>
      <c r="L28" s="19">
        <f t="shared" ca="1" si="0"/>
        <v>140112.31187872414</v>
      </c>
      <c r="M28" s="34">
        <f t="shared" ca="1" si="8"/>
        <v>-4.0590562855402927</v>
      </c>
      <c r="N28" s="38">
        <f t="shared" ca="1" si="9"/>
        <v>1.3512891299278671</v>
      </c>
      <c r="O28" s="3">
        <f t="shared" si="1"/>
        <v>0</v>
      </c>
      <c r="P28" s="34">
        <f t="shared" ca="1" si="10"/>
        <v>-4.3333042173610918</v>
      </c>
      <c r="Q28" s="34">
        <f t="shared" ca="1" si="2"/>
        <v>0.2742479318207991</v>
      </c>
    </row>
    <row r="29" spans="1:17" x14ac:dyDescent="0.2">
      <c r="C29" s="8"/>
      <c r="G29" s="3">
        <f t="shared" si="3"/>
        <v>1.6000000000000003</v>
      </c>
      <c r="H29" s="23">
        <f t="shared" ca="1" si="4"/>
        <v>21.320641630326225</v>
      </c>
      <c r="I29" s="23">
        <f t="shared" ca="1" si="5"/>
        <v>69.931704547470019</v>
      </c>
      <c r="J29" s="23">
        <f t="shared" ca="1" si="6"/>
        <v>12.916332510990667</v>
      </c>
      <c r="K29" s="23">
        <f t="shared" ca="1" si="7"/>
        <v>28.893012954077189</v>
      </c>
      <c r="L29" s="19">
        <f t="shared" ca="1" si="0"/>
        <v>133465.31642757959</v>
      </c>
      <c r="M29" s="34">
        <f t="shared" ca="1" si="8"/>
        <v>-4.1072964145527306</v>
      </c>
      <c r="N29" s="38">
        <f t="shared" ca="1" si="9"/>
        <v>1.5277685010794693</v>
      </c>
      <c r="O29" s="3">
        <f t="shared" si="1"/>
        <v>0</v>
      </c>
      <c r="P29" s="34">
        <f t="shared" ca="1" si="10"/>
        <v>-4.4210463188902462</v>
      </c>
      <c r="Q29" s="34">
        <f t="shared" ca="1" si="2"/>
        <v>0.31374990433751559</v>
      </c>
    </row>
    <row r="30" spans="1:17" x14ac:dyDescent="0.2">
      <c r="C30" s="8"/>
      <c r="G30" s="3">
        <f t="shared" si="3"/>
        <v>1.7000000000000004</v>
      </c>
      <c r="H30" s="23">
        <f t="shared" ca="1" si="4"/>
        <v>20.051113610821609</v>
      </c>
      <c r="I30" s="23">
        <f t="shared" ca="1" si="5"/>
        <v>65.76765264349487</v>
      </c>
      <c r="J30" s="23">
        <f t="shared" ca="1" si="6"/>
        <v>12.598603292927583</v>
      </c>
      <c r="K30" s="23">
        <f t="shared" ca="1" si="7"/>
        <v>28.182272935145811</v>
      </c>
      <c r="L30" s="19">
        <f t="shared" ca="1" si="0"/>
        <v>126979.84394605258</v>
      </c>
      <c r="M30" s="34">
        <f t="shared" ca="1" si="8"/>
        <v>-4.1601591007004037</v>
      </c>
      <c r="N30" s="38">
        <f t="shared" ca="1" si="9"/>
        <v>0.81751086243551829</v>
      </c>
      <c r="O30" s="3">
        <f t="shared" si="1"/>
        <v>0</v>
      </c>
      <c r="P30" s="34">
        <f t="shared" ca="1" si="10"/>
        <v>-4.3302078634145316</v>
      </c>
      <c r="Q30" s="34">
        <f t="shared" ca="1" si="2"/>
        <v>0.17004876271412783</v>
      </c>
    </row>
    <row r="31" spans="1:17" x14ac:dyDescent="0.2">
      <c r="C31" s="8"/>
      <c r="G31" s="3">
        <f t="shared" si="3"/>
        <v>1.8000000000000005</v>
      </c>
      <c r="H31" s="23">
        <f t="shared" ca="1" si="4"/>
        <v>18.812904320845924</v>
      </c>
      <c r="I31" s="23">
        <f t="shared" ca="1" si="5"/>
        <v>61.706326172374624</v>
      </c>
      <c r="J31" s="23">
        <f t="shared" ca="1" si="6"/>
        <v>12.280874074864499</v>
      </c>
      <c r="K31" s="23">
        <f t="shared" ca="1" si="7"/>
        <v>27.471532916214432</v>
      </c>
      <c r="L31" s="19">
        <f t="shared" ca="1" si="0"/>
        <v>120655.89443414319</v>
      </c>
      <c r="M31" s="34">
        <f t="shared" ca="1" si="8"/>
        <v>-4.2185088018729866</v>
      </c>
      <c r="N31" s="38">
        <f t="shared" ca="1" si="9"/>
        <v>-2.1558956044452704</v>
      </c>
      <c r="O31" s="3">
        <f t="shared" si="1"/>
        <v>0</v>
      </c>
      <c r="P31" s="34">
        <f t="shared" ca="1" si="10"/>
        <v>-3.7637755727094038</v>
      </c>
      <c r="Q31" s="34">
        <f t="shared" ca="1" si="2"/>
        <v>-0.45473322916358283</v>
      </c>
    </row>
    <row r="32" spans="1:17" x14ac:dyDescent="0.2">
      <c r="C32" s="8"/>
      <c r="G32" s="3">
        <f t="shared" si="3"/>
        <v>1.9000000000000006</v>
      </c>
      <c r="H32" s="23">
        <f t="shared" ca="1" si="4"/>
        <v>17.60363579122302</v>
      </c>
      <c r="I32" s="23">
        <f t="shared" ca="1" si="5"/>
        <v>57.7399253952115</v>
      </c>
      <c r="J32" s="23">
        <f t="shared" ca="1" si="6"/>
        <v>11.963144856801415</v>
      </c>
      <c r="K32" s="23">
        <f t="shared" ca="1" si="7"/>
        <v>26.760792897283054</v>
      </c>
      <c r="L32" s="19">
        <f t="shared" ca="1" si="0"/>
        <v>114493.46789185134</v>
      </c>
      <c r="M32" s="34">
        <f t="shared" ca="1" si="8"/>
        <v>-4.2837704049147645</v>
      </c>
      <c r="N32" s="38">
        <f t="shared" ca="1" si="9"/>
        <v>-0.61073491782287859</v>
      </c>
      <c r="O32" s="3">
        <f t="shared" si="1"/>
        <v>0</v>
      </c>
      <c r="P32" s="34">
        <f t="shared" ca="1" si="10"/>
        <v>-4.1529579966038792</v>
      </c>
      <c r="Q32" s="34">
        <f t="shared" ca="1" si="2"/>
        <v>-0.13081240831088525</v>
      </c>
    </row>
    <row r="33" spans="1:17" x14ac:dyDescent="0.2">
      <c r="C33" s="8"/>
      <c r="G33" s="3">
        <f t="shared" si="3"/>
        <v>2.0000000000000004</v>
      </c>
      <c r="H33" s="23">
        <f t="shared" ca="1" si="4"/>
        <v>16.428086095525899</v>
      </c>
      <c r="I33" s="23">
        <f t="shared" ca="1" si="5"/>
        <v>53.884122393324944</v>
      </c>
      <c r="J33" s="23">
        <f t="shared" ca="1" si="6"/>
        <v>11.645415638738331</v>
      </c>
      <c r="K33" s="23">
        <f t="shared" ca="1" si="7"/>
        <v>26.050052878351671</v>
      </c>
      <c r="L33" s="19">
        <f t="shared" ca="1" si="0"/>
        <v>108492.56431917705</v>
      </c>
      <c r="M33" s="34">
        <f t="shared" ca="1" si="8"/>
        <v>-4.355858437575125</v>
      </c>
      <c r="N33" s="38">
        <f t="shared" ca="1" si="9"/>
        <v>-0.46952465502745439</v>
      </c>
      <c r="O33" s="3">
        <f t="shared" si="1"/>
        <v>0</v>
      </c>
      <c r="P33" s="34">
        <f t="shared" ca="1" si="10"/>
        <v>-4.2535992910625806</v>
      </c>
      <c r="Q33" s="34">
        <f t="shared" ca="1" si="2"/>
        <v>-0.10225914651254442</v>
      </c>
    </row>
    <row r="34" spans="1:17" x14ac:dyDescent="0.2">
      <c r="A34" t="s">
        <v>17</v>
      </c>
      <c r="C34" s="8"/>
      <c r="G34" s="3">
        <f t="shared" si="3"/>
        <v>2.1000000000000005</v>
      </c>
      <c r="H34" s="23">
        <f t="shared" ca="1" si="4"/>
        <v>15.284812528107377</v>
      </c>
      <c r="I34" s="23">
        <f t="shared" ca="1" si="5"/>
        <v>50.13418509219219</v>
      </c>
      <c r="J34" s="23">
        <f t="shared" ca="1" si="6"/>
        <v>11.327686420675247</v>
      </c>
      <c r="K34" s="23">
        <f t="shared" ca="1" si="7"/>
        <v>25.339312859420293</v>
      </c>
      <c r="L34" s="19">
        <f t="shared" ca="1" si="0"/>
        <v>102653.18371612031</v>
      </c>
      <c r="M34" s="34">
        <f t="shared" ca="1" si="8"/>
        <v>-4.4362894588856223</v>
      </c>
      <c r="N34" s="38">
        <f t="shared" ca="1" si="9"/>
        <v>-0.48243468687614888</v>
      </c>
      <c r="O34" s="3">
        <f t="shared" si="1"/>
        <v>0</v>
      </c>
      <c r="P34" s="34">
        <f t="shared" ca="1" si="10"/>
        <v>-4.3292784630861503</v>
      </c>
      <c r="Q34" s="34">
        <f t="shared" ca="1" si="2"/>
        <v>-0.10701099579947204</v>
      </c>
    </row>
    <row r="35" spans="1:17" x14ac:dyDescent="0.2">
      <c r="C35" s="8"/>
      <c r="G35" s="3">
        <f t="shared" si="3"/>
        <v>2.2000000000000006</v>
      </c>
      <c r="H35" s="23">
        <f t="shared" ca="1" si="4"/>
        <v>14.173690278355283</v>
      </c>
      <c r="I35" s="23">
        <f t="shared" ca="1" si="5"/>
        <v>46.489704113005324</v>
      </c>
      <c r="J35" s="23">
        <f t="shared" ca="1" si="6"/>
        <v>11.009957202612163</v>
      </c>
      <c r="K35" s="23">
        <f t="shared" ca="1" si="7"/>
        <v>24.628572840488914</v>
      </c>
      <c r="L35" s="19">
        <f t="shared" ca="1" si="0"/>
        <v>96975.32608268116</v>
      </c>
      <c r="M35" s="34">
        <f t="shared" ca="1" si="8"/>
        <v>-4.5265727247159893</v>
      </c>
      <c r="N35" s="38">
        <f t="shared" ca="1" si="9"/>
        <v>3.4093018883424496E-2</v>
      </c>
      <c r="O35" s="3">
        <f t="shared" si="1"/>
        <v>0</v>
      </c>
      <c r="P35" s="34">
        <f t="shared" ca="1" si="10"/>
        <v>-4.5342889511850357</v>
      </c>
      <c r="Q35" s="34">
        <f t="shared" ca="1" si="2"/>
        <v>7.716226469046461E-3</v>
      </c>
    </row>
    <row r="36" spans="1:17" x14ac:dyDescent="0.25">
      <c r="A36" s="9"/>
      <c r="B36" s="11"/>
      <c r="C36" s="11"/>
      <c r="G36" s="3">
        <f t="shared" si="3"/>
        <v>2.3000000000000007</v>
      </c>
      <c r="H36" s="23">
        <f t="shared" ca="1" si="4"/>
        <v>13.095366002849991</v>
      </c>
      <c r="I36" s="23">
        <f t="shared" ca="1" si="5"/>
        <v>42.952800489347965</v>
      </c>
      <c r="J36" s="23">
        <f t="shared" ca="1" si="6"/>
        <v>10.69222798454908</v>
      </c>
      <c r="K36" s="23">
        <f t="shared" ca="1" si="7"/>
        <v>23.917832821557532</v>
      </c>
      <c r="L36" s="19">
        <f t="shared" ca="1" si="0"/>
        <v>91458.991418859572</v>
      </c>
      <c r="M36" s="34">
        <f t="shared" ca="1" si="8"/>
        <v>-4.6283226286676564</v>
      </c>
      <c r="N36" s="38">
        <f t="shared" ca="1" si="9"/>
        <v>-0.72778789445997261</v>
      </c>
      <c r="O36" s="3">
        <f t="shared" si="1"/>
        <v>0</v>
      </c>
      <c r="P36" s="34">
        <f t="shared" ca="1" si="10"/>
        <v>-4.4599007696276827</v>
      </c>
      <c r="Q36" s="34">
        <f t="shared" ca="1" si="2"/>
        <v>-0.16842185903997375</v>
      </c>
    </row>
    <row r="37" spans="1:17" x14ac:dyDescent="0.2">
      <c r="A37" s="10"/>
      <c r="B37" s="33"/>
      <c r="C37" s="33"/>
      <c r="G37" s="3">
        <f t="shared" si="3"/>
        <v>2.4000000000000008</v>
      </c>
      <c r="H37" s="23">
        <f t="shared" ca="1" si="4"/>
        <v>12.04844270824322</v>
      </c>
      <c r="I37" s="23">
        <f t="shared" ca="1" si="5"/>
        <v>39.518892083037763</v>
      </c>
      <c r="J37" s="23">
        <f t="shared" ca="1" si="6"/>
        <v>10.374498766485996</v>
      </c>
      <c r="K37" s="23">
        <f t="shared" ca="1" si="7"/>
        <v>23.207092802626153</v>
      </c>
      <c r="L37" s="19">
        <f t="shared" ca="1" si="0"/>
        <v>86104.179724655551</v>
      </c>
      <c r="M37" s="34">
        <f t="shared" ca="1" si="8"/>
        <v>-4.7443367596111505</v>
      </c>
      <c r="N37" s="38">
        <f t="shared" ca="1" si="9"/>
        <v>0.69636781840715101</v>
      </c>
      <c r="O37" s="3">
        <f t="shared" si="1"/>
        <v>0</v>
      </c>
      <c r="P37" s="34">
        <f t="shared" ca="1" si="10"/>
        <v>-4.9095269315651144</v>
      </c>
      <c r="Q37" s="34">
        <f t="shared" ca="1" si="2"/>
        <v>0.1651901719539639</v>
      </c>
    </row>
    <row r="38" spans="1:17" x14ac:dyDescent="0.25">
      <c r="A38" s="9"/>
      <c r="B38" s="11"/>
      <c r="C38" s="11"/>
      <c r="G38" s="3">
        <f t="shared" si="3"/>
        <v>2.5000000000000009</v>
      </c>
      <c r="H38" s="23">
        <f t="shared" ca="1" si="4"/>
        <v>11.035540466252446</v>
      </c>
      <c r="I38" s="23">
        <f t="shared" ca="1" si="5"/>
        <v>36.196572729308016</v>
      </c>
      <c r="J38" s="23">
        <f t="shared" ca="1" si="6"/>
        <v>10.056769548422912</v>
      </c>
      <c r="K38" s="23">
        <f t="shared" ca="1" si="7"/>
        <v>22.496352783694775</v>
      </c>
      <c r="L38" s="19">
        <f t="shared" ca="1" si="0"/>
        <v>80910.891000069096</v>
      </c>
      <c r="M38" s="34">
        <f t="shared" ca="1" si="8"/>
        <v>-4.8765271164090773</v>
      </c>
      <c r="N38" s="38">
        <f t="shared" ca="1" si="9"/>
        <v>-1.4524565014328725</v>
      </c>
      <c r="O38" s="3">
        <f t="shared" si="1"/>
        <v>0</v>
      </c>
      <c r="P38" s="34">
        <f t="shared" ca="1" si="10"/>
        <v>-4.5223799406769745</v>
      </c>
      <c r="Q38" s="34">
        <f t="shared" ca="1" si="2"/>
        <v>-0.35414717573210286</v>
      </c>
    </row>
    <row r="39" spans="1:17" x14ac:dyDescent="0.2">
      <c r="G39" s="3">
        <f t="shared" si="3"/>
        <v>2.600000000000001</v>
      </c>
      <c r="H39" s="23">
        <f t="shared" ca="1" si="4"/>
        <v>10.052475411113539</v>
      </c>
      <c r="I39" s="23">
        <f t="shared" ca="1" si="5"/>
        <v>32.972119348452409</v>
      </c>
      <c r="J39" s="23">
        <f t="shared" ca="1" si="6"/>
        <v>9.7390403303598276</v>
      </c>
      <c r="K39" s="23">
        <f t="shared" ca="1" si="7"/>
        <v>21.785612764763393</v>
      </c>
      <c r="L39" s="19">
        <f t="shared" ca="1" si="0"/>
        <v>75879.125245100207</v>
      </c>
      <c r="M39" s="34">
        <f t="shared" ca="1" si="8"/>
        <v>-5.0305327600340277</v>
      </c>
      <c r="N39" s="38">
        <f t="shared" ca="1" si="9"/>
        <v>0.52604884028251064</v>
      </c>
      <c r="O39" s="3">
        <f t="shared" si="1"/>
        <v>0</v>
      </c>
      <c r="P39" s="34">
        <f t="shared" ca="1" si="10"/>
        <v>-5.1628480562549814</v>
      </c>
      <c r="Q39" s="34">
        <f t="shared" ca="1" si="2"/>
        <v>0.13231529622095373</v>
      </c>
    </row>
    <row r="40" spans="1:17" x14ac:dyDescent="0.25">
      <c r="A40" s="2"/>
      <c r="G40" s="3">
        <f t="shared" si="3"/>
        <v>2.7000000000000011</v>
      </c>
      <c r="H40" s="23">
        <f t="shared" ca="1" si="4"/>
        <v>9.1043856183588296</v>
      </c>
      <c r="I40" s="23">
        <f t="shared" ca="1" si="5"/>
        <v>29.86238482821696</v>
      </c>
      <c r="J40" s="23">
        <f t="shared" ca="1" si="6"/>
        <v>9.4213111122967437</v>
      </c>
      <c r="K40" s="23">
        <f t="shared" ca="1" si="7"/>
        <v>21.074872745832014</v>
      </c>
      <c r="L40" s="19">
        <f t="shared" ca="1" si="0"/>
        <v>71008.882459748886</v>
      </c>
      <c r="M40" s="34">
        <f t="shared" ca="1" si="8"/>
        <v>-5.2089679925855812</v>
      </c>
      <c r="N40" s="38">
        <f t="shared" ca="1" si="9"/>
        <v>-0.79322141735789164</v>
      </c>
      <c r="O40" s="3">
        <f t="shared" si="1"/>
        <v>0</v>
      </c>
      <c r="P40" s="34">
        <f t="shared" ca="1" si="10"/>
        <v>-5.0023747438830499</v>
      </c>
      <c r="Q40" s="34">
        <f t="shared" ca="1" si="2"/>
        <v>-0.20659324870253126</v>
      </c>
    </row>
    <row r="41" spans="1:17" x14ac:dyDescent="0.2">
      <c r="G41" s="3">
        <f t="shared" si="3"/>
        <v>2.8000000000000012</v>
      </c>
      <c r="H41" s="23">
        <f t="shared" ca="1" si="4"/>
        <v>8.1872663808485697</v>
      </c>
      <c r="I41" s="23">
        <f t="shared" ca="1" si="5"/>
        <v>26.854233729183306</v>
      </c>
      <c r="J41" s="23">
        <f t="shared" ca="1" si="6"/>
        <v>9.1035818942336597</v>
      </c>
      <c r="K41" s="23">
        <f t="shared" ca="1" si="7"/>
        <v>20.364132726900635</v>
      </c>
      <c r="L41" s="19">
        <f t="shared" ca="1" si="0"/>
        <v>66300.16264401513</v>
      </c>
      <c r="M41" s="34">
        <f t="shared" ca="1" si="8"/>
        <v>-5.4206800503226358</v>
      </c>
      <c r="N41" s="38">
        <f t="shared" ca="1" si="9"/>
        <v>0.12431274970029746</v>
      </c>
      <c r="O41" s="3">
        <f t="shared" si="1"/>
        <v>0</v>
      </c>
      <c r="P41" s="34">
        <f t="shared" ca="1" si="10"/>
        <v>-5.4543730324376938</v>
      </c>
      <c r="Q41" s="34">
        <f t="shared" ca="1" si="2"/>
        <v>3.3692982115058001E-2</v>
      </c>
    </row>
    <row r="42" spans="1:17" x14ac:dyDescent="0.2">
      <c r="G42" s="3">
        <f t="shared" si="3"/>
        <v>2.9000000000000012</v>
      </c>
      <c r="H42" s="23">
        <f t="shared" ca="1" si="4"/>
        <v>7.3041800565873922</v>
      </c>
      <c r="I42" s="23">
        <f t="shared" ca="1" si="5"/>
        <v>23.957710585606645</v>
      </c>
      <c r="J42" s="23">
        <f t="shared" ca="1" si="6"/>
        <v>8.7858526761705757</v>
      </c>
      <c r="K42" s="23">
        <f t="shared" ca="1" si="7"/>
        <v>19.653392707969257</v>
      </c>
      <c r="L42" s="19">
        <f t="shared" ca="1" si="0"/>
        <v>61752.965797898927</v>
      </c>
      <c r="M42" s="34">
        <f t="shared" ca="1" si="8"/>
        <v>-5.6731352912279718</v>
      </c>
      <c r="N42" s="38">
        <f t="shared" ca="1" si="9"/>
        <v>-0.76915635972548924</v>
      </c>
      <c r="O42" s="3">
        <f t="shared" si="1"/>
        <v>0</v>
      </c>
      <c r="P42" s="34">
        <f t="shared" ca="1" si="10"/>
        <v>-5.4549588867864163</v>
      </c>
      <c r="Q42" s="34">
        <f t="shared" ca="1" si="2"/>
        <v>-0.2181764044415555</v>
      </c>
    </row>
    <row r="43" spans="1:17" x14ac:dyDescent="0.2">
      <c r="G43" s="3">
        <f t="shared" si="3"/>
        <v>3.0000000000000013</v>
      </c>
      <c r="H43" s="23">
        <f t="shared" ca="1" si="4"/>
        <v>6.452869583404266</v>
      </c>
      <c r="I43" s="23">
        <f t="shared" ca="1" si="5"/>
        <v>21.165412233565991</v>
      </c>
      <c r="J43" s="23">
        <f t="shared" ca="1" si="6"/>
        <v>8.4681234581074918</v>
      </c>
      <c r="K43" s="23">
        <f t="shared" ca="1" si="7"/>
        <v>18.942652689037875</v>
      </c>
      <c r="L43" s="19">
        <f t="shared" ca="1" si="0"/>
        <v>57367.291921400312</v>
      </c>
      <c r="M43" s="34">
        <f t="shared" ca="1" si="8"/>
        <v>-5.981153520125134</v>
      </c>
      <c r="N43" s="38">
        <f t="shared" ca="1" si="9"/>
        <v>1.3790985007243928</v>
      </c>
      <c r="O43" s="3">
        <f t="shared" si="1"/>
        <v>0</v>
      </c>
      <c r="P43" s="34">
        <f t="shared" ca="1" si="10"/>
        <v>-6.3935835127354839</v>
      </c>
      <c r="Q43" s="34">
        <f t="shared" ca="1" si="2"/>
        <v>0.41242999261034985</v>
      </c>
    </row>
    <row r="44" spans="1:17" x14ac:dyDescent="0.2">
      <c r="G44" s="3">
        <f t="shared" si="3"/>
        <v>3.1000000000000014</v>
      </c>
      <c r="H44" s="23">
        <f t="shared" ca="1" si="4"/>
        <v>5.6380251551571936</v>
      </c>
      <c r="I44" s="23">
        <f t="shared" ca="1" si="5"/>
        <v>18.492722508915595</v>
      </c>
      <c r="J44" s="23">
        <f t="shared" ca="1" si="6"/>
        <v>8.1503942400444078</v>
      </c>
      <c r="K44" s="23">
        <f t="shared" ca="1" si="7"/>
        <v>18.231912670106496</v>
      </c>
      <c r="L44" s="19">
        <f t="shared" ca="1" si="0"/>
        <v>53143.141014519249</v>
      </c>
      <c r="M44" s="34">
        <f t="shared" ca="1" si="8"/>
        <v>-6.3594177862222629</v>
      </c>
      <c r="N44" s="38">
        <f t="shared" ca="1" si="9"/>
        <v>1.5975397104396736</v>
      </c>
      <c r="O44" s="3">
        <f t="shared" si="1"/>
        <v>0</v>
      </c>
      <c r="P44" s="34">
        <f t="shared" ca="1" si="10"/>
        <v>-6.8673889086605842</v>
      </c>
      <c r="Q44" s="34">
        <f t="shared" ca="1" si="2"/>
        <v>0.50797112243832121</v>
      </c>
    </row>
    <row r="45" spans="1:17" x14ac:dyDescent="0.2">
      <c r="G45" s="3">
        <f t="shared" si="3"/>
        <v>3.2000000000000015</v>
      </c>
      <c r="H45" s="23">
        <f t="shared" ca="1" si="4"/>
        <v>4.8573226756960546</v>
      </c>
      <c r="I45" s="23">
        <f t="shared" ca="1" si="5"/>
        <v>15.932018376283057</v>
      </c>
      <c r="J45" s="23">
        <f t="shared" ca="1" si="6"/>
        <v>7.8326650219813239</v>
      </c>
      <c r="K45" s="23">
        <f t="shared" ca="1" si="7"/>
        <v>17.521172651175117</v>
      </c>
      <c r="L45" s="19">
        <f t="shared" ca="1" si="0"/>
        <v>49080.513077255753</v>
      </c>
      <c r="M45" s="34">
        <f t="shared" ca="1" si="8"/>
        <v>-6.8380186682398847</v>
      </c>
      <c r="N45" s="38">
        <f t="shared" ca="1" si="9"/>
        <v>0.95007891829605573</v>
      </c>
      <c r="O45" s="3">
        <f t="shared" si="1"/>
        <v>0</v>
      </c>
      <c r="P45" s="34">
        <f t="shared" ca="1" si="10"/>
        <v>-7.1628515372203641</v>
      </c>
      <c r="Q45" s="34">
        <f t="shared" ca="1" si="2"/>
        <v>0.32483286898047936</v>
      </c>
    </row>
    <row r="46" spans="1:17" x14ac:dyDescent="0.2">
      <c r="G46" s="3">
        <f t="shared" si="3"/>
        <v>3.3000000000000016</v>
      </c>
      <c r="H46" s="23">
        <f t="shared" ca="1" si="4"/>
        <v>4.1098704311840235</v>
      </c>
      <c r="I46" s="23">
        <f t="shared" ca="1" si="5"/>
        <v>13.480375014283597</v>
      </c>
      <c r="J46" s="23">
        <f t="shared" ca="1" si="6"/>
        <v>7.5149358039182399</v>
      </c>
      <c r="K46" s="23">
        <f t="shared" ca="1" si="7"/>
        <v>16.810432632243735</v>
      </c>
      <c r="L46" s="19">
        <f t="shared" ca="1" si="0"/>
        <v>45179.408109609831</v>
      </c>
      <c r="M46" s="34">
        <f t="shared" ca="1" si="8"/>
        <v>-7.4638169710979216</v>
      </c>
      <c r="N46" s="38">
        <f t="shared" ca="1" si="9"/>
        <v>2.2919394736517442</v>
      </c>
      <c r="O46" s="3">
        <f t="shared" si="1"/>
        <v>0</v>
      </c>
      <c r="P46" s="34">
        <f t="shared" ca="1" si="10"/>
        <v>-8.3191478081064769</v>
      </c>
      <c r="Q46" s="34">
        <f t="shared" ca="1" si="2"/>
        <v>0.85533083700855528</v>
      </c>
    </row>
    <row r="47" spans="1:17" x14ac:dyDescent="0.2">
      <c r="G47" s="3">
        <f t="shared" si="3"/>
        <v>3.4000000000000017</v>
      </c>
      <c r="H47" s="23">
        <f t="shared" ca="1" si="4"/>
        <v>3.3999725898327311</v>
      </c>
      <c r="I47" s="23">
        <f t="shared" ca="1" si="5"/>
        <v>11.151910094651358</v>
      </c>
      <c r="J47" s="23">
        <f t="shared" ca="1" si="6"/>
        <v>7.1972065858551559</v>
      </c>
      <c r="K47" s="23">
        <f t="shared" ca="1" si="7"/>
        <v>16.099692613312357</v>
      </c>
      <c r="L47" s="19">
        <f t="shared" ca="1" si="0"/>
        <v>41439.826111581468</v>
      </c>
      <c r="M47" s="34">
        <f t="shared" ca="1" si="8"/>
        <v>-8.3051052096556237</v>
      </c>
      <c r="N47" s="38">
        <f t="shared" ca="1" si="9"/>
        <v>-1.5970722352320732</v>
      </c>
      <c r="O47" s="3">
        <f t="shared" si="1"/>
        <v>0</v>
      </c>
      <c r="P47" s="34">
        <f t="shared" ca="1" si="10"/>
        <v>-7.6419125626045119</v>
      </c>
      <c r="Q47" s="34">
        <f t="shared" ca="1" si="2"/>
        <v>-0.66319264705111181</v>
      </c>
    </row>
    <row r="48" spans="1:17" x14ac:dyDescent="0.2">
      <c r="G48" s="3">
        <f t="shared" si="3"/>
        <v>3.5000000000000018</v>
      </c>
      <c r="H48" s="23">
        <f t="shared" ca="1" si="4"/>
        <v>2.7184614940602372</v>
      </c>
      <c r="I48" s="23">
        <f t="shared" ca="1" si="5"/>
        <v>8.9165537005175768</v>
      </c>
      <c r="J48" s="23">
        <f t="shared" ca="1" si="6"/>
        <v>6.879477367792072</v>
      </c>
      <c r="K48" s="23">
        <f t="shared" ca="1" si="7"/>
        <v>15.388952594380978</v>
      </c>
      <c r="L48" s="19">
        <f t="shared" ca="1" si="0"/>
        <v>37861.767083170664</v>
      </c>
      <c r="M48" s="34">
        <f t="shared" ca="1" si="8"/>
        <v>-9.5274078284091779</v>
      </c>
      <c r="N48" s="38">
        <f t="shared" ca="1" si="9"/>
        <v>0.88993280603210845</v>
      </c>
      <c r="O48" s="3">
        <f t="shared" si="1"/>
        <v>0</v>
      </c>
      <c r="P48" s="34">
        <f t="shared" ca="1" si="10"/>
        <v>-9.9513454675565995</v>
      </c>
      <c r="Q48" s="34">
        <f t="shared" ca="1" si="2"/>
        <v>0.42393763914742166</v>
      </c>
    </row>
    <row r="49" spans="7:17" x14ac:dyDescent="0.2">
      <c r="G49" s="3">
        <f t="shared" si="3"/>
        <v>3.6000000000000019</v>
      </c>
      <c r="H49" s="23">
        <f t="shared" ca="1" si="4"/>
        <v>2.0802704846188127</v>
      </c>
      <c r="I49" s="23">
        <f t="shared" ca="1" si="5"/>
        <v>6.8232871895497054</v>
      </c>
      <c r="J49" s="23">
        <f t="shared" ca="1" si="6"/>
        <v>6.561748149728988</v>
      </c>
      <c r="K49" s="23">
        <f t="shared" ca="1" si="7"/>
        <v>14.678212575449598</v>
      </c>
      <c r="L49" s="19">
        <f t="shared" ca="1" si="0"/>
        <v>34445.231024377441</v>
      </c>
      <c r="M49" s="34">
        <f t="shared" ca="1" si="8"/>
        <v>-11.375253651843149</v>
      </c>
      <c r="N49" s="38">
        <f t="shared" ca="1" si="9"/>
        <v>1.8889393670487278</v>
      </c>
      <c r="O49" s="3">
        <f t="shared" si="1"/>
        <v>0</v>
      </c>
      <c r="P49" s="34">
        <f t="shared" ca="1" si="10"/>
        <v>-12.449611873499716</v>
      </c>
      <c r="Q49" s="34">
        <f t="shared" ca="1" si="2"/>
        <v>1.074358221656567</v>
      </c>
    </row>
    <row r="50" spans="7:17" x14ac:dyDescent="0.2">
      <c r="G50" s="3">
        <f t="shared" si="3"/>
        <v>3.700000000000002</v>
      </c>
      <c r="H50" s="23">
        <f t="shared" ca="1" si="4"/>
        <v>1.4863437290134121</v>
      </c>
      <c r="I50" s="23">
        <f t="shared" ca="1" si="5"/>
        <v>4.8752074311639912</v>
      </c>
      <c r="J50" s="23">
        <f t="shared" ca="1" si="6"/>
        <v>6.244018931665904</v>
      </c>
      <c r="K50" s="23">
        <f t="shared" ca="1" si="7"/>
        <v>13.967472556518217</v>
      </c>
      <c r="L50" s="19">
        <f t="shared" ca="1" si="0"/>
        <v>31190.217935201774</v>
      </c>
      <c r="M50" s="34">
        <f t="shared" ca="1" si="8"/>
        <v>-14.484044955419352</v>
      </c>
      <c r="N50" s="38">
        <f t="shared" ca="1" si="9"/>
        <v>2.6157245283876693</v>
      </c>
      <c r="O50" s="3">
        <f t="shared" si="1"/>
        <v>0</v>
      </c>
      <c r="P50" s="34">
        <f t="shared" ca="1" si="10"/>
        <v>-16.378358538427356</v>
      </c>
      <c r="Q50" s="34">
        <f t="shared" ca="1" si="2"/>
        <v>1.8943135830080049</v>
      </c>
    </row>
    <row r="51" spans="7:17" x14ac:dyDescent="0.2">
      <c r="G51" s="3">
        <f t="shared" si="3"/>
        <v>3.800000000000002</v>
      </c>
      <c r="H51" s="23">
        <f t="shared" ca="1" si="4"/>
        <v>0.94383362853895791</v>
      </c>
      <c r="I51" s="23">
        <f t="shared" ca="1" si="5"/>
        <v>3.0957743016077819</v>
      </c>
      <c r="J51" s="23">
        <f t="shared" ca="1" si="6"/>
        <v>5.9262897136028201</v>
      </c>
      <c r="K51" s="23">
        <f t="shared" ca="1" si="7"/>
        <v>13.256732537586839</v>
      </c>
      <c r="L51" s="19">
        <f t="shared" ca="1" si="0"/>
        <v>28096.727815643673</v>
      </c>
      <c r="M51" s="34">
        <f t="shared" ca="1" si="8"/>
        <v>-20.65394325870481</v>
      </c>
      <c r="N51" s="38">
        <f t="shared" ca="1" si="9"/>
        <v>0.37129990624463299</v>
      </c>
      <c r="O51" s="3">
        <f t="shared" si="1"/>
        <v>0</v>
      </c>
      <c r="P51" s="34">
        <f t="shared" ca="1" si="10"/>
        <v>-21.037383618481762</v>
      </c>
      <c r="Q51" s="34">
        <f t="shared" ca="1" si="2"/>
        <v>0.38344035977695157</v>
      </c>
    </row>
    <row r="52" spans="7:17" x14ac:dyDescent="0.2">
      <c r="G52" s="3">
        <f t="shared" si="3"/>
        <v>3.9000000000000021</v>
      </c>
      <c r="H52" s="23">
        <f t="shared" ca="1" si="4"/>
        <v>0.45639157527108432</v>
      </c>
      <c r="I52" s="23">
        <f t="shared" ca="1" si="5"/>
        <v>1.4969643668891566</v>
      </c>
      <c r="J52" s="23">
        <f t="shared" ca="1" si="6"/>
        <v>5.6085604955397361</v>
      </c>
      <c r="K52" s="23">
        <f t="shared" ca="1" si="7"/>
        <v>12.545992518655458</v>
      </c>
      <c r="L52" s="19">
        <f t="shared" ca="1" si="0"/>
        <v>25164.760665703147</v>
      </c>
      <c r="M52" s="34">
        <f t="shared" ca="1" si="8"/>
        <v>-38.476728836080859</v>
      </c>
      <c r="N52" s="38">
        <f t="shared" ca="1" si="9"/>
        <v>-1.3727991924516194</v>
      </c>
      <c r="O52" s="3">
        <f t="shared" si="1"/>
        <v>0</v>
      </c>
      <c r="P52" s="34">
        <f t="shared" ca="1" si="10"/>
        <v>-35.835687722363275</v>
      </c>
      <c r="Q52" s="34">
        <f t="shared" ca="1" si="2"/>
        <v>-2.6410411137175842</v>
      </c>
    </row>
    <row r="53" spans="7:17" x14ac:dyDescent="0.2">
      <c r="G53" s="3">
        <f t="shared" si="3"/>
        <v>4.0000000000000018</v>
      </c>
      <c r="H53" s="23">
        <f t="shared" ca="1" si="4"/>
        <v>7.4713964328927823E-2</v>
      </c>
      <c r="I53" s="23">
        <f t="shared" ca="1" si="5"/>
        <v>0.24506180299888325</v>
      </c>
      <c r="J53" s="23">
        <f t="shared" ca="1" si="6"/>
        <v>5.2908312774766539</v>
      </c>
      <c r="K53" s="23">
        <f t="shared" ca="1" si="7"/>
        <v>11.835252499724083</v>
      </c>
      <c r="L53" s="19">
        <f t="shared" ca="1" si="0"/>
        <v>22394.31648538019</v>
      </c>
      <c r="M53" s="34">
        <f t="shared" ca="1" si="8"/>
        <v>-210.50918067768615</v>
      </c>
      <c r="N53" s="38">
        <f t="shared" ca="1" si="9"/>
        <v>-2.2309030765276612</v>
      </c>
      <c r="O53" s="3">
        <f t="shared" si="1"/>
        <v>0</v>
      </c>
      <c r="P53" s="34">
        <f t="shared" ca="1" si="10"/>
        <v>-187.02790173712776</v>
      </c>
      <c r="Q53" s="34">
        <f t="shared" ca="1" si="2"/>
        <v>-23.481278940558383</v>
      </c>
    </row>
    <row r="54" spans="7:17" x14ac:dyDescent="0.2">
      <c r="G54" s="3">
        <f t="shared" si="3"/>
        <v>4.1000000000000014</v>
      </c>
      <c r="H54" s="23">
        <f t="shared" ca="1" si="4"/>
        <v>0.48077034526689655</v>
      </c>
      <c r="I54" s="23">
        <f t="shared" ca="1" si="5"/>
        <v>1.5769267324754206</v>
      </c>
      <c r="J54" s="23">
        <f t="shared" ca="1" si="6"/>
        <v>4.9731020594135718</v>
      </c>
      <c r="K54" s="23">
        <f t="shared" ca="1" si="7"/>
        <v>11.124512480792708</v>
      </c>
      <c r="L54" s="19">
        <f t="shared" ca="1" si="0"/>
        <v>19785.395274674807</v>
      </c>
      <c r="M54" s="34">
        <f t="shared" ca="1" si="8"/>
        <v>-29.112543943600731</v>
      </c>
      <c r="N54" s="38">
        <f t="shared" ca="1" si="9"/>
        <v>1.2097841037366264</v>
      </c>
      <c r="O54" s="3">
        <f t="shared" si="1"/>
        <v>0</v>
      </c>
      <c r="P54" s="34">
        <f t="shared" ca="1" si="10"/>
        <v>-30.873538587715839</v>
      </c>
      <c r="Q54" s="34">
        <f t="shared" ca="1" si="2"/>
        <v>1.7609946441151081</v>
      </c>
    </row>
    <row r="55" spans="7:17" x14ac:dyDescent="0.2">
      <c r="G55" s="3">
        <f t="shared" si="3"/>
        <v>4.2000000000000011</v>
      </c>
      <c r="H55" s="23">
        <f t="shared" ca="1" si="4"/>
        <v>0.13782783226411924</v>
      </c>
      <c r="I55" s="23">
        <f t="shared" ca="1" si="5"/>
        <v>0.45207528982631107</v>
      </c>
      <c r="J55" s="23">
        <f t="shared" ca="1" si="6"/>
        <v>4.6553728413504896</v>
      </c>
      <c r="K55" s="23">
        <f t="shared" ca="1" si="7"/>
        <v>10.413772461861331</v>
      </c>
      <c r="L55" s="19">
        <f t="shared" ca="1" si="0"/>
        <v>17337.997033586984</v>
      </c>
      <c r="M55" s="34">
        <f t="shared" ca="1" si="8"/>
        <v>-89.719702062607027</v>
      </c>
      <c r="N55" s="38">
        <f t="shared" ca="1" si="9"/>
        <v>0.89937819045810352</v>
      </c>
      <c r="O55" s="3">
        <f t="shared" si="1"/>
        <v>0</v>
      </c>
      <c r="P55" s="34">
        <f t="shared" ca="1" si="10"/>
        <v>-93.754299227082399</v>
      </c>
      <c r="Q55" s="34">
        <f t="shared" ca="1" si="2"/>
        <v>4.0345971644753718</v>
      </c>
    </row>
    <row r="56" spans="7:17" x14ac:dyDescent="0.2">
      <c r="G56" s="3">
        <f t="shared" si="3"/>
        <v>4.3000000000000007</v>
      </c>
      <c r="H56" s="23">
        <f t="shared" ca="1" si="4"/>
        <v>0.14106204426448066</v>
      </c>
      <c r="I56" s="23">
        <f t="shared" ca="1" si="5"/>
        <v>0.46268350518749651</v>
      </c>
      <c r="J56" s="23">
        <f t="shared" ca="1" si="6"/>
        <v>4.3376436232874074</v>
      </c>
      <c r="K56" s="23">
        <f t="shared" ca="1" si="7"/>
        <v>9.7030324429299561</v>
      </c>
      <c r="L56" s="19">
        <f t="shared" ca="1" si="0"/>
        <v>15052.121762116725</v>
      </c>
      <c r="M56" s="34">
        <f t="shared" ca="1" si="8"/>
        <v>-76.819021037825877</v>
      </c>
      <c r="N56" s="38">
        <f t="shared" ca="1" si="9"/>
        <v>2.0431283806385734</v>
      </c>
      <c r="O56" s="3">
        <f t="shared" si="1"/>
        <v>0</v>
      </c>
      <c r="P56" s="34">
        <f t="shared" ca="1" si="10"/>
        <v>-84.666577140588558</v>
      </c>
      <c r="Q56" s="34">
        <f t="shared" ca="1" si="2"/>
        <v>7.847556102762681</v>
      </c>
    </row>
    <row r="57" spans="7:17" x14ac:dyDescent="0.2">
      <c r="G57" s="3">
        <f t="shared" si="3"/>
        <v>4.4000000000000004</v>
      </c>
      <c r="H57" s="23">
        <f t="shared" ca="1" si="4"/>
        <v>0.13063056763868125</v>
      </c>
      <c r="I57" s="23">
        <f t="shared" ca="1" si="5"/>
        <v>0.42846826185487447</v>
      </c>
      <c r="J57" s="23">
        <f t="shared" ca="1" si="6"/>
        <v>4.0199144052243252</v>
      </c>
      <c r="K57" s="23">
        <f t="shared" ca="1" si="7"/>
        <v>8.9922924239985793</v>
      </c>
      <c r="L57" s="19">
        <f t="shared" ca="1" si="0"/>
        <v>12927.769460264033</v>
      </c>
      <c r="M57" s="34">
        <f t="shared" ca="1" si="8"/>
        <v>-72.016651778961261</v>
      </c>
      <c r="N57" s="38">
        <f t="shared" ca="1" si="9"/>
        <v>0.10372589146618896</v>
      </c>
      <c r="O57" s="3">
        <f t="shared" si="1"/>
        <v>0</v>
      </c>
      <c r="P57" s="34">
        <f t="shared" ca="1" si="10"/>
        <v>-72.390151349270397</v>
      </c>
      <c r="Q57" s="34">
        <f t="shared" ca="1" si="2"/>
        <v>0.37349957030913572</v>
      </c>
    </row>
    <row r="58" spans="7:17" x14ac:dyDescent="0.2">
      <c r="G58" s="3">
        <f t="shared" si="3"/>
        <v>4.5</v>
      </c>
      <c r="H58" s="23">
        <f t="shared" ca="1" si="4"/>
        <v>9.0589883862599585E-2</v>
      </c>
      <c r="I58" s="23">
        <f t="shared" ca="1" si="5"/>
        <v>0.29713481906932659</v>
      </c>
      <c r="J58" s="23">
        <f t="shared" ca="1" si="6"/>
        <v>3.7021851871612426</v>
      </c>
      <c r="K58" s="23">
        <f t="shared" ca="1" si="7"/>
        <v>8.2815524050672042</v>
      </c>
      <c r="L58" s="19">
        <f t="shared" ca="1" si="0"/>
        <v>10964.9401280289</v>
      </c>
      <c r="M58" s="34">
        <f t="shared" ca="1" si="8"/>
        <v>-89.191591468645456</v>
      </c>
      <c r="N58" s="38">
        <f t="shared" ca="1" si="9"/>
        <v>1.5711806569222424E-2</v>
      </c>
      <c r="O58" s="3">
        <f t="shared" si="1"/>
        <v>0</v>
      </c>
      <c r="P58" s="34">
        <f t="shared" ca="1" si="10"/>
        <v>-89.261659520283274</v>
      </c>
      <c r="Q58" s="34">
        <f t="shared" ca="1" si="2"/>
        <v>7.0068051637818485E-2</v>
      </c>
    </row>
    <row r="59" spans="7:17" x14ac:dyDescent="0.2">
      <c r="G59" s="3">
        <f t="shared" si="3"/>
        <v>4.5999999999999996</v>
      </c>
      <c r="H59" s="23">
        <f t="shared" ca="1" si="4"/>
        <v>0.16667966274788981</v>
      </c>
      <c r="I59" s="23">
        <f t="shared" ca="1" si="5"/>
        <v>0.54670929381307853</v>
      </c>
      <c r="J59" s="23">
        <f t="shared" ca="1" si="6"/>
        <v>3.3844559690981599</v>
      </c>
      <c r="K59" s="23">
        <f t="shared" ca="1" si="7"/>
        <v>7.5708123861358265</v>
      </c>
      <c r="L59" s="19">
        <f t="shared" ca="1" si="0"/>
        <v>9163.6337654113322</v>
      </c>
      <c r="M59" s="34">
        <f t="shared" ca="1" si="8"/>
        <v>-41.1153194519217</v>
      </c>
      <c r="N59" s="38">
        <f t="shared" ca="1" si="9"/>
        <v>-0.74411485020956625</v>
      </c>
      <c r="O59" s="3">
        <f t="shared" si="1"/>
        <v>0</v>
      </c>
      <c r="P59" s="34">
        <f t="shared" ca="1" si="10"/>
        <v>-39.585593463157437</v>
      </c>
      <c r="Q59" s="34">
        <f t="shared" ca="1" si="2"/>
        <v>-1.5297259887642625</v>
      </c>
    </row>
    <row r="60" spans="7:17" x14ac:dyDescent="0.2">
      <c r="G60" s="3">
        <f t="shared" si="3"/>
        <v>4.6999999999999993</v>
      </c>
      <c r="H60" s="23">
        <f t="shared" ca="1" si="4"/>
        <v>2.6162033153860786E-2</v>
      </c>
      <c r="I60" s="23">
        <f t="shared" ca="1" si="5"/>
        <v>8.5811468744663374E-2</v>
      </c>
      <c r="J60" s="23">
        <f t="shared" ca="1" si="6"/>
        <v>3.0667267510350773</v>
      </c>
      <c r="K60" s="23">
        <f t="shared" ca="1" si="7"/>
        <v>6.8600723672044497</v>
      </c>
      <c r="L60" s="19">
        <f t="shared" ca="1" si="0"/>
        <v>7523.8503724113289</v>
      </c>
      <c r="M60" s="34">
        <f t="shared" ca="1" si="8"/>
        <v>-218.91536753659747</v>
      </c>
      <c r="N60" s="38">
        <f t="shared" ca="1" si="9"/>
        <v>0.78838629540352334</v>
      </c>
      <c r="O60" s="3">
        <f t="shared" si="1"/>
        <v>0</v>
      </c>
      <c r="P60" s="34">
        <f t="shared" ca="1" si="10"/>
        <v>-227.54486131755144</v>
      </c>
      <c r="Q60" s="34">
        <f t="shared" ca="1" si="2"/>
        <v>8.6294937809539647</v>
      </c>
    </row>
    <row r="61" spans="7:17" x14ac:dyDescent="0.2">
      <c r="G61" s="3">
        <f t="shared" si="3"/>
        <v>4.7999999999999989</v>
      </c>
      <c r="H61" s="23">
        <f t="shared" ca="1" si="4"/>
        <v>0.85721366463810322</v>
      </c>
      <c r="I61" s="23">
        <f t="shared" ca="1" si="5"/>
        <v>2.8116608200129782</v>
      </c>
      <c r="J61" s="23">
        <f t="shared" ca="1" si="6"/>
        <v>2.7489975329719947</v>
      </c>
      <c r="K61" s="23">
        <f t="shared" ca="1" si="7"/>
        <v>6.1493323482730737</v>
      </c>
      <c r="L61" s="19">
        <f t="shared" ca="1" si="0"/>
        <v>6045.5899490288903</v>
      </c>
      <c r="M61" s="34">
        <f t="shared" ca="1" si="8"/>
        <v>-5.4856877307740222</v>
      </c>
      <c r="N61" s="38">
        <f t="shared" ca="1" si="9"/>
        <v>-0.98922826368637884</v>
      </c>
      <c r="O61" s="3">
        <f t="shared" si="1"/>
        <v>0</v>
      </c>
      <c r="P61" s="34">
        <f t="shared" ca="1" si="10"/>
        <v>-5.2143578633220589</v>
      </c>
      <c r="Q61" s="34">
        <f t="shared" ca="1" si="2"/>
        <v>-0.2713298674519633</v>
      </c>
    </row>
    <row r="62" spans="7:17" x14ac:dyDescent="0.2">
      <c r="G62" s="3">
        <f t="shared" si="3"/>
        <v>4.8999999999999986</v>
      </c>
      <c r="H62" s="23">
        <f t="shared" ca="1" si="4"/>
        <v>0.60838570065751485</v>
      </c>
      <c r="I62" s="23">
        <f t="shared" ca="1" si="5"/>
        <v>1.9955050981566487</v>
      </c>
      <c r="J62" s="23">
        <f t="shared" ca="1" si="6"/>
        <v>2.431268314908912</v>
      </c>
      <c r="K62" s="23">
        <f t="shared" ca="1" si="7"/>
        <v>5.4385923293416969</v>
      </c>
      <c r="L62" s="19">
        <f t="shared" ca="1" si="0"/>
        <v>4728.8524952640164</v>
      </c>
      <c r="M62" s="34">
        <f t="shared" ca="1" si="8"/>
        <v>-6.2106879140312419</v>
      </c>
      <c r="N62" s="38">
        <f t="shared" ca="1" si="9"/>
        <v>0.36025606951234207</v>
      </c>
      <c r="O62" s="3">
        <f t="shared" si="1"/>
        <v>0</v>
      </c>
      <c r="P62" s="34">
        <f t="shared" ca="1" si="10"/>
        <v>-6.3225598148750768</v>
      </c>
      <c r="Q62" s="34">
        <f t="shared" ca="1" si="2"/>
        <v>0.11187190084383491</v>
      </c>
    </row>
    <row r="63" spans="7:17" x14ac:dyDescent="0.2">
      <c r="G63" s="3">
        <f t="shared" si="3"/>
        <v>4.9999999999999982</v>
      </c>
      <c r="H63" s="23">
        <f t="shared" ca="1" si="4"/>
        <v>0.39687166824099968</v>
      </c>
      <c r="I63" s="23">
        <f t="shared" ca="1" si="5"/>
        <v>1.3017390718304789</v>
      </c>
      <c r="J63" s="23">
        <f t="shared" ca="1" si="6"/>
        <v>2.1135390968458294</v>
      </c>
      <c r="K63" s="23">
        <f t="shared" ca="1" si="7"/>
        <v>4.7278523104103201</v>
      </c>
      <c r="L63" s="19">
        <f t="shared" ca="1" si="0"/>
        <v>3573.6380111167073</v>
      </c>
      <c r="M63" s="34">
        <f t="shared" ca="1" si="8"/>
        <v>-7.4470743216300033</v>
      </c>
      <c r="N63" s="38">
        <f t="shared" ca="1" si="9"/>
        <v>0.32770664393038201</v>
      </c>
      <c r="O63" s="3">
        <f t="shared" si="1"/>
        <v>0</v>
      </c>
      <c r="P63" s="34">
        <f t="shared" ca="1" si="10"/>
        <v>-7.5690971082820777</v>
      </c>
      <c r="Q63" s="34">
        <f t="shared" ca="1" si="2"/>
        <v>0.12202278665207444</v>
      </c>
    </row>
    <row r="64" spans="7:17" x14ac:dyDescent="0.2">
      <c r="G64" s="3">
        <f t="shared" si="3"/>
        <v>5.0999999999999979</v>
      </c>
      <c r="H64" s="23">
        <f t="shared" ca="1" si="4"/>
        <v>0.2233632440978276</v>
      </c>
      <c r="I64" s="23">
        <f t="shared" ca="1" si="5"/>
        <v>0.73263144064087449</v>
      </c>
      <c r="J64" s="23">
        <f t="shared" ca="1" si="6"/>
        <v>1.7958098787827468</v>
      </c>
      <c r="K64" s="23">
        <f t="shared" ca="1" si="7"/>
        <v>4.0171122914789432</v>
      </c>
      <c r="L64" s="19">
        <f t="shared" ca="1" si="0"/>
        <v>2579.9464965869629</v>
      </c>
      <c r="M64" s="34">
        <f t="shared" ca="1" si="8"/>
        <v>-9.9995134202550968</v>
      </c>
      <c r="N64" s="38">
        <f t="shared" ca="1" si="9"/>
        <v>0.23098020817422105</v>
      </c>
      <c r="O64" s="3">
        <f t="shared" si="1"/>
        <v>0</v>
      </c>
      <c r="P64" s="34">
        <f t="shared" ca="1" si="10"/>
        <v>-10.114997904827669</v>
      </c>
      <c r="Q64" s="34">
        <f t="shared" ca="1" si="2"/>
        <v>0.11548448457257265</v>
      </c>
    </row>
    <row r="65" spans="7:17" x14ac:dyDescent="0.2">
      <c r="G65" s="3">
        <f t="shared" ref="G65:G66" si="11">G64+B$9</f>
        <v>5.1999999999999975</v>
      </c>
      <c r="H65" s="23">
        <f t="shared" ref="H65:H66" ca="1" si="12">H64-(J64*(G65-G64))-(0.5*P64*(G65-G64)*(G65-G64))</f>
        <v>9.4357245743691559E-2</v>
      </c>
      <c r="I65" s="23">
        <f t="shared" ca="1" si="5"/>
        <v>0.30949176603930828</v>
      </c>
      <c r="J65" s="23">
        <f t="shared" ref="J65:J66" ca="1" si="13">J64+P$13*(G65-G64)</f>
        <v>1.4780806607196642</v>
      </c>
      <c r="K65" s="23">
        <f t="shared" ca="1" si="7"/>
        <v>3.3063722725475668</v>
      </c>
      <c r="L65" s="19">
        <f t="shared" ref="L65:L66" ca="1" si="14">0.5*B$8*J65*J65</f>
        <v>1747.777951674783</v>
      </c>
      <c r="M65" s="34">
        <f t="shared" ref="M65:M66" ca="1" si="15">(B$5*B$5-J64*J64)/(2*(H65))</f>
        <v>-17.088953239975812</v>
      </c>
      <c r="N65" s="38">
        <f t="shared" ca="1" si="9"/>
        <v>0.14024715092190676</v>
      </c>
      <c r="O65" s="3">
        <f t="shared" si="1"/>
        <v>0</v>
      </c>
      <c r="P65" s="34">
        <f t="shared" ref="P65:P66" ca="1" si="16">M65*(1+O$10*N65)+O65</f>
        <v>-17.208787090183026</v>
      </c>
      <c r="Q65" s="34">
        <f t="shared" ref="Q65:Q66" ca="1" si="17">M65-P65</f>
        <v>0.11983385020721471</v>
      </c>
    </row>
    <row r="66" spans="7:17" x14ac:dyDescent="0.2">
      <c r="G66" s="3">
        <f t="shared" si="11"/>
        <v>5.2999999999999972</v>
      </c>
      <c r="H66" s="23">
        <f t="shared" ca="1" si="12"/>
        <v>3.2593115122640182E-2</v>
      </c>
      <c r="I66" s="23">
        <f t="shared" ca="1" si="5"/>
        <v>0.10690541760225979</v>
      </c>
      <c r="J66" s="23">
        <f t="shared" ca="1" si="13"/>
        <v>1.1603514426565815</v>
      </c>
      <c r="K66" s="23">
        <f t="shared" ca="1" si="7"/>
        <v>2.59563225361619</v>
      </c>
      <c r="L66" s="19">
        <f t="shared" ca="1" si="14"/>
        <v>1077.1323763801679</v>
      </c>
      <c r="M66" s="34">
        <f t="shared" ca="1" si="15"/>
        <v>-33.515091014971802</v>
      </c>
      <c r="N66" s="38">
        <f t="shared" ca="1" si="9"/>
        <v>-0.21136422173177116</v>
      </c>
      <c r="O66" s="3">
        <f t="shared" si="1"/>
        <v>0</v>
      </c>
      <c r="P66" s="34">
        <f t="shared" ca="1" si="16"/>
        <v>-33.160896458539355</v>
      </c>
      <c r="Q66" s="34">
        <f t="shared" ca="1" si="17"/>
        <v>-0.35419455643244646</v>
      </c>
    </row>
    <row r="67" spans="7:17" x14ac:dyDescent="0.2">
      <c r="G67" s="3"/>
      <c r="H67" s="23"/>
      <c r="I67" s="23"/>
      <c r="J67" s="23"/>
      <c r="K67" s="23"/>
      <c r="L67" s="19"/>
      <c r="N67" s="38"/>
      <c r="Q67" s="34"/>
    </row>
    <row r="68" spans="7:17" x14ac:dyDescent="0.2">
      <c r="G68" s="3"/>
      <c r="H68" s="23"/>
      <c r="I68" s="23"/>
      <c r="J68" s="23"/>
      <c r="K68" s="23"/>
      <c r="L68" s="19"/>
      <c r="N68" s="38"/>
      <c r="Q68" s="34"/>
    </row>
    <row r="69" spans="7:17" x14ac:dyDescent="0.2">
      <c r="G69" s="3"/>
      <c r="H69" s="23"/>
      <c r="I69" s="23"/>
      <c r="J69" s="23"/>
      <c r="K69" s="23"/>
      <c r="L69" s="19"/>
      <c r="N69" s="38"/>
      <c r="Q69" s="34"/>
    </row>
    <row r="70" spans="7:17" x14ac:dyDescent="0.2">
      <c r="G70" s="3"/>
      <c r="H70" s="23"/>
      <c r="I70" s="23"/>
      <c r="J70" s="23"/>
      <c r="K70" s="23"/>
      <c r="L70" s="19"/>
      <c r="N70" s="38"/>
      <c r="Q70" s="34"/>
    </row>
    <row r="71" spans="7:17" x14ac:dyDescent="0.2">
      <c r="G71" s="3"/>
      <c r="H71" s="23"/>
      <c r="I71" s="23"/>
      <c r="J71" s="23"/>
      <c r="K71" s="23"/>
      <c r="L71" s="19"/>
      <c r="N71" s="38"/>
      <c r="Q71" s="34"/>
    </row>
    <row r="72" spans="7:17" x14ac:dyDescent="0.2">
      <c r="G72" s="3"/>
      <c r="H72" s="23"/>
      <c r="I72" s="23"/>
      <c r="J72" s="23"/>
      <c r="K72" s="23"/>
      <c r="L72" s="19"/>
      <c r="N72" s="38"/>
      <c r="Q72" s="34"/>
    </row>
    <row r="73" spans="7:17" x14ac:dyDescent="0.2">
      <c r="G73" s="3"/>
      <c r="H73" s="23"/>
      <c r="I73" s="23"/>
      <c r="J73" s="23"/>
      <c r="K73" s="23"/>
      <c r="L73" s="19"/>
      <c r="N73" s="38"/>
      <c r="Q73" s="34"/>
    </row>
    <row r="74" spans="7:17" x14ac:dyDescent="0.2">
      <c r="G74" s="3"/>
      <c r="H74" s="23"/>
      <c r="I74" s="23"/>
      <c r="J74" s="23"/>
      <c r="K74" s="23"/>
      <c r="L74" s="19"/>
      <c r="N74" s="38"/>
      <c r="Q74" s="34"/>
    </row>
    <row r="75" spans="7:17" x14ac:dyDescent="0.2">
      <c r="G75" s="3"/>
      <c r="H75" s="23"/>
      <c r="I75" s="23"/>
      <c r="J75" s="23"/>
      <c r="K75" s="23"/>
      <c r="L75" s="19"/>
      <c r="N75" s="38"/>
      <c r="Q75" s="34"/>
    </row>
    <row r="76" spans="7:17" x14ac:dyDescent="0.2">
      <c r="G76" s="3"/>
      <c r="H76" s="23"/>
      <c r="I76" s="23"/>
      <c r="J76" s="23"/>
      <c r="K76" s="23"/>
      <c r="L76" s="19"/>
      <c r="N76" s="38"/>
      <c r="Q76" s="34"/>
    </row>
    <row r="77" spans="7:17" x14ac:dyDescent="0.2">
      <c r="G77" s="3"/>
      <c r="H77" s="23"/>
      <c r="I77" s="23"/>
      <c r="J77" s="23"/>
      <c r="K77" s="23"/>
      <c r="L77" s="19"/>
      <c r="N77" s="38"/>
    </row>
    <row r="78" spans="7:17" x14ac:dyDescent="0.2">
      <c r="G78" s="3"/>
      <c r="H78" s="23"/>
      <c r="I78" s="23"/>
      <c r="J78" s="23"/>
      <c r="K78" s="23"/>
      <c r="L78" s="19"/>
      <c r="N78" s="38"/>
    </row>
    <row r="79" spans="7:17" x14ac:dyDescent="0.2">
      <c r="G79" s="3"/>
      <c r="H79" s="23"/>
      <c r="I79" s="23"/>
      <c r="J79" s="23"/>
      <c r="K79" s="23"/>
      <c r="L79" s="19"/>
      <c r="N79" s="38"/>
    </row>
    <row r="80" spans="7:17" x14ac:dyDescent="0.2">
      <c r="G80" s="3"/>
      <c r="H80" s="23"/>
      <c r="I80" s="23"/>
      <c r="J80" s="23"/>
      <c r="K80" s="23"/>
      <c r="L80" s="19"/>
      <c r="N80" s="38"/>
    </row>
    <row r="81" spans="7:14" x14ac:dyDescent="0.2">
      <c r="G81" s="3"/>
      <c r="H81" s="23"/>
      <c r="I81" s="23"/>
      <c r="J81" s="23"/>
      <c r="K81" s="23"/>
      <c r="L81" s="19"/>
      <c r="N81" s="38"/>
    </row>
    <row r="82" spans="7:14" x14ac:dyDescent="0.2">
      <c r="G82" s="3"/>
      <c r="H82" s="23"/>
      <c r="I82" s="23"/>
      <c r="J82" s="23"/>
      <c r="K82" s="23"/>
      <c r="L82" s="19"/>
      <c r="N82" s="38"/>
    </row>
    <row r="83" spans="7:14" x14ac:dyDescent="0.2">
      <c r="G83" s="3"/>
      <c r="H83" s="23"/>
      <c r="I83" s="23"/>
      <c r="J83" s="23"/>
      <c r="K83" s="23"/>
      <c r="L83" s="19"/>
      <c r="N83" s="38"/>
    </row>
    <row r="84" spans="7:14" x14ac:dyDescent="0.2">
      <c r="G84" s="3"/>
      <c r="H84" s="23"/>
      <c r="I84" s="23"/>
      <c r="J84" s="23"/>
      <c r="K84" s="23"/>
      <c r="L84" s="19"/>
      <c r="N84" s="38"/>
    </row>
    <row r="85" spans="7:14" x14ac:dyDescent="0.2">
      <c r="G85" s="3"/>
      <c r="H85" s="23"/>
      <c r="I85" s="23"/>
      <c r="J85" s="23"/>
      <c r="K85" s="23"/>
      <c r="L85" s="19"/>
      <c r="N85" s="38"/>
    </row>
    <row r="86" spans="7:14" x14ac:dyDescent="0.2">
      <c r="G86" s="3"/>
      <c r="H86" s="23"/>
      <c r="I86" s="23"/>
      <c r="J86" s="23"/>
      <c r="K86" s="23"/>
      <c r="L86" s="19"/>
      <c r="N86" s="38"/>
    </row>
    <row r="87" spans="7:14" x14ac:dyDescent="0.2">
      <c r="G87" s="3"/>
      <c r="H87" s="23"/>
      <c r="I87" s="23"/>
      <c r="J87" s="23"/>
      <c r="K87" s="23"/>
      <c r="L87" s="19"/>
      <c r="N87" s="38"/>
    </row>
    <row r="88" spans="7:14" x14ac:dyDescent="0.2">
      <c r="G88" s="3"/>
      <c r="H88" s="23"/>
      <c r="I88" s="23"/>
      <c r="J88" s="23"/>
      <c r="K88" s="23"/>
      <c r="L88" s="19"/>
      <c r="N88" s="38"/>
    </row>
    <row r="89" spans="7:14" x14ac:dyDescent="0.2">
      <c r="G89" s="3"/>
      <c r="H89" s="23"/>
      <c r="I89" s="23"/>
      <c r="J89" s="23"/>
      <c r="K89" s="23"/>
      <c r="L89" s="19"/>
      <c r="N89" s="38"/>
    </row>
    <row r="90" spans="7:14" x14ac:dyDescent="0.2">
      <c r="G90" s="3"/>
      <c r="H90" s="23"/>
      <c r="I90" s="23"/>
      <c r="J90" s="23"/>
      <c r="K90" s="23"/>
      <c r="L90" s="19"/>
      <c r="N90" s="38"/>
    </row>
    <row r="91" spans="7:14" x14ac:dyDescent="0.2">
      <c r="G91" s="3"/>
      <c r="H91" s="23"/>
      <c r="I91" s="23"/>
      <c r="J91" s="23"/>
      <c r="K91" s="23"/>
      <c r="L91" s="19"/>
      <c r="N91" s="38"/>
    </row>
    <row r="92" spans="7:14" x14ac:dyDescent="0.2">
      <c r="G92" s="3"/>
      <c r="H92" s="23"/>
      <c r="I92" s="23"/>
      <c r="J92" s="23"/>
      <c r="K92" s="23"/>
      <c r="L92" s="19"/>
      <c r="N92" s="38"/>
    </row>
    <row r="93" spans="7:14" x14ac:dyDescent="0.2">
      <c r="G93" s="3"/>
      <c r="H93" s="23"/>
      <c r="I93" s="23"/>
      <c r="J93" s="23"/>
      <c r="K93" s="23"/>
      <c r="L93" s="19"/>
      <c r="N93" s="38"/>
    </row>
    <row r="94" spans="7:14" x14ac:dyDescent="0.2">
      <c r="G94" s="3"/>
      <c r="H94" s="23"/>
      <c r="I94" s="23"/>
      <c r="J94" s="23"/>
      <c r="K94" s="23"/>
      <c r="L94" s="19"/>
      <c r="N94" s="38"/>
    </row>
    <row r="95" spans="7:14" x14ac:dyDescent="0.2">
      <c r="G95" s="3"/>
      <c r="H95" s="23"/>
      <c r="I95" s="23"/>
      <c r="J95" s="23"/>
      <c r="K95" s="23"/>
      <c r="L95" s="19"/>
      <c r="N95" s="38"/>
    </row>
    <row r="96" spans="7:14" x14ac:dyDescent="0.2">
      <c r="G96" s="3"/>
      <c r="H96" s="23"/>
      <c r="I96" s="23"/>
      <c r="J96" s="23"/>
      <c r="K96" s="23"/>
      <c r="L96" s="19"/>
      <c r="N96" s="38"/>
    </row>
    <row r="97" spans="7:14" x14ac:dyDescent="0.2">
      <c r="G97" s="3"/>
      <c r="H97" s="23"/>
      <c r="I97" s="23"/>
      <c r="J97" s="23"/>
      <c r="K97" s="23"/>
      <c r="L97" s="19"/>
      <c r="N97" s="38"/>
    </row>
    <row r="98" spans="7:14" x14ac:dyDescent="0.2">
      <c r="G98" s="3"/>
      <c r="H98" s="23"/>
      <c r="I98" s="23"/>
      <c r="J98" s="23"/>
      <c r="K98" s="23"/>
      <c r="L98" s="19"/>
      <c r="N98" s="38"/>
    </row>
    <row r="99" spans="7:14" x14ac:dyDescent="0.2">
      <c r="G99" s="3"/>
      <c r="H99" s="23"/>
      <c r="I99" s="23"/>
      <c r="J99" s="23"/>
      <c r="K99" s="23"/>
      <c r="L99" s="19"/>
      <c r="N99" s="38"/>
    </row>
    <row r="100" spans="7:14" x14ac:dyDescent="0.2">
      <c r="G100" s="3"/>
      <c r="H100" s="23"/>
      <c r="I100" s="23"/>
      <c r="J100" s="23"/>
      <c r="K100" s="23"/>
      <c r="L100" s="19"/>
      <c r="N100" s="38"/>
    </row>
    <row r="101" spans="7:14" x14ac:dyDescent="0.2">
      <c r="G101" s="3"/>
      <c r="H101" s="23"/>
      <c r="I101" s="23"/>
      <c r="J101" s="23"/>
      <c r="K101" s="23"/>
      <c r="L101" s="19"/>
      <c r="N101" s="38"/>
    </row>
    <row r="102" spans="7:14" x14ac:dyDescent="0.2">
      <c r="G102" s="3"/>
      <c r="H102" s="23"/>
      <c r="I102" s="23"/>
      <c r="J102" s="23"/>
      <c r="K102" s="23"/>
      <c r="L102" s="19"/>
      <c r="N102" s="38"/>
    </row>
    <row r="103" spans="7:14" x14ac:dyDescent="0.2">
      <c r="G103" s="3"/>
      <c r="H103" s="23"/>
      <c r="I103" s="23"/>
      <c r="J103" s="23"/>
      <c r="K103" s="23"/>
      <c r="L103" s="19"/>
      <c r="N103" s="38"/>
    </row>
    <row r="104" spans="7:14" x14ac:dyDescent="0.2">
      <c r="G104" s="3"/>
      <c r="H104" s="23"/>
      <c r="I104" s="23"/>
      <c r="J104" s="23"/>
      <c r="K104" s="23"/>
      <c r="L104" s="19"/>
      <c r="N104" s="38"/>
    </row>
    <row r="105" spans="7:14" x14ac:dyDescent="0.2">
      <c r="G105" s="3"/>
      <c r="H105" s="23"/>
      <c r="I105" s="23"/>
      <c r="J105" s="23"/>
      <c r="K105" s="23"/>
      <c r="L105" s="19"/>
      <c r="N105" s="38"/>
    </row>
    <row r="106" spans="7:14" x14ac:dyDescent="0.2">
      <c r="G106" s="3"/>
      <c r="H106" s="23"/>
      <c r="I106" s="23"/>
      <c r="J106" s="23"/>
      <c r="K106" s="23"/>
      <c r="L106" s="19"/>
      <c r="N106" s="38"/>
    </row>
    <row r="107" spans="7:14" x14ac:dyDescent="0.2">
      <c r="G107" s="3"/>
      <c r="H107" s="23"/>
      <c r="I107" s="23"/>
      <c r="J107" s="23"/>
      <c r="K107" s="23"/>
      <c r="L107" s="19"/>
      <c r="N107" s="38"/>
    </row>
    <row r="108" spans="7:14" x14ac:dyDescent="0.2">
      <c r="G108" s="3"/>
      <c r="H108" s="23"/>
      <c r="I108" s="23"/>
      <c r="J108" s="23"/>
      <c r="K108" s="23"/>
      <c r="L108" s="19"/>
      <c r="N108" s="38"/>
    </row>
    <row r="109" spans="7:14" x14ac:dyDescent="0.2">
      <c r="G109" s="3"/>
      <c r="H109" s="23"/>
      <c r="I109" s="23"/>
      <c r="J109" s="23"/>
      <c r="K109" s="23"/>
      <c r="L109" s="19"/>
      <c r="N109" s="38"/>
    </row>
    <row r="110" spans="7:14" x14ac:dyDescent="0.2">
      <c r="G110" s="3"/>
      <c r="H110" s="23"/>
      <c r="I110" s="23"/>
      <c r="J110" s="23"/>
      <c r="K110" s="23"/>
      <c r="L110" s="19"/>
      <c r="N110" s="38"/>
    </row>
    <row r="111" spans="7:14" x14ac:dyDescent="0.2">
      <c r="G111" s="3"/>
      <c r="H111" s="23"/>
      <c r="I111" s="23"/>
      <c r="J111" s="23"/>
      <c r="K111" s="23"/>
      <c r="L111" s="19"/>
      <c r="N111" s="38"/>
    </row>
    <row r="112" spans="7:14" x14ac:dyDescent="0.2">
      <c r="G112" s="3"/>
      <c r="H112" s="23"/>
      <c r="I112" s="23"/>
      <c r="J112" s="23"/>
      <c r="K112" s="23"/>
      <c r="L112" s="19"/>
      <c r="N112" s="38"/>
    </row>
    <row r="113" spans="7:14" x14ac:dyDescent="0.2">
      <c r="G113" s="3"/>
      <c r="H113" s="23"/>
      <c r="I113" s="23"/>
      <c r="J113" s="23"/>
      <c r="K113" s="23"/>
      <c r="L113" s="19"/>
      <c r="N113" s="38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 Stop Sign Original</vt:lpstr>
      <vt:lpstr>Car Stop Sign Revised</vt:lpstr>
      <vt:lpstr>Car Stop Sign Graph Manipulate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Baron</dc:creator>
  <cp:lastModifiedBy>Microsoft Office User</cp:lastModifiedBy>
  <dcterms:created xsi:type="dcterms:W3CDTF">2017-06-18T20:05:50Z</dcterms:created>
  <dcterms:modified xsi:type="dcterms:W3CDTF">2020-01-12T22:17:28Z</dcterms:modified>
</cp:coreProperties>
</file>