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mac/Library/Mobile Documents/com~apple~CloudDocs/AFRICDSA/DATA SETS/"/>
    </mc:Choice>
  </mc:AlternateContent>
  <xr:revisionPtr revIDLastSave="0" documentId="13_ncr:1_{B6CFCACC-FFF1-8C4D-904F-E11E244F0162}" xr6:coauthVersionLast="47" xr6:coauthVersionMax="47" xr10:uidLastSave="{00000000-0000-0000-0000-000000000000}"/>
  <bookViews>
    <workbookView xWindow="0" yWindow="0" windowWidth="33600" windowHeight="21000" xr2:uid="{B2C1B6C9-6D68-4F5E-9FF9-1CDDD8F32B08}"/>
  </bookViews>
  <sheets>
    <sheet name="Binomial Distribution" sheetId="1" r:id="rId1"/>
    <sheet name="Sheet3" sheetId="3" r:id="rId2"/>
    <sheet name="Normal distribution" sheetId="4" r:id="rId3"/>
    <sheet name="Poisson Distribution" sheetId="2" r:id="rId4"/>
  </sheets>
  <definedNames>
    <definedName name="_xlchart.v1.0" hidden="1">'Poisson Distribution'!$C$8:$C$31</definedName>
    <definedName name="_xlchart.v1.1" hidden="1">'Poisson Distribution'!$G$8:$G$31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 i="2" l="1"/>
  <c r="H30" i="2"/>
  <c r="H29" i="2"/>
  <c r="H28" i="2"/>
  <c r="H27" i="2"/>
  <c r="H26" i="2"/>
  <c r="H25" i="2"/>
  <c r="H24" i="2"/>
  <c r="H23" i="2"/>
  <c r="H22" i="2"/>
  <c r="H21" i="2"/>
  <c r="H20" i="2"/>
  <c r="H19" i="2"/>
  <c r="H18" i="2"/>
  <c r="H17" i="2"/>
  <c r="H16" i="2"/>
  <c r="H15" i="2"/>
  <c r="H14" i="2"/>
  <c r="H13" i="2"/>
  <c r="H12" i="2"/>
  <c r="H11" i="2"/>
  <c r="H10" i="2"/>
  <c r="H9" i="2"/>
  <c r="H8" i="2"/>
  <c r="F9" i="2"/>
  <c r="F10" i="2"/>
  <c r="F11" i="2"/>
  <c r="F12" i="2"/>
  <c r="F13" i="2"/>
  <c r="F14" i="2"/>
  <c r="F15" i="2"/>
  <c r="F16" i="2"/>
  <c r="F17" i="2"/>
  <c r="F18" i="2"/>
  <c r="F19" i="2"/>
  <c r="F20" i="2"/>
  <c r="F21" i="2"/>
  <c r="F22" i="2"/>
  <c r="F23" i="2"/>
  <c r="F24" i="2"/>
  <c r="F25" i="2"/>
  <c r="F26" i="2"/>
  <c r="F27" i="2"/>
  <c r="F28" i="2"/>
  <c r="F29" i="2"/>
  <c r="F30" i="2"/>
  <c r="F31" i="2"/>
  <c r="F8" i="2"/>
  <c r="E9" i="2"/>
  <c r="E10" i="2"/>
  <c r="E11" i="2"/>
  <c r="E12" i="2"/>
  <c r="E13" i="2"/>
  <c r="E14" i="2"/>
  <c r="E15" i="2"/>
  <c r="E16" i="2"/>
  <c r="E17" i="2"/>
  <c r="E18" i="2"/>
  <c r="E19" i="2"/>
  <c r="E20" i="2"/>
  <c r="E21" i="2"/>
  <c r="E22" i="2"/>
  <c r="E23" i="2"/>
  <c r="E24" i="2"/>
  <c r="E25" i="2"/>
  <c r="E26" i="2"/>
  <c r="E27" i="2"/>
  <c r="E28" i="2"/>
  <c r="E29" i="2"/>
  <c r="E30" i="2"/>
  <c r="E31" i="2"/>
  <c r="E8" i="2"/>
  <c r="D31" i="2"/>
  <c r="D9" i="2"/>
  <c r="G9" i="2" s="1"/>
  <c r="D10" i="2"/>
  <c r="G10" i="2" s="1"/>
  <c r="D11" i="2"/>
  <c r="G11" i="2" s="1"/>
  <c r="D12" i="2"/>
  <c r="D13" i="2"/>
  <c r="G13" i="2" s="1"/>
  <c r="D14" i="2"/>
  <c r="D15" i="2"/>
  <c r="G15" i="2" s="1"/>
  <c r="D16" i="2"/>
  <c r="D17" i="2"/>
  <c r="G17" i="2" s="1"/>
  <c r="D18" i="2"/>
  <c r="G18" i="2" s="1"/>
  <c r="D19" i="2"/>
  <c r="G19" i="2" s="1"/>
  <c r="D20" i="2"/>
  <c r="D21" i="2"/>
  <c r="G21" i="2" s="1"/>
  <c r="D22" i="2"/>
  <c r="D23" i="2"/>
  <c r="G23" i="2" s="1"/>
  <c r="D24" i="2"/>
  <c r="D25" i="2"/>
  <c r="G25" i="2" s="1"/>
  <c r="D26" i="2"/>
  <c r="G26" i="2" s="1"/>
  <c r="D27" i="2"/>
  <c r="G27" i="2" s="1"/>
  <c r="D28" i="2"/>
  <c r="G28" i="2" s="1"/>
  <c r="D29" i="2"/>
  <c r="D30" i="2"/>
  <c r="D8" i="2"/>
  <c r="G8" i="2" s="1"/>
  <c r="J10" i="4"/>
  <c r="I10" i="4"/>
  <c r="H10" i="4"/>
  <c r="G11" i="4"/>
  <c r="H11" i="4" s="1"/>
  <c r="E10" i="4"/>
  <c r="D10" i="4"/>
  <c r="C10" i="4"/>
  <c r="H8" i="4"/>
  <c r="B11" i="4"/>
  <c r="C11" i="4" s="1"/>
  <c r="D8" i="4"/>
  <c r="E8" i="4" s="1"/>
  <c r="F8" i="4" s="1"/>
  <c r="G8" i="4" s="1"/>
  <c r="N12" i="3"/>
  <c r="N13" i="3"/>
  <c r="N14" i="3"/>
  <c r="N15" i="3"/>
  <c r="N16" i="3"/>
  <c r="N17" i="3"/>
  <c r="N18" i="3"/>
  <c r="N19" i="3"/>
  <c r="N20" i="3"/>
  <c r="N21" i="3"/>
  <c r="N22" i="3"/>
  <c r="N23" i="3"/>
  <c r="N24" i="3"/>
  <c r="N25" i="3"/>
  <c r="N26" i="3"/>
  <c r="N27" i="3"/>
  <c r="N28" i="3"/>
  <c r="N29" i="3"/>
  <c r="N30" i="3"/>
  <c r="N31" i="3"/>
  <c r="N32" i="3"/>
  <c r="N33" i="3"/>
  <c r="N34" i="3"/>
  <c r="N35" i="3"/>
  <c r="N36" i="3"/>
  <c r="N37" i="3"/>
  <c r="N38" i="3"/>
  <c r="N10" i="3"/>
  <c r="N11" i="3"/>
  <c r="N9" i="3"/>
  <c r="L9" i="3"/>
  <c r="M9" i="3" s="1"/>
  <c r="L10" i="3"/>
  <c r="M10" i="3" s="1"/>
  <c r="L11" i="3"/>
  <c r="M11" i="3" s="1"/>
  <c r="L12" i="3"/>
  <c r="L13" i="3"/>
  <c r="L14" i="3"/>
  <c r="L15" i="3"/>
  <c r="L16" i="3"/>
  <c r="L17" i="3"/>
  <c r="L18" i="3"/>
  <c r="L19" i="3"/>
  <c r="L20" i="3"/>
  <c r="L21" i="3"/>
  <c r="L22" i="3"/>
  <c r="L23" i="3"/>
  <c r="L24" i="3"/>
  <c r="L25" i="3"/>
  <c r="L26" i="3"/>
  <c r="L27" i="3"/>
  <c r="L28" i="3"/>
  <c r="L29" i="3"/>
  <c r="L30" i="3"/>
  <c r="L31" i="3"/>
  <c r="L32" i="3"/>
  <c r="L33" i="3"/>
  <c r="L34" i="3"/>
  <c r="L35" i="3"/>
  <c r="L36" i="3"/>
  <c r="L37" i="3"/>
  <c r="L38" i="3"/>
  <c r="F29" i="3"/>
  <c r="G29" i="3"/>
  <c r="H29" i="3"/>
  <c r="I29" i="3" s="1"/>
  <c r="F30" i="3"/>
  <c r="G30" i="3"/>
  <c r="H30" i="3"/>
  <c r="I30" i="3" s="1"/>
  <c r="F31" i="3"/>
  <c r="G31" i="3"/>
  <c r="H31" i="3"/>
  <c r="I31" i="3" s="1"/>
  <c r="F32" i="3"/>
  <c r="G32" i="3"/>
  <c r="H32" i="3"/>
  <c r="I32" i="3" s="1"/>
  <c r="F33" i="3"/>
  <c r="G33" i="3"/>
  <c r="H33" i="3"/>
  <c r="I33" i="3" s="1"/>
  <c r="F34" i="3"/>
  <c r="G34" i="3"/>
  <c r="H34" i="3"/>
  <c r="I34" i="3" s="1"/>
  <c r="F35" i="3"/>
  <c r="G35" i="3"/>
  <c r="H35" i="3"/>
  <c r="I35" i="3" s="1"/>
  <c r="F36" i="3"/>
  <c r="G36" i="3"/>
  <c r="H36" i="3"/>
  <c r="I36" i="3"/>
  <c r="F37" i="3"/>
  <c r="G37" i="3"/>
  <c r="H37" i="3"/>
  <c r="I37" i="3" s="1"/>
  <c r="F38" i="3"/>
  <c r="G38" i="3"/>
  <c r="H38" i="3"/>
  <c r="I38" i="3" s="1"/>
  <c r="H10" i="3"/>
  <c r="I10" i="3" s="1"/>
  <c r="H11" i="3"/>
  <c r="I11" i="3" s="1"/>
  <c r="H12" i="3"/>
  <c r="I12" i="3" s="1"/>
  <c r="H13" i="3"/>
  <c r="I13" i="3" s="1"/>
  <c r="H14" i="3"/>
  <c r="I14" i="3" s="1"/>
  <c r="H15" i="3"/>
  <c r="I15" i="3" s="1"/>
  <c r="H16" i="3"/>
  <c r="I16" i="3" s="1"/>
  <c r="H17" i="3"/>
  <c r="I17" i="3" s="1"/>
  <c r="H18" i="3"/>
  <c r="I18" i="3" s="1"/>
  <c r="H19" i="3"/>
  <c r="I19" i="3" s="1"/>
  <c r="H20" i="3"/>
  <c r="I20" i="3" s="1"/>
  <c r="H21" i="3"/>
  <c r="I21" i="3" s="1"/>
  <c r="H22" i="3"/>
  <c r="I22" i="3" s="1"/>
  <c r="H23" i="3"/>
  <c r="I23" i="3" s="1"/>
  <c r="H24" i="3"/>
  <c r="I24" i="3" s="1"/>
  <c r="H25" i="3"/>
  <c r="I25" i="3" s="1"/>
  <c r="H26" i="3"/>
  <c r="I26" i="3" s="1"/>
  <c r="H27" i="3"/>
  <c r="I27" i="3" s="1"/>
  <c r="H28" i="3"/>
  <c r="I28" i="3" s="1"/>
  <c r="H9" i="3"/>
  <c r="I9" i="3" s="1"/>
  <c r="G10" i="3"/>
  <c r="G11" i="3"/>
  <c r="G12" i="3"/>
  <c r="G13" i="3"/>
  <c r="G14" i="3"/>
  <c r="G15" i="3"/>
  <c r="G16" i="3"/>
  <c r="G17" i="3"/>
  <c r="G18" i="3"/>
  <c r="G19" i="3"/>
  <c r="G20" i="3"/>
  <c r="G21" i="3"/>
  <c r="G22" i="3"/>
  <c r="G23" i="3"/>
  <c r="G24" i="3"/>
  <c r="G25" i="3"/>
  <c r="G26" i="3"/>
  <c r="G27" i="3"/>
  <c r="G28" i="3"/>
  <c r="G9" i="3"/>
  <c r="F16" i="3"/>
  <c r="F17" i="3"/>
  <c r="F18" i="3"/>
  <c r="F19" i="3"/>
  <c r="F20" i="3"/>
  <c r="F21" i="3"/>
  <c r="F22" i="3"/>
  <c r="F23" i="3"/>
  <c r="F24" i="3"/>
  <c r="F25" i="3"/>
  <c r="F26" i="3"/>
  <c r="F27" i="3"/>
  <c r="F28" i="3"/>
  <c r="F10" i="3"/>
  <c r="F11" i="3"/>
  <c r="F12" i="3"/>
  <c r="F13" i="3"/>
  <c r="F14" i="3"/>
  <c r="K14" i="3" s="1"/>
  <c r="F15" i="3"/>
  <c r="F9" i="3"/>
  <c r="G31" i="2" l="1"/>
  <c r="G24" i="2"/>
  <c r="G14" i="2"/>
  <c r="G16" i="2"/>
  <c r="G30" i="2"/>
  <c r="G22" i="2"/>
  <c r="G20" i="2"/>
  <c r="G12" i="2"/>
  <c r="G29" i="2"/>
  <c r="K31" i="3"/>
  <c r="E11" i="4"/>
  <c r="D11" i="4"/>
  <c r="K9" i="3"/>
  <c r="J11" i="4"/>
  <c r="I11" i="4"/>
  <c r="G12" i="4"/>
  <c r="B12" i="4"/>
  <c r="K37" i="3"/>
  <c r="K35" i="3"/>
  <c r="K32" i="3"/>
  <c r="K34" i="3"/>
  <c r="K15" i="3"/>
  <c r="K11" i="3"/>
  <c r="K26" i="3"/>
  <c r="K22" i="3"/>
  <c r="K18" i="3"/>
  <c r="K36" i="3"/>
  <c r="K38" i="3"/>
  <c r="K29" i="3"/>
  <c r="K33" i="3"/>
  <c r="K30" i="3"/>
  <c r="K10" i="3"/>
  <c r="K28" i="3"/>
  <c r="K24" i="3"/>
  <c r="K20" i="3"/>
  <c r="K16" i="3"/>
  <c r="K12" i="3"/>
  <c r="K27" i="3"/>
  <c r="K23" i="3"/>
  <c r="K19" i="3"/>
  <c r="K25" i="3"/>
  <c r="K21" i="3"/>
  <c r="K17" i="3"/>
  <c r="K13" i="3"/>
  <c r="H12" i="4" l="1"/>
  <c r="I12" i="4"/>
  <c r="J12" i="4"/>
  <c r="D12" i="4"/>
  <c r="E12" i="4"/>
  <c r="G13" i="4"/>
  <c r="B13" i="4"/>
  <c r="C12" i="4"/>
  <c r="J13" i="4" l="1"/>
  <c r="H13" i="4"/>
  <c r="I13" i="4"/>
  <c r="D13" i="4"/>
  <c r="E13" i="4"/>
  <c r="G14" i="4"/>
  <c r="B14" i="4"/>
  <c r="C13" i="4"/>
  <c r="D14" i="4" l="1"/>
  <c r="E14" i="4"/>
  <c r="H14" i="4"/>
  <c r="I14" i="4"/>
  <c r="J14" i="4"/>
  <c r="G15" i="4"/>
  <c r="B15" i="4"/>
  <c r="C14" i="4"/>
  <c r="D15" i="4" l="1"/>
  <c r="E15" i="4"/>
  <c r="H15" i="4"/>
  <c r="I15" i="4"/>
  <c r="J15" i="4"/>
  <c r="G16" i="4"/>
  <c r="B16" i="4"/>
  <c r="C15" i="4"/>
  <c r="D16" i="4" l="1"/>
  <c r="E16" i="4"/>
  <c r="I16" i="4"/>
  <c r="J16" i="4"/>
  <c r="H16" i="4"/>
  <c r="G17" i="4"/>
  <c r="B17" i="4"/>
  <c r="C16" i="4"/>
  <c r="D17" i="4" l="1"/>
  <c r="E17" i="4"/>
  <c r="H17" i="4"/>
  <c r="I17" i="4"/>
  <c r="J17" i="4"/>
  <c r="G18" i="4"/>
  <c r="B18" i="4"/>
  <c r="C17" i="4"/>
  <c r="D18" i="4" l="1"/>
  <c r="E18" i="4"/>
  <c r="H18" i="4"/>
  <c r="I18" i="4"/>
  <c r="J18" i="4"/>
  <c r="G19" i="4"/>
  <c r="B19" i="4"/>
  <c r="C18" i="4"/>
  <c r="D19" i="4" l="1"/>
  <c r="E19" i="4"/>
  <c r="H19" i="4"/>
  <c r="I19" i="4"/>
  <c r="J19" i="4"/>
  <c r="G20" i="4"/>
  <c r="B20" i="4"/>
  <c r="C19" i="4"/>
  <c r="H20" i="4" l="1"/>
  <c r="I20" i="4"/>
  <c r="J20" i="4"/>
  <c r="D20" i="4"/>
  <c r="E20" i="4"/>
  <c r="G21" i="4"/>
  <c r="B21" i="4"/>
  <c r="C20" i="4"/>
  <c r="D21" i="4" l="1"/>
  <c r="E21" i="4"/>
  <c r="J21" i="4"/>
  <c r="H21" i="4"/>
  <c r="I21" i="4"/>
  <c r="G22" i="4"/>
  <c r="B22" i="4"/>
  <c r="C21" i="4"/>
  <c r="D22" i="4" l="1"/>
  <c r="E22" i="4"/>
  <c r="H22" i="4"/>
  <c r="I22" i="4"/>
  <c r="J22" i="4"/>
  <c r="G23" i="4"/>
  <c r="B23" i="4"/>
  <c r="C22" i="4"/>
  <c r="D23" i="4" l="1"/>
  <c r="E23" i="4"/>
  <c r="H23" i="4"/>
  <c r="I23" i="4"/>
  <c r="J23" i="4"/>
  <c r="G24" i="4"/>
  <c r="B24" i="4"/>
  <c r="C23" i="4"/>
  <c r="D24" i="4" l="1"/>
  <c r="E24" i="4"/>
  <c r="I24" i="4"/>
  <c r="J24" i="4"/>
  <c r="H24" i="4"/>
  <c r="G25" i="4"/>
  <c r="B25" i="4"/>
  <c r="C24" i="4"/>
  <c r="D25" i="4" l="1"/>
  <c r="E25" i="4"/>
  <c r="H25" i="4"/>
  <c r="I25" i="4"/>
  <c r="J25" i="4"/>
  <c r="G26" i="4"/>
  <c r="B26" i="4"/>
  <c r="C25" i="4"/>
  <c r="D26" i="4" l="1"/>
  <c r="E26" i="4"/>
  <c r="H26" i="4"/>
  <c r="I26" i="4"/>
  <c r="J26" i="4"/>
  <c r="G27" i="4"/>
  <c r="B27" i="4"/>
  <c r="C26" i="4"/>
  <c r="D27" i="4" l="1"/>
  <c r="E27" i="4"/>
  <c r="H27" i="4"/>
  <c r="I27" i="4"/>
  <c r="J27" i="4"/>
  <c r="G28" i="4"/>
  <c r="B28" i="4"/>
  <c r="C27" i="4"/>
  <c r="D28" i="4" l="1"/>
  <c r="E28" i="4"/>
  <c r="H28" i="4"/>
  <c r="I28" i="4"/>
  <c r="J28" i="4"/>
  <c r="G29" i="4"/>
  <c r="B29" i="4"/>
  <c r="C28" i="4"/>
  <c r="D29" i="4" l="1"/>
  <c r="E29" i="4"/>
  <c r="J29" i="4"/>
  <c r="H29" i="4"/>
  <c r="I29" i="4"/>
  <c r="G30" i="4"/>
  <c r="B30" i="4"/>
  <c r="C29" i="4"/>
  <c r="D30" i="4" l="1"/>
  <c r="E30" i="4"/>
  <c r="H30" i="4"/>
  <c r="I30" i="4"/>
  <c r="J30" i="4"/>
  <c r="G31" i="4"/>
  <c r="B31" i="4"/>
  <c r="C30" i="4"/>
  <c r="D31" i="4" l="1"/>
  <c r="E31" i="4"/>
  <c r="H31" i="4"/>
  <c r="I31" i="4"/>
  <c r="J31" i="4"/>
  <c r="G32" i="4"/>
  <c r="B32" i="4"/>
  <c r="C31" i="4"/>
  <c r="C32" i="4" l="1"/>
  <c r="D32" i="4"/>
  <c r="E32" i="4"/>
  <c r="I32" i="4"/>
  <c r="J32" i="4"/>
  <c r="H32" i="4"/>
</calcChain>
</file>

<file path=xl/sharedStrings.xml><?xml version="1.0" encoding="utf-8"?>
<sst xmlns="http://schemas.openxmlformats.org/spreadsheetml/2006/main" count="50" uniqueCount="46">
  <si>
    <r>
      <t>Defective Items</t>
    </r>
    <r>
      <rPr>
        <sz val="11"/>
        <color rgb="FF575757"/>
        <rFont val="Georgia"/>
        <family val="1"/>
      </rPr>
      <t>: Probability of finding the number of defective items (0, 1, 2, 3…30) while examining 30 times; Here, the random variable X is the number of “successes” that is the number of times a defective item is found out. The probability of finding a defective item is p. Binomial distribution could be represented as B(30,p)</t>
    </r>
  </si>
  <si>
    <r>
      <t>A person infected with Covid-19</t>
    </r>
    <r>
      <rPr>
        <sz val="11"/>
        <color rgb="FF575757"/>
        <rFont val="Georgia"/>
        <family val="1"/>
      </rPr>
      <t>: Probability of finding 0 or more number of people infected with Covid-19 while examining 30 people; Here, the random variable X is the number of “successes” that is the number of people found to be infected with coronavirus. The probability of finding a person infected with coronavirus says, p. The binomial distribution could be represented as B(30,p)</t>
    </r>
  </si>
  <si>
    <r>
      <t>A person suffering from a disease</t>
    </r>
    <r>
      <rPr>
        <sz val="11"/>
        <color rgb="FF575757"/>
        <rFont val="Georgia"/>
        <family val="1"/>
      </rPr>
      <t>: Probability of finding 0 or more number of people suffering from a particular disease while examining 100 people; Here, the random variable X is the number of “successes” which is the number of people found to be suffering from a disease. The probability of finding a person suffering from a disease says, p. The binomial distribution could be represented as B(100,p)</t>
    </r>
  </si>
  <si>
    <r>
      <t>A number of voters voting for PM, Narendra Modi: Probability of finding the </t>
    </r>
    <r>
      <rPr>
        <sz val="11"/>
        <color rgb="FF575757"/>
        <rFont val="Georgia"/>
        <family val="1"/>
      </rPr>
      <t>number of voters for </t>
    </r>
    <r>
      <rPr>
        <b/>
        <sz val="11"/>
        <color rgb="FF575757"/>
        <rFont val="Georgia"/>
        <family val="1"/>
      </rPr>
      <t>Prime Minister, Narendra Modi</t>
    </r>
    <r>
      <rPr>
        <sz val="11"/>
        <color rgb="FF575757"/>
        <rFont val="Georgia"/>
        <family val="1"/>
      </rPr>
      <t> while examining 500 voters. Here, the random variable </t>
    </r>
    <r>
      <rPr>
        <b/>
        <sz val="11"/>
        <color rgb="FF575757"/>
        <rFont val="Georgia"/>
        <family val="1"/>
      </rPr>
      <t>X</t>
    </r>
    <r>
      <rPr>
        <sz val="11"/>
        <color rgb="FF575757"/>
        <rFont val="Georgia"/>
        <family val="1"/>
      </rPr>
      <t> is the number of “successes” that is the number of people found to be voting for prime minister, Narendra Modi. The probability/proportion of voters who vote for Narendra Modi is, say, 0.7 or 70%. Binomial distribution could be represented as B(500,0.7)</t>
    </r>
  </si>
  <si>
    <r>
      <t>High-risk Drinking Example</t>
    </r>
    <r>
      <rPr>
        <sz val="11"/>
        <color rgb="FF575757"/>
        <rFont val="Georgia"/>
        <family val="1"/>
      </rPr>
      <t>: Probability of finding high-risk drinkers when examining 1000 persons. Here, the random variable X is the number of “successes” that is the number of students who are high-risk drinkers. We can use the binomial probability distribution (i.e., binomial model), to describe this particular variable. Let’s say, the probability/proportion of high-risk drinkers is 0.35 or 35%. The binomial distribution could be represented as B(1000,0.35)</t>
    </r>
  </si>
  <si>
    <r>
      <t>A number of female voters</t>
    </r>
    <r>
      <rPr>
        <sz val="11"/>
        <color rgb="FF575757"/>
        <rFont val="Georgia"/>
        <family val="1"/>
      </rPr>
      <t>: Probability of finding female voters when examining 100 voters. Here, the random variable </t>
    </r>
    <r>
      <rPr>
        <b/>
        <sz val="11"/>
        <color rgb="FF575757"/>
        <rFont val="Georgia"/>
        <family val="1"/>
      </rPr>
      <t>X</t>
    </r>
    <r>
      <rPr>
        <sz val="11"/>
        <color rgb="FF575757"/>
        <rFont val="Georgia"/>
        <family val="1"/>
      </rPr>
      <t> is the number of “successes” that is the number of voters who are female. We can use the binomial probability distribution (i.e., binomial model), to describe this particular variable. Let’s say, the probability/proportion of voters who are female is 0.45 or 45%. The binomial distribution could be represented as B(100,0.45)</t>
    </r>
  </si>
  <si>
    <r>
      <t>Students passing the exams</t>
    </r>
    <r>
      <rPr>
        <sz val="11"/>
        <color rgb="FF575757"/>
        <rFont val="Georgia"/>
        <family val="1"/>
      </rPr>
      <t>: Probability of finding students who passed the exams when examining 50 students. Here, the random variable X is the number of “successes” that is the number of students who passed the exams. Let’s say, the probability/proportion of students passing the exams is 0.78 or 78%. The binomial distribution could be represented as B(50,0.78)</t>
    </r>
  </si>
  <si>
    <r>
      <t>Drivers having no car insurance</t>
    </r>
    <r>
      <rPr>
        <sz val="11"/>
        <color rgb="FF575757"/>
        <rFont val="Georgia"/>
        <family val="1"/>
      </rPr>
      <t>: Probability of finding drivers who don’t possess car insurance when examining 100 drivers. Here, the random variable X is the number of “successes” that is the number of drivers who don’t possess car insurance. Let’s say, the probability/proportion of drivers who do not possess car insurance is 0.2 or 20%. The binomial distribution could be represented as B(100,0.20)</t>
    </r>
  </si>
  <si>
    <r>
      <t>No. of correct answers from multiple-choice questions</t>
    </r>
    <r>
      <rPr>
        <sz val="11"/>
        <color rgb="FF575757"/>
        <rFont val="Georgia"/>
        <family val="1"/>
      </rPr>
      <t>: Probability of getting right answers out of 20 multiple-choice questions when one out of 4 options were chosen arbitrarily. Here, the random variable X is the number of “successes” which is the number of right answers. Let’s say, the probability/proportion of an answer being right is 1/4 or 0.25, or 25%. The binomial distribution could be represented as B(20,0.25)</t>
    </r>
  </si>
  <si>
    <r>
      <t>Effects of Medication</t>
    </r>
    <r>
      <rPr>
        <sz val="11"/>
        <color rgb="FF575757"/>
        <rFont val="Georgia"/>
        <family val="1"/>
      </rPr>
      <t>: Probability of the medication having severe effects when examining 1000 patients. Here, the random variable </t>
    </r>
    <r>
      <rPr>
        <b/>
        <sz val="11"/>
        <color rgb="FF575757"/>
        <rFont val="Georgia"/>
        <family val="1"/>
      </rPr>
      <t>X</t>
    </r>
    <r>
      <rPr>
        <sz val="11"/>
        <color rgb="FF575757"/>
        <rFont val="Georgia"/>
        <family val="1"/>
      </rPr>
      <t> is the number of “successes” which is the number of severe effects. Let’s say, the probability/proportion of having a severe effect is 1/5 or 0.2 or 20%. The binomial distribution could be represented as B(100,0.20)</t>
    </r>
  </si>
  <si>
    <t>Companies can utilize the Poisson Distribution to examine how they may be able to take steps to improve their operational efficiency. For instance, an analysis done with the Poisson Distribution might reveal how a company can arrange staffing in order to be able to better handle peak periods for customer service calls.</t>
  </si>
  <si>
    <t xml:space="preserve"> In the World Cup, an average of 2.5 goals are scored each game. Modeling this situation with a Poisson distribution, what is the probability that k goals are scored in a game?</t>
  </si>
  <si>
    <t>n</t>
  </si>
  <si>
    <t>X</t>
  </si>
  <si>
    <t xml:space="preserve">Probability of having a S.Case </t>
  </si>
  <si>
    <t>No. of severe cases(X)</t>
  </si>
  <si>
    <t>Total of Examination</t>
  </si>
  <si>
    <t>nCx</t>
  </si>
  <si>
    <t>p^x</t>
  </si>
  <si>
    <t>(1-p)^n-x</t>
  </si>
  <si>
    <t>B. probabilities</t>
  </si>
  <si>
    <t>n-x</t>
  </si>
  <si>
    <t>F(x)</t>
  </si>
  <si>
    <t>Let us suppose that a company has 100 employees and multiple salary structures according to specific job roles. The salaries are generally distributed with the  mean of µ  $60,000, and standard deviation $15000. What will be the probability of a randomly selected employee earning  $45000 per annum</t>
  </si>
  <si>
    <t>Incoming Calls volumes</t>
  </si>
  <si>
    <t>λ</t>
  </si>
  <si>
    <t>λ^x</t>
  </si>
  <si>
    <t>P(x)</t>
  </si>
  <si>
    <t>Std()</t>
  </si>
  <si>
    <t>2 Pi()</t>
  </si>
  <si>
    <t>SQRT (2 Pi())</t>
  </si>
  <si>
    <t>Den</t>
  </si>
  <si>
    <t>1/deno</t>
  </si>
  <si>
    <t>Mew</t>
  </si>
  <si>
    <t>Xi</t>
  </si>
  <si>
    <t>(x-mew/std)</t>
  </si>
  <si>
    <t>Standard Mean(60000)</t>
  </si>
  <si>
    <t>Standard Mean(40000)</t>
  </si>
  <si>
    <t>Standard Mean(80000)</t>
  </si>
  <si>
    <t>Standard deviation(15000)</t>
  </si>
  <si>
    <t>std DEV (20000)</t>
  </si>
  <si>
    <t>std DEV (10000)</t>
  </si>
  <si>
    <t>Stdev</t>
  </si>
  <si>
    <t>e^-λ</t>
  </si>
  <si>
    <t>x!</t>
  </si>
  <si>
    <t>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</si>
</sst>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E+00"/>
    <numFmt numFmtId="165" formatCode="0.0000000000000E+00"/>
  </numFmts>
  <fonts count="6" x14ac:knownFonts="1">
    <font>
      <sz val="11"/>
      <color theme="1"/>
      <name val="Calibri"/>
      <family val="2"/>
      <scheme val="minor"/>
    </font>
    <font>
      <sz val="11"/>
      <color rgb="FF575757"/>
      <name val="Georgia"/>
      <family val="1"/>
    </font>
    <font>
      <b/>
      <sz val="11"/>
      <color rgb="FF575757"/>
      <name val="Georgia"/>
      <family val="1"/>
    </font>
    <font>
      <sz val="14"/>
      <color theme="1"/>
      <name val="Calibri"/>
      <family val="2"/>
      <scheme val="minor"/>
    </font>
    <font>
      <sz val="18"/>
      <color theme="1"/>
      <name val="Calibri"/>
      <family val="2"/>
      <scheme val="minor"/>
    </font>
    <font>
      <sz val="15"/>
      <color rgb="FF202124"/>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horizontal="left" vertical="center" wrapText="1" indent="1"/>
    </xf>
    <xf numFmtId="0" fontId="3" fillId="0" borderId="0" xfId="0" applyFont="1" applyAlignment="1">
      <alignment wrapText="1"/>
    </xf>
    <xf numFmtId="0" fontId="2" fillId="2" borderId="0" xfId="0" applyFont="1" applyFill="1" applyAlignment="1">
      <alignment horizontal="left" vertical="center" wrapText="1" indent="1"/>
    </xf>
    <xf numFmtId="0" fontId="0" fillId="2" borderId="0" xfId="0" applyFill="1"/>
    <xf numFmtId="0" fontId="4" fillId="0" borderId="0" xfId="0" applyFont="1" applyAlignment="1">
      <alignment wrapText="1"/>
    </xf>
    <xf numFmtId="0" fontId="3" fillId="2" borderId="0" xfId="0" applyFont="1" applyFill="1" applyAlignment="1">
      <alignment wrapText="1"/>
    </xf>
    <xf numFmtId="0" fontId="5" fillId="0" borderId="0" xfId="0" applyFont="1"/>
    <xf numFmtId="164" fontId="0" fillId="0" borderId="0" xfId="0" applyNumberFormat="1"/>
    <xf numFmtId="165"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Sheet3!$D$9:$D$38</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Sheet3!$K$9:$K$38</c:f>
              <c:numCache>
                <c:formatCode>General</c:formatCode>
                <c:ptCount val="30"/>
                <c:pt idx="0">
                  <c:v>1.2884901887999902E-19</c:v>
                </c:pt>
                <c:pt idx="1">
                  <c:v>7.4732430950399453E-18</c:v>
                </c:pt>
                <c:pt idx="2">
                  <c:v>2.790010755481581E-16</c:v>
                </c:pt>
                <c:pt idx="3">
                  <c:v>7.5330290398002725E-15</c:v>
                </c:pt>
                <c:pt idx="4">
                  <c:v>1.5668700402784573E-13</c:v>
                </c:pt>
                <c:pt idx="5">
                  <c:v>2.6114500671307624E-12</c:v>
                </c:pt>
                <c:pt idx="6">
                  <c:v>3.5814172349221917E-11</c:v>
                </c:pt>
                <c:pt idx="7">
                  <c:v>4.1186298201605205E-10</c:v>
                </c:pt>
                <c:pt idx="8">
                  <c:v>4.027104713045844E-9</c:v>
                </c:pt>
                <c:pt idx="9">
                  <c:v>3.3827679589585095E-8</c:v>
                </c:pt>
                <c:pt idx="10">
                  <c:v>2.4601948792425527E-7</c:v>
                </c:pt>
                <c:pt idx="11">
                  <c:v>1.5581234235202848E-6</c:v>
                </c:pt>
                <c:pt idx="12">
                  <c:v>8.6296066533431185E-6</c:v>
                </c:pt>
                <c:pt idx="13">
                  <c:v>4.1915232316238012E-5</c:v>
                </c:pt>
                <c:pt idx="14">
                  <c:v>1.7883832454928229E-4</c:v>
                </c:pt>
                <c:pt idx="15">
                  <c:v>6.7064371705980873E-4</c:v>
                </c:pt>
                <c:pt idx="16">
                  <c:v>2.2091793032558414E-3</c:v>
                </c:pt>
                <c:pt idx="17">
                  <c:v>6.3820735427390987E-3</c:v>
                </c:pt>
                <c:pt idx="18">
                  <c:v>1.6123133160604038E-2</c:v>
                </c:pt>
                <c:pt idx="19">
                  <c:v>3.5470892953328913E-2</c:v>
                </c:pt>
                <c:pt idx="20">
                  <c:v>6.7563605625388462E-2</c:v>
                </c:pt>
                <c:pt idx="21">
                  <c:v>0.11055862738699929</c:v>
                </c:pt>
                <c:pt idx="22">
                  <c:v>0.15382069897321654</c:v>
                </c:pt>
                <c:pt idx="23">
                  <c:v>0.17945748213541926</c:v>
                </c:pt>
                <c:pt idx="24">
                  <c:v>0.17227918285000257</c:v>
                </c:pt>
                <c:pt idx="25">
                  <c:v>0.1325224483461559</c:v>
                </c:pt>
                <c:pt idx="26">
                  <c:v>7.8531821242166469E-2</c:v>
                </c:pt>
                <c:pt idx="27">
                  <c:v>3.3656494818071363E-2</c:v>
                </c:pt>
                <c:pt idx="28">
                  <c:v>9.2845502946403789E-3</c:v>
                </c:pt>
                <c:pt idx="29">
                  <c:v>1.2379400392853841E-3</c:v>
                </c:pt>
              </c:numCache>
            </c:numRef>
          </c:val>
          <c:extLst>
            <c:ext xmlns:c16="http://schemas.microsoft.com/office/drawing/2014/chart" uri="{C3380CC4-5D6E-409C-BE32-E72D297353CC}">
              <c16:uniqueId val="{00000000-3667-4881-B563-847C2773A165}"/>
            </c:ext>
          </c:extLst>
        </c:ser>
        <c:dLbls>
          <c:showLegendKey val="0"/>
          <c:showVal val="0"/>
          <c:showCatName val="0"/>
          <c:showSerName val="0"/>
          <c:showPercent val="0"/>
          <c:showBubbleSize val="0"/>
        </c:dLbls>
        <c:gapWidth val="219"/>
        <c:overlap val="-27"/>
        <c:axId val="528702504"/>
        <c:axId val="528693144"/>
      </c:barChart>
      <c:catAx>
        <c:axId val="528702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93144"/>
        <c:crosses val="autoZero"/>
        <c:auto val="1"/>
        <c:lblAlgn val="ctr"/>
        <c:lblOffset val="100"/>
        <c:noMultiLvlLbl val="0"/>
      </c:catAx>
      <c:valAx>
        <c:axId val="528693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02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'Normal distribution'!$B$9:$B$32</c:f>
              <c:strCache>
                <c:ptCount val="24"/>
                <c:pt idx="0">
                  <c:v>Xi</c:v>
                </c:pt>
                <c:pt idx="1">
                  <c:v>5000</c:v>
                </c:pt>
                <c:pt idx="2">
                  <c:v>10000</c:v>
                </c:pt>
                <c:pt idx="3">
                  <c:v>15000</c:v>
                </c:pt>
                <c:pt idx="4">
                  <c:v>20000</c:v>
                </c:pt>
                <c:pt idx="5">
                  <c:v>25000</c:v>
                </c:pt>
                <c:pt idx="6">
                  <c:v>30000</c:v>
                </c:pt>
                <c:pt idx="7">
                  <c:v>35000</c:v>
                </c:pt>
                <c:pt idx="8">
                  <c:v>40000</c:v>
                </c:pt>
                <c:pt idx="9">
                  <c:v>45000</c:v>
                </c:pt>
                <c:pt idx="10">
                  <c:v>50000</c:v>
                </c:pt>
                <c:pt idx="11">
                  <c:v>55000</c:v>
                </c:pt>
                <c:pt idx="12">
                  <c:v>60000</c:v>
                </c:pt>
                <c:pt idx="13">
                  <c:v>65000</c:v>
                </c:pt>
                <c:pt idx="14">
                  <c:v>70000</c:v>
                </c:pt>
                <c:pt idx="15">
                  <c:v>75000</c:v>
                </c:pt>
                <c:pt idx="16">
                  <c:v>80000</c:v>
                </c:pt>
                <c:pt idx="17">
                  <c:v>85000</c:v>
                </c:pt>
                <c:pt idx="18">
                  <c:v>90000</c:v>
                </c:pt>
                <c:pt idx="19">
                  <c:v>95000</c:v>
                </c:pt>
                <c:pt idx="20">
                  <c:v>100000</c:v>
                </c:pt>
                <c:pt idx="21">
                  <c:v>105000</c:v>
                </c:pt>
                <c:pt idx="22">
                  <c:v>110000</c:v>
                </c:pt>
                <c:pt idx="23">
                  <c:v>115000</c:v>
                </c:pt>
              </c:strCache>
            </c:strRef>
          </c:cat>
          <c:val>
            <c:numRef>
              <c:f>'Normal distribution'!$C$9:$C$32</c:f>
              <c:numCache>
                <c:formatCode>General</c:formatCode>
                <c:ptCount val="24"/>
                <c:pt idx="0">
                  <c:v>0</c:v>
                </c:pt>
                <c:pt idx="1">
                  <c:v>3.2018043441388041E-8</c:v>
                </c:pt>
                <c:pt idx="2">
                  <c:v>1.0281859975274034E-7</c:v>
                </c:pt>
                <c:pt idx="3">
                  <c:v>2.9545656079586717E-7</c:v>
                </c:pt>
                <c:pt idx="4">
                  <c:v>7.5973240158649622E-7</c:v>
                </c:pt>
                <c:pt idx="5">
                  <c:v>1.7481259395806322E-6</c:v>
                </c:pt>
                <c:pt idx="6">
                  <c:v>3.5993977675458707E-6</c:v>
                </c:pt>
                <c:pt idx="7">
                  <c:v>6.631809252849911E-6</c:v>
                </c:pt>
                <c:pt idx="8">
                  <c:v>1.0934004978399577E-5</c:v>
                </c:pt>
                <c:pt idx="9">
                  <c:v>1.6131381634609557E-5</c:v>
                </c:pt>
                <c:pt idx="10">
                  <c:v>2.1296533701490151E-5</c:v>
                </c:pt>
                <c:pt idx="11">
                  <c:v>2.5158881846199547E-5</c:v>
                </c:pt>
                <c:pt idx="12">
                  <c:v>2.6596152026762182E-5</c:v>
                </c:pt>
                <c:pt idx="13">
                  <c:v>2.5158881846199547E-5</c:v>
                </c:pt>
                <c:pt idx="14">
                  <c:v>2.1296533701490151E-5</c:v>
                </c:pt>
                <c:pt idx="15">
                  <c:v>1.6131381634609557E-5</c:v>
                </c:pt>
                <c:pt idx="16">
                  <c:v>1.0934004978399577E-5</c:v>
                </c:pt>
                <c:pt idx="17">
                  <c:v>6.631809252849911E-6</c:v>
                </c:pt>
                <c:pt idx="18">
                  <c:v>3.5993977675458707E-6</c:v>
                </c:pt>
                <c:pt idx="19">
                  <c:v>1.7481259395806322E-6</c:v>
                </c:pt>
                <c:pt idx="20">
                  <c:v>7.5973240158649622E-7</c:v>
                </c:pt>
                <c:pt idx="21">
                  <c:v>2.9545656079586717E-7</c:v>
                </c:pt>
                <c:pt idx="22">
                  <c:v>1.0281859975274034E-7</c:v>
                </c:pt>
                <c:pt idx="23">
                  <c:v>3.2018043441388041E-8</c:v>
                </c:pt>
              </c:numCache>
            </c:numRef>
          </c:val>
          <c:smooth val="0"/>
          <c:extLst>
            <c:ext xmlns:c16="http://schemas.microsoft.com/office/drawing/2014/chart" uri="{C3380CC4-5D6E-409C-BE32-E72D297353CC}">
              <c16:uniqueId val="{00000000-EC5E-4541-B98F-F7CB72EAFB73}"/>
            </c:ext>
          </c:extLst>
        </c:ser>
        <c:dLbls>
          <c:showLegendKey val="0"/>
          <c:showVal val="0"/>
          <c:showCatName val="0"/>
          <c:showSerName val="0"/>
          <c:showPercent val="0"/>
          <c:showBubbleSize val="0"/>
        </c:dLbls>
        <c:marker val="1"/>
        <c:smooth val="0"/>
        <c:axId val="419132328"/>
        <c:axId val="419130168"/>
      </c:lineChart>
      <c:catAx>
        <c:axId val="419132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130168"/>
        <c:crosses val="autoZero"/>
        <c:auto val="1"/>
        <c:lblAlgn val="ctr"/>
        <c:lblOffset val="100"/>
        <c:noMultiLvlLbl val="0"/>
      </c:catAx>
      <c:valAx>
        <c:axId val="419130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132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'Normal distribution'!$B$10:$B$32</c:f>
              <c:numCache>
                <c:formatCode>General</c:formatCode>
                <c:ptCount val="23"/>
                <c:pt idx="0">
                  <c:v>5000</c:v>
                </c:pt>
                <c:pt idx="1">
                  <c:v>10000</c:v>
                </c:pt>
                <c:pt idx="2">
                  <c:v>15000</c:v>
                </c:pt>
                <c:pt idx="3">
                  <c:v>20000</c:v>
                </c:pt>
                <c:pt idx="4">
                  <c:v>25000</c:v>
                </c:pt>
                <c:pt idx="5">
                  <c:v>30000</c:v>
                </c:pt>
                <c:pt idx="6">
                  <c:v>35000</c:v>
                </c:pt>
                <c:pt idx="7">
                  <c:v>40000</c:v>
                </c:pt>
                <c:pt idx="8">
                  <c:v>45000</c:v>
                </c:pt>
                <c:pt idx="9">
                  <c:v>50000</c:v>
                </c:pt>
                <c:pt idx="10">
                  <c:v>55000</c:v>
                </c:pt>
                <c:pt idx="11">
                  <c:v>60000</c:v>
                </c:pt>
                <c:pt idx="12">
                  <c:v>65000</c:v>
                </c:pt>
                <c:pt idx="13">
                  <c:v>70000</c:v>
                </c:pt>
                <c:pt idx="14">
                  <c:v>75000</c:v>
                </c:pt>
                <c:pt idx="15">
                  <c:v>80000</c:v>
                </c:pt>
                <c:pt idx="16">
                  <c:v>85000</c:v>
                </c:pt>
                <c:pt idx="17">
                  <c:v>90000</c:v>
                </c:pt>
                <c:pt idx="18">
                  <c:v>95000</c:v>
                </c:pt>
                <c:pt idx="19">
                  <c:v>100000</c:v>
                </c:pt>
                <c:pt idx="20">
                  <c:v>105000</c:v>
                </c:pt>
                <c:pt idx="21">
                  <c:v>110000</c:v>
                </c:pt>
                <c:pt idx="22">
                  <c:v>115000</c:v>
                </c:pt>
              </c:numCache>
            </c:numRef>
          </c:cat>
          <c:val>
            <c:numRef>
              <c:f>'Normal distribution'!$C$10:$C$32</c:f>
              <c:numCache>
                <c:formatCode>General</c:formatCode>
                <c:ptCount val="23"/>
                <c:pt idx="0">
                  <c:v>3.2018043441388041E-8</c:v>
                </c:pt>
                <c:pt idx="1">
                  <c:v>1.0281859975274034E-7</c:v>
                </c:pt>
                <c:pt idx="2">
                  <c:v>2.9545656079586717E-7</c:v>
                </c:pt>
                <c:pt idx="3">
                  <c:v>7.5973240158649622E-7</c:v>
                </c:pt>
                <c:pt idx="4">
                  <c:v>1.7481259395806322E-6</c:v>
                </c:pt>
                <c:pt idx="5">
                  <c:v>3.5993977675458707E-6</c:v>
                </c:pt>
                <c:pt idx="6">
                  <c:v>6.631809252849911E-6</c:v>
                </c:pt>
                <c:pt idx="7">
                  <c:v>1.0934004978399577E-5</c:v>
                </c:pt>
                <c:pt idx="8">
                  <c:v>1.6131381634609557E-5</c:v>
                </c:pt>
                <c:pt idx="9">
                  <c:v>2.1296533701490151E-5</c:v>
                </c:pt>
                <c:pt idx="10">
                  <c:v>2.5158881846199547E-5</c:v>
                </c:pt>
                <c:pt idx="11">
                  <c:v>2.6596152026762182E-5</c:v>
                </c:pt>
                <c:pt idx="12">
                  <c:v>2.5158881846199547E-5</c:v>
                </c:pt>
                <c:pt idx="13">
                  <c:v>2.1296533701490151E-5</c:v>
                </c:pt>
                <c:pt idx="14">
                  <c:v>1.6131381634609557E-5</c:v>
                </c:pt>
                <c:pt idx="15">
                  <c:v>1.0934004978399577E-5</c:v>
                </c:pt>
                <c:pt idx="16">
                  <c:v>6.631809252849911E-6</c:v>
                </c:pt>
                <c:pt idx="17">
                  <c:v>3.5993977675458707E-6</c:v>
                </c:pt>
                <c:pt idx="18">
                  <c:v>1.7481259395806322E-6</c:v>
                </c:pt>
                <c:pt idx="19">
                  <c:v>7.5973240158649622E-7</c:v>
                </c:pt>
                <c:pt idx="20">
                  <c:v>2.9545656079586717E-7</c:v>
                </c:pt>
                <c:pt idx="21">
                  <c:v>1.0281859975274034E-7</c:v>
                </c:pt>
                <c:pt idx="22">
                  <c:v>3.2018043441388041E-8</c:v>
                </c:pt>
              </c:numCache>
            </c:numRef>
          </c:val>
          <c:smooth val="0"/>
          <c:extLst>
            <c:ext xmlns:c16="http://schemas.microsoft.com/office/drawing/2014/chart" uri="{C3380CC4-5D6E-409C-BE32-E72D297353CC}">
              <c16:uniqueId val="{00000000-E7DD-4267-B31B-2A5370E143CB}"/>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'Normal distribution'!$B$10:$B$32</c:f>
              <c:numCache>
                <c:formatCode>General</c:formatCode>
                <c:ptCount val="23"/>
                <c:pt idx="0">
                  <c:v>5000</c:v>
                </c:pt>
                <c:pt idx="1">
                  <c:v>10000</c:v>
                </c:pt>
                <c:pt idx="2">
                  <c:v>15000</c:v>
                </c:pt>
                <c:pt idx="3">
                  <c:v>20000</c:v>
                </c:pt>
                <c:pt idx="4">
                  <c:v>25000</c:v>
                </c:pt>
                <c:pt idx="5">
                  <c:v>30000</c:v>
                </c:pt>
                <c:pt idx="6">
                  <c:v>35000</c:v>
                </c:pt>
                <c:pt idx="7">
                  <c:v>40000</c:v>
                </c:pt>
                <c:pt idx="8">
                  <c:v>45000</c:v>
                </c:pt>
                <c:pt idx="9">
                  <c:v>50000</c:v>
                </c:pt>
                <c:pt idx="10">
                  <c:v>55000</c:v>
                </c:pt>
                <c:pt idx="11">
                  <c:v>60000</c:v>
                </c:pt>
                <c:pt idx="12">
                  <c:v>65000</c:v>
                </c:pt>
                <c:pt idx="13">
                  <c:v>70000</c:v>
                </c:pt>
                <c:pt idx="14">
                  <c:v>75000</c:v>
                </c:pt>
                <c:pt idx="15">
                  <c:v>80000</c:v>
                </c:pt>
                <c:pt idx="16">
                  <c:v>85000</c:v>
                </c:pt>
                <c:pt idx="17">
                  <c:v>90000</c:v>
                </c:pt>
                <c:pt idx="18">
                  <c:v>95000</c:v>
                </c:pt>
                <c:pt idx="19">
                  <c:v>100000</c:v>
                </c:pt>
                <c:pt idx="20">
                  <c:v>105000</c:v>
                </c:pt>
                <c:pt idx="21">
                  <c:v>110000</c:v>
                </c:pt>
                <c:pt idx="22">
                  <c:v>115000</c:v>
                </c:pt>
              </c:numCache>
            </c:numRef>
          </c:cat>
          <c:val>
            <c:numRef>
              <c:f>'Normal distribution'!$D$10:$D$32</c:f>
              <c:numCache>
                <c:formatCode>General</c:formatCode>
                <c:ptCount val="23"/>
                <c:pt idx="0">
                  <c:v>1.7481259395806322E-6</c:v>
                </c:pt>
                <c:pt idx="1">
                  <c:v>3.5993977675458707E-6</c:v>
                </c:pt>
                <c:pt idx="2">
                  <c:v>6.631809252849911E-6</c:v>
                </c:pt>
                <c:pt idx="3">
                  <c:v>1.0934004978399577E-5</c:v>
                </c:pt>
                <c:pt idx="4">
                  <c:v>1.6131381634609557E-5</c:v>
                </c:pt>
                <c:pt idx="5">
                  <c:v>2.1296533701490151E-5</c:v>
                </c:pt>
                <c:pt idx="6">
                  <c:v>2.5158881846199547E-5</c:v>
                </c:pt>
                <c:pt idx="7">
                  <c:v>2.6596152026762182E-5</c:v>
                </c:pt>
                <c:pt idx="8">
                  <c:v>2.5158881846199547E-5</c:v>
                </c:pt>
                <c:pt idx="9">
                  <c:v>2.1296533701490151E-5</c:v>
                </c:pt>
                <c:pt idx="10">
                  <c:v>1.6131381634609557E-5</c:v>
                </c:pt>
                <c:pt idx="11">
                  <c:v>1.0934004978399577E-5</c:v>
                </c:pt>
                <c:pt idx="12">
                  <c:v>6.631809252849911E-6</c:v>
                </c:pt>
                <c:pt idx="13">
                  <c:v>3.5993977675458707E-6</c:v>
                </c:pt>
                <c:pt idx="14">
                  <c:v>1.7481259395806322E-6</c:v>
                </c:pt>
                <c:pt idx="15">
                  <c:v>7.5973240158649622E-7</c:v>
                </c:pt>
                <c:pt idx="16">
                  <c:v>2.9545656079586717E-7</c:v>
                </c:pt>
                <c:pt idx="17">
                  <c:v>1.0281859975274034E-7</c:v>
                </c:pt>
                <c:pt idx="18">
                  <c:v>3.2018043441388041E-8</c:v>
                </c:pt>
                <c:pt idx="19">
                  <c:v>8.9220150509923581E-9</c:v>
                </c:pt>
                <c:pt idx="20">
                  <c:v>2.2247241597092283E-9</c:v>
                </c:pt>
                <c:pt idx="21">
                  <c:v>4.9640305804199933E-10</c:v>
                </c:pt>
                <c:pt idx="22">
                  <c:v>9.9114634315619843E-11</c:v>
                </c:pt>
              </c:numCache>
            </c:numRef>
          </c:val>
          <c:smooth val="0"/>
          <c:extLst>
            <c:ext xmlns:c16="http://schemas.microsoft.com/office/drawing/2014/chart" uri="{C3380CC4-5D6E-409C-BE32-E72D297353CC}">
              <c16:uniqueId val="{00000001-E7DD-4267-B31B-2A5370E143CB}"/>
            </c:ext>
          </c:extLst>
        </c:ser>
        <c:ser>
          <c:idx val="2"/>
          <c:order val="2"/>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'Normal distribution'!$B$10:$B$32</c:f>
              <c:numCache>
                <c:formatCode>General</c:formatCode>
                <c:ptCount val="23"/>
                <c:pt idx="0">
                  <c:v>5000</c:v>
                </c:pt>
                <c:pt idx="1">
                  <c:v>10000</c:v>
                </c:pt>
                <c:pt idx="2">
                  <c:v>15000</c:v>
                </c:pt>
                <c:pt idx="3">
                  <c:v>20000</c:v>
                </c:pt>
                <c:pt idx="4">
                  <c:v>25000</c:v>
                </c:pt>
                <c:pt idx="5">
                  <c:v>30000</c:v>
                </c:pt>
                <c:pt idx="6">
                  <c:v>35000</c:v>
                </c:pt>
                <c:pt idx="7">
                  <c:v>40000</c:v>
                </c:pt>
                <c:pt idx="8">
                  <c:v>45000</c:v>
                </c:pt>
                <c:pt idx="9">
                  <c:v>50000</c:v>
                </c:pt>
                <c:pt idx="10">
                  <c:v>55000</c:v>
                </c:pt>
                <c:pt idx="11">
                  <c:v>60000</c:v>
                </c:pt>
                <c:pt idx="12">
                  <c:v>65000</c:v>
                </c:pt>
                <c:pt idx="13">
                  <c:v>70000</c:v>
                </c:pt>
                <c:pt idx="14">
                  <c:v>75000</c:v>
                </c:pt>
                <c:pt idx="15">
                  <c:v>80000</c:v>
                </c:pt>
                <c:pt idx="16">
                  <c:v>85000</c:v>
                </c:pt>
                <c:pt idx="17">
                  <c:v>90000</c:v>
                </c:pt>
                <c:pt idx="18">
                  <c:v>95000</c:v>
                </c:pt>
                <c:pt idx="19">
                  <c:v>100000</c:v>
                </c:pt>
                <c:pt idx="20">
                  <c:v>105000</c:v>
                </c:pt>
                <c:pt idx="21">
                  <c:v>110000</c:v>
                </c:pt>
                <c:pt idx="22">
                  <c:v>115000</c:v>
                </c:pt>
              </c:numCache>
            </c:numRef>
          </c:cat>
          <c:val>
            <c:numRef>
              <c:f>'Normal distribution'!$E$10:$E$32</c:f>
              <c:numCache>
                <c:formatCode>General</c:formatCode>
                <c:ptCount val="23"/>
                <c:pt idx="0">
                  <c:v>9.9114634315619843E-11</c:v>
                </c:pt>
                <c:pt idx="1">
                  <c:v>4.9640305804199933E-10</c:v>
                </c:pt>
                <c:pt idx="2">
                  <c:v>2.2247241597092283E-9</c:v>
                </c:pt>
                <c:pt idx="3">
                  <c:v>8.9220150509923581E-9</c:v>
                </c:pt>
                <c:pt idx="4">
                  <c:v>3.2018043441388041E-8</c:v>
                </c:pt>
                <c:pt idx="5">
                  <c:v>1.0281859975274034E-7</c:v>
                </c:pt>
                <c:pt idx="6">
                  <c:v>2.9545656079586717E-7</c:v>
                </c:pt>
                <c:pt idx="7">
                  <c:v>7.5973240158649622E-7</c:v>
                </c:pt>
                <c:pt idx="8">
                  <c:v>1.7481259395806322E-6</c:v>
                </c:pt>
                <c:pt idx="9">
                  <c:v>3.5993977675458707E-6</c:v>
                </c:pt>
                <c:pt idx="10">
                  <c:v>6.631809252849911E-6</c:v>
                </c:pt>
                <c:pt idx="11">
                  <c:v>1.0934004978399577E-5</c:v>
                </c:pt>
                <c:pt idx="12">
                  <c:v>1.6131381634609557E-5</c:v>
                </c:pt>
                <c:pt idx="13">
                  <c:v>2.1296533701490151E-5</c:v>
                </c:pt>
                <c:pt idx="14">
                  <c:v>2.5158881846199547E-5</c:v>
                </c:pt>
                <c:pt idx="15">
                  <c:v>2.6596152026762182E-5</c:v>
                </c:pt>
                <c:pt idx="16">
                  <c:v>2.5158881846199547E-5</c:v>
                </c:pt>
                <c:pt idx="17">
                  <c:v>2.1296533701490151E-5</c:v>
                </c:pt>
                <c:pt idx="18">
                  <c:v>1.6131381634609557E-5</c:v>
                </c:pt>
                <c:pt idx="19">
                  <c:v>1.0934004978399577E-5</c:v>
                </c:pt>
                <c:pt idx="20">
                  <c:v>6.631809252849911E-6</c:v>
                </c:pt>
                <c:pt idx="21">
                  <c:v>3.5993977675458707E-6</c:v>
                </c:pt>
                <c:pt idx="22">
                  <c:v>1.7481259395806322E-6</c:v>
                </c:pt>
              </c:numCache>
            </c:numRef>
          </c:val>
          <c:smooth val="0"/>
          <c:extLst>
            <c:ext xmlns:c16="http://schemas.microsoft.com/office/drawing/2014/chart" uri="{C3380CC4-5D6E-409C-BE32-E72D297353CC}">
              <c16:uniqueId val="{00000002-E7DD-4267-B31B-2A5370E143CB}"/>
            </c:ext>
          </c:extLst>
        </c:ser>
        <c:dLbls>
          <c:showLegendKey val="0"/>
          <c:showVal val="0"/>
          <c:showCatName val="0"/>
          <c:showSerName val="0"/>
          <c:showPercent val="0"/>
          <c:showBubbleSize val="0"/>
        </c:dLbls>
        <c:marker val="1"/>
        <c:smooth val="0"/>
        <c:axId val="595675840"/>
        <c:axId val="595676200"/>
      </c:lineChart>
      <c:catAx>
        <c:axId val="59567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676200"/>
        <c:crosses val="autoZero"/>
        <c:auto val="1"/>
        <c:lblAlgn val="ctr"/>
        <c:lblOffset val="100"/>
        <c:noMultiLvlLbl val="0"/>
      </c:catAx>
      <c:valAx>
        <c:axId val="595676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675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'Normal distribution'!$G$10:$G$32</c:f>
              <c:numCache>
                <c:formatCode>General</c:formatCode>
                <c:ptCount val="23"/>
                <c:pt idx="0">
                  <c:v>5000</c:v>
                </c:pt>
                <c:pt idx="1">
                  <c:v>10000</c:v>
                </c:pt>
                <c:pt idx="2">
                  <c:v>15000</c:v>
                </c:pt>
                <c:pt idx="3">
                  <c:v>20000</c:v>
                </c:pt>
                <c:pt idx="4">
                  <c:v>25000</c:v>
                </c:pt>
                <c:pt idx="5">
                  <c:v>30000</c:v>
                </c:pt>
                <c:pt idx="6">
                  <c:v>35000</c:v>
                </c:pt>
                <c:pt idx="7">
                  <c:v>40000</c:v>
                </c:pt>
                <c:pt idx="8">
                  <c:v>45000</c:v>
                </c:pt>
                <c:pt idx="9">
                  <c:v>50000</c:v>
                </c:pt>
                <c:pt idx="10">
                  <c:v>55000</c:v>
                </c:pt>
                <c:pt idx="11">
                  <c:v>60000</c:v>
                </c:pt>
                <c:pt idx="12">
                  <c:v>65000</c:v>
                </c:pt>
                <c:pt idx="13">
                  <c:v>70000</c:v>
                </c:pt>
                <c:pt idx="14">
                  <c:v>75000</c:v>
                </c:pt>
                <c:pt idx="15">
                  <c:v>80000</c:v>
                </c:pt>
                <c:pt idx="16">
                  <c:v>85000</c:v>
                </c:pt>
                <c:pt idx="17">
                  <c:v>90000</c:v>
                </c:pt>
                <c:pt idx="18">
                  <c:v>95000</c:v>
                </c:pt>
                <c:pt idx="19">
                  <c:v>100000</c:v>
                </c:pt>
                <c:pt idx="20">
                  <c:v>105000</c:v>
                </c:pt>
                <c:pt idx="21">
                  <c:v>110000</c:v>
                </c:pt>
                <c:pt idx="22">
                  <c:v>115000</c:v>
                </c:pt>
              </c:numCache>
            </c:numRef>
          </c:cat>
          <c:val>
            <c:numRef>
              <c:f>'Normal distribution'!$H$10:$H$32</c:f>
              <c:numCache>
                <c:formatCode>General</c:formatCode>
                <c:ptCount val="23"/>
                <c:pt idx="0">
                  <c:v>3.2018043441388041E-8</c:v>
                </c:pt>
                <c:pt idx="1">
                  <c:v>1.0281859975274034E-7</c:v>
                </c:pt>
                <c:pt idx="2">
                  <c:v>2.9545656079586717E-7</c:v>
                </c:pt>
                <c:pt idx="3">
                  <c:v>7.5973240158649622E-7</c:v>
                </c:pt>
                <c:pt idx="4">
                  <c:v>1.7481259395806322E-6</c:v>
                </c:pt>
                <c:pt idx="5">
                  <c:v>3.5993977675458707E-6</c:v>
                </c:pt>
                <c:pt idx="6">
                  <c:v>6.631809252849911E-6</c:v>
                </c:pt>
                <c:pt idx="7">
                  <c:v>1.0934004978399577E-5</c:v>
                </c:pt>
                <c:pt idx="8">
                  <c:v>1.6131381634609557E-5</c:v>
                </c:pt>
                <c:pt idx="9">
                  <c:v>2.1296533701490151E-5</c:v>
                </c:pt>
                <c:pt idx="10">
                  <c:v>2.5158881846199547E-5</c:v>
                </c:pt>
                <c:pt idx="11">
                  <c:v>2.6596152026762182E-5</c:v>
                </c:pt>
                <c:pt idx="12">
                  <c:v>2.5158881846199547E-5</c:v>
                </c:pt>
                <c:pt idx="13">
                  <c:v>2.1296533701490151E-5</c:v>
                </c:pt>
                <c:pt idx="14">
                  <c:v>1.6131381634609557E-5</c:v>
                </c:pt>
                <c:pt idx="15">
                  <c:v>1.0934004978399577E-5</c:v>
                </c:pt>
                <c:pt idx="16">
                  <c:v>6.631809252849911E-6</c:v>
                </c:pt>
                <c:pt idx="17">
                  <c:v>3.5993977675458707E-6</c:v>
                </c:pt>
                <c:pt idx="18">
                  <c:v>1.7481259395806322E-6</c:v>
                </c:pt>
                <c:pt idx="19">
                  <c:v>7.5973240158649622E-7</c:v>
                </c:pt>
                <c:pt idx="20">
                  <c:v>2.9545656079586717E-7</c:v>
                </c:pt>
                <c:pt idx="21">
                  <c:v>1.0281859975274034E-7</c:v>
                </c:pt>
                <c:pt idx="22">
                  <c:v>3.2018043441388041E-8</c:v>
                </c:pt>
              </c:numCache>
            </c:numRef>
          </c:val>
          <c:smooth val="0"/>
          <c:extLst>
            <c:ext xmlns:c16="http://schemas.microsoft.com/office/drawing/2014/chart" uri="{C3380CC4-5D6E-409C-BE32-E72D297353CC}">
              <c16:uniqueId val="{00000000-BBF1-44F0-A206-B5E9DF03D1EC}"/>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'Normal distribution'!$G$10:$G$32</c:f>
              <c:numCache>
                <c:formatCode>General</c:formatCode>
                <c:ptCount val="23"/>
                <c:pt idx="0">
                  <c:v>5000</c:v>
                </c:pt>
                <c:pt idx="1">
                  <c:v>10000</c:v>
                </c:pt>
                <c:pt idx="2">
                  <c:v>15000</c:v>
                </c:pt>
                <c:pt idx="3">
                  <c:v>20000</c:v>
                </c:pt>
                <c:pt idx="4">
                  <c:v>25000</c:v>
                </c:pt>
                <c:pt idx="5">
                  <c:v>30000</c:v>
                </c:pt>
                <c:pt idx="6">
                  <c:v>35000</c:v>
                </c:pt>
                <c:pt idx="7">
                  <c:v>40000</c:v>
                </c:pt>
                <c:pt idx="8">
                  <c:v>45000</c:v>
                </c:pt>
                <c:pt idx="9">
                  <c:v>50000</c:v>
                </c:pt>
                <c:pt idx="10">
                  <c:v>55000</c:v>
                </c:pt>
                <c:pt idx="11">
                  <c:v>60000</c:v>
                </c:pt>
                <c:pt idx="12">
                  <c:v>65000</c:v>
                </c:pt>
                <c:pt idx="13">
                  <c:v>70000</c:v>
                </c:pt>
                <c:pt idx="14">
                  <c:v>75000</c:v>
                </c:pt>
                <c:pt idx="15">
                  <c:v>80000</c:v>
                </c:pt>
                <c:pt idx="16">
                  <c:v>85000</c:v>
                </c:pt>
                <c:pt idx="17">
                  <c:v>90000</c:v>
                </c:pt>
                <c:pt idx="18">
                  <c:v>95000</c:v>
                </c:pt>
                <c:pt idx="19">
                  <c:v>100000</c:v>
                </c:pt>
                <c:pt idx="20">
                  <c:v>105000</c:v>
                </c:pt>
                <c:pt idx="21">
                  <c:v>110000</c:v>
                </c:pt>
                <c:pt idx="22">
                  <c:v>115000</c:v>
                </c:pt>
              </c:numCache>
            </c:numRef>
          </c:cat>
          <c:val>
            <c:numRef>
              <c:f>'Normal distribution'!$I$10:$I$32</c:f>
              <c:numCache>
                <c:formatCode>General</c:formatCode>
                <c:ptCount val="23"/>
                <c:pt idx="0">
                  <c:v>4.5467812507955261E-7</c:v>
                </c:pt>
                <c:pt idx="1">
                  <c:v>8.7641502467842697E-7</c:v>
                </c:pt>
                <c:pt idx="2">
                  <c:v>1.5869825917833711E-6</c:v>
                </c:pt>
                <c:pt idx="3">
                  <c:v>2.6995483256594029E-6</c:v>
                </c:pt>
                <c:pt idx="4">
                  <c:v>4.3138659413255761E-6</c:v>
                </c:pt>
                <c:pt idx="5">
                  <c:v>6.4758797832945864E-6</c:v>
                </c:pt>
                <c:pt idx="6">
                  <c:v>9.1324542694510961E-6</c:v>
                </c:pt>
                <c:pt idx="7">
                  <c:v>1.2098536225957168E-5</c:v>
                </c:pt>
                <c:pt idx="8">
                  <c:v>1.5056871607740221E-5</c:v>
                </c:pt>
                <c:pt idx="9">
                  <c:v>1.7603266338214975E-5</c:v>
                </c:pt>
                <c:pt idx="10">
                  <c:v>1.9333405840142464E-5</c:v>
                </c:pt>
                <c:pt idx="11">
                  <c:v>1.9947114020071637E-5</c:v>
                </c:pt>
                <c:pt idx="12">
                  <c:v>1.9333405840142464E-5</c:v>
                </c:pt>
                <c:pt idx="13">
                  <c:v>1.7603266338214975E-5</c:v>
                </c:pt>
                <c:pt idx="14">
                  <c:v>1.5056871607740221E-5</c:v>
                </c:pt>
                <c:pt idx="15">
                  <c:v>1.2098536225957168E-5</c:v>
                </c:pt>
                <c:pt idx="16">
                  <c:v>9.1324542694510961E-6</c:v>
                </c:pt>
                <c:pt idx="17">
                  <c:v>6.4758797832945864E-6</c:v>
                </c:pt>
                <c:pt idx="18">
                  <c:v>4.3138659413255761E-6</c:v>
                </c:pt>
                <c:pt idx="19">
                  <c:v>2.6995483256594029E-6</c:v>
                </c:pt>
                <c:pt idx="20">
                  <c:v>1.5869825917833711E-6</c:v>
                </c:pt>
                <c:pt idx="21">
                  <c:v>8.7641502467842697E-7</c:v>
                </c:pt>
                <c:pt idx="22">
                  <c:v>4.5467812507955261E-7</c:v>
                </c:pt>
              </c:numCache>
            </c:numRef>
          </c:val>
          <c:smooth val="0"/>
          <c:extLst>
            <c:ext xmlns:c16="http://schemas.microsoft.com/office/drawing/2014/chart" uri="{C3380CC4-5D6E-409C-BE32-E72D297353CC}">
              <c16:uniqueId val="{00000001-BBF1-44F0-A206-B5E9DF03D1EC}"/>
            </c:ext>
          </c:extLst>
        </c:ser>
        <c:ser>
          <c:idx val="2"/>
          <c:order val="2"/>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'Normal distribution'!$G$10:$G$32</c:f>
              <c:numCache>
                <c:formatCode>General</c:formatCode>
                <c:ptCount val="23"/>
                <c:pt idx="0">
                  <c:v>5000</c:v>
                </c:pt>
                <c:pt idx="1">
                  <c:v>10000</c:v>
                </c:pt>
                <c:pt idx="2">
                  <c:v>15000</c:v>
                </c:pt>
                <c:pt idx="3">
                  <c:v>20000</c:v>
                </c:pt>
                <c:pt idx="4">
                  <c:v>25000</c:v>
                </c:pt>
                <c:pt idx="5">
                  <c:v>30000</c:v>
                </c:pt>
                <c:pt idx="6">
                  <c:v>35000</c:v>
                </c:pt>
                <c:pt idx="7">
                  <c:v>40000</c:v>
                </c:pt>
                <c:pt idx="8">
                  <c:v>45000</c:v>
                </c:pt>
                <c:pt idx="9">
                  <c:v>50000</c:v>
                </c:pt>
                <c:pt idx="10">
                  <c:v>55000</c:v>
                </c:pt>
                <c:pt idx="11">
                  <c:v>60000</c:v>
                </c:pt>
                <c:pt idx="12">
                  <c:v>65000</c:v>
                </c:pt>
                <c:pt idx="13">
                  <c:v>70000</c:v>
                </c:pt>
                <c:pt idx="14">
                  <c:v>75000</c:v>
                </c:pt>
                <c:pt idx="15">
                  <c:v>80000</c:v>
                </c:pt>
                <c:pt idx="16">
                  <c:v>85000</c:v>
                </c:pt>
                <c:pt idx="17">
                  <c:v>90000</c:v>
                </c:pt>
                <c:pt idx="18">
                  <c:v>95000</c:v>
                </c:pt>
                <c:pt idx="19">
                  <c:v>100000</c:v>
                </c:pt>
                <c:pt idx="20">
                  <c:v>105000</c:v>
                </c:pt>
                <c:pt idx="21">
                  <c:v>110000</c:v>
                </c:pt>
                <c:pt idx="22">
                  <c:v>115000</c:v>
                </c:pt>
              </c:numCache>
            </c:numRef>
          </c:cat>
          <c:val>
            <c:numRef>
              <c:f>'Normal distribution'!$J$10:$J$32</c:f>
              <c:numCache>
                <c:formatCode>General</c:formatCode>
                <c:ptCount val="23"/>
                <c:pt idx="0">
                  <c:v>1.0769760042543276E-11</c:v>
                </c:pt>
                <c:pt idx="1">
                  <c:v>1.4867195147342978E-10</c:v>
                </c:pt>
                <c:pt idx="2">
                  <c:v>1.5983741106905478E-9</c:v>
                </c:pt>
                <c:pt idx="3">
                  <c:v>1.3383022576488536E-8</c:v>
                </c:pt>
                <c:pt idx="4">
                  <c:v>8.7268269504576012E-8</c:v>
                </c:pt>
                <c:pt idx="5">
                  <c:v>4.4318484119380073E-7</c:v>
                </c:pt>
                <c:pt idx="6">
                  <c:v>1.7528300493568539E-6</c:v>
                </c:pt>
                <c:pt idx="7">
                  <c:v>5.3990966513188058E-6</c:v>
                </c:pt>
                <c:pt idx="8">
                  <c:v>1.2951759566589173E-5</c:v>
                </c:pt>
                <c:pt idx="9">
                  <c:v>2.4197072451914337E-5</c:v>
                </c:pt>
                <c:pt idx="10">
                  <c:v>3.5206532676429951E-5</c:v>
                </c:pt>
                <c:pt idx="11">
                  <c:v>3.9894228040143275E-5</c:v>
                </c:pt>
                <c:pt idx="12">
                  <c:v>3.5206532676429951E-5</c:v>
                </c:pt>
                <c:pt idx="13">
                  <c:v>2.4197072451914337E-5</c:v>
                </c:pt>
                <c:pt idx="14">
                  <c:v>1.2951759566589173E-5</c:v>
                </c:pt>
                <c:pt idx="15">
                  <c:v>5.3990966513188058E-6</c:v>
                </c:pt>
                <c:pt idx="16">
                  <c:v>1.7528300493568539E-6</c:v>
                </c:pt>
                <c:pt idx="17">
                  <c:v>4.4318484119380073E-7</c:v>
                </c:pt>
                <c:pt idx="18">
                  <c:v>8.7268269504576012E-8</c:v>
                </c:pt>
                <c:pt idx="19">
                  <c:v>1.3383022576488536E-8</c:v>
                </c:pt>
                <c:pt idx="20">
                  <c:v>1.5983741106905478E-9</c:v>
                </c:pt>
                <c:pt idx="21">
                  <c:v>1.4867195147342978E-10</c:v>
                </c:pt>
                <c:pt idx="22">
                  <c:v>1.0769760042543276E-11</c:v>
                </c:pt>
              </c:numCache>
            </c:numRef>
          </c:val>
          <c:smooth val="0"/>
          <c:extLst>
            <c:ext xmlns:c16="http://schemas.microsoft.com/office/drawing/2014/chart" uri="{C3380CC4-5D6E-409C-BE32-E72D297353CC}">
              <c16:uniqueId val="{00000002-BBF1-44F0-A206-B5E9DF03D1EC}"/>
            </c:ext>
          </c:extLst>
        </c:ser>
        <c:dLbls>
          <c:showLegendKey val="0"/>
          <c:showVal val="0"/>
          <c:showCatName val="0"/>
          <c:showSerName val="0"/>
          <c:showPercent val="0"/>
          <c:showBubbleSize val="0"/>
        </c:dLbls>
        <c:marker val="1"/>
        <c:smooth val="0"/>
        <c:axId val="538040488"/>
        <c:axId val="538050928"/>
      </c:lineChart>
      <c:catAx>
        <c:axId val="538040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050928"/>
        <c:crosses val="autoZero"/>
        <c:auto val="1"/>
        <c:lblAlgn val="ctr"/>
        <c:lblOffset val="100"/>
        <c:noMultiLvlLbl val="0"/>
      </c:catAx>
      <c:valAx>
        <c:axId val="53805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040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'Poisson Distribution'!$C$8:$C$31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'Poisson Distribution'!$G$8:$G$31</c:f>
              <c:numCache>
                <c:formatCode>General</c:formatCode>
                <c:ptCount val="24"/>
                <c:pt idx="0">
                  <c:v>2.9384282290753705E-5</c:v>
                </c:pt>
                <c:pt idx="1">
                  <c:v>1.9099783488989909E-4</c:v>
                </c:pt>
                <c:pt idx="2">
                  <c:v>8.27657284522896E-4</c:v>
                </c:pt>
                <c:pt idx="3">
                  <c:v>2.6898861746994119E-3</c:v>
                </c:pt>
                <c:pt idx="4">
                  <c:v>6.9937040542184708E-3</c:v>
                </c:pt>
                <c:pt idx="5">
                  <c:v>1.5153025450806688E-2</c:v>
                </c:pt>
                <c:pt idx="6">
                  <c:v>2.8141332980069562E-2</c:v>
                </c:pt>
                <c:pt idx="7">
                  <c:v>4.5729666092613044E-2</c:v>
                </c:pt>
                <c:pt idx="8">
                  <c:v>6.6053962133774388E-2</c:v>
                </c:pt>
                <c:pt idx="9">
                  <c:v>8.5870150773906709E-2</c:v>
                </c:pt>
                <c:pt idx="10">
                  <c:v>0.10148290546007156</c:v>
                </c:pt>
                <c:pt idx="11">
                  <c:v>0.10993981424841087</c:v>
                </c:pt>
                <c:pt idx="12">
                  <c:v>0.10993981424841086</c:v>
                </c:pt>
                <c:pt idx="13">
                  <c:v>0.10208697037352438</c:v>
                </c:pt>
                <c:pt idx="14">
                  <c:v>8.8475374323721129E-2</c:v>
                </c:pt>
                <c:pt idx="15">
                  <c:v>7.1886241638023429E-2</c:v>
                </c:pt>
                <c:pt idx="16">
                  <c:v>5.4971831840841444E-2</c:v>
                </c:pt>
                <c:pt idx="17">
                  <c:v>3.9701878551718819E-2</c:v>
                </c:pt>
                <c:pt idx="18">
                  <c:v>2.7164443219597083E-2</c:v>
                </c:pt>
                <c:pt idx="19">
                  <c:v>1.7656888092738104E-2</c:v>
                </c:pt>
                <c:pt idx="20">
                  <c:v>1.093045453359978E-2</c:v>
                </c:pt>
                <c:pt idx="21">
                  <c:v>6.4589049516725972E-3</c:v>
                </c:pt>
                <c:pt idx="22">
                  <c:v>3.6506854074671198E-3</c:v>
                </c:pt>
                <c:pt idx="23">
                  <c:v>1.977454595711357E-3</c:v>
                </c:pt>
              </c:numCache>
            </c:numRef>
          </c:val>
          <c:extLst>
            <c:ext xmlns:c16="http://schemas.microsoft.com/office/drawing/2014/chart" uri="{C3380CC4-5D6E-409C-BE32-E72D297353CC}">
              <c16:uniqueId val="{00000000-1698-FB4B-9A65-039562BADC50}"/>
            </c:ext>
          </c:extLst>
        </c:ser>
        <c:dLbls>
          <c:showLegendKey val="0"/>
          <c:showVal val="0"/>
          <c:showCatName val="0"/>
          <c:showSerName val="0"/>
          <c:showPercent val="0"/>
          <c:showBubbleSize val="0"/>
        </c:dLbls>
        <c:gapWidth val="219"/>
        <c:overlap val="-27"/>
        <c:axId val="541255791"/>
        <c:axId val="541248607"/>
      </c:barChart>
      <c:catAx>
        <c:axId val="54125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48607"/>
        <c:crosses val="autoZero"/>
        <c:auto val="1"/>
        <c:lblAlgn val="ctr"/>
        <c:lblOffset val="100"/>
        <c:noMultiLvlLbl val="0"/>
      </c:catAx>
      <c:valAx>
        <c:axId val="54124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557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2.png"/><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11</xdr:row>
      <xdr:rowOff>0</xdr:rowOff>
    </xdr:from>
    <xdr:to>
      <xdr:col>10</xdr:col>
      <xdr:colOff>304800</xdr:colOff>
      <xdr:row>12</xdr:row>
      <xdr:rowOff>114300</xdr:rowOff>
    </xdr:to>
    <xdr:sp macro="" textlink="">
      <xdr:nvSpPr>
        <xdr:cNvPr id="3073" name="AutoShape 1" descr="P_{x} = {n \choose x} p^{x} q^{n-x}">
          <a:extLst>
            <a:ext uri="{FF2B5EF4-FFF2-40B4-BE49-F238E27FC236}">
              <a16:creationId xmlns:a16="http://schemas.microsoft.com/office/drawing/2014/main" id="{F801EA1F-B186-3B4E-D5AB-BF3A964AADF7}"/>
            </a:ext>
          </a:extLst>
        </xdr:cNvPr>
        <xdr:cNvSpPr>
          <a:spLocks noChangeAspect="1" noChangeArrowheads="1"/>
        </xdr:cNvSpPr>
      </xdr:nvSpPr>
      <xdr:spPr bwMode="auto">
        <a:xfrm>
          <a:off x="8201025" y="209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10</xdr:row>
      <xdr:rowOff>0</xdr:rowOff>
    </xdr:from>
    <xdr:to>
      <xdr:col>9</xdr:col>
      <xdr:colOff>304800</xdr:colOff>
      <xdr:row>11</xdr:row>
      <xdr:rowOff>114300</xdr:rowOff>
    </xdr:to>
    <xdr:sp macro="" textlink="">
      <xdr:nvSpPr>
        <xdr:cNvPr id="3074" name="AutoShape 2" descr="P_{x} = {n \choose x} p^{x} q^{n-x}">
          <a:extLst>
            <a:ext uri="{FF2B5EF4-FFF2-40B4-BE49-F238E27FC236}">
              <a16:creationId xmlns:a16="http://schemas.microsoft.com/office/drawing/2014/main" id="{B180688F-7933-4D82-D68E-C64F694B1868}"/>
            </a:ext>
          </a:extLst>
        </xdr:cNvPr>
        <xdr:cNvSpPr>
          <a:spLocks noChangeAspect="1" noChangeArrowheads="1"/>
        </xdr:cNvSpPr>
      </xdr:nvSpPr>
      <xdr:spPr bwMode="auto">
        <a:xfrm>
          <a:off x="7591425" y="190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333375</xdr:colOff>
      <xdr:row>0</xdr:row>
      <xdr:rowOff>1</xdr:rowOff>
    </xdr:from>
    <xdr:to>
      <xdr:col>13</xdr:col>
      <xdr:colOff>731072</xdr:colOff>
      <xdr:row>6</xdr:row>
      <xdr:rowOff>1</xdr:rowOff>
    </xdr:to>
    <xdr:pic>
      <xdr:nvPicPr>
        <xdr:cNvPr id="2" name="Picture 1" descr="Binomial Distribution Formula | Step by Step Calculation ...">
          <a:extLst>
            <a:ext uri="{FF2B5EF4-FFF2-40B4-BE49-F238E27FC236}">
              <a16:creationId xmlns:a16="http://schemas.microsoft.com/office/drawing/2014/main" id="{AC86A485-D08A-542B-6B7F-FB68AD4200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0" y="1"/>
          <a:ext cx="452437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593482</xdr:colOff>
      <xdr:row>42</xdr:row>
      <xdr:rowOff>183173</xdr:rowOff>
    </xdr:from>
    <xdr:to>
      <xdr:col>10</xdr:col>
      <xdr:colOff>461596</xdr:colOff>
      <xdr:row>61</xdr:row>
      <xdr:rowOff>168521</xdr:rowOff>
    </xdr:to>
    <xdr:graphicFrame macro="">
      <xdr:nvGraphicFramePr>
        <xdr:cNvPr id="3" name="Chart 2">
          <a:extLst>
            <a:ext uri="{FF2B5EF4-FFF2-40B4-BE49-F238E27FC236}">
              <a16:creationId xmlns:a16="http://schemas.microsoft.com/office/drawing/2014/main" id="{8C36C220-4477-04DC-B897-74E4EEA60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3</xdr:col>
      <xdr:colOff>304800</xdr:colOff>
      <xdr:row>1</xdr:row>
      <xdr:rowOff>304800</xdr:rowOff>
    </xdr:to>
    <xdr:sp macro="" textlink="">
      <xdr:nvSpPr>
        <xdr:cNvPr id="3074" name="AutoShape 2">
          <a:extLst>
            <a:ext uri="{FF2B5EF4-FFF2-40B4-BE49-F238E27FC236}">
              <a16:creationId xmlns:a16="http://schemas.microsoft.com/office/drawing/2014/main" id="{145696C2-8754-1C12-C0CC-9D3E38C815AA}"/>
            </a:ext>
          </a:extLst>
        </xdr:cNvPr>
        <xdr:cNvSpPr>
          <a:spLocks noChangeAspect="1" noChangeArrowheads="1"/>
        </xdr:cNvSpPr>
      </xdr:nvSpPr>
      <xdr:spPr bwMode="auto">
        <a:xfrm>
          <a:off x="750570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14</xdr:row>
      <xdr:rowOff>0</xdr:rowOff>
    </xdr:from>
    <xdr:to>
      <xdr:col>4</xdr:col>
      <xdr:colOff>304800</xdr:colOff>
      <xdr:row>15</xdr:row>
      <xdr:rowOff>114300</xdr:rowOff>
    </xdr:to>
    <xdr:sp macro="" textlink="">
      <xdr:nvSpPr>
        <xdr:cNvPr id="3075" name="AutoShape 3">
          <a:extLst>
            <a:ext uri="{FF2B5EF4-FFF2-40B4-BE49-F238E27FC236}">
              <a16:creationId xmlns:a16="http://schemas.microsoft.com/office/drawing/2014/main" id="{E3348A07-D10B-F154-7FC9-9CC894DC24B0}"/>
            </a:ext>
          </a:extLst>
        </xdr:cNvPr>
        <xdr:cNvSpPr>
          <a:spLocks noChangeAspect="1" noChangeArrowheads="1"/>
        </xdr:cNvSpPr>
      </xdr:nvSpPr>
      <xdr:spPr bwMode="auto">
        <a:xfrm>
          <a:off x="8115300" y="3552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180976</xdr:colOff>
      <xdr:row>1</xdr:row>
      <xdr:rowOff>133350</xdr:rowOff>
    </xdr:from>
    <xdr:to>
      <xdr:col>4</xdr:col>
      <xdr:colOff>741446</xdr:colOff>
      <xdr:row>1</xdr:row>
      <xdr:rowOff>1600200</xdr:rowOff>
    </xdr:to>
    <xdr:pic>
      <xdr:nvPicPr>
        <xdr:cNvPr id="3" name="Picture 2" descr="The Normal Distribution">
          <a:extLst>
            <a:ext uri="{FF2B5EF4-FFF2-40B4-BE49-F238E27FC236}">
              <a16:creationId xmlns:a16="http://schemas.microsoft.com/office/drawing/2014/main" id="{13864621-AEC0-81C5-37BD-4EF2B5A8EE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77076" y="323850"/>
          <a:ext cx="3476624"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566486</xdr:colOff>
      <xdr:row>13</xdr:row>
      <xdr:rowOff>107281</xdr:rowOff>
    </xdr:from>
    <xdr:to>
      <xdr:col>0</xdr:col>
      <xdr:colOff>5627269</xdr:colOff>
      <xdr:row>25</xdr:row>
      <xdr:rowOff>70184</xdr:rowOff>
    </xdr:to>
    <xdr:graphicFrame macro="">
      <xdr:nvGraphicFramePr>
        <xdr:cNvPr id="2" name="Chart 1">
          <a:extLst>
            <a:ext uri="{FF2B5EF4-FFF2-40B4-BE49-F238E27FC236}">
              <a16:creationId xmlns:a16="http://schemas.microsoft.com/office/drawing/2014/main" id="{45EA05EA-84C3-7508-AC51-542EFF0B5B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6133598</xdr:colOff>
      <xdr:row>33</xdr:row>
      <xdr:rowOff>2005</xdr:rowOff>
    </xdr:from>
    <xdr:to>
      <xdr:col>4</xdr:col>
      <xdr:colOff>894848</xdr:colOff>
      <xdr:row>47</xdr:row>
      <xdr:rowOff>78205</xdr:rowOff>
    </xdr:to>
    <xdr:graphicFrame macro="">
      <xdr:nvGraphicFramePr>
        <xdr:cNvPr id="8" name="Chart 7">
          <a:extLst>
            <a:ext uri="{FF2B5EF4-FFF2-40B4-BE49-F238E27FC236}">
              <a16:creationId xmlns:a16="http://schemas.microsoft.com/office/drawing/2014/main" id="{13B93DE6-B81C-64BF-E9D3-51B809BB9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9</xdr:col>
      <xdr:colOff>0</xdr:colOff>
      <xdr:row>14</xdr:row>
      <xdr:rowOff>0</xdr:rowOff>
    </xdr:from>
    <xdr:ext cx="304800" cy="304800"/>
    <xdr:sp macro="" textlink="">
      <xdr:nvSpPr>
        <xdr:cNvPr id="9" name="AutoShape 3">
          <a:extLst>
            <a:ext uri="{FF2B5EF4-FFF2-40B4-BE49-F238E27FC236}">
              <a16:creationId xmlns:a16="http://schemas.microsoft.com/office/drawing/2014/main" id="{0B5A3F22-7FF5-44D8-9814-CEB6E79F9258}"/>
            </a:ext>
          </a:extLst>
        </xdr:cNvPr>
        <xdr:cNvSpPr>
          <a:spLocks noChangeAspect="1" noChangeArrowheads="1"/>
        </xdr:cNvSpPr>
      </xdr:nvSpPr>
      <xdr:spPr bwMode="auto">
        <a:xfrm>
          <a:off x="9810750" y="4125829"/>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6</xdr:col>
      <xdr:colOff>7520</xdr:colOff>
      <xdr:row>32</xdr:row>
      <xdr:rowOff>137360</xdr:rowOff>
    </xdr:from>
    <xdr:to>
      <xdr:col>9</xdr:col>
      <xdr:colOff>864770</xdr:colOff>
      <xdr:row>47</xdr:row>
      <xdr:rowOff>23060</xdr:rowOff>
    </xdr:to>
    <xdr:graphicFrame macro="">
      <xdr:nvGraphicFramePr>
        <xdr:cNvPr id="10" name="Chart 9">
          <a:extLst>
            <a:ext uri="{FF2B5EF4-FFF2-40B4-BE49-F238E27FC236}">
              <a16:creationId xmlns:a16="http://schemas.microsoft.com/office/drawing/2014/main" id="{D425C11B-46BD-99BC-48E9-833DBD3C31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190500</xdr:colOff>
      <xdr:row>1</xdr:row>
      <xdr:rowOff>66675</xdr:rowOff>
    </xdr:from>
    <xdr:to>
      <xdr:col>6</xdr:col>
      <xdr:colOff>231322</xdr:colOff>
      <xdr:row>2</xdr:row>
      <xdr:rowOff>802821</xdr:rowOff>
    </xdr:to>
    <xdr:pic>
      <xdr:nvPicPr>
        <xdr:cNvPr id="3" name="Picture 2" descr="Poisson Distribution Formula | Calculator (Examples with ...">
          <a:extLst>
            <a:ext uri="{FF2B5EF4-FFF2-40B4-BE49-F238E27FC236}">
              <a16:creationId xmlns:a16="http://schemas.microsoft.com/office/drawing/2014/main" id="{DD29FD91-B9CF-AD02-347E-0599A04631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63518" y="257175"/>
          <a:ext cx="4082143" cy="1879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108857</xdr:colOff>
      <xdr:row>9</xdr:row>
      <xdr:rowOff>175078</xdr:rowOff>
    </xdr:from>
    <xdr:to>
      <xdr:col>12</xdr:col>
      <xdr:colOff>317500</xdr:colOff>
      <xdr:row>24</xdr:row>
      <xdr:rowOff>60778</xdr:rowOff>
    </xdr:to>
    <xdr:graphicFrame macro="">
      <xdr:nvGraphicFramePr>
        <xdr:cNvPr id="2" name="Chart 1">
          <a:extLst>
            <a:ext uri="{FF2B5EF4-FFF2-40B4-BE49-F238E27FC236}">
              <a16:creationId xmlns:a16="http://schemas.microsoft.com/office/drawing/2014/main" id="{6D97D5E1-4EA5-39FF-A861-9619E5FFE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92892-5A11-4646-9CFC-F883E38424E0}">
  <dimension ref="A3:B42"/>
  <sheetViews>
    <sheetView tabSelected="1" zoomScale="140" zoomScaleNormal="140" workbookViewId="0"/>
  </sheetViews>
  <sheetFormatPr baseColWidth="10" defaultColWidth="8.83203125" defaultRowHeight="15" x14ac:dyDescent="0.2"/>
  <cols>
    <col min="1" max="1" width="150.83203125" bestFit="1" customWidth="1"/>
  </cols>
  <sheetData>
    <row r="3" spans="1:2" ht="30" x14ac:dyDescent="0.2">
      <c r="A3" s="1" t="s">
        <v>0</v>
      </c>
    </row>
    <row r="4" spans="1:2" ht="45" x14ac:dyDescent="0.2">
      <c r="A4" s="1" t="s">
        <v>1</v>
      </c>
    </row>
    <row r="5" spans="1:2" ht="45" x14ac:dyDescent="0.2">
      <c r="A5" s="1" t="s">
        <v>2</v>
      </c>
    </row>
    <row r="6" spans="1:2" ht="45" x14ac:dyDescent="0.2">
      <c r="A6" s="1" t="s">
        <v>3</v>
      </c>
    </row>
    <row r="7" spans="1:2" ht="45" x14ac:dyDescent="0.2">
      <c r="A7" s="1" t="s">
        <v>4</v>
      </c>
    </row>
    <row r="8" spans="1:2" ht="45" x14ac:dyDescent="0.2">
      <c r="A8" s="1" t="s">
        <v>5</v>
      </c>
    </row>
    <row r="9" spans="1:2" ht="45" x14ac:dyDescent="0.2">
      <c r="A9" s="1" t="s">
        <v>6</v>
      </c>
    </row>
    <row r="10" spans="1:2" ht="45" x14ac:dyDescent="0.2">
      <c r="A10" s="1" t="s">
        <v>7</v>
      </c>
    </row>
    <row r="11" spans="1:2" ht="45" x14ac:dyDescent="0.2">
      <c r="A11" s="1" t="s">
        <v>8</v>
      </c>
    </row>
    <row r="12" spans="1:2" ht="30" x14ac:dyDescent="0.2">
      <c r="A12" s="3" t="s">
        <v>9</v>
      </c>
    </row>
    <row r="13" spans="1:2" x14ac:dyDescent="0.2">
      <c r="B13" t="s">
        <v>13</v>
      </c>
    </row>
    <row r="14" spans="1:2" x14ac:dyDescent="0.2">
      <c r="B14">
        <v>23</v>
      </c>
    </row>
    <row r="15" spans="1:2" x14ac:dyDescent="0.2">
      <c r="B15">
        <v>24</v>
      </c>
    </row>
    <row r="16" spans="1:2" x14ac:dyDescent="0.2">
      <c r="B16">
        <v>25</v>
      </c>
    </row>
    <row r="17" spans="2:2" x14ac:dyDescent="0.2">
      <c r="B17">
        <v>26</v>
      </c>
    </row>
    <row r="18" spans="2:2" x14ac:dyDescent="0.2">
      <c r="B18">
        <v>27</v>
      </c>
    </row>
    <row r="19" spans="2:2" x14ac:dyDescent="0.2">
      <c r="B19">
        <v>28</v>
      </c>
    </row>
    <row r="20" spans="2:2" x14ac:dyDescent="0.2">
      <c r="B20">
        <v>29</v>
      </c>
    </row>
    <row r="21" spans="2:2" x14ac:dyDescent="0.2">
      <c r="B21">
        <v>23</v>
      </c>
    </row>
    <row r="22" spans="2:2" x14ac:dyDescent="0.2">
      <c r="B22">
        <v>24</v>
      </c>
    </row>
    <row r="23" spans="2:2" x14ac:dyDescent="0.2">
      <c r="B23">
        <v>25</v>
      </c>
    </row>
    <row r="24" spans="2:2" x14ac:dyDescent="0.2">
      <c r="B24">
        <v>26</v>
      </c>
    </row>
    <row r="25" spans="2:2" x14ac:dyDescent="0.2">
      <c r="B25">
        <v>27</v>
      </c>
    </row>
    <row r="26" spans="2:2" x14ac:dyDescent="0.2">
      <c r="B26">
        <v>28</v>
      </c>
    </row>
    <row r="27" spans="2:2" x14ac:dyDescent="0.2">
      <c r="B27">
        <v>29</v>
      </c>
    </row>
    <row r="28" spans="2:2" x14ac:dyDescent="0.2">
      <c r="B28">
        <v>23</v>
      </c>
    </row>
    <row r="29" spans="2:2" x14ac:dyDescent="0.2">
      <c r="B29">
        <v>24</v>
      </c>
    </row>
    <row r="30" spans="2:2" x14ac:dyDescent="0.2">
      <c r="B30">
        <v>25</v>
      </c>
    </row>
    <row r="31" spans="2:2" x14ac:dyDescent="0.2">
      <c r="B31">
        <v>26</v>
      </c>
    </row>
    <row r="32" spans="2:2" x14ac:dyDescent="0.2">
      <c r="B32">
        <v>27</v>
      </c>
    </row>
    <row r="33" spans="2:2" x14ac:dyDescent="0.2">
      <c r="B33">
        <v>28</v>
      </c>
    </row>
    <row r="34" spans="2:2" x14ac:dyDescent="0.2">
      <c r="B34">
        <v>29</v>
      </c>
    </row>
    <row r="35" spans="2:2" x14ac:dyDescent="0.2">
      <c r="B35">
        <v>22</v>
      </c>
    </row>
    <row r="36" spans="2:2" x14ac:dyDescent="0.2">
      <c r="B36">
        <v>23</v>
      </c>
    </row>
    <row r="37" spans="2:2" x14ac:dyDescent="0.2">
      <c r="B37">
        <v>24</v>
      </c>
    </row>
    <row r="38" spans="2:2" x14ac:dyDescent="0.2">
      <c r="B38">
        <v>25</v>
      </c>
    </row>
    <row r="39" spans="2:2" x14ac:dyDescent="0.2">
      <c r="B39">
        <v>26</v>
      </c>
    </row>
    <row r="40" spans="2:2" x14ac:dyDescent="0.2">
      <c r="B40">
        <v>27</v>
      </c>
    </row>
    <row r="41" spans="2:2" x14ac:dyDescent="0.2">
      <c r="B41">
        <v>28</v>
      </c>
    </row>
    <row r="42" spans="2:2" x14ac:dyDescent="0.2">
      <c r="B42">
        <v>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B6F6B-667F-4A3B-9D2D-09BD4A1A318F}">
  <dimension ref="D5:N38"/>
  <sheetViews>
    <sheetView zoomScale="130" zoomScaleNormal="130" workbookViewId="0">
      <selection activeCell="N1" sqref="N1"/>
    </sheetView>
  </sheetViews>
  <sheetFormatPr baseColWidth="10" defaultColWidth="8.83203125" defaultRowHeight="15" x14ac:dyDescent="0.2"/>
  <cols>
    <col min="4" max="4" width="20.83203125" bestFit="1" customWidth="1"/>
    <col min="5" max="5" width="27.83203125" bestFit="1" customWidth="1"/>
    <col min="6" max="6" width="19.5" bestFit="1" customWidth="1"/>
    <col min="9" max="9" width="12.5" bestFit="1" customWidth="1"/>
    <col min="11" max="11" width="14.5" bestFit="1" customWidth="1"/>
    <col min="12" max="14" width="12.83203125" bestFit="1" customWidth="1"/>
  </cols>
  <sheetData>
    <row r="5" spans="4:14" x14ac:dyDescent="0.2">
      <c r="G5" t="s">
        <v>12</v>
      </c>
    </row>
    <row r="6" spans="4:14" x14ac:dyDescent="0.2">
      <c r="F6" t="s">
        <v>16</v>
      </c>
      <c r="G6">
        <v>30</v>
      </c>
    </row>
    <row r="8" spans="4:14" x14ac:dyDescent="0.2">
      <c r="D8" t="s">
        <v>15</v>
      </c>
      <c r="E8" t="s">
        <v>14</v>
      </c>
      <c r="F8" s="4" t="s">
        <v>17</v>
      </c>
      <c r="G8" s="4" t="s">
        <v>18</v>
      </c>
      <c r="H8" t="s">
        <v>21</v>
      </c>
      <c r="I8" s="4" t="s">
        <v>19</v>
      </c>
      <c r="K8" t="s">
        <v>20</v>
      </c>
      <c r="L8" t="s">
        <v>22</v>
      </c>
    </row>
    <row r="9" spans="4:14" x14ac:dyDescent="0.2">
      <c r="D9">
        <v>1</v>
      </c>
      <c r="E9">
        <v>0.8</v>
      </c>
      <c r="F9">
        <f>COMBIN($G$6,D9)</f>
        <v>30</v>
      </c>
      <c r="G9">
        <f>E9^D9</f>
        <v>0.8</v>
      </c>
      <c r="H9">
        <f>$G$6-D9</f>
        <v>29</v>
      </c>
      <c r="I9">
        <f>(1-E9)^H9</f>
        <v>5.3687091199999591E-21</v>
      </c>
      <c r="K9">
        <f>F9*G9*I9</f>
        <v>1.2884901887999902E-19</v>
      </c>
      <c r="L9">
        <f>_xlfn.BINOM.DIST(D9,$G$6,E9,FALSE)</f>
        <v>1.2884901887999919E-19</v>
      </c>
      <c r="M9">
        <f>L9</f>
        <v>1.2884901887999919E-19</v>
      </c>
      <c r="N9">
        <f>_xlfn.BINOM.DIST(D9,$G$6,E9,TRUE)</f>
        <v>1.2992276070399955E-19</v>
      </c>
    </row>
    <row r="10" spans="4:14" x14ac:dyDescent="0.2">
      <c r="D10">
        <v>2</v>
      </c>
      <c r="E10">
        <v>0.8</v>
      </c>
      <c r="F10">
        <f t="shared" ref="F10:F28" si="0">COMBIN($G$6,D10)</f>
        <v>435</v>
      </c>
      <c r="G10">
        <f t="shared" ref="G10:G28" si="1">E10^D10</f>
        <v>0.64000000000000012</v>
      </c>
      <c r="H10">
        <f t="shared" ref="H10:H28" si="2">$G$6-D10</f>
        <v>28</v>
      </c>
      <c r="I10">
        <f>(1-E10)^H10</f>
        <v>2.6843545599999801E-20</v>
      </c>
      <c r="K10">
        <f t="shared" ref="K10:K28" si="3">F10*G10*I10</f>
        <v>7.4732430950399453E-18</v>
      </c>
      <c r="L10">
        <f t="shared" ref="L10:L38" si="4">_xlfn.BINOM.DIST(D10,$G$6,E10,FALSE)</f>
        <v>7.4732430950400238E-18</v>
      </c>
      <c r="M10">
        <f>L10+L9</f>
        <v>7.6020921139200225E-18</v>
      </c>
      <c r="N10">
        <f t="shared" ref="N10:N38" si="5">_xlfn.BINOM.DIST(D10,$G$6,E10,TRUE)</f>
        <v>7.6031658557439423E-18</v>
      </c>
    </row>
    <row r="11" spans="4:14" x14ac:dyDescent="0.2">
      <c r="D11">
        <v>3</v>
      </c>
      <c r="E11">
        <v>0.8</v>
      </c>
      <c r="F11">
        <f t="shared" si="0"/>
        <v>4059.9999999999995</v>
      </c>
      <c r="G11">
        <f t="shared" si="1"/>
        <v>0.51200000000000012</v>
      </c>
      <c r="H11">
        <f t="shared" si="2"/>
        <v>27</v>
      </c>
      <c r="I11">
        <f t="shared" ref="I11:I28" si="6">(1-E11)^H11</f>
        <v>1.3421772799999907E-19</v>
      </c>
      <c r="K11">
        <f t="shared" si="3"/>
        <v>2.790010755481581E-16</v>
      </c>
      <c r="L11">
        <f t="shared" si="4"/>
        <v>2.7900107554815681E-16</v>
      </c>
      <c r="M11">
        <f>L11+M10</f>
        <v>2.8660316766207683E-16</v>
      </c>
      <c r="N11">
        <f t="shared" si="5"/>
        <v>2.866042414039035E-16</v>
      </c>
    </row>
    <row r="12" spans="4:14" x14ac:dyDescent="0.2">
      <c r="D12">
        <v>4</v>
      </c>
      <c r="E12">
        <v>0.8</v>
      </c>
      <c r="F12">
        <f t="shared" si="0"/>
        <v>27405.000000000004</v>
      </c>
      <c r="G12">
        <f t="shared" si="1"/>
        <v>0.40960000000000019</v>
      </c>
      <c r="H12">
        <f t="shared" si="2"/>
        <v>26</v>
      </c>
      <c r="I12">
        <f t="shared" si="6"/>
        <v>6.710886399999954E-19</v>
      </c>
      <c r="K12">
        <f t="shared" si="3"/>
        <v>7.5330290398002725E-15</v>
      </c>
      <c r="L12">
        <f t="shared" si="4"/>
        <v>7.533029039800263E-15</v>
      </c>
      <c r="N12">
        <f t="shared" si="5"/>
        <v>7.8196332812041802E-15</v>
      </c>
    </row>
    <row r="13" spans="4:14" x14ac:dyDescent="0.2">
      <c r="D13">
        <v>5</v>
      </c>
      <c r="E13">
        <v>0.8</v>
      </c>
      <c r="F13">
        <f t="shared" si="0"/>
        <v>142506</v>
      </c>
      <c r="G13">
        <f t="shared" si="1"/>
        <v>0.32768000000000019</v>
      </c>
      <c r="H13">
        <f t="shared" si="2"/>
        <v>25</v>
      </c>
      <c r="I13">
        <f t="shared" si="6"/>
        <v>3.3554431999999778E-18</v>
      </c>
      <c r="K13">
        <f t="shared" si="3"/>
        <v>1.5668700402784573E-13</v>
      </c>
      <c r="L13">
        <f t="shared" si="4"/>
        <v>1.5668700402784557E-13</v>
      </c>
      <c r="N13">
        <f t="shared" si="5"/>
        <v>1.645066373090503E-13</v>
      </c>
    </row>
    <row r="14" spans="4:14" x14ac:dyDescent="0.2">
      <c r="D14">
        <v>6</v>
      </c>
      <c r="E14">
        <v>0.8</v>
      </c>
      <c r="F14">
        <f t="shared" si="0"/>
        <v>593774.99999999988</v>
      </c>
      <c r="G14">
        <f t="shared" si="1"/>
        <v>0.26214400000000015</v>
      </c>
      <c r="H14">
        <f t="shared" si="2"/>
        <v>24</v>
      </c>
      <c r="I14">
        <f t="shared" si="6"/>
        <v>1.6777215999999894E-17</v>
      </c>
      <c r="K14">
        <f t="shared" si="3"/>
        <v>2.6114500671307624E-12</v>
      </c>
      <c r="L14">
        <f t="shared" si="4"/>
        <v>2.6114500671307584E-12</v>
      </c>
      <c r="N14">
        <f t="shared" si="5"/>
        <v>2.7759567044398276E-12</v>
      </c>
    </row>
    <row r="15" spans="4:14" x14ac:dyDescent="0.2">
      <c r="D15">
        <v>7</v>
      </c>
      <c r="E15">
        <v>0.8</v>
      </c>
      <c r="F15">
        <f t="shared" si="0"/>
        <v>2035800.0000000005</v>
      </c>
      <c r="G15">
        <f t="shared" si="1"/>
        <v>0.20971520000000016</v>
      </c>
      <c r="H15">
        <f t="shared" si="2"/>
        <v>23</v>
      </c>
      <c r="I15">
        <f t="shared" si="6"/>
        <v>8.3886079999999504E-17</v>
      </c>
      <c r="K15">
        <f t="shared" si="3"/>
        <v>3.5814172349221917E-11</v>
      </c>
      <c r="L15">
        <f t="shared" si="4"/>
        <v>3.5814172349221743E-11</v>
      </c>
      <c r="N15">
        <f t="shared" si="5"/>
        <v>3.8590129053661762E-11</v>
      </c>
    </row>
    <row r="16" spans="4:14" x14ac:dyDescent="0.2">
      <c r="D16">
        <v>8</v>
      </c>
      <c r="E16">
        <v>0.8</v>
      </c>
      <c r="F16">
        <f t="shared" si="0"/>
        <v>5852925</v>
      </c>
      <c r="G16">
        <f t="shared" si="1"/>
        <v>0.16777216000000014</v>
      </c>
      <c r="H16">
        <f t="shared" si="2"/>
        <v>22</v>
      </c>
      <c r="I16">
        <f t="shared" si="6"/>
        <v>4.194303999999976E-16</v>
      </c>
      <c r="K16">
        <f t="shared" si="3"/>
        <v>4.1186298201605205E-10</v>
      </c>
      <c r="L16">
        <f t="shared" si="4"/>
        <v>4.1186298201605231E-10</v>
      </c>
      <c r="N16">
        <f t="shared" si="5"/>
        <v>4.5045311106971532E-10</v>
      </c>
    </row>
    <row r="17" spans="4:14" x14ac:dyDescent="0.2">
      <c r="D17">
        <v>9</v>
      </c>
      <c r="E17">
        <v>0.8</v>
      </c>
      <c r="F17">
        <f t="shared" si="0"/>
        <v>14307150.000000004</v>
      </c>
      <c r="G17">
        <f t="shared" si="1"/>
        <v>0.13421772800000012</v>
      </c>
      <c r="H17">
        <f t="shared" si="2"/>
        <v>21</v>
      </c>
      <c r="I17">
        <f t="shared" si="6"/>
        <v>2.0971519999999884E-15</v>
      </c>
      <c r="K17">
        <f t="shared" si="3"/>
        <v>4.027104713045844E-9</v>
      </c>
      <c r="L17">
        <f t="shared" si="4"/>
        <v>4.027104713045849E-9</v>
      </c>
      <c r="N17">
        <f t="shared" si="5"/>
        <v>4.4775578241155832E-9</v>
      </c>
    </row>
    <row r="18" spans="4:14" x14ac:dyDescent="0.2">
      <c r="D18">
        <v>10</v>
      </c>
      <c r="E18">
        <v>0.8</v>
      </c>
      <c r="F18">
        <f t="shared" si="0"/>
        <v>30045015</v>
      </c>
      <c r="G18">
        <f t="shared" si="1"/>
        <v>0.10737418240000011</v>
      </c>
      <c r="H18">
        <f t="shared" si="2"/>
        <v>20</v>
      </c>
      <c r="I18">
        <f t="shared" si="6"/>
        <v>1.0485759999999944E-14</v>
      </c>
      <c r="K18">
        <f t="shared" si="3"/>
        <v>3.3827679589585095E-8</v>
      </c>
      <c r="L18">
        <f t="shared" si="4"/>
        <v>3.3827679589585128E-8</v>
      </c>
      <c r="N18">
        <f t="shared" si="5"/>
        <v>3.8305237413700689E-8</v>
      </c>
    </row>
    <row r="19" spans="4:14" x14ac:dyDescent="0.2">
      <c r="D19">
        <v>11</v>
      </c>
      <c r="E19">
        <v>0.8</v>
      </c>
      <c r="F19">
        <f t="shared" si="0"/>
        <v>54627299.999999978</v>
      </c>
      <c r="G19">
        <f t="shared" si="1"/>
        <v>8.5899345920000092E-2</v>
      </c>
      <c r="H19">
        <f t="shared" si="2"/>
        <v>19</v>
      </c>
      <c r="I19">
        <f t="shared" si="6"/>
        <v>5.2428799999999746E-14</v>
      </c>
      <c r="K19">
        <f t="shared" si="3"/>
        <v>2.4601948792425527E-7</v>
      </c>
      <c r="L19">
        <f t="shared" si="4"/>
        <v>2.4601948792425569E-7</v>
      </c>
      <c r="N19">
        <f t="shared" si="5"/>
        <v>2.8432472533795686E-7</v>
      </c>
    </row>
    <row r="20" spans="4:14" x14ac:dyDescent="0.2">
      <c r="D20">
        <v>12</v>
      </c>
      <c r="E20">
        <v>0.8</v>
      </c>
      <c r="F20">
        <f t="shared" si="0"/>
        <v>86493225.000000015</v>
      </c>
      <c r="G20">
        <f t="shared" si="1"/>
        <v>6.8719476736000096E-2</v>
      </c>
      <c r="H20">
        <f t="shared" si="2"/>
        <v>18</v>
      </c>
      <c r="I20">
        <f t="shared" si="6"/>
        <v>2.6214399999999876E-13</v>
      </c>
      <c r="K20">
        <f t="shared" si="3"/>
        <v>1.5581234235202848E-6</v>
      </c>
      <c r="L20">
        <f t="shared" si="4"/>
        <v>1.5581234235202806E-6</v>
      </c>
      <c r="N20">
        <f t="shared" si="5"/>
        <v>1.8424481488582454E-6</v>
      </c>
    </row>
    <row r="21" spans="4:14" x14ac:dyDescent="0.2">
      <c r="D21">
        <v>13</v>
      </c>
      <c r="E21">
        <v>0.8</v>
      </c>
      <c r="F21">
        <f t="shared" si="0"/>
        <v>119759850</v>
      </c>
      <c r="G21">
        <f t="shared" si="1"/>
        <v>5.4975581388800078E-2</v>
      </c>
      <c r="H21">
        <f t="shared" si="2"/>
        <v>17</v>
      </c>
      <c r="I21">
        <f t="shared" si="6"/>
        <v>1.3107199999999942E-12</v>
      </c>
      <c r="K21">
        <f t="shared" si="3"/>
        <v>8.6296066533431185E-6</v>
      </c>
      <c r="L21">
        <f t="shared" si="4"/>
        <v>8.6296066533431168E-6</v>
      </c>
      <c r="N21">
        <f t="shared" si="5"/>
        <v>1.0472054802201377E-5</v>
      </c>
    </row>
    <row r="22" spans="4:14" x14ac:dyDescent="0.2">
      <c r="D22">
        <v>14</v>
      </c>
      <c r="E22">
        <v>0.8</v>
      </c>
      <c r="F22">
        <f t="shared" si="0"/>
        <v>145422675</v>
      </c>
      <c r="G22">
        <f t="shared" si="1"/>
        <v>4.3980465111040062E-2</v>
      </c>
      <c r="H22">
        <f t="shared" si="2"/>
        <v>16</v>
      </c>
      <c r="I22">
        <f t="shared" si="6"/>
        <v>6.5535999999999724E-12</v>
      </c>
      <c r="K22">
        <f t="shared" si="3"/>
        <v>4.1915232316238012E-5</v>
      </c>
      <c r="L22">
        <f t="shared" si="4"/>
        <v>4.191523231623793E-5</v>
      </c>
      <c r="N22">
        <f t="shared" si="5"/>
        <v>5.2387287118439394E-5</v>
      </c>
    </row>
    <row r="23" spans="4:14" x14ac:dyDescent="0.2">
      <c r="D23">
        <v>15</v>
      </c>
      <c r="E23">
        <v>0.8</v>
      </c>
      <c r="F23">
        <f t="shared" si="0"/>
        <v>155117520</v>
      </c>
      <c r="G23">
        <f t="shared" si="1"/>
        <v>3.5184372088832058E-2</v>
      </c>
      <c r="H23">
        <f t="shared" si="2"/>
        <v>15</v>
      </c>
      <c r="I23">
        <f t="shared" si="6"/>
        <v>3.276799999999988E-11</v>
      </c>
      <c r="K23">
        <f t="shared" si="3"/>
        <v>1.7883832454928229E-4</v>
      </c>
      <c r="L23">
        <f t="shared" si="4"/>
        <v>1.7883832454928218E-4</v>
      </c>
      <c r="N23">
        <f t="shared" si="5"/>
        <v>2.3122561166772154E-4</v>
      </c>
    </row>
    <row r="24" spans="4:14" x14ac:dyDescent="0.2">
      <c r="D24">
        <v>16</v>
      </c>
      <c r="E24">
        <v>0.8</v>
      </c>
      <c r="F24">
        <f t="shared" si="0"/>
        <v>145422675</v>
      </c>
      <c r="G24">
        <f t="shared" si="1"/>
        <v>2.8147497671065648E-2</v>
      </c>
      <c r="H24">
        <f t="shared" si="2"/>
        <v>14</v>
      </c>
      <c r="I24">
        <f t="shared" si="6"/>
        <v>1.6383999999999941E-10</v>
      </c>
      <c r="K24">
        <f t="shared" si="3"/>
        <v>6.7064371705980873E-4</v>
      </c>
      <c r="L24">
        <f t="shared" si="4"/>
        <v>6.7064371705980895E-4</v>
      </c>
      <c r="N24">
        <f t="shared" si="5"/>
        <v>9.0186932872753187E-4</v>
      </c>
    </row>
    <row r="25" spans="4:14" x14ac:dyDescent="0.2">
      <c r="D25">
        <v>17</v>
      </c>
      <c r="E25">
        <v>0.8</v>
      </c>
      <c r="F25">
        <f t="shared" si="0"/>
        <v>119759850</v>
      </c>
      <c r="G25">
        <f t="shared" si="1"/>
        <v>2.251799813685252E-2</v>
      </c>
      <c r="H25">
        <f t="shared" si="2"/>
        <v>13</v>
      </c>
      <c r="I25">
        <f t="shared" si="6"/>
        <v>8.1919999999999723E-10</v>
      </c>
      <c r="K25">
        <f t="shared" si="3"/>
        <v>2.2091793032558414E-3</v>
      </c>
      <c r="L25">
        <f t="shared" si="4"/>
        <v>2.2091793032558396E-3</v>
      </c>
      <c r="N25">
        <f t="shared" si="5"/>
        <v>3.1110486319833749E-3</v>
      </c>
    </row>
    <row r="26" spans="4:14" x14ac:dyDescent="0.2">
      <c r="D26">
        <v>18</v>
      </c>
      <c r="E26">
        <v>0.8</v>
      </c>
      <c r="F26">
        <f t="shared" si="0"/>
        <v>86493225.000000015</v>
      </c>
      <c r="G26">
        <f t="shared" si="1"/>
        <v>1.8014398509482017E-2</v>
      </c>
      <c r="H26">
        <f t="shared" si="2"/>
        <v>12</v>
      </c>
      <c r="I26">
        <f t="shared" si="6"/>
        <v>4.0959999999999867E-9</v>
      </c>
      <c r="K26">
        <f t="shared" si="3"/>
        <v>6.3820735427390987E-3</v>
      </c>
      <c r="L26">
        <f t="shared" si="4"/>
        <v>6.3820735427391004E-3</v>
      </c>
      <c r="N26">
        <f t="shared" si="5"/>
        <v>9.4931221747224671E-3</v>
      </c>
    </row>
    <row r="27" spans="4:14" x14ac:dyDescent="0.2">
      <c r="D27">
        <v>19</v>
      </c>
      <c r="E27">
        <v>0.8</v>
      </c>
      <c r="F27">
        <f t="shared" si="0"/>
        <v>54627299.999999978</v>
      </c>
      <c r="G27">
        <f t="shared" si="1"/>
        <v>1.4411518807585615E-2</v>
      </c>
      <c r="H27">
        <f t="shared" si="2"/>
        <v>11</v>
      </c>
      <c r="I27">
        <f t="shared" si="6"/>
        <v>2.0479999999999943E-8</v>
      </c>
      <c r="K27">
        <f t="shared" si="3"/>
        <v>1.6123133160604038E-2</v>
      </c>
      <c r="L27">
        <f t="shared" si="4"/>
        <v>1.6123133160604031E-2</v>
      </c>
      <c r="N27">
        <f t="shared" si="5"/>
        <v>2.5616255335326583E-2</v>
      </c>
    </row>
    <row r="28" spans="4:14" x14ac:dyDescent="0.2">
      <c r="D28">
        <v>20</v>
      </c>
      <c r="E28">
        <v>0.8</v>
      </c>
      <c r="F28">
        <f t="shared" si="0"/>
        <v>30045015</v>
      </c>
      <c r="G28">
        <f t="shared" si="1"/>
        <v>1.1529215046068495E-2</v>
      </c>
      <c r="H28">
        <f t="shared" si="2"/>
        <v>10</v>
      </c>
      <c r="I28">
        <f t="shared" si="6"/>
        <v>1.0239999999999973E-7</v>
      </c>
      <c r="K28">
        <f t="shared" si="3"/>
        <v>3.5470892953328913E-2</v>
      </c>
      <c r="L28">
        <f t="shared" si="4"/>
        <v>3.5470892953328892E-2</v>
      </c>
      <c r="N28">
        <f t="shared" si="5"/>
        <v>6.1087148288655503E-2</v>
      </c>
    </row>
    <row r="29" spans="4:14" x14ac:dyDescent="0.2">
      <c r="D29">
        <v>21</v>
      </c>
      <c r="E29">
        <v>0.8</v>
      </c>
      <c r="F29">
        <f t="shared" ref="F29:F38" si="7">COMBIN($G$6,D29)</f>
        <v>14307150.000000004</v>
      </c>
      <c r="G29">
        <f t="shared" ref="G29:G38" si="8">E29^D29</f>
        <v>9.2233720368547975E-3</v>
      </c>
      <c r="H29">
        <f t="shared" ref="H29:H38" si="9">$G$6-D29</f>
        <v>9</v>
      </c>
      <c r="I29">
        <f t="shared" ref="I29:I38" si="10">(1-E29)^H29</f>
        <v>5.1199999999999876E-7</v>
      </c>
      <c r="K29">
        <f t="shared" ref="K29:K38" si="11">F29*G29*I29</f>
        <v>6.7563605625388462E-2</v>
      </c>
      <c r="L29">
        <f t="shared" si="4"/>
        <v>6.756360562538842E-2</v>
      </c>
      <c r="N29">
        <f t="shared" si="5"/>
        <v>0.12865075391404401</v>
      </c>
    </row>
    <row r="30" spans="4:14" x14ac:dyDescent="0.2">
      <c r="D30">
        <v>22</v>
      </c>
      <c r="E30">
        <v>0.8</v>
      </c>
      <c r="F30">
        <f t="shared" si="7"/>
        <v>5852925</v>
      </c>
      <c r="G30">
        <f t="shared" si="8"/>
        <v>7.3786976294838375E-3</v>
      </c>
      <c r="H30">
        <f t="shared" si="9"/>
        <v>8</v>
      </c>
      <c r="I30">
        <f t="shared" si="10"/>
        <v>2.5599999999999945E-6</v>
      </c>
      <c r="K30">
        <f t="shared" si="11"/>
        <v>0.11055862738699929</v>
      </c>
      <c r="L30">
        <f t="shared" si="4"/>
        <v>0.1105586273869992</v>
      </c>
      <c r="N30">
        <f t="shared" si="5"/>
        <v>0.23920938130104286</v>
      </c>
    </row>
    <row r="31" spans="4:14" x14ac:dyDescent="0.2">
      <c r="D31">
        <v>23</v>
      </c>
      <c r="E31">
        <v>0.8</v>
      </c>
      <c r="F31">
        <f t="shared" si="7"/>
        <v>2035800.0000000005</v>
      </c>
      <c r="G31">
        <f t="shared" si="8"/>
        <v>5.902958103587071E-3</v>
      </c>
      <c r="H31">
        <f t="shared" si="9"/>
        <v>7</v>
      </c>
      <c r="I31">
        <f t="shared" si="10"/>
        <v>1.2799999999999979E-5</v>
      </c>
      <c r="K31">
        <f t="shared" si="11"/>
        <v>0.15382069897321654</v>
      </c>
      <c r="L31">
        <f t="shared" si="4"/>
        <v>0.15382069897321635</v>
      </c>
      <c r="N31">
        <f t="shared" si="5"/>
        <v>0.39303008027425962</v>
      </c>
    </row>
    <row r="32" spans="4:14" x14ac:dyDescent="0.2">
      <c r="D32">
        <v>24</v>
      </c>
      <c r="E32">
        <v>0.8</v>
      </c>
      <c r="F32">
        <f t="shared" si="7"/>
        <v>593774.99999999988</v>
      </c>
      <c r="G32">
        <f t="shared" si="8"/>
        <v>4.722366482869657E-3</v>
      </c>
      <c r="H32">
        <f t="shared" si="9"/>
        <v>6</v>
      </c>
      <c r="I32">
        <f t="shared" si="10"/>
        <v>6.3999999999999902E-5</v>
      </c>
      <c r="K32" s="4">
        <f t="shared" si="11"/>
        <v>0.17945748213541926</v>
      </c>
      <c r="L32">
        <f t="shared" si="4"/>
        <v>0.17945748213541912</v>
      </c>
      <c r="N32">
        <f t="shared" si="5"/>
        <v>0.57248756240967824</v>
      </c>
    </row>
    <row r="33" spans="4:14" x14ac:dyDescent="0.2">
      <c r="D33">
        <v>25</v>
      </c>
      <c r="E33">
        <v>0.8</v>
      </c>
      <c r="F33">
        <f t="shared" si="7"/>
        <v>142506</v>
      </c>
      <c r="G33">
        <f t="shared" si="8"/>
        <v>3.7778931862957259E-3</v>
      </c>
      <c r="H33">
        <f t="shared" si="9"/>
        <v>5</v>
      </c>
      <c r="I33">
        <f t="shared" si="10"/>
        <v>3.1999999999999959E-4</v>
      </c>
      <c r="K33">
        <f t="shared" si="11"/>
        <v>0.17227918285000257</v>
      </c>
      <c r="L33">
        <f t="shared" si="4"/>
        <v>0.17227918285000246</v>
      </c>
      <c r="N33">
        <f t="shared" si="5"/>
        <v>0.74476674525968067</v>
      </c>
    </row>
    <row r="34" spans="4:14" x14ac:dyDescent="0.2">
      <c r="D34">
        <v>26</v>
      </c>
      <c r="E34">
        <v>0.8</v>
      </c>
      <c r="F34">
        <f t="shared" si="7"/>
        <v>27405.000000000004</v>
      </c>
      <c r="G34">
        <f t="shared" si="8"/>
        <v>3.0223145490365813E-3</v>
      </c>
      <c r="H34">
        <f t="shared" si="9"/>
        <v>4</v>
      </c>
      <c r="I34">
        <f t="shared" si="10"/>
        <v>1.5999999999999983E-3</v>
      </c>
      <c r="K34">
        <f t="shared" si="11"/>
        <v>0.1325224483461559</v>
      </c>
      <c r="L34">
        <f t="shared" si="4"/>
        <v>0.13252244834615579</v>
      </c>
      <c r="N34">
        <f t="shared" si="5"/>
        <v>0.87728919360583646</v>
      </c>
    </row>
    <row r="35" spans="4:14" x14ac:dyDescent="0.2">
      <c r="D35">
        <v>27</v>
      </c>
      <c r="E35">
        <v>0.8</v>
      </c>
      <c r="F35">
        <f t="shared" si="7"/>
        <v>4059.9999999999995</v>
      </c>
      <c r="G35">
        <f t="shared" si="8"/>
        <v>2.4178516392292649E-3</v>
      </c>
      <c r="H35">
        <f t="shared" si="9"/>
        <v>3</v>
      </c>
      <c r="I35">
        <f t="shared" si="10"/>
        <v>7.999999999999995E-3</v>
      </c>
      <c r="K35">
        <f t="shared" si="11"/>
        <v>7.8531821242166469E-2</v>
      </c>
      <c r="L35">
        <f t="shared" si="4"/>
        <v>7.8531821242166386E-2</v>
      </c>
      <c r="N35">
        <f t="shared" si="5"/>
        <v>0.95582101484800286</v>
      </c>
    </row>
    <row r="36" spans="4:14" x14ac:dyDescent="0.2">
      <c r="D36">
        <v>28</v>
      </c>
      <c r="E36">
        <v>0.8</v>
      </c>
      <c r="F36">
        <f t="shared" si="7"/>
        <v>435</v>
      </c>
      <c r="G36">
        <f t="shared" si="8"/>
        <v>1.9342813113834127E-3</v>
      </c>
      <c r="H36">
        <f t="shared" si="9"/>
        <v>2</v>
      </c>
      <c r="I36">
        <f t="shared" si="10"/>
        <v>3.999999999999998E-2</v>
      </c>
      <c r="K36">
        <f t="shared" si="11"/>
        <v>3.3656494818071363E-2</v>
      </c>
      <c r="L36">
        <f t="shared" si="4"/>
        <v>3.3656494818071342E-2</v>
      </c>
      <c r="N36">
        <f t="shared" si="5"/>
        <v>0.98947750966607417</v>
      </c>
    </row>
    <row r="37" spans="4:14" x14ac:dyDescent="0.2">
      <c r="D37">
        <v>29</v>
      </c>
      <c r="E37">
        <v>0.8</v>
      </c>
      <c r="F37">
        <f t="shared" si="7"/>
        <v>30</v>
      </c>
      <c r="G37">
        <f t="shared" si="8"/>
        <v>1.5474250491067302E-3</v>
      </c>
      <c r="H37">
        <f t="shared" si="9"/>
        <v>1</v>
      </c>
      <c r="I37">
        <f t="shared" si="10"/>
        <v>0.19999999999999996</v>
      </c>
      <c r="K37">
        <f t="shared" si="11"/>
        <v>9.2845502946403789E-3</v>
      </c>
      <c r="L37">
        <f t="shared" si="4"/>
        <v>9.2845502946403632E-3</v>
      </c>
      <c r="N37">
        <f t="shared" si="5"/>
        <v>0.99876205996071454</v>
      </c>
    </row>
    <row r="38" spans="4:14" x14ac:dyDescent="0.2">
      <c r="D38">
        <v>30</v>
      </c>
      <c r="E38">
        <v>0.8</v>
      </c>
      <c r="F38">
        <f t="shared" si="7"/>
        <v>1</v>
      </c>
      <c r="G38">
        <f t="shared" si="8"/>
        <v>1.2379400392853841E-3</v>
      </c>
      <c r="H38">
        <f t="shared" si="9"/>
        <v>0</v>
      </c>
      <c r="I38">
        <f t="shared" si="10"/>
        <v>1</v>
      </c>
      <c r="K38">
        <f t="shared" si="11"/>
        <v>1.2379400392853841E-3</v>
      </c>
      <c r="L38">
        <f t="shared" si="4"/>
        <v>1.2379400392853819E-3</v>
      </c>
      <c r="N38">
        <f t="shared" si="5"/>
        <v>1</v>
      </c>
    </row>
  </sheetData>
  <conditionalFormatting sqref="N9:N38">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0062D-6A1C-4953-9F2D-9EC67087EF21}">
  <dimension ref="A2:M32"/>
  <sheetViews>
    <sheetView topLeftCell="A6" zoomScale="190" zoomScaleNormal="190" workbookViewId="0">
      <selection activeCell="F2" sqref="F2"/>
    </sheetView>
  </sheetViews>
  <sheetFormatPr baseColWidth="10" defaultColWidth="8.83203125" defaultRowHeight="15" x14ac:dyDescent="0.2"/>
  <cols>
    <col min="1" max="1" width="94.33203125" customWidth="1"/>
    <col min="3" max="3" width="22.6640625" bestFit="1" customWidth="1"/>
    <col min="4" max="5" width="21" bestFit="1" customWidth="1"/>
    <col min="6" max="6" width="12.5" bestFit="1" customWidth="1"/>
    <col min="7" max="7" width="12.6640625" bestFit="1" customWidth="1"/>
    <col min="8" max="8" width="22.6640625" bestFit="1" customWidth="1"/>
    <col min="9" max="9" width="20.33203125" bestFit="1" customWidth="1"/>
    <col min="10" max="10" width="24.6640625" bestFit="1" customWidth="1"/>
    <col min="11" max="11" width="15" bestFit="1" customWidth="1"/>
  </cols>
  <sheetData>
    <row r="2" spans="1:13" ht="129.75" customHeight="1" x14ac:dyDescent="0.3">
      <c r="A2" s="5" t="s">
        <v>23</v>
      </c>
    </row>
    <row r="3" spans="1:13" x14ac:dyDescent="0.2">
      <c r="E3" t="s">
        <v>33</v>
      </c>
      <c r="F3">
        <v>60000</v>
      </c>
      <c r="G3" t="s">
        <v>28</v>
      </c>
      <c r="H3" s="10">
        <v>15000</v>
      </c>
      <c r="J3" t="s">
        <v>33</v>
      </c>
      <c r="K3">
        <v>60000</v>
      </c>
      <c r="L3" t="s">
        <v>42</v>
      </c>
      <c r="M3">
        <v>15000</v>
      </c>
    </row>
    <row r="4" spans="1:13" x14ac:dyDescent="0.2">
      <c r="E4" t="s">
        <v>37</v>
      </c>
      <c r="F4">
        <v>40000</v>
      </c>
      <c r="M4">
        <v>20000</v>
      </c>
    </row>
    <row r="5" spans="1:13" x14ac:dyDescent="0.2">
      <c r="E5" t="s">
        <v>38</v>
      </c>
      <c r="F5">
        <v>80000</v>
      </c>
      <c r="M5">
        <v>10000</v>
      </c>
    </row>
    <row r="7" spans="1:13" x14ac:dyDescent="0.2">
      <c r="D7" t="s">
        <v>29</v>
      </c>
      <c r="E7" t="s">
        <v>30</v>
      </c>
      <c r="F7" t="s">
        <v>31</v>
      </c>
      <c r="G7" s="4" t="s">
        <v>32</v>
      </c>
      <c r="H7" t="s">
        <v>35</v>
      </c>
    </row>
    <row r="8" spans="1:13" x14ac:dyDescent="0.2">
      <c r="C8">
        <v>15000</v>
      </c>
      <c r="D8">
        <f>PI()*2</f>
        <v>6.2831853071795862</v>
      </c>
      <c r="E8">
        <f>SQRT(D8)</f>
        <v>2.5066282746310002</v>
      </c>
      <c r="F8">
        <f>C8*E8</f>
        <v>37599.424119465002</v>
      </c>
      <c r="G8">
        <f>1/F8</f>
        <v>2.6596152026762182E-5</v>
      </c>
      <c r="H8">
        <f>((B10-F3)/H3)^2</f>
        <v>13.444444444444443</v>
      </c>
    </row>
    <row r="9" spans="1:13" x14ac:dyDescent="0.2">
      <c r="B9" t="s">
        <v>34</v>
      </c>
      <c r="C9" t="s">
        <v>36</v>
      </c>
      <c r="D9" t="s">
        <v>37</v>
      </c>
      <c r="E9" t="s">
        <v>38</v>
      </c>
      <c r="G9" t="s">
        <v>34</v>
      </c>
      <c r="H9" t="s">
        <v>39</v>
      </c>
      <c r="I9" t="s">
        <v>40</v>
      </c>
      <c r="J9" t="s">
        <v>41</v>
      </c>
    </row>
    <row r="10" spans="1:13" x14ac:dyDescent="0.2">
      <c r="B10">
        <v>5000</v>
      </c>
      <c r="C10">
        <f>_xlfn.NORM.DIST(B10,$F$3,$H$3,FALSE)</f>
        <v>3.2018043441388041E-8</v>
      </c>
      <c r="D10">
        <f>_xlfn.NORM.DIST(B10,$F$4,$H$3,FALSE)</f>
        <v>1.7481259395806322E-6</v>
      </c>
      <c r="E10">
        <f>_xlfn.NORM.DIST(B10,$F$5,$H$3,FALSE)</f>
        <v>9.9114634315619843E-11</v>
      </c>
      <c r="G10">
        <v>5000</v>
      </c>
      <c r="H10">
        <f>_xlfn.NORM.DIST(G10,$K$3,$M$3,FALSE)</f>
        <v>3.2018043441388041E-8</v>
      </c>
      <c r="I10">
        <f>_xlfn.NORM.DIST(G10,$K$3,$M$4,FALSE)</f>
        <v>4.5467812507955261E-7</v>
      </c>
      <c r="J10">
        <f>_xlfn.NORM.DIST(G10,$K$3,$M$5,FALSE)</f>
        <v>1.0769760042543276E-11</v>
      </c>
    </row>
    <row r="11" spans="1:13" x14ac:dyDescent="0.2">
      <c r="B11">
        <f>B10+5000</f>
        <v>10000</v>
      </c>
      <c r="C11">
        <f t="shared" ref="C11:C32" si="0">_xlfn.NORM.DIST(B11,$F$3,$H$3,FALSE)</f>
        <v>1.0281859975274034E-7</v>
      </c>
      <c r="D11">
        <f t="shared" ref="D11:D32" si="1">_xlfn.NORM.DIST(B11,$F$4,$H$3,FALSE)</f>
        <v>3.5993977675458707E-6</v>
      </c>
      <c r="E11">
        <f t="shared" ref="E11:E32" si="2">_xlfn.NORM.DIST(B11,$F$5,$H$3,FALSE)</f>
        <v>4.9640305804199933E-10</v>
      </c>
      <c r="G11">
        <f>G10+5000</f>
        <v>10000</v>
      </c>
      <c r="H11">
        <f t="shared" ref="H11:H32" si="3">_xlfn.NORM.DIST(G11,$K$3,$M$3,FALSE)</f>
        <v>1.0281859975274034E-7</v>
      </c>
      <c r="I11">
        <f t="shared" ref="I11:I32" si="4">_xlfn.NORM.DIST(G11,$K$3,$M$4,FALSE)</f>
        <v>8.7641502467842697E-7</v>
      </c>
      <c r="J11">
        <f t="shared" ref="J11:J32" si="5">_xlfn.NORM.DIST(G11,$K$3,$M$5,FALSE)</f>
        <v>1.4867195147342978E-10</v>
      </c>
    </row>
    <row r="12" spans="1:13" x14ac:dyDescent="0.2">
      <c r="B12">
        <f t="shared" ref="B12:B29" si="6">B11+5000</f>
        <v>15000</v>
      </c>
      <c r="C12">
        <f t="shared" si="0"/>
        <v>2.9545656079586717E-7</v>
      </c>
      <c r="D12">
        <f t="shared" si="1"/>
        <v>6.631809252849911E-6</v>
      </c>
      <c r="E12">
        <f t="shared" si="2"/>
        <v>2.2247241597092283E-9</v>
      </c>
      <c r="G12">
        <f t="shared" ref="G12:G27" si="7">G11+5000</f>
        <v>15000</v>
      </c>
      <c r="H12">
        <f t="shared" si="3"/>
        <v>2.9545656079586717E-7</v>
      </c>
      <c r="I12">
        <f t="shared" si="4"/>
        <v>1.5869825917833711E-6</v>
      </c>
      <c r="J12">
        <f t="shared" si="5"/>
        <v>1.5983741106905478E-9</v>
      </c>
    </row>
    <row r="13" spans="1:13" x14ac:dyDescent="0.2">
      <c r="B13">
        <f t="shared" si="6"/>
        <v>20000</v>
      </c>
      <c r="C13">
        <f t="shared" si="0"/>
        <v>7.5973240158649622E-7</v>
      </c>
      <c r="D13">
        <f t="shared" si="1"/>
        <v>1.0934004978399577E-5</v>
      </c>
      <c r="E13">
        <f t="shared" si="2"/>
        <v>8.9220150509923581E-9</v>
      </c>
      <c r="G13">
        <f t="shared" si="7"/>
        <v>20000</v>
      </c>
      <c r="H13">
        <f t="shared" si="3"/>
        <v>7.5973240158649622E-7</v>
      </c>
      <c r="I13">
        <f t="shared" si="4"/>
        <v>2.6995483256594029E-6</v>
      </c>
      <c r="J13">
        <f t="shared" si="5"/>
        <v>1.3383022576488536E-8</v>
      </c>
    </row>
    <row r="14" spans="1:13" x14ac:dyDescent="0.2">
      <c r="B14">
        <f t="shared" si="6"/>
        <v>25000</v>
      </c>
      <c r="C14">
        <f t="shared" si="0"/>
        <v>1.7481259395806322E-6</v>
      </c>
      <c r="D14">
        <f t="shared" si="1"/>
        <v>1.6131381634609557E-5</v>
      </c>
      <c r="E14">
        <f t="shared" si="2"/>
        <v>3.2018043441388041E-8</v>
      </c>
      <c r="G14">
        <f t="shared" si="7"/>
        <v>25000</v>
      </c>
      <c r="H14">
        <f t="shared" si="3"/>
        <v>1.7481259395806322E-6</v>
      </c>
      <c r="I14">
        <f t="shared" si="4"/>
        <v>4.3138659413255761E-6</v>
      </c>
      <c r="J14">
        <f t="shared" si="5"/>
        <v>8.7268269504576012E-8</v>
      </c>
    </row>
    <row r="15" spans="1:13" x14ac:dyDescent="0.2">
      <c r="B15">
        <f t="shared" si="6"/>
        <v>30000</v>
      </c>
      <c r="C15">
        <f t="shared" si="0"/>
        <v>3.5993977675458707E-6</v>
      </c>
      <c r="D15">
        <f t="shared" si="1"/>
        <v>2.1296533701490151E-5</v>
      </c>
      <c r="E15">
        <f t="shared" si="2"/>
        <v>1.0281859975274034E-7</v>
      </c>
      <c r="G15">
        <f t="shared" si="7"/>
        <v>30000</v>
      </c>
      <c r="H15">
        <f t="shared" si="3"/>
        <v>3.5993977675458707E-6</v>
      </c>
      <c r="I15">
        <f t="shared" si="4"/>
        <v>6.4758797832945864E-6</v>
      </c>
      <c r="J15">
        <f t="shared" si="5"/>
        <v>4.4318484119380073E-7</v>
      </c>
    </row>
    <row r="16" spans="1:13" x14ac:dyDescent="0.2">
      <c r="B16">
        <f t="shared" si="6"/>
        <v>35000</v>
      </c>
      <c r="C16">
        <f t="shared" si="0"/>
        <v>6.631809252849911E-6</v>
      </c>
      <c r="D16">
        <f t="shared" si="1"/>
        <v>2.5158881846199547E-5</v>
      </c>
      <c r="E16">
        <f t="shared" si="2"/>
        <v>2.9545656079586717E-7</v>
      </c>
      <c r="G16">
        <f t="shared" si="7"/>
        <v>35000</v>
      </c>
      <c r="H16">
        <f t="shared" si="3"/>
        <v>6.631809252849911E-6</v>
      </c>
      <c r="I16">
        <f t="shared" si="4"/>
        <v>9.1324542694510961E-6</v>
      </c>
      <c r="J16">
        <f t="shared" si="5"/>
        <v>1.7528300493568539E-6</v>
      </c>
    </row>
    <row r="17" spans="2:10" x14ac:dyDescent="0.2">
      <c r="B17">
        <f t="shared" si="6"/>
        <v>40000</v>
      </c>
      <c r="C17">
        <f t="shared" si="0"/>
        <v>1.0934004978399577E-5</v>
      </c>
      <c r="D17">
        <f t="shared" si="1"/>
        <v>2.6596152026762182E-5</v>
      </c>
      <c r="E17">
        <f t="shared" si="2"/>
        <v>7.5973240158649622E-7</v>
      </c>
      <c r="G17">
        <f t="shared" si="7"/>
        <v>40000</v>
      </c>
      <c r="H17">
        <f t="shared" si="3"/>
        <v>1.0934004978399577E-5</v>
      </c>
      <c r="I17">
        <f t="shared" si="4"/>
        <v>1.2098536225957168E-5</v>
      </c>
      <c r="J17">
        <f t="shared" si="5"/>
        <v>5.3990966513188058E-6</v>
      </c>
    </row>
    <row r="18" spans="2:10" x14ac:dyDescent="0.2">
      <c r="B18">
        <f t="shared" si="6"/>
        <v>45000</v>
      </c>
      <c r="C18">
        <f t="shared" si="0"/>
        <v>1.6131381634609557E-5</v>
      </c>
      <c r="D18">
        <f t="shared" si="1"/>
        <v>2.5158881846199547E-5</v>
      </c>
      <c r="E18">
        <f t="shared" si="2"/>
        <v>1.7481259395806322E-6</v>
      </c>
      <c r="G18">
        <f t="shared" si="7"/>
        <v>45000</v>
      </c>
      <c r="H18">
        <f t="shared" si="3"/>
        <v>1.6131381634609557E-5</v>
      </c>
      <c r="I18">
        <f t="shared" si="4"/>
        <v>1.5056871607740221E-5</v>
      </c>
      <c r="J18">
        <f t="shared" si="5"/>
        <v>1.2951759566589173E-5</v>
      </c>
    </row>
    <row r="19" spans="2:10" x14ac:dyDescent="0.2">
      <c r="B19">
        <f t="shared" si="6"/>
        <v>50000</v>
      </c>
      <c r="C19">
        <f t="shared" si="0"/>
        <v>2.1296533701490151E-5</v>
      </c>
      <c r="D19">
        <f t="shared" si="1"/>
        <v>2.1296533701490151E-5</v>
      </c>
      <c r="E19">
        <f t="shared" si="2"/>
        <v>3.5993977675458707E-6</v>
      </c>
      <c r="G19">
        <f t="shared" si="7"/>
        <v>50000</v>
      </c>
      <c r="H19">
        <f t="shared" si="3"/>
        <v>2.1296533701490151E-5</v>
      </c>
      <c r="I19">
        <f t="shared" si="4"/>
        <v>1.7603266338214975E-5</v>
      </c>
      <c r="J19">
        <f t="shared" si="5"/>
        <v>2.4197072451914337E-5</v>
      </c>
    </row>
    <row r="20" spans="2:10" x14ac:dyDescent="0.2">
      <c r="B20">
        <f t="shared" si="6"/>
        <v>55000</v>
      </c>
      <c r="C20">
        <f t="shared" si="0"/>
        <v>2.5158881846199547E-5</v>
      </c>
      <c r="D20">
        <f t="shared" si="1"/>
        <v>1.6131381634609557E-5</v>
      </c>
      <c r="E20">
        <f t="shared" si="2"/>
        <v>6.631809252849911E-6</v>
      </c>
      <c r="G20">
        <f t="shared" si="7"/>
        <v>55000</v>
      </c>
      <c r="H20">
        <f t="shared" si="3"/>
        <v>2.5158881846199547E-5</v>
      </c>
      <c r="I20">
        <f t="shared" si="4"/>
        <v>1.9333405840142464E-5</v>
      </c>
      <c r="J20">
        <f t="shared" si="5"/>
        <v>3.5206532676429951E-5</v>
      </c>
    </row>
    <row r="21" spans="2:10" x14ac:dyDescent="0.2">
      <c r="B21">
        <f t="shared" si="6"/>
        <v>60000</v>
      </c>
      <c r="C21">
        <f t="shared" si="0"/>
        <v>2.6596152026762182E-5</v>
      </c>
      <c r="D21">
        <f t="shared" si="1"/>
        <v>1.0934004978399577E-5</v>
      </c>
      <c r="E21">
        <f t="shared" si="2"/>
        <v>1.0934004978399577E-5</v>
      </c>
      <c r="G21">
        <f t="shared" si="7"/>
        <v>60000</v>
      </c>
      <c r="H21">
        <f t="shared" si="3"/>
        <v>2.6596152026762182E-5</v>
      </c>
      <c r="I21">
        <f t="shared" si="4"/>
        <v>1.9947114020071637E-5</v>
      </c>
      <c r="J21">
        <f t="shared" si="5"/>
        <v>3.9894228040143275E-5</v>
      </c>
    </row>
    <row r="22" spans="2:10" x14ac:dyDescent="0.2">
      <c r="B22">
        <f t="shared" si="6"/>
        <v>65000</v>
      </c>
      <c r="C22">
        <f t="shared" si="0"/>
        <v>2.5158881846199547E-5</v>
      </c>
      <c r="D22">
        <f t="shared" si="1"/>
        <v>6.631809252849911E-6</v>
      </c>
      <c r="E22">
        <f t="shared" si="2"/>
        <v>1.6131381634609557E-5</v>
      </c>
      <c r="G22">
        <f t="shared" si="7"/>
        <v>65000</v>
      </c>
      <c r="H22">
        <f t="shared" si="3"/>
        <v>2.5158881846199547E-5</v>
      </c>
      <c r="I22">
        <f t="shared" si="4"/>
        <v>1.9333405840142464E-5</v>
      </c>
      <c r="J22">
        <f t="shared" si="5"/>
        <v>3.5206532676429951E-5</v>
      </c>
    </row>
    <row r="23" spans="2:10" x14ac:dyDescent="0.2">
      <c r="B23">
        <f t="shared" si="6"/>
        <v>70000</v>
      </c>
      <c r="C23">
        <f t="shared" si="0"/>
        <v>2.1296533701490151E-5</v>
      </c>
      <c r="D23">
        <f t="shared" si="1"/>
        <v>3.5993977675458707E-6</v>
      </c>
      <c r="E23">
        <f t="shared" si="2"/>
        <v>2.1296533701490151E-5</v>
      </c>
      <c r="G23">
        <f t="shared" si="7"/>
        <v>70000</v>
      </c>
      <c r="H23">
        <f t="shared" si="3"/>
        <v>2.1296533701490151E-5</v>
      </c>
      <c r="I23">
        <f t="shared" si="4"/>
        <v>1.7603266338214975E-5</v>
      </c>
      <c r="J23">
        <f t="shared" si="5"/>
        <v>2.4197072451914337E-5</v>
      </c>
    </row>
    <row r="24" spans="2:10" x14ac:dyDescent="0.2">
      <c r="B24">
        <f t="shared" si="6"/>
        <v>75000</v>
      </c>
      <c r="C24">
        <f t="shared" si="0"/>
        <v>1.6131381634609557E-5</v>
      </c>
      <c r="D24">
        <f t="shared" si="1"/>
        <v>1.7481259395806322E-6</v>
      </c>
      <c r="E24">
        <f t="shared" si="2"/>
        <v>2.5158881846199547E-5</v>
      </c>
      <c r="G24">
        <f t="shared" si="7"/>
        <v>75000</v>
      </c>
      <c r="H24">
        <f t="shared" si="3"/>
        <v>1.6131381634609557E-5</v>
      </c>
      <c r="I24">
        <f t="shared" si="4"/>
        <v>1.5056871607740221E-5</v>
      </c>
      <c r="J24">
        <f t="shared" si="5"/>
        <v>1.2951759566589173E-5</v>
      </c>
    </row>
    <row r="25" spans="2:10" x14ac:dyDescent="0.2">
      <c r="B25">
        <f t="shared" si="6"/>
        <v>80000</v>
      </c>
      <c r="C25">
        <f t="shared" si="0"/>
        <v>1.0934004978399577E-5</v>
      </c>
      <c r="D25">
        <f t="shared" si="1"/>
        <v>7.5973240158649622E-7</v>
      </c>
      <c r="E25">
        <f t="shared" si="2"/>
        <v>2.6596152026762182E-5</v>
      </c>
      <c r="G25">
        <f t="shared" si="7"/>
        <v>80000</v>
      </c>
      <c r="H25">
        <f t="shared" si="3"/>
        <v>1.0934004978399577E-5</v>
      </c>
      <c r="I25">
        <f t="shared" si="4"/>
        <v>1.2098536225957168E-5</v>
      </c>
      <c r="J25">
        <f t="shared" si="5"/>
        <v>5.3990966513188058E-6</v>
      </c>
    </row>
    <row r="26" spans="2:10" x14ac:dyDescent="0.2">
      <c r="B26">
        <f t="shared" si="6"/>
        <v>85000</v>
      </c>
      <c r="C26">
        <f t="shared" si="0"/>
        <v>6.631809252849911E-6</v>
      </c>
      <c r="D26">
        <f t="shared" si="1"/>
        <v>2.9545656079586717E-7</v>
      </c>
      <c r="E26">
        <f t="shared" si="2"/>
        <v>2.5158881846199547E-5</v>
      </c>
      <c r="G26">
        <f t="shared" si="7"/>
        <v>85000</v>
      </c>
      <c r="H26">
        <f t="shared" si="3"/>
        <v>6.631809252849911E-6</v>
      </c>
      <c r="I26">
        <f t="shared" si="4"/>
        <v>9.1324542694510961E-6</v>
      </c>
      <c r="J26">
        <f t="shared" si="5"/>
        <v>1.7528300493568539E-6</v>
      </c>
    </row>
    <row r="27" spans="2:10" x14ac:dyDescent="0.2">
      <c r="B27">
        <f t="shared" si="6"/>
        <v>90000</v>
      </c>
      <c r="C27">
        <f t="shared" si="0"/>
        <v>3.5993977675458707E-6</v>
      </c>
      <c r="D27">
        <f t="shared" si="1"/>
        <v>1.0281859975274034E-7</v>
      </c>
      <c r="E27">
        <f t="shared" si="2"/>
        <v>2.1296533701490151E-5</v>
      </c>
      <c r="G27">
        <f t="shared" si="7"/>
        <v>90000</v>
      </c>
      <c r="H27">
        <f t="shared" si="3"/>
        <v>3.5993977675458707E-6</v>
      </c>
      <c r="I27">
        <f t="shared" si="4"/>
        <v>6.4758797832945864E-6</v>
      </c>
      <c r="J27">
        <f t="shared" si="5"/>
        <v>4.4318484119380073E-7</v>
      </c>
    </row>
    <row r="28" spans="2:10" x14ac:dyDescent="0.2">
      <c r="B28">
        <f>B27+5000</f>
        <v>95000</v>
      </c>
      <c r="C28">
        <f t="shared" si="0"/>
        <v>1.7481259395806322E-6</v>
      </c>
      <c r="D28">
        <f t="shared" si="1"/>
        <v>3.2018043441388041E-8</v>
      </c>
      <c r="E28">
        <f t="shared" si="2"/>
        <v>1.6131381634609557E-5</v>
      </c>
      <c r="G28">
        <f>G27+5000</f>
        <v>95000</v>
      </c>
      <c r="H28">
        <f t="shared" si="3"/>
        <v>1.7481259395806322E-6</v>
      </c>
      <c r="I28">
        <f t="shared" si="4"/>
        <v>4.3138659413255761E-6</v>
      </c>
      <c r="J28">
        <f t="shared" si="5"/>
        <v>8.7268269504576012E-8</v>
      </c>
    </row>
    <row r="29" spans="2:10" x14ac:dyDescent="0.2">
      <c r="B29">
        <f t="shared" si="6"/>
        <v>100000</v>
      </c>
      <c r="C29">
        <f t="shared" si="0"/>
        <v>7.5973240158649622E-7</v>
      </c>
      <c r="D29">
        <f t="shared" si="1"/>
        <v>8.9220150509923581E-9</v>
      </c>
      <c r="E29">
        <f t="shared" si="2"/>
        <v>1.0934004978399577E-5</v>
      </c>
      <c r="G29">
        <f t="shared" ref="G29" si="8">G28+5000</f>
        <v>100000</v>
      </c>
      <c r="H29">
        <f t="shared" si="3"/>
        <v>7.5973240158649622E-7</v>
      </c>
      <c r="I29">
        <f t="shared" si="4"/>
        <v>2.6995483256594029E-6</v>
      </c>
      <c r="J29">
        <f t="shared" si="5"/>
        <v>1.3383022576488536E-8</v>
      </c>
    </row>
    <row r="30" spans="2:10" x14ac:dyDescent="0.2">
      <c r="B30">
        <f>B29+5000</f>
        <v>105000</v>
      </c>
      <c r="C30">
        <f t="shared" si="0"/>
        <v>2.9545656079586717E-7</v>
      </c>
      <c r="D30">
        <f t="shared" si="1"/>
        <v>2.2247241597092283E-9</v>
      </c>
      <c r="E30">
        <f t="shared" si="2"/>
        <v>6.631809252849911E-6</v>
      </c>
      <c r="G30">
        <f>G29+5000</f>
        <v>105000</v>
      </c>
      <c r="H30">
        <f t="shared" si="3"/>
        <v>2.9545656079586717E-7</v>
      </c>
      <c r="I30">
        <f t="shared" si="4"/>
        <v>1.5869825917833711E-6</v>
      </c>
      <c r="J30">
        <f t="shared" si="5"/>
        <v>1.5983741106905478E-9</v>
      </c>
    </row>
    <row r="31" spans="2:10" x14ac:dyDescent="0.2">
      <c r="B31">
        <f>B30+5000</f>
        <v>110000</v>
      </c>
      <c r="C31">
        <f t="shared" si="0"/>
        <v>1.0281859975274034E-7</v>
      </c>
      <c r="D31">
        <f t="shared" si="1"/>
        <v>4.9640305804199933E-10</v>
      </c>
      <c r="E31">
        <f t="shared" si="2"/>
        <v>3.5993977675458707E-6</v>
      </c>
      <c r="G31">
        <f>G30+5000</f>
        <v>110000</v>
      </c>
      <c r="H31">
        <f t="shared" si="3"/>
        <v>1.0281859975274034E-7</v>
      </c>
      <c r="I31">
        <f t="shared" si="4"/>
        <v>8.7641502467842697E-7</v>
      </c>
      <c r="J31">
        <f t="shared" si="5"/>
        <v>1.4867195147342978E-10</v>
      </c>
    </row>
    <row r="32" spans="2:10" x14ac:dyDescent="0.2">
      <c r="B32">
        <f t="shared" ref="B32" si="9">B31+5000</f>
        <v>115000</v>
      </c>
      <c r="C32">
        <f t="shared" si="0"/>
        <v>3.2018043441388041E-8</v>
      </c>
      <c r="D32">
        <f t="shared" si="1"/>
        <v>9.9114634315619843E-11</v>
      </c>
      <c r="E32">
        <f t="shared" si="2"/>
        <v>1.7481259395806322E-6</v>
      </c>
      <c r="G32">
        <f t="shared" ref="G32" si="10">G31+5000</f>
        <v>115000</v>
      </c>
      <c r="H32">
        <f t="shared" si="3"/>
        <v>3.2018043441388041E-8</v>
      </c>
      <c r="I32">
        <f t="shared" si="4"/>
        <v>4.5467812507955261E-7</v>
      </c>
      <c r="J32">
        <f t="shared" si="5"/>
        <v>1.0769760042543276E-11</v>
      </c>
    </row>
  </sheetData>
  <conditionalFormatting sqref="C10:C32">
    <cfRule type="colorScale" priority="11">
      <colorScale>
        <cfvo type="min"/>
        <cfvo type="percentile" val="50"/>
        <cfvo type="max"/>
        <color rgb="FFF8696B"/>
        <color rgb="FFFFEB84"/>
        <color rgb="FF63BE7B"/>
      </colorScale>
    </cfRule>
  </conditionalFormatting>
  <conditionalFormatting sqref="D33:D34">
    <cfRule type="colorScale" priority="7">
      <colorScale>
        <cfvo type="min"/>
        <cfvo type="percentile" val="50"/>
        <cfvo type="max"/>
        <color rgb="FFF8696B"/>
        <color rgb="FFFFEB84"/>
        <color rgb="FF63BE7B"/>
      </colorScale>
    </cfRule>
  </conditionalFormatting>
  <conditionalFormatting sqref="D10:E32">
    <cfRule type="colorScale" priority="3">
      <colorScale>
        <cfvo type="min"/>
        <cfvo type="percentile" val="50"/>
        <cfvo type="max"/>
        <color rgb="FFF8696B"/>
        <color rgb="FFFFEB84"/>
        <color rgb="FF63BE7B"/>
      </colorScale>
    </cfRule>
  </conditionalFormatting>
  <conditionalFormatting sqref="H10:H32">
    <cfRule type="colorScale" priority="2">
      <colorScale>
        <cfvo type="min"/>
        <cfvo type="percentile" val="50"/>
        <cfvo type="max"/>
        <color rgb="FFF8696B"/>
        <color rgb="FFFFEB84"/>
        <color rgb="FF63BE7B"/>
      </colorScale>
    </cfRule>
  </conditionalFormatting>
  <conditionalFormatting sqref="I33:I34">
    <cfRule type="colorScale" priority="9">
      <colorScale>
        <cfvo type="min"/>
        <cfvo type="percentile" val="50"/>
        <cfvo type="max"/>
        <color rgb="FFF8696B"/>
        <color rgb="FFFFEB84"/>
        <color rgb="FF63BE7B"/>
      </colorScale>
    </cfRule>
  </conditionalFormatting>
  <conditionalFormatting sqref="I10:J3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79AF9-FAD7-40DC-A3EC-E1F5C6B43A6F}">
  <dimension ref="B2:K31"/>
  <sheetViews>
    <sheetView topLeftCell="B1" zoomScale="140" zoomScaleNormal="140" workbookViewId="0">
      <selection activeCell="I3" sqref="I3"/>
    </sheetView>
  </sheetViews>
  <sheetFormatPr baseColWidth="10" defaultColWidth="8.83203125" defaultRowHeight="15" x14ac:dyDescent="0.2"/>
  <cols>
    <col min="2" max="2" width="99.83203125" customWidth="1"/>
    <col min="3" max="3" width="22.1640625" bestFit="1" customWidth="1"/>
    <col min="4" max="4" width="7.5" customWidth="1"/>
    <col min="5" max="5" width="12" bestFit="1" customWidth="1"/>
    <col min="6" max="6" width="19" customWidth="1"/>
    <col min="7" max="7" width="11.83203125" customWidth="1"/>
    <col min="8" max="8" width="11.33203125" bestFit="1" customWidth="1"/>
    <col min="9" max="9" width="12.33203125" bestFit="1" customWidth="1"/>
    <col min="10" max="10" width="11" bestFit="1" customWidth="1"/>
    <col min="11" max="11" width="25.1640625" customWidth="1"/>
  </cols>
  <sheetData>
    <row r="2" spans="2:11" ht="90" customHeight="1" x14ac:dyDescent="0.25">
      <c r="B2" s="6" t="s">
        <v>10</v>
      </c>
    </row>
    <row r="3" spans="2:11" ht="83.25" customHeight="1" x14ac:dyDescent="0.25">
      <c r="B3" s="2" t="s">
        <v>11</v>
      </c>
    </row>
    <row r="5" spans="2:11" ht="19" x14ac:dyDescent="0.2">
      <c r="D5" s="7" t="s">
        <v>25</v>
      </c>
      <c r="E5">
        <v>13</v>
      </c>
    </row>
    <row r="7" spans="2:11" ht="19" x14ac:dyDescent="0.2">
      <c r="C7" t="s">
        <v>24</v>
      </c>
      <c r="D7" s="7" t="s">
        <v>43</v>
      </c>
      <c r="E7" t="s">
        <v>26</v>
      </c>
      <c r="F7" s="7" t="s">
        <v>44</v>
      </c>
      <c r="G7" t="s">
        <v>27</v>
      </c>
      <c r="H7" s="7" t="s">
        <v>45</v>
      </c>
    </row>
    <row r="8" spans="2:11" x14ac:dyDescent="0.2">
      <c r="C8">
        <v>1</v>
      </c>
      <c r="D8">
        <f>EXP(-$E$5)</f>
        <v>2.2603294069810542E-6</v>
      </c>
      <c r="E8">
        <f>$E$5^C8</f>
        <v>13</v>
      </c>
      <c r="F8">
        <f>FACT(C8)</f>
        <v>1</v>
      </c>
      <c r="G8">
        <f>(D8*E8)/F8</f>
        <v>2.9384282290753705E-5</v>
      </c>
      <c r="H8" s="8">
        <f>_xlfn.POISSON.DIST(C8,$E$5,FALSE)</f>
        <v>2.9384282290753709E-5</v>
      </c>
      <c r="I8" s="8"/>
      <c r="J8" s="8"/>
      <c r="K8" s="9"/>
    </row>
    <row r="9" spans="2:11" x14ac:dyDescent="0.2">
      <c r="C9">
        <v>2</v>
      </c>
      <c r="D9">
        <f t="shared" ref="D9:D30" si="0">EXP(-$E$5)</f>
        <v>2.2603294069810542E-6</v>
      </c>
      <c r="E9">
        <f t="shared" ref="E9:E31" si="1">$E$5^C9</f>
        <v>169</v>
      </c>
      <c r="F9">
        <f t="shared" ref="F9:F31" si="2">FACT(C9)</f>
        <v>2</v>
      </c>
      <c r="G9">
        <f t="shared" ref="G9:G31" si="3">(D9*E9)/F9</f>
        <v>1.9099783488989909E-4</v>
      </c>
      <c r="H9" s="8">
        <f t="shared" ref="H9:H30" si="4">_xlfn.POISSON.DIST(C9,$E$5,FALSE)</f>
        <v>1.9099783488989915E-4</v>
      </c>
      <c r="I9" s="8"/>
      <c r="J9" s="8"/>
      <c r="K9" s="9"/>
    </row>
    <row r="10" spans="2:11" x14ac:dyDescent="0.2">
      <c r="C10">
        <v>3</v>
      </c>
      <c r="D10">
        <f t="shared" si="0"/>
        <v>2.2603294069810542E-6</v>
      </c>
      <c r="E10">
        <f t="shared" si="1"/>
        <v>2197</v>
      </c>
      <c r="F10">
        <f t="shared" si="2"/>
        <v>6</v>
      </c>
      <c r="G10">
        <f t="shared" si="3"/>
        <v>8.27657284522896E-4</v>
      </c>
      <c r="H10" s="8">
        <f t="shared" si="4"/>
        <v>8.2765728452289546E-4</v>
      </c>
      <c r="I10" s="8"/>
      <c r="J10" s="8"/>
      <c r="K10" s="9"/>
    </row>
    <row r="11" spans="2:11" x14ac:dyDescent="0.2">
      <c r="C11">
        <v>4</v>
      </c>
      <c r="D11">
        <f t="shared" si="0"/>
        <v>2.2603294069810542E-6</v>
      </c>
      <c r="E11">
        <f t="shared" si="1"/>
        <v>28561</v>
      </c>
      <c r="F11">
        <f t="shared" si="2"/>
        <v>24</v>
      </c>
      <c r="G11">
        <f t="shared" si="3"/>
        <v>2.6898861746994119E-3</v>
      </c>
      <c r="H11" s="8">
        <f t="shared" si="4"/>
        <v>2.6898861746994123E-3</v>
      </c>
      <c r="I11" s="8"/>
      <c r="J11" s="8"/>
      <c r="K11" s="9"/>
    </row>
    <row r="12" spans="2:11" x14ac:dyDescent="0.2">
      <c r="C12">
        <v>5</v>
      </c>
      <c r="D12">
        <f t="shared" si="0"/>
        <v>2.2603294069810542E-6</v>
      </c>
      <c r="E12">
        <f t="shared" si="1"/>
        <v>371293</v>
      </c>
      <c r="F12">
        <f t="shared" si="2"/>
        <v>120</v>
      </c>
      <c r="G12">
        <f t="shared" si="3"/>
        <v>6.9937040542184708E-3</v>
      </c>
      <c r="H12" s="8">
        <f t="shared" si="4"/>
        <v>6.993704054218469E-3</v>
      </c>
      <c r="I12" s="8"/>
      <c r="K12" s="9"/>
    </row>
    <row r="13" spans="2:11" x14ac:dyDescent="0.2">
      <c r="C13">
        <v>6</v>
      </c>
      <c r="D13">
        <f t="shared" si="0"/>
        <v>2.2603294069810542E-6</v>
      </c>
      <c r="E13">
        <f t="shared" si="1"/>
        <v>4826809</v>
      </c>
      <c r="F13">
        <f t="shared" si="2"/>
        <v>720</v>
      </c>
      <c r="G13">
        <f t="shared" si="3"/>
        <v>1.5153025450806688E-2</v>
      </c>
      <c r="H13" s="8">
        <f t="shared" si="4"/>
        <v>1.5153025450806682E-2</v>
      </c>
      <c r="I13" s="8"/>
      <c r="K13" s="9"/>
    </row>
    <row r="14" spans="2:11" x14ac:dyDescent="0.2">
      <c r="C14">
        <v>7</v>
      </c>
      <c r="D14">
        <f t="shared" si="0"/>
        <v>2.2603294069810542E-6</v>
      </c>
      <c r="E14">
        <f t="shared" si="1"/>
        <v>62748517</v>
      </c>
      <c r="F14">
        <f t="shared" si="2"/>
        <v>5040</v>
      </c>
      <c r="G14">
        <f t="shared" si="3"/>
        <v>2.8141332980069562E-2</v>
      </c>
      <c r="H14" s="8">
        <f t="shared" si="4"/>
        <v>2.8141332980069572E-2</v>
      </c>
      <c r="I14" s="8"/>
      <c r="K14" s="9"/>
    </row>
    <row r="15" spans="2:11" x14ac:dyDescent="0.2">
      <c r="C15">
        <v>8</v>
      </c>
      <c r="D15">
        <f t="shared" si="0"/>
        <v>2.2603294069810542E-6</v>
      </c>
      <c r="E15">
        <f t="shared" si="1"/>
        <v>815730721</v>
      </c>
      <c r="F15">
        <f t="shared" si="2"/>
        <v>40320</v>
      </c>
      <c r="G15">
        <f t="shared" si="3"/>
        <v>4.5729666092613044E-2</v>
      </c>
      <c r="H15" s="8">
        <f t="shared" si="4"/>
        <v>4.5729666092613031E-2</v>
      </c>
      <c r="I15" s="8"/>
      <c r="K15" s="9"/>
    </row>
    <row r="16" spans="2:11" x14ac:dyDescent="0.2">
      <c r="C16">
        <v>9</v>
      </c>
      <c r="D16">
        <f t="shared" si="0"/>
        <v>2.2603294069810542E-6</v>
      </c>
      <c r="E16">
        <f t="shared" si="1"/>
        <v>10604499373</v>
      </c>
      <c r="F16">
        <f t="shared" si="2"/>
        <v>362880</v>
      </c>
      <c r="G16">
        <f t="shared" si="3"/>
        <v>6.6053962133774388E-2</v>
      </c>
      <c r="H16" s="8">
        <f t="shared" si="4"/>
        <v>6.605396213377436E-2</v>
      </c>
      <c r="I16" s="8"/>
      <c r="K16" s="9"/>
    </row>
    <row r="17" spans="3:11" x14ac:dyDescent="0.2">
      <c r="C17">
        <v>10</v>
      </c>
      <c r="D17">
        <f t="shared" si="0"/>
        <v>2.2603294069810542E-6</v>
      </c>
      <c r="E17">
        <f t="shared" si="1"/>
        <v>137858491849</v>
      </c>
      <c r="F17">
        <f t="shared" si="2"/>
        <v>3628800</v>
      </c>
      <c r="G17">
        <f t="shared" si="3"/>
        <v>8.5870150773906709E-2</v>
      </c>
      <c r="H17" s="8">
        <f t="shared" si="4"/>
        <v>8.5870150773906709E-2</v>
      </c>
      <c r="I17" s="8"/>
      <c r="K17" s="9"/>
    </row>
    <row r="18" spans="3:11" x14ac:dyDescent="0.2">
      <c r="C18">
        <v>11</v>
      </c>
      <c r="D18">
        <f t="shared" si="0"/>
        <v>2.2603294069810542E-6</v>
      </c>
      <c r="E18">
        <f t="shared" si="1"/>
        <v>1792160394037</v>
      </c>
      <c r="F18">
        <f t="shared" si="2"/>
        <v>39916800</v>
      </c>
      <c r="G18">
        <f t="shared" si="3"/>
        <v>0.10148290546007156</v>
      </c>
      <c r="H18" s="8">
        <f t="shared" si="4"/>
        <v>0.10148290546007158</v>
      </c>
      <c r="I18" s="8"/>
      <c r="K18" s="9"/>
    </row>
    <row r="19" spans="3:11" x14ac:dyDescent="0.2">
      <c r="C19">
        <v>12</v>
      </c>
      <c r="D19">
        <f t="shared" si="0"/>
        <v>2.2603294069810542E-6</v>
      </c>
      <c r="E19">
        <f t="shared" si="1"/>
        <v>23298085122481</v>
      </c>
      <c r="F19">
        <f t="shared" si="2"/>
        <v>479001600</v>
      </c>
      <c r="G19">
        <f t="shared" si="3"/>
        <v>0.10993981424841087</v>
      </c>
      <c r="H19" s="8">
        <f t="shared" si="4"/>
        <v>0.10993981424841087</v>
      </c>
      <c r="I19" s="8"/>
      <c r="K19" s="9"/>
    </row>
    <row r="20" spans="3:11" x14ac:dyDescent="0.2">
      <c r="C20">
        <v>13</v>
      </c>
      <c r="D20">
        <f t="shared" si="0"/>
        <v>2.2603294069810542E-6</v>
      </c>
      <c r="E20">
        <f t="shared" si="1"/>
        <v>302875106592253</v>
      </c>
      <c r="F20">
        <f t="shared" si="2"/>
        <v>6227020800</v>
      </c>
      <c r="G20">
        <f t="shared" si="3"/>
        <v>0.10993981424841086</v>
      </c>
      <c r="H20" s="8">
        <f t="shared" si="4"/>
        <v>0.10993981424841087</v>
      </c>
      <c r="I20" s="8"/>
      <c r="K20" s="9"/>
    </row>
    <row r="21" spans="3:11" x14ac:dyDescent="0.2">
      <c r="C21">
        <v>14</v>
      </c>
      <c r="D21">
        <f t="shared" si="0"/>
        <v>2.2603294069810542E-6</v>
      </c>
      <c r="E21">
        <f t="shared" si="1"/>
        <v>3937376385699289</v>
      </c>
      <c r="F21">
        <f t="shared" si="2"/>
        <v>87178291200</v>
      </c>
      <c r="G21">
        <f t="shared" si="3"/>
        <v>0.10208697037352438</v>
      </c>
      <c r="H21" s="8">
        <f t="shared" si="4"/>
        <v>0.10208697037352438</v>
      </c>
      <c r="I21" s="8"/>
      <c r="K21" s="9"/>
    </row>
    <row r="22" spans="3:11" x14ac:dyDescent="0.2">
      <c r="C22">
        <v>15</v>
      </c>
      <c r="D22">
        <f t="shared" si="0"/>
        <v>2.2603294069810542E-6</v>
      </c>
      <c r="E22">
        <f t="shared" si="1"/>
        <v>5.118589301409076E+16</v>
      </c>
      <c r="F22">
        <f t="shared" si="2"/>
        <v>1307674368000</v>
      </c>
      <c r="G22">
        <f t="shared" si="3"/>
        <v>8.8475374323721129E-2</v>
      </c>
      <c r="H22" s="8">
        <f t="shared" si="4"/>
        <v>8.8475374323721143E-2</v>
      </c>
      <c r="I22" s="8"/>
      <c r="K22" s="9"/>
    </row>
    <row r="23" spans="3:11" x14ac:dyDescent="0.2">
      <c r="C23">
        <v>16</v>
      </c>
      <c r="D23">
        <f t="shared" si="0"/>
        <v>2.2603294069810542E-6</v>
      </c>
      <c r="E23">
        <f t="shared" si="1"/>
        <v>6.654166091831799E+17</v>
      </c>
      <c r="F23">
        <f t="shared" si="2"/>
        <v>20922789888000</v>
      </c>
      <c r="G23">
        <f t="shared" si="3"/>
        <v>7.1886241638023429E-2</v>
      </c>
      <c r="H23" s="8">
        <f t="shared" si="4"/>
        <v>7.1886241638023429E-2</v>
      </c>
      <c r="I23" s="8"/>
      <c r="K23" s="9"/>
    </row>
    <row r="24" spans="3:11" x14ac:dyDescent="0.2">
      <c r="C24">
        <v>17</v>
      </c>
      <c r="D24">
        <f t="shared" si="0"/>
        <v>2.2603294069810542E-6</v>
      </c>
      <c r="E24">
        <f t="shared" si="1"/>
        <v>8.6504159193813391E+18</v>
      </c>
      <c r="F24">
        <f t="shared" si="2"/>
        <v>355687428096000</v>
      </c>
      <c r="G24">
        <f t="shared" si="3"/>
        <v>5.4971831840841444E-2</v>
      </c>
      <c r="H24" s="8">
        <f t="shared" si="4"/>
        <v>5.4971831840841479E-2</v>
      </c>
      <c r="I24" s="8"/>
      <c r="K24" s="9"/>
    </row>
    <row r="25" spans="3:11" x14ac:dyDescent="0.2">
      <c r="C25">
        <v>18</v>
      </c>
      <c r="D25">
        <f t="shared" si="0"/>
        <v>2.2603294069810542E-6</v>
      </c>
      <c r="E25">
        <f t="shared" si="1"/>
        <v>1.124554069519574E+20</v>
      </c>
      <c r="F25">
        <f t="shared" si="2"/>
        <v>6402373705728000</v>
      </c>
      <c r="G25">
        <f t="shared" si="3"/>
        <v>3.9701878551718819E-2</v>
      </c>
      <c r="H25" s="8">
        <f t="shared" si="4"/>
        <v>3.970187855171884E-2</v>
      </c>
      <c r="I25" s="8"/>
      <c r="K25" s="9"/>
    </row>
    <row r="26" spans="3:11" x14ac:dyDescent="0.2">
      <c r="C26">
        <v>19</v>
      </c>
      <c r="D26">
        <f t="shared" si="0"/>
        <v>2.2603294069810542E-6</v>
      </c>
      <c r="E26">
        <f t="shared" si="1"/>
        <v>1.4619202903754463E+21</v>
      </c>
      <c r="F26">
        <f t="shared" si="2"/>
        <v>1.21645100408832E+17</v>
      </c>
      <c r="G26">
        <f t="shared" si="3"/>
        <v>2.7164443219597083E-2</v>
      </c>
      <c r="H26" s="8">
        <f t="shared" si="4"/>
        <v>2.7164443219597077E-2</v>
      </c>
      <c r="I26" s="8"/>
      <c r="K26" s="9"/>
    </row>
    <row r="27" spans="3:11" x14ac:dyDescent="0.2">
      <c r="C27">
        <v>20</v>
      </c>
      <c r="D27">
        <f t="shared" si="0"/>
        <v>2.2603294069810542E-6</v>
      </c>
      <c r="E27">
        <f t="shared" si="1"/>
        <v>1.9004963774880801E+22</v>
      </c>
      <c r="F27">
        <f t="shared" si="2"/>
        <v>2.43290200817664E+18</v>
      </c>
      <c r="G27">
        <f t="shared" si="3"/>
        <v>1.7656888092738104E-2</v>
      </c>
      <c r="H27" s="8">
        <f t="shared" si="4"/>
        <v>1.7656888092738087E-2</v>
      </c>
      <c r="I27" s="8"/>
      <c r="K27" s="9"/>
    </row>
    <row r="28" spans="3:11" x14ac:dyDescent="0.2">
      <c r="C28">
        <v>21</v>
      </c>
      <c r="D28">
        <f t="shared" si="0"/>
        <v>2.2603294069810542E-6</v>
      </c>
      <c r="E28">
        <f t="shared" si="1"/>
        <v>2.4706452907345042E+23</v>
      </c>
      <c r="F28">
        <f t="shared" si="2"/>
        <v>5.109094217170944E+19</v>
      </c>
      <c r="G28">
        <f t="shared" si="3"/>
        <v>1.093045453359978E-2</v>
      </c>
      <c r="H28" s="8">
        <f t="shared" si="4"/>
        <v>1.0930454533599776E-2</v>
      </c>
      <c r="I28" s="8"/>
      <c r="K28" s="9"/>
    </row>
    <row r="29" spans="3:11" x14ac:dyDescent="0.2">
      <c r="C29">
        <v>22</v>
      </c>
      <c r="D29">
        <f t="shared" si="0"/>
        <v>2.2603294069810542E-6</v>
      </c>
      <c r="E29">
        <f t="shared" si="1"/>
        <v>3.2118388779548553E+24</v>
      </c>
      <c r="F29">
        <f t="shared" si="2"/>
        <v>1.1240007277776077E+21</v>
      </c>
      <c r="G29">
        <f t="shared" si="3"/>
        <v>6.4589049516725972E-3</v>
      </c>
      <c r="H29" s="8">
        <f t="shared" si="4"/>
        <v>6.4589049516725955E-3</v>
      </c>
      <c r="I29" s="8"/>
      <c r="K29" s="9"/>
    </row>
    <row r="30" spans="3:11" x14ac:dyDescent="0.2">
      <c r="C30">
        <v>23</v>
      </c>
      <c r="D30">
        <f t="shared" si="0"/>
        <v>2.2603294069810542E-6</v>
      </c>
      <c r="E30">
        <f t="shared" si="1"/>
        <v>4.1753905413413119E+25</v>
      </c>
      <c r="F30">
        <f t="shared" si="2"/>
        <v>2.5852016738884978E+22</v>
      </c>
      <c r="G30">
        <f t="shared" si="3"/>
        <v>3.6506854074671198E-3</v>
      </c>
      <c r="H30" s="8">
        <f t="shared" si="4"/>
        <v>3.6506854074671237E-3</v>
      </c>
      <c r="I30" s="8"/>
      <c r="K30" s="9"/>
    </row>
    <row r="31" spans="3:11" x14ac:dyDescent="0.2">
      <c r="C31">
        <v>24</v>
      </c>
      <c r="D31">
        <f>EXP(-$E$5)</f>
        <v>2.2603294069810542E-6</v>
      </c>
      <c r="E31">
        <f t="shared" si="1"/>
        <v>5.4280077037437058E+26</v>
      </c>
      <c r="F31">
        <f t="shared" si="2"/>
        <v>6.2044840173323941E+23</v>
      </c>
      <c r="G31">
        <f t="shared" si="3"/>
        <v>1.977454595711357E-3</v>
      </c>
      <c r="H31" s="8">
        <f>_xlfn.POISSON.DIST(C31,$E$5,FALSE)</f>
        <v>1.977454595711357E-3</v>
      </c>
      <c r="I31" s="8"/>
      <c r="K31" s="9"/>
    </row>
  </sheetData>
  <conditionalFormatting sqref="H8:H31">
    <cfRule type="colorScale" priority="3">
      <colorScale>
        <cfvo type="min"/>
        <cfvo type="percentile" val="50"/>
        <cfvo type="max"/>
        <color rgb="FF63BE7B"/>
        <color rgb="FFFFEB84"/>
        <color rgb="FFF8696B"/>
      </colorScale>
    </cfRule>
  </conditionalFormatting>
  <conditionalFormatting sqref="I8:I31">
    <cfRule type="colorScale" priority="7">
      <colorScale>
        <cfvo type="min"/>
        <cfvo type="percentile" val="50"/>
        <cfvo type="max"/>
        <color rgb="FFF8696B"/>
        <color rgb="FFFFEB84"/>
        <color rgb="FF63BE7B"/>
      </colorScale>
    </cfRule>
  </conditionalFormatting>
  <conditionalFormatting sqref="G8:G31">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Binomial Distribution</vt:lpstr>
      <vt:lpstr>Sheet3</vt:lpstr>
      <vt:lpstr>Normal distribution</vt:lpstr>
      <vt:lpstr>Poisson 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Timothy Rimu</cp:lastModifiedBy>
  <dcterms:created xsi:type="dcterms:W3CDTF">2023-07-19T16:53:32Z</dcterms:created>
  <dcterms:modified xsi:type="dcterms:W3CDTF">2024-01-26T14:25:46Z</dcterms:modified>
</cp:coreProperties>
</file>