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60" windowWidth="18195" windowHeight="10560" activeTab="1"/>
  </bookViews>
  <sheets>
    <sheet name="All kinetic data" sheetId="1" r:id="rId1"/>
    <sheet name="Modelling" sheetId="2" r:id="rId2"/>
  </sheets>
  <definedNames>
    <definedName name="solver_adj" localSheetId="1" hidden="1">Modelling!$J$8:$L$8</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nwt" localSheetId="1" hidden="1">1</definedName>
    <definedName name="solver_opt" localSheetId="1" hidden="1">Modelling!$F$55</definedName>
    <definedName name="solver_pre" localSheetId="1" hidden="1">0.000001</definedName>
    <definedName name="solver_rbv" localSheetId="1" hidden="1">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s>
  <calcPr calcId="144525"/>
</workbook>
</file>

<file path=xl/calcChain.xml><?xml version="1.0" encoding="utf-8"?>
<calcChain xmlns="http://schemas.openxmlformats.org/spreadsheetml/2006/main">
  <c r="D6" i="2" l="1"/>
  <c r="G6" i="2" s="1"/>
  <c r="H6" i="2" s="1"/>
  <c r="D7" i="2"/>
  <c r="G7" i="2" s="1"/>
  <c r="H7" i="2" s="1"/>
  <c r="D8" i="2"/>
  <c r="G8" i="2" s="1"/>
  <c r="H8" i="2" s="1"/>
  <c r="D9" i="2"/>
  <c r="G9" i="2" s="1"/>
  <c r="H9" i="2" s="1"/>
  <c r="D10" i="2"/>
  <c r="G10" i="2" s="1"/>
  <c r="H10" i="2" s="1"/>
  <c r="D11" i="2"/>
  <c r="G11" i="2" s="1"/>
  <c r="H11" i="2" s="1"/>
  <c r="D12" i="2"/>
  <c r="G12" i="2" s="1"/>
  <c r="H12" i="2" s="1"/>
  <c r="D13" i="2"/>
  <c r="G13" i="2" s="1"/>
  <c r="H13" i="2" s="1"/>
  <c r="D14" i="2"/>
  <c r="G14" i="2" s="1"/>
  <c r="H14" i="2" s="1"/>
  <c r="D15" i="2"/>
  <c r="G15" i="2" s="1"/>
  <c r="H15" i="2" s="1"/>
  <c r="D16" i="2"/>
  <c r="G16" i="2" s="1"/>
  <c r="H16" i="2" s="1"/>
  <c r="D17" i="2"/>
  <c r="G17" i="2" s="1"/>
  <c r="H17" i="2" s="1"/>
  <c r="D18" i="2"/>
  <c r="G18" i="2" s="1"/>
  <c r="H18" i="2" s="1"/>
  <c r="D19" i="2"/>
  <c r="G19" i="2" s="1"/>
  <c r="H19" i="2" s="1"/>
  <c r="D20" i="2"/>
  <c r="G20" i="2" s="1"/>
  <c r="H20" i="2" s="1"/>
  <c r="D21" i="2"/>
  <c r="G21" i="2" s="1"/>
  <c r="H21" i="2" s="1"/>
  <c r="D22" i="2"/>
  <c r="G22" i="2" s="1"/>
  <c r="H22" i="2" s="1"/>
  <c r="D23" i="2"/>
  <c r="G23" i="2" s="1"/>
  <c r="H23" i="2" s="1"/>
  <c r="D24" i="2"/>
  <c r="G24" i="2" s="1"/>
  <c r="H24" i="2" s="1"/>
  <c r="D25" i="2"/>
  <c r="G25" i="2" s="1"/>
  <c r="H25" i="2" s="1"/>
  <c r="D26" i="2"/>
  <c r="G26" i="2" s="1"/>
  <c r="H26" i="2" s="1"/>
  <c r="D27" i="2"/>
  <c r="G27" i="2" s="1"/>
  <c r="H27" i="2" s="1"/>
  <c r="D28" i="2"/>
  <c r="G28" i="2" s="1"/>
  <c r="H28" i="2" s="1"/>
  <c r="D29" i="2"/>
  <c r="G29" i="2" s="1"/>
  <c r="H29" i="2" s="1"/>
  <c r="D30" i="2"/>
  <c r="G30" i="2" s="1"/>
  <c r="H30" i="2" s="1"/>
  <c r="D31" i="2"/>
  <c r="G31" i="2" s="1"/>
  <c r="H31" i="2" s="1"/>
  <c r="D32" i="2"/>
  <c r="G32" i="2" s="1"/>
  <c r="H32" i="2" s="1"/>
  <c r="D33" i="2"/>
  <c r="G33" i="2" s="1"/>
  <c r="H33" i="2" s="1"/>
  <c r="D34" i="2"/>
  <c r="G34" i="2" s="1"/>
  <c r="H34" i="2" s="1"/>
  <c r="D35" i="2"/>
  <c r="G35" i="2" s="1"/>
  <c r="H35" i="2" s="1"/>
  <c r="D36" i="2"/>
  <c r="G36" i="2" s="1"/>
  <c r="H36" i="2" s="1"/>
  <c r="D37" i="2"/>
  <c r="G37" i="2" s="1"/>
  <c r="H37" i="2" s="1"/>
  <c r="D38" i="2"/>
  <c r="G38" i="2" s="1"/>
  <c r="H38" i="2" s="1"/>
  <c r="D39" i="2"/>
  <c r="G39" i="2" s="1"/>
  <c r="H39" i="2" s="1"/>
  <c r="D40" i="2"/>
  <c r="G40" i="2" s="1"/>
  <c r="H40" i="2" s="1"/>
  <c r="D41" i="2"/>
  <c r="G41" i="2" s="1"/>
  <c r="H41" i="2" s="1"/>
  <c r="D42" i="2"/>
  <c r="G42" i="2" s="1"/>
  <c r="H42" i="2" s="1"/>
  <c r="D43" i="2"/>
  <c r="G43" i="2" s="1"/>
  <c r="H43" i="2" s="1"/>
  <c r="D44" i="2"/>
  <c r="G44" i="2" s="1"/>
  <c r="H44" i="2" s="1"/>
  <c r="D45" i="2"/>
  <c r="G45" i="2" s="1"/>
  <c r="H45" i="2" s="1"/>
  <c r="D46" i="2"/>
  <c r="G46" i="2" s="1"/>
  <c r="H46" i="2" s="1"/>
  <c r="D47" i="2"/>
  <c r="G47" i="2" s="1"/>
  <c r="H47" i="2" s="1"/>
  <c r="D48" i="2"/>
  <c r="G48" i="2" s="1"/>
  <c r="H48" i="2" s="1"/>
  <c r="D49" i="2"/>
  <c r="G49" i="2" s="1"/>
  <c r="H49" i="2" s="1"/>
  <c r="D50" i="2"/>
  <c r="G50" i="2" s="1"/>
  <c r="H50" i="2" s="1"/>
  <c r="D51" i="2"/>
  <c r="G51" i="2" s="1"/>
  <c r="H51" i="2" s="1"/>
  <c r="D52" i="2"/>
  <c r="G52" i="2" s="1"/>
  <c r="H52" i="2" s="1"/>
  <c r="D53" i="2"/>
  <c r="G53" i="2" s="1"/>
  <c r="H53" i="2" s="1"/>
  <c r="D54" i="2"/>
  <c r="G54" i="2" s="1"/>
  <c r="H54" i="2" s="1"/>
  <c r="D5" i="2"/>
  <c r="G5" i="2" s="1"/>
  <c r="H5" i="2" s="1"/>
  <c r="E44" i="2" l="1"/>
  <c r="F44" i="2" s="1"/>
  <c r="E53" i="2"/>
  <c r="F53" i="2" s="1"/>
  <c r="E45" i="2"/>
  <c r="F45" i="2" s="1"/>
  <c r="E37" i="2"/>
  <c r="F37" i="2" s="1"/>
  <c r="E33" i="2"/>
  <c r="F33" i="2" s="1"/>
  <c r="E25" i="2"/>
  <c r="F25" i="2" s="1"/>
  <c r="E17" i="2"/>
  <c r="F17" i="2" s="1"/>
  <c r="E13" i="2"/>
  <c r="F13" i="2" s="1"/>
  <c r="E52" i="2"/>
  <c r="F52" i="2" s="1"/>
  <c r="E40" i="2"/>
  <c r="F40" i="2" s="1"/>
  <c r="E32" i="2"/>
  <c r="F32" i="2" s="1"/>
  <c r="E28" i="2"/>
  <c r="F28" i="2" s="1"/>
  <c r="E20" i="2"/>
  <c r="F20" i="2" s="1"/>
  <c r="E16" i="2"/>
  <c r="F16" i="2" s="1"/>
  <c r="E8" i="2"/>
  <c r="F8" i="2" s="1"/>
  <c r="E51" i="2"/>
  <c r="F51" i="2" s="1"/>
  <c r="E47" i="2"/>
  <c r="F47" i="2" s="1"/>
  <c r="E39" i="2"/>
  <c r="F39" i="2" s="1"/>
  <c r="E31" i="2"/>
  <c r="F31" i="2" s="1"/>
  <c r="E27" i="2"/>
  <c r="F27" i="2" s="1"/>
  <c r="E23" i="2"/>
  <c r="F23" i="2" s="1"/>
  <c r="E19" i="2"/>
  <c r="F19" i="2" s="1"/>
  <c r="E15" i="2"/>
  <c r="F15" i="2" s="1"/>
  <c r="E11" i="2"/>
  <c r="F11" i="2" s="1"/>
  <c r="E7" i="2"/>
  <c r="F7" i="2" s="1"/>
  <c r="E49" i="2"/>
  <c r="F49" i="2" s="1"/>
  <c r="E41" i="2"/>
  <c r="F41" i="2" s="1"/>
  <c r="E29" i="2"/>
  <c r="F29" i="2" s="1"/>
  <c r="E21" i="2"/>
  <c r="F21" i="2" s="1"/>
  <c r="E9" i="2"/>
  <c r="F9" i="2" s="1"/>
  <c r="E48" i="2"/>
  <c r="F48" i="2" s="1"/>
  <c r="E36" i="2"/>
  <c r="F36" i="2" s="1"/>
  <c r="E24" i="2"/>
  <c r="F24" i="2" s="1"/>
  <c r="E12" i="2"/>
  <c r="F12" i="2" s="1"/>
  <c r="E5" i="2"/>
  <c r="F5" i="2" s="1"/>
  <c r="E43" i="2"/>
  <c r="F43" i="2" s="1"/>
  <c r="E35" i="2"/>
  <c r="F35" i="2" s="1"/>
  <c r="E54" i="2"/>
  <c r="F54" i="2" s="1"/>
  <c r="E50" i="2"/>
  <c r="F50" i="2" s="1"/>
  <c r="E46" i="2"/>
  <c r="F46" i="2" s="1"/>
  <c r="E42" i="2"/>
  <c r="F42" i="2" s="1"/>
  <c r="E38" i="2"/>
  <c r="F38" i="2" s="1"/>
  <c r="E34" i="2"/>
  <c r="F34" i="2" s="1"/>
  <c r="E30" i="2"/>
  <c r="F30" i="2" s="1"/>
  <c r="E26" i="2"/>
  <c r="F26" i="2" s="1"/>
  <c r="E22" i="2"/>
  <c r="F22" i="2" s="1"/>
  <c r="E18" i="2"/>
  <c r="F18" i="2" s="1"/>
  <c r="E14" i="2"/>
  <c r="F14" i="2" s="1"/>
  <c r="E10" i="2"/>
  <c r="F10" i="2" s="1"/>
  <c r="E6" i="2"/>
  <c r="F6" i="2" s="1"/>
  <c r="F55" i="2" l="1"/>
  <c r="E55" i="2"/>
</calcChain>
</file>

<file path=xl/sharedStrings.xml><?xml version="1.0" encoding="utf-8"?>
<sst xmlns="http://schemas.openxmlformats.org/spreadsheetml/2006/main" count="56" uniqueCount="39">
  <si>
    <t>IPA</t>
  </si>
  <si>
    <t>BA</t>
  </si>
  <si>
    <t>Activity</t>
  </si>
  <si>
    <t>mM</t>
  </si>
  <si>
    <t>IPA + BA &lt;--&gt; ACE + MPPA     (forward reaction)</t>
  </si>
  <si>
    <t>µmol*min^1*mg^1</t>
  </si>
  <si>
    <t>ACE</t>
  </si>
  <si>
    <t>MPPA</t>
  </si>
  <si>
    <t>MPPA formation rate</t>
  </si>
  <si>
    <t>Product inhibition</t>
  </si>
  <si>
    <t>varying BA</t>
  </si>
  <si>
    <t>varying BA and IPA</t>
  </si>
  <si>
    <t>varying IPA</t>
  </si>
  <si>
    <t>Conditions</t>
  </si>
  <si>
    <t>time</t>
  </si>
  <si>
    <t>min</t>
  </si>
  <si>
    <t>Conversion profile</t>
  </si>
  <si>
    <t>DEV</t>
  </si>
  <si>
    <t>2 mg/mL ATA-50</t>
  </si>
  <si>
    <t>Done by Mirek (LentiKats)</t>
  </si>
  <si>
    <t>V</t>
  </si>
  <si>
    <t>substituted enzyme mechanism</t>
  </si>
  <si>
    <t>Fitting conditions</t>
  </si>
  <si>
    <t>assuming no product inhibition, because initial rate date are taken below 2% conversion</t>
  </si>
  <si>
    <t>starting values for variables = 0, 0, 0</t>
  </si>
  <si>
    <t>constrains: variables cannot be negative</t>
  </si>
  <si>
    <t>Absolute deviation of fit</t>
  </si>
  <si>
    <t>(true-fit)</t>
  </si>
  <si>
    <t>systematic error in this data set varying BA, the fit constantly overestimates the true experimental values
--&gt; either the ATA-50 amount was not exact or the susbtrate concentrations</t>
  </si>
  <si>
    <r>
      <t>K</t>
    </r>
    <r>
      <rPr>
        <b/>
        <sz val="5"/>
        <color rgb="FFFF0000"/>
        <rFont val="Calibri"/>
        <family val="2"/>
        <scheme val="minor"/>
      </rPr>
      <t>IPA</t>
    </r>
  </si>
  <si>
    <r>
      <t>K</t>
    </r>
    <r>
      <rPr>
        <b/>
        <sz val="5"/>
        <color rgb="FFFF0000"/>
        <rFont val="Calibri"/>
        <family val="2"/>
        <scheme val="minor"/>
      </rPr>
      <t>BA</t>
    </r>
  </si>
  <si>
    <r>
      <t>v = V*[IPA]*[BA]/(K</t>
    </r>
    <r>
      <rPr>
        <sz val="5"/>
        <color theme="1"/>
        <rFont val="Calibri"/>
        <family val="2"/>
        <scheme val="minor"/>
      </rPr>
      <t>BA</t>
    </r>
    <r>
      <rPr>
        <sz val="11"/>
        <color theme="1"/>
        <rFont val="Calibri"/>
        <family val="2"/>
        <scheme val="minor"/>
      </rPr>
      <t>*[IPA]+K</t>
    </r>
    <r>
      <rPr>
        <sz val="5"/>
        <color theme="1"/>
        <rFont val="Calibri"/>
        <family val="2"/>
        <scheme val="minor"/>
      </rPr>
      <t>IPA</t>
    </r>
    <r>
      <rPr>
        <sz val="11"/>
        <color theme="1"/>
        <rFont val="Calibri"/>
        <family val="2"/>
        <scheme val="minor"/>
      </rPr>
      <t>*[BA]+[IPA]*[BA])</t>
    </r>
  </si>
  <si>
    <t>Forward reaction: 0-800 mM IPA, 0-10 mM BA, ATA-50 crude powder</t>
  </si>
  <si>
    <r>
      <t>Most of the data appears to have a normal destribution around the fit
code: red = fit overestimates; green = fit underestimates the experimental value
--&gt; dertermined kinetic parameters: V, K</t>
    </r>
    <r>
      <rPr>
        <b/>
        <sz val="5"/>
        <color theme="1"/>
        <rFont val="Calibri"/>
        <family val="2"/>
        <scheme val="minor"/>
      </rPr>
      <t>IPA</t>
    </r>
    <r>
      <rPr>
        <b/>
        <sz val="11"/>
        <color theme="1"/>
        <rFont val="Calibri"/>
        <family val="2"/>
        <scheme val="minor"/>
      </rPr>
      <t>, K</t>
    </r>
    <r>
      <rPr>
        <b/>
        <sz val="5"/>
        <color theme="1"/>
        <rFont val="Calibri"/>
        <family val="2"/>
        <scheme val="minor"/>
      </rPr>
      <t>BA</t>
    </r>
    <r>
      <rPr>
        <b/>
        <sz val="11"/>
        <color theme="1"/>
        <rFont val="Calibri"/>
        <family val="2"/>
        <scheme val="minor"/>
      </rPr>
      <t xml:space="preserve"> are of logical values and coinsists with obtained data, thus they can be assumed as rather good characterizing the system under the tested conditions. As we dont see inhibition up to 800 mM, inhibition terms can be neglegted, eventhough there might be a hidden inhibition term. As long as we run the process under the tested conditions, the model should predict the behaviout well (see graph "fit vs. true"). At high activity values the prediction deviates stronger.</t>
    </r>
  </si>
  <si>
    <t>Data</t>
  </si>
  <si>
    <t>Model</t>
  </si>
  <si>
    <t>(Data-Model)^2</t>
  </si>
  <si>
    <t>((Data-Model)/(Data))^2</t>
  </si>
  <si>
    <t>Relative deviation of fit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</si>
</sst>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9" x14ac:knownFonts="1">
    <font>
      <sz val="11"/>
      <color theme="1"/>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1"/>
      <color theme="1"/>
      <name val="Calibri"/>
      <family val="2"/>
      <scheme val="minor"/>
    </font>
    <font>
      <sz val="5"/>
      <color theme="1"/>
      <name val="Calibri"/>
      <family val="2"/>
      <scheme val="minor"/>
    </font>
    <font>
      <b/>
      <sz val="11"/>
      <color rgb="FFFF0000"/>
      <name val="Calibri"/>
      <family val="2"/>
      <scheme val="minor"/>
    </font>
    <font>
      <b/>
      <sz val="5"/>
      <color theme="1"/>
      <name val="Calibri"/>
      <family val="2"/>
      <scheme val="minor"/>
    </font>
    <font>
      <b/>
      <sz val="5"/>
      <color rgb="FFFF0000"/>
      <name val="Calibri"/>
      <family val="2"/>
      <scheme val="minor"/>
    </font>
  </fonts>
  <fills count="3">
    <fill>
      <patternFill patternType="none"/>
    </fill>
    <fill>
      <patternFill patternType="gray125"/>
    </fill>
    <fill>
      <patternFill patternType="solid">
        <fgColor theme="5" tint="0.79998168889431442"/>
        <bgColor indexed="64"/>
      </patternFill>
    </fill>
  </fills>
  <borders count="7">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5">
    <xf numFmtId="0" fontId="0" fillId="0" borderId="0" xfId="0"/>
    <xf numFmtId="0" fontId="1" fillId="0" borderId="0" xfId="0" applyFont="1"/>
    <xf numFmtId="164" fontId="0" fillId="0" borderId="0" xfId="0" applyNumberFormat="1"/>
    <xf numFmtId="0" fontId="2" fillId="0" borderId="0" xfId="0" applyFont="1" applyAlignment="1"/>
    <xf numFmtId="0" fontId="3" fillId="0" borderId="0" xfId="0" applyFont="1"/>
    <xf numFmtId="0" fontId="0" fillId="0" borderId="1" xfId="0" applyBorder="1"/>
    <xf numFmtId="164" fontId="0" fillId="0" borderId="1" xfId="0" applyNumberFormat="1" applyBorder="1"/>
    <xf numFmtId="2" fontId="0" fillId="0" borderId="0" xfId="0" applyNumberFormat="1"/>
    <xf numFmtId="165" fontId="0" fillId="0" borderId="0" xfId="0" applyNumberFormat="1"/>
    <xf numFmtId="0" fontId="0" fillId="0" borderId="1" xfId="0" applyFont="1" applyBorder="1"/>
    <xf numFmtId="164" fontId="0" fillId="0" borderId="1" xfId="0" applyNumberFormat="1" applyFont="1" applyBorder="1"/>
    <xf numFmtId="0" fontId="4" fillId="0" borderId="0" xfId="0" applyFont="1"/>
    <xf numFmtId="0" fontId="0" fillId="0" borderId="0" xfId="0"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164" fontId="6" fillId="0" borderId="5" xfId="0" applyNumberFormat="1" applyFont="1" applyBorder="1" applyAlignment="1">
      <alignment horizontal="center"/>
    </xf>
    <xf numFmtId="165" fontId="6" fillId="0" borderId="1" xfId="0" applyNumberFormat="1" applyFont="1" applyBorder="1" applyAlignment="1">
      <alignment horizontal="center"/>
    </xf>
    <xf numFmtId="165" fontId="6" fillId="0" borderId="6" xfId="0" applyNumberFormat="1" applyFont="1" applyBorder="1" applyAlignment="1">
      <alignment horizontal="center"/>
    </xf>
    <xf numFmtId="0" fontId="4" fillId="0" borderId="0" xfId="0" applyFont="1" applyAlignment="1">
      <alignment horizontal="center"/>
    </xf>
    <xf numFmtId="0" fontId="0" fillId="0" borderId="0" xfId="0" applyAlignment="1">
      <alignment horizontal="left"/>
    </xf>
    <xf numFmtId="0" fontId="0" fillId="2" borderId="0" xfId="0" applyFill="1" applyAlignment="1">
      <alignment horizontal="left" vertical="center" wrapText="1"/>
    </xf>
    <xf numFmtId="0" fontId="0" fillId="2" borderId="0" xfId="0" applyFill="1" applyAlignment="1">
      <alignment horizontal="left" vertical="center"/>
    </xf>
    <xf numFmtId="0" fontId="4" fillId="0" borderId="0" xfId="0" applyFont="1" applyAlignment="1">
      <alignment horizontal="left"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v>Fit vs. true</c:v>
          </c:tx>
          <c:spPr>
            <a:ln w="28575">
              <a:noFill/>
            </a:ln>
          </c:spPr>
          <c:trendline>
            <c:spPr>
              <a:ln w="19050"/>
            </c:spPr>
            <c:trendlineType val="linear"/>
            <c:backward val="8.0000000000000019E-3"/>
            <c:intercept val="0"/>
            <c:dispRSqr val="0"/>
            <c:dispEq val="0"/>
          </c:trendline>
          <c:xVal>
            <c:numRef>
              <c:f>Modelling!$C$5:$C$54</c:f>
              <c:numCache>
                <c:formatCode>General</c:formatCode>
                <c:ptCount val="50"/>
                <c:pt idx="0">
                  <c:v>4.9505976424985471E-2</c:v>
                </c:pt>
                <c:pt idx="1">
                  <c:v>5.4916544255673806E-2</c:v>
                </c:pt>
                <c:pt idx="2">
                  <c:v>5.1966857364749326E-2</c:v>
                </c:pt>
                <c:pt idx="3">
                  <c:v>4.6378845857941865E-2</c:v>
                </c:pt>
                <c:pt idx="4">
                  <c:v>4.6787142114813343E-2</c:v>
                </c:pt>
                <c:pt idx="5">
                  <c:v>4.6713606359452327E-2</c:v>
                </c:pt>
                <c:pt idx="6">
                  <c:v>3.788023244989186E-2</c:v>
                </c:pt>
                <c:pt idx="7">
                  <c:v>4.4081096182758177E-2</c:v>
                </c:pt>
                <c:pt idx="8">
                  <c:v>2.8181863979165295E-2</c:v>
                </c:pt>
                <c:pt idx="9">
                  <c:v>2.7959520202717459E-2</c:v>
                </c:pt>
                <c:pt idx="10">
                  <c:v>2.3287678167454591E-2</c:v>
                </c:pt>
                <c:pt idx="11">
                  <c:v>2.2185855064023798E-2</c:v>
                </c:pt>
                <c:pt idx="12">
                  <c:v>2.040015481966469E-2</c:v>
                </c:pt>
                <c:pt idx="13">
                  <c:v>1.8612472959850284E-2</c:v>
                </c:pt>
                <c:pt idx="14">
                  <c:v>9.7585993424794733E-3</c:v>
                </c:pt>
                <c:pt idx="15">
                  <c:v>1.0849147599246102E-2</c:v>
                </c:pt>
                <c:pt idx="16">
                  <c:v>8.2845046751296777E-3</c:v>
                </c:pt>
                <c:pt idx="17">
                  <c:v>8.8215159406565651E-3</c:v>
                </c:pt>
                <c:pt idx="18">
                  <c:v>1.8258737587162174E-2</c:v>
                </c:pt>
                <c:pt idx="19">
                  <c:v>1.7400305523946551E-2</c:v>
                </c:pt>
                <c:pt idx="20">
                  <c:v>2.5327486008736012E-2</c:v>
                </c:pt>
                <c:pt idx="21">
                  <c:v>2.626373532623532E-2</c:v>
                </c:pt>
                <c:pt idx="22">
                  <c:v>3.6637216762216762E-2</c:v>
                </c:pt>
                <c:pt idx="23">
                  <c:v>3.7331198385885875E-2</c:v>
                </c:pt>
                <c:pt idx="24">
                  <c:v>4.8063989984302502E-2</c:v>
                </c:pt>
                <c:pt idx="25">
                  <c:v>4.54459043560606E-2</c:v>
                </c:pt>
                <c:pt idx="26">
                  <c:v>1.3274115198422145E-2</c:v>
                </c:pt>
                <c:pt idx="27">
                  <c:v>1.661112543957817E-2</c:v>
                </c:pt>
                <c:pt idx="28">
                  <c:v>1.7487135232538923E-2</c:v>
                </c:pt>
                <c:pt idx="29">
                  <c:v>1.871274819757918E-2</c:v>
                </c:pt>
                <c:pt idx="30">
                  <c:v>1.3950363762891396E-2</c:v>
                </c:pt>
                <c:pt idx="31">
                  <c:v>1.7412042888058199E-2</c:v>
                </c:pt>
                <c:pt idx="32">
                  <c:v>1.8267259201765862E-2</c:v>
                </c:pt>
                <c:pt idx="33">
                  <c:v>1.9437484261742952E-2</c:v>
                </c:pt>
                <c:pt idx="34">
                  <c:v>1.9461367660045231E-2</c:v>
                </c:pt>
                <c:pt idx="35">
                  <c:v>2.342255558828029E-2</c:v>
                </c:pt>
                <c:pt idx="36">
                  <c:v>1.9362293537817411E-2</c:v>
                </c:pt>
                <c:pt idx="37">
                  <c:v>2.2954837483615285E-2</c:v>
                </c:pt>
                <c:pt idx="38">
                  <c:v>3.2247579531734759E-2</c:v>
                </c:pt>
                <c:pt idx="39">
                  <c:v>4.5230632170003122E-2</c:v>
                </c:pt>
                <c:pt idx="40">
                  <c:v>4.4283078294950207E-2</c:v>
                </c:pt>
                <c:pt idx="41">
                  <c:v>5.1722234025277793E-2</c:v>
                </c:pt>
                <c:pt idx="42">
                  <c:v>3.4700991266335621E-2</c:v>
                </c:pt>
                <c:pt idx="43">
                  <c:v>4.7597622634000213E-2</c:v>
                </c:pt>
                <c:pt idx="44">
                  <c:v>3.2489411379016682E-2</c:v>
                </c:pt>
                <c:pt idx="45">
                  <c:v>4.9614672485841366E-2</c:v>
                </c:pt>
                <c:pt idx="46">
                  <c:v>4.0123350185875248E-2</c:v>
                </c:pt>
                <c:pt idx="47">
                  <c:v>5.5310172057079124E-2</c:v>
                </c:pt>
                <c:pt idx="48">
                  <c:v>3.3428591540347052E-2</c:v>
                </c:pt>
                <c:pt idx="49">
                  <c:v>4.9939098256209062E-2</c:v>
                </c:pt>
              </c:numCache>
            </c:numRef>
          </c:xVal>
          <c:yVal>
            <c:numRef>
              <c:f>Modelling!$D$5:$D$54</c:f>
              <c:numCache>
                <c:formatCode>General</c:formatCode>
                <c:ptCount val="50"/>
                <c:pt idx="0">
                  <c:v>5.4796848548509448E-2</c:v>
                </c:pt>
                <c:pt idx="1">
                  <c:v>5.4796848548509448E-2</c:v>
                </c:pt>
                <c:pt idx="2">
                  <c:v>5.2742149471327562E-2</c:v>
                </c:pt>
                <c:pt idx="3">
                  <c:v>5.2742149471327562E-2</c:v>
                </c:pt>
                <c:pt idx="4">
                  <c:v>4.9062769035023511E-2</c:v>
                </c:pt>
                <c:pt idx="5">
                  <c:v>4.9062769035023511E-2</c:v>
                </c:pt>
                <c:pt idx="6">
                  <c:v>4.0571716846486069E-2</c:v>
                </c:pt>
                <c:pt idx="7">
                  <c:v>4.0571716846486069E-2</c:v>
                </c:pt>
                <c:pt idx="8">
                  <c:v>3.0139519846954215E-2</c:v>
                </c:pt>
                <c:pt idx="9">
                  <c:v>3.0139519846954215E-2</c:v>
                </c:pt>
                <c:pt idx="10">
                  <c:v>2.4696488750419458E-2</c:v>
                </c:pt>
                <c:pt idx="11">
                  <c:v>2.4696488750419458E-2</c:v>
                </c:pt>
                <c:pt idx="12">
                  <c:v>1.9903800033726417E-2</c:v>
                </c:pt>
                <c:pt idx="13">
                  <c:v>1.9903800033726417E-2</c:v>
                </c:pt>
                <c:pt idx="14">
                  <c:v>9.859058590861277E-3</c:v>
                </c:pt>
                <c:pt idx="15">
                  <c:v>9.859058590861277E-3</c:v>
                </c:pt>
                <c:pt idx="16">
                  <c:v>1.0030411373133145E-2</c:v>
                </c:pt>
                <c:pt idx="17">
                  <c:v>1.0030411373133145E-2</c:v>
                </c:pt>
                <c:pt idx="18">
                  <c:v>1.7330197471111759E-2</c:v>
                </c:pt>
                <c:pt idx="19">
                  <c:v>1.7330197471111759E-2</c:v>
                </c:pt>
                <c:pt idx="20">
                  <c:v>2.7243712968445646E-2</c:v>
                </c:pt>
                <c:pt idx="21">
                  <c:v>2.7243712968445646E-2</c:v>
                </c:pt>
                <c:pt idx="22">
                  <c:v>3.8157451458951594E-2</c:v>
                </c:pt>
                <c:pt idx="23">
                  <c:v>3.8157451458951594E-2</c:v>
                </c:pt>
                <c:pt idx="24">
                  <c:v>5.0230831262929654E-2</c:v>
                </c:pt>
                <c:pt idx="25">
                  <c:v>5.0230831262929654E-2</c:v>
                </c:pt>
                <c:pt idx="26">
                  <c:v>1.3823683614153931E-2</c:v>
                </c:pt>
                <c:pt idx="27">
                  <c:v>1.5793534089653269E-2</c:v>
                </c:pt>
                <c:pt idx="28">
                  <c:v>1.3864240991721181E-2</c:v>
                </c:pt>
                <c:pt idx="29">
                  <c:v>1.5897936122500528E-2</c:v>
                </c:pt>
                <c:pt idx="30">
                  <c:v>1.3845622388822004E-2</c:v>
                </c:pt>
                <c:pt idx="31">
                  <c:v>1.5878757515955119E-2</c:v>
                </c:pt>
                <c:pt idx="32">
                  <c:v>1.9265713698703994E-2</c:v>
                </c:pt>
                <c:pt idx="33">
                  <c:v>2.223889966419056E-2</c:v>
                </c:pt>
                <c:pt idx="34">
                  <c:v>1.8836008343451213E-2</c:v>
                </c:pt>
                <c:pt idx="35">
                  <c:v>2.2375873763289509E-2</c:v>
                </c:pt>
                <c:pt idx="36">
                  <c:v>1.9309537383203866E-2</c:v>
                </c:pt>
                <c:pt idx="37">
                  <c:v>2.2218473140368331E-2</c:v>
                </c:pt>
                <c:pt idx="38">
                  <c:v>3.2306211643239442E-2</c:v>
                </c:pt>
                <c:pt idx="39">
                  <c:v>4.304231781931038E-2</c:v>
                </c:pt>
                <c:pt idx="40">
                  <c:v>3.2422771273842931E-2</c:v>
                </c:pt>
                <c:pt idx="41">
                  <c:v>4.3124294266538035E-2</c:v>
                </c:pt>
                <c:pt idx="42">
                  <c:v>3.2449080966491309E-2</c:v>
                </c:pt>
                <c:pt idx="43">
                  <c:v>4.3180007466575757E-2</c:v>
                </c:pt>
                <c:pt idx="44">
                  <c:v>3.0809435711674573E-2</c:v>
                </c:pt>
                <c:pt idx="45">
                  <c:v>4.4502427768120169E-2</c:v>
                </c:pt>
                <c:pt idx="46">
                  <c:v>3.0955003669667129E-2</c:v>
                </c:pt>
                <c:pt idx="47">
                  <c:v>4.4462778790763213E-2</c:v>
                </c:pt>
                <c:pt idx="48">
                  <c:v>3.1062897910811939E-2</c:v>
                </c:pt>
                <c:pt idx="49">
                  <c:v>4.4627773794210616E-2</c:v>
                </c:pt>
              </c:numCache>
            </c:numRef>
          </c:yVal>
          <c:smooth val="0"/>
        </c:ser>
        <c:dLbls>
          <c:showLegendKey val="0"/>
          <c:showVal val="0"/>
          <c:showCatName val="0"/>
          <c:showSerName val="0"/>
          <c:showPercent val="0"/>
          <c:showBubbleSize val="0"/>
        </c:dLbls>
        <c:axId val="133686400"/>
        <c:axId val="133688320"/>
      </c:scatterChart>
      <c:valAx>
        <c:axId val="133686400"/>
        <c:scaling>
          <c:orientation val="minMax"/>
        </c:scaling>
        <c:delete val="0"/>
        <c:axPos val="b"/>
        <c:title>
          <c:tx>
            <c:rich>
              <a:bodyPr/>
              <a:lstStyle/>
              <a:p>
                <a:pPr>
                  <a:defRPr/>
                </a:pPr>
                <a:r>
                  <a:rPr lang="en-US"/>
                  <a:t>experimental values</a:t>
                </a:r>
              </a:p>
            </c:rich>
          </c:tx>
          <c:layout/>
          <c:overlay val="0"/>
        </c:title>
        <c:numFmt formatCode="General" sourceLinked="1"/>
        <c:majorTickMark val="out"/>
        <c:minorTickMark val="none"/>
        <c:tickLblPos val="nextTo"/>
        <c:crossAx val="133688320"/>
        <c:crosses val="autoZero"/>
        <c:crossBetween val="midCat"/>
        <c:majorUnit val="1.0000000000000002E-2"/>
      </c:valAx>
      <c:valAx>
        <c:axId val="133688320"/>
        <c:scaling>
          <c:orientation val="minMax"/>
        </c:scaling>
        <c:delete val="0"/>
        <c:axPos val="l"/>
        <c:title>
          <c:tx>
            <c:rich>
              <a:bodyPr rot="-5400000" vert="horz"/>
              <a:lstStyle/>
              <a:p>
                <a:pPr>
                  <a:defRPr/>
                </a:pPr>
                <a:r>
                  <a:rPr lang="en-US"/>
                  <a:t>Fitted data</a:t>
                </a:r>
              </a:p>
            </c:rich>
          </c:tx>
          <c:layout/>
          <c:overlay val="0"/>
        </c:title>
        <c:numFmt formatCode="General" sourceLinked="1"/>
        <c:majorTickMark val="out"/>
        <c:minorTickMark val="none"/>
        <c:tickLblPos val="nextTo"/>
        <c:crossAx val="13368640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600075</xdr:colOff>
      <xdr:row>1</xdr:row>
      <xdr:rowOff>66675</xdr:rowOff>
    </xdr:from>
    <xdr:to>
      <xdr:col>21</xdr:col>
      <xdr:colOff>504825</xdr:colOff>
      <xdr:row>8</xdr:row>
      <xdr:rowOff>76200</xdr:rowOff>
    </xdr:to>
    <xdr:sp macro="" textlink="">
      <xdr:nvSpPr>
        <xdr:cNvPr id="2" name="TextBox 1"/>
        <xdr:cNvSpPr txBox="1"/>
      </xdr:nvSpPr>
      <xdr:spPr>
        <a:xfrm>
          <a:off x="9134475" y="304800"/>
          <a:ext cx="4171950" cy="148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b="0" i="0" u="none" strike="noStrike">
              <a:solidFill>
                <a:schemeClr val="dk1"/>
              </a:solidFill>
              <a:effectLst/>
              <a:latin typeface="+mn-lt"/>
              <a:ea typeface="+mn-ea"/>
              <a:cs typeface="+mn-cs"/>
            </a:rPr>
            <a:t>- 20 mM phosphate buffer, pH 8</a:t>
          </a:r>
        </a:p>
        <a:p>
          <a:r>
            <a:rPr lang="sv-SE" sz="1100" b="0" i="0" u="none" strike="noStrike">
              <a:solidFill>
                <a:schemeClr val="dk1"/>
              </a:solidFill>
              <a:effectLst/>
              <a:latin typeface="+mn-lt"/>
              <a:ea typeface="+mn-ea"/>
              <a:cs typeface="+mn-cs"/>
            </a:rPr>
            <a:t>- 0.1 mM PLP</a:t>
          </a:r>
        </a:p>
        <a:p>
          <a:r>
            <a:rPr lang="sv-SE" sz="1100" b="0" i="0" u="none" strike="noStrike">
              <a:solidFill>
                <a:schemeClr val="dk1"/>
              </a:solidFill>
              <a:effectLst/>
              <a:latin typeface="+mn-lt"/>
              <a:ea typeface="+mn-ea"/>
              <a:cs typeface="+mn-cs"/>
            </a:rPr>
            <a:t>-</a:t>
          </a:r>
          <a:r>
            <a:rPr lang="sv-SE" sz="1100" b="0" i="0" u="none" strike="noStrike" baseline="0">
              <a:solidFill>
                <a:schemeClr val="dk1"/>
              </a:solidFill>
              <a:effectLst/>
              <a:latin typeface="+mn-lt"/>
              <a:ea typeface="+mn-ea"/>
              <a:cs typeface="+mn-cs"/>
            </a:rPr>
            <a:t> </a:t>
          </a:r>
          <a:r>
            <a:rPr lang="sv-SE" sz="1100" b="0" i="0" u="none" strike="noStrike">
              <a:solidFill>
                <a:schemeClr val="dk1"/>
              </a:solidFill>
              <a:effectLst/>
              <a:latin typeface="+mn-lt"/>
              <a:ea typeface="+mn-ea"/>
              <a:cs typeface="+mn-cs"/>
            </a:rPr>
            <a:t>1-2mL reaction, 30 C</a:t>
          </a:r>
        </a:p>
        <a:p>
          <a:r>
            <a:rPr lang="sv-SE" sz="1100" b="0" i="0" u="none" strike="noStrike">
              <a:solidFill>
                <a:schemeClr val="dk1"/>
              </a:solidFill>
              <a:effectLst/>
              <a:latin typeface="+mn-lt"/>
              <a:ea typeface="+mn-ea"/>
              <a:cs typeface="+mn-cs"/>
            </a:rPr>
            <a:t>- ATA-50 crude powder (~ 0.1 mg in reaction)</a:t>
          </a:r>
        </a:p>
        <a:p>
          <a:r>
            <a:rPr lang="sv-SE" sz="1100" b="0" i="0" u="none" strike="noStrike">
              <a:solidFill>
                <a:schemeClr val="dk1"/>
              </a:solidFill>
              <a:effectLst/>
              <a:latin typeface="+mn-lt"/>
              <a:ea typeface="+mn-ea"/>
              <a:cs typeface="+mn-cs"/>
            </a:rPr>
            <a:t>- conversion for initial rates &lt; 2%</a:t>
          </a:r>
          <a:r>
            <a:rPr lang="sv-SE"/>
            <a:t> </a:t>
          </a:r>
          <a:r>
            <a:rPr lang="sv-SE" sz="1100" b="0" i="0" u="none" strike="noStrike">
              <a:solidFill>
                <a:schemeClr val="dk1"/>
              </a:solidFill>
              <a:effectLst/>
              <a:latin typeface="+mn-lt"/>
              <a:ea typeface="+mn-ea"/>
              <a:cs typeface="+mn-cs"/>
            </a:rPr>
            <a:t>(max. Conversion ~ 90% (= 9 mM), Keq = 0.18), sampling time: 0-45 min</a:t>
          </a:r>
          <a:r>
            <a:rPr lang="sv-SE"/>
            <a:t> </a:t>
          </a:r>
          <a:r>
            <a:rPr lang="sv-SE" sz="1100" b="0" i="0" u="none" strike="noStrike">
              <a:solidFill>
                <a:schemeClr val="dk1"/>
              </a:solidFill>
              <a:effectLst/>
              <a:latin typeface="+mn-lt"/>
              <a:ea typeface="+mn-ea"/>
              <a:cs typeface="+mn-cs"/>
            </a:rPr>
            <a:t>at-line HPLC sampling from reaction (performed in HPLC)</a:t>
          </a:r>
          <a:r>
            <a:rPr lang="sv-SE"/>
            <a:t> </a:t>
          </a:r>
          <a:endParaRPr lang="sv-S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34636</xdr:colOff>
      <xdr:row>19</xdr:row>
      <xdr:rowOff>150363</xdr:rowOff>
    </xdr:from>
    <xdr:to>
      <xdr:col>19</xdr:col>
      <xdr:colOff>363681</xdr:colOff>
      <xdr:row>34</xdr:row>
      <xdr:rowOff>36063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topLeftCell="A7" workbookViewId="0">
      <selection activeCell="B48" sqref="B48:C48"/>
    </sheetView>
  </sheetViews>
  <sheetFormatPr defaultRowHeight="15" x14ac:dyDescent="0.25"/>
  <sheetData>
    <row r="1" spans="1:16" ht="18.75" x14ac:dyDescent="0.3">
      <c r="C1" s="1" t="s">
        <v>4</v>
      </c>
      <c r="P1" s="4" t="s">
        <v>13</v>
      </c>
    </row>
    <row r="2" spans="1:16" ht="18.75" x14ac:dyDescent="0.3">
      <c r="C2" s="1"/>
    </row>
    <row r="3" spans="1:16" ht="18.75" x14ac:dyDescent="0.3">
      <c r="A3" s="4" t="s">
        <v>8</v>
      </c>
      <c r="H3" s="4" t="s">
        <v>9</v>
      </c>
    </row>
    <row r="4" spans="1:16" ht="18.75" x14ac:dyDescent="0.3">
      <c r="A4" t="s">
        <v>0</v>
      </c>
      <c r="B4" t="s">
        <v>1</v>
      </c>
      <c r="C4" t="s">
        <v>2</v>
      </c>
      <c r="F4" s="3"/>
      <c r="G4" s="3"/>
      <c r="H4" t="s">
        <v>6</v>
      </c>
      <c r="I4" t="s">
        <v>2</v>
      </c>
      <c r="K4" t="s">
        <v>7</v>
      </c>
      <c r="L4" t="s">
        <v>2</v>
      </c>
    </row>
    <row r="5" spans="1:16" x14ac:dyDescent="0.25">
      <c r="A5" s="5" t="s">
        <v>3</v>
      </c>
      <c r="B5" s="5" t="s">
        <v>3</v>
      </c>
      <c r="C5" s="5" t="s">
        <v>5</v>
      </c>
      <c r="D5" s="5"/>
      <c r="H5" t="s">
        <v>3</v>
      </c>
      <c r="I5" t="s">
        <v>5</v>
      </c>
      <c r="K5" t="s">
        <v>3</v>
      </c>
      <c r="L5" t="s">
        <v>5</v>
      </c>
    </row>
    <row r="6" spans="1:16" x14ac:dyDescent="0.25">
      <c r="A6">
        <v>800</v>
      </c>
      <c r="B6">
        <v>10</v>
      </c>
      <c r="C6" s="2">
        <v>4.9505976424985471E-2</v>
      </c>
      <c r="D6" t="s">
        <v>12</v>
      </c>
      <c r="H6">
        <v>0</v>
      </c>
      <c r="I6" s="2">
        <v>4.9650320237717066E-2</v>
      </c>
      <c r="K6">
        <v>0</v>
      </c>
      <c r="L6" s="2">
        <v>4.7757924605484538E-2</v>
      </c>
    </row>
    <row r="7" spans="1:16" x14ac:dyDescent="0.25">
      <c r="A7">
        <v>800</v>
      </c>
      <c r="B7">
        <v>10</v>
      </c>
      <c r="C7" s="2">
        <v>5.4916544255673806E-2</v>
      </c>
      <c r="H7">
        <v>0</v>
      </c>
      <c r="I7" s="2">
        <v>4.4645362162314253E-2</v>
      </c>
      <c r="K7">
        <v>0</v>
      </c>
      <c r="L7" s="2">
        <v>4.6461641500171541E-2</v>
      </c>
    </row>
    <row r="8" spans="1:16" x14ac:dyDescent="0.25">
      <c r="A8">
        <v>600</v>
      </c>
      <c r="B8">
        <v>10</v>
      </c>
      <c r="C8" s="2">
        <v>5.1966857364749326E-2</v>
      </c>
      <c r="H8">
        <v>1</v>
      </c>
      <c r="I8" s="2">
        <v>4.3379128083415958E-2</v>
      </c>
      <c r="K8">
        <v>1</v>
      </c>
      <c r="L8" s="2">
        <v>3.8805387393441845E-2</v>
      </c>
    </row>
    <row r="9" spans="1:16" x14ac:dyDescent="0.25">
      <c r="A9">
        <v>600</v>
      </c>
      <c r="B9">
        <v>10</v>
      </c>
      <c r="C9" s="2">
        <v>4.6378845857941865E-2</v>
      </c>
      <c r="H9">
        <v>1</v>
      </c>
      <c r="I9" s="2">
        <v>4.2900408660723727E-2</v>
      </c>
      <c r="K9">
        <v>1</v>
      </c>
      <c r="L9" s="2">
        <v>4.174177428436502E-2</v>
      </c>
    </row>
    <row r="10" spans="1:16" x14ac:dyDescent="0.25">
      <c r="A10">
        <v>400</v>
      </c>
      <c r="B10">
        <v>10</v>
      </c>
      <c r="C10" s="2">
        <v>4.6787142114813343E-2</v>
      </c>
      <c r="H10">
        <v>2.5</v>
      </c>
      <c r="I10" s="2">
        <v>4.2499665894645162E-2</v>
      </c>
      <c r="K10">
        <v>2</v>
      </c>
      <c r="L10" s="2">
        <v>4.2875201183817338E-2</v>
      </c>
    </row>
    <row r="11" spans="1:16" x14ac:dyDescent="0.25">
      <c r="A11">
        <v>400</v>
      </c>
      <c r="B11">
        <v>10</v>
      </c>
      <c r="C11" s="2">
        <v>4.6713606359452327E-2</v>
      </c>
      <c r="H11">
        <v>2.5</v>
      </c>
      <c r="I11" s="2">
        <v>4.2185006502909884E-2</v>
      </c>
      <c r="K11">
        <v>2</v>
      </c>
      <c r="L11" s="2">
        <v>3.5550822636682536E-2</v>
      </c>
    </row>
    <row r="12" spans="1:16" x14ac:dyDescent="0.25">
      <c r="A12">
        <v>200</v>
      </c>
      <c r="B12">
        <v>10</v>
      </c>
      <c r="C12" s="2">
        <v>3.788023244989186E-2</v>
      </c>
      <c r="H12">
        <v>5</v>
      </c>
      <c r="I12" s="2">
        <v>4.2214237117837991E-2</v>
      </c>
      <c r="K12">
        <v>4</v>
      </c>
      <c r="L12" s="2">
        <v>2.0142947483773932E-2</v>
      </c>
    </row>
    <row r="13" spans="1:16" x14ac:dyDescent="0.25">
      <c r="A13">
        <v>200</v>
      </c>
      <c r="B13">
        <v>10</v>
      </c>
      <c r="C13" s="2">
        <v>4.4081096182758177E-2</v>
      </c>
      <c r="H13">
        <v>5</v>
      </c>
      <c r="I13" s="2">
        <v>4.0134745155424811E-2</v>
      </c>
      <c r="K13">
        <v>4</v>
      </c>
      <c r="L13" s="2">
        <v>2.8754604251428895E-2</v>
      </c>
    </row>
    <row r="14" spans="1:16" x14ac:dyDescent="0.25">
      <c r="A14">
        <v>100</v>
      </c>
      <c r="B14">
        <v>10</v>
      </c>
      <c r="C14" s="2">
        <v>2.8181863979165295E-2</v>
      </c>
      <c r="H14">
        <v>10</v>
      </c>
      <c r="I14" s="2">
        <v>3.6266719340308042E-2</v>
      </c>
      <c r="K14">
        <v>10</v>
      </c>
      <c r="L14" s="2">
        <v>2.9174173149705426E-2</v>
      </c>
    </row>
    <row r="15" spans="1:16" x14ac:dyDescent="0.25">
      <c r="A15">
        <v>100</v>
      </c>
      <c r="B15">
        <v>10</v>
      </c>
      <c r="C15" s="2">
        <v>2.7959520202717459E-2</v>
      </c>
      <c r="H15">
        <v>10</v>
      </c>
      <c r="I15" s="2">
        <v>3.7309693977548436E-2</v>
      </c>
      <c r="K15">
        <v>10</v>
      </c>
      <c r="L15" s="2">
        <v>1.6681078394766919E-2</v>
      </c>
    </row>
    <row r="16" spans="1:16" x14ac:dyDescent="0.25">
      <c r="A16">
        <v>70</v>
      </c>
      <c r="B16">
        <v>10</v>
      </c>
      <c r="C16" s="2">
        <v>2.3287678167454591E-2</v>
      </c>
      <c r="H16">
        <v>20</v>
      </c>
      <c r="I16" s="2">
        <v>3.3253003121834039E-2</v>
      </c>
      <c r="K16">
        <v>20</v>
      </c>
      <c r="L16" s="2">
        <v>2.1365978216119463E-2</v>
      </c>
    </row>
    <row r="17" spans="1:12" x14ac:dyDescent="0.25">
      <c r="A17">
        <v>70</v>
      </c>
      <c r="B17">
        <v>10</v>
      </c>
      <c r="C17" s="2">
        <v>2.2185855064023798E-2</v>
      </c>
      <c r="H17">
        <v>20</v>
      </c>
      <c r="I17" s="2">
        <v>2.1311578211275783E-2</v>
      </c>
      <c r="K17">
        <v>20</v>
      </c>
      <c r="L17" s="2">
        <v>1.1425925330571886E-2</v>
      </c>
    </row>
    <row r="18" spans="1:12" x14ac:dyDescent="0.25">
      <c r="A18">
        <v>50</v>
      </c>
      <c r="B18">
        <v>10</v>
      </c>
      <c r="C18" s="2">
        <v>2.040015481966469E-2</v>
      </c>
      <c r="H18">
        <v>50</v>
      </c>
      <c r="I18" s="2">
        <v>2.067598445219412E-2</v>
      </c>
    </row>
    <row r="19" spans="1:12" x14ac:dyDescent="0.25">
      <c r="A19">
        <v>50</v>
      </c>
      <c r="B19">
        <v>10</v>
      </c>
      <c r="C19" s="2">
        <v>1.8612472959850284E-2</v>
      </c>
      <c r="H19">
        <v>50</v>
      </c>
      <c r="I19" s="2">
        <v>2.3421173143766447E-2</v>
      </c>
    </row>
    <row r="20" spans="1:12" x14ac:dyDescent="0.25">
      <c r="A20">
        <v>20</v>
      </c>
      <c r="B20">
        <v>10</v>
      </c>
      <c r="C20" s="2">
        <v>9.7585993424794733E-3</v>
      </c>
      <c r="H20">
        <v>100</v>
      </c>
      <c r="I20" s="2">
        <v>1.045258722269707E-2</v>
      </c>
    </row>
    <row r="21" spans="1:12" x14ac:dyDescent="0.25">
      <c r="A21" s="5">
        <v>20</v>
      </c>
      <c r="B21" s="5">
        <v>10</v>
      </c>
      <c r="C21" s="6">
        <v>1.0849147599246102E-2</v>
      </c>
      <c r="D21" s="5"/>
      <c r="H21">
        <v>100</v>
      </c>
      <c r="I21" s="2">
        <v>8.2580744233970037E-4</v>
      </c>
    </row>
    <row r="22" spans="1:12" x14ac:dyDescent="0.25">
      <c r="A22">
        <v>450</v>
      </c>
      <c r="B22">
        <v>0.5</v>
      </c>
      <c r="C22" s="2">
        <v>8.2845046751296777E-3</v>
      </c>
      <c r="D22" t="s">
        <v>10</v>
      </c>
    </row>
    <row r="23" spans="1:12" ht="18.75" x14ac:dyDescent="0.3">
      <c r="A23">
        <v>450</v>
      </c>
      <c r="B23">
        <v>0.5</v>
      </c>
      <c r="C23" s="2">
        <v>8.8215159406565651E-3</v>
      </c>
      <c r="H23" s="4" t="s">
        <v>16</v>
      </c>
      <c r="K23" t="s">
        <v>18</v>
      </c>
    </row>
    <row r="24" spans="1:12" x14ac:dyDescent="0.25">
      <c r="A24">
        <v>450</v>
      </c>
      <c r="B24">
        <v>1</v>
      </c>
      <c r="C24" s="2">
        <v>1.8258737587162174E-2</v>
      </c>
      <c r="H24" t="s">
        <v>14</v>
      </c>
      <c r="I24" t="s">
        <v>7</v>
      </c>
      <c r="J24" t="s">
        <v>17</v>
      </c>
      <c r="K24" t="s">
        <v>19</v>
      </c>
    </row>
    <row r="25" spans="1:12" x14ac:dyDescent="0.25">
      <c r="A25">
        <v>450</v>
      </c>
      <c r="B25">
        <v>1</v>
      </c>
      <c r="C25" s="2">
        <v>1.7400305523946551E-2</v>
      </c>
      <c r="H25" t="s">
        <v>15</v>
      </c>
      <c r="I25" t="s">
        <v>3</v>
      </c>
      <c r="J25" t="s">
        <v>3</v>
      </c>
    </row>
    <row r="26" spans="1:12" x14ac:dyDescent="0.25">
      <c r="A26">
        <v>450</v>
      </c>
      <c r="B26">
        <v>2</v>
      </c>
      <c r="C26" s="2">
        <v>2.5327486008736012E-2</v>
      </c>
      <c r="H26">
        <v>5</v>
      </c>
      <c r="I26" s="7">
        <v>0.52703172480620197</v>
      </c>
      <c r="J26" s="7">
        <v>2.3455828221541013E-2</v>
      </c>
    </row>
    <row r="27" spans="1:12" x14ac:dyDescent="0.25">
      <c r="A27">
        <v>450</v>
      </c>
      <c r="B27">
        <v>2</v>
      </c>
      <c r="C27" s="2">
        <v>2.626373532623532E-2</v>
      </c>
      <c r="H27">
        <v>30</v>
      </c>
      <c r="I27" s="7">
        <v>1.793049166666667</v>
      </c>
      <c r="J27" s="7">
        <v>7.9484036988127685E-2</v>
      </c>
    </row>
    <row r="28" spans="1:12" x14ac:dyDescent="0.25">
      <c r="A28">
        <v>450</v>
      </c>
      <c r="B28">
        <v>4</v>
      </c>
      <c r="C28" s="2">
        <v>3.6637216762216762E-2</v>
      </c>
      <c r="H28">
        <v>60</v>
      </c>
      <c r="I28" s="7">
        <v>2.690698478682171</v>
      </c>
      <c r="J28" s="7">
        <v>6.0430921436478352E-2</v>
      </c>
    </row>
    <row r="29" spans="1:12" x14ac:dyDescent="0.25">
      <c r="A29">
        <v>450</v>
      </c>
      <c r="B29">
        <v>4</v>
      </c>
      <c r="C29" s="2">
        <v>3.7331198385885875E-2</v>
      </c>
      <c r="H29">
        <v>120</v>
      </c>
      <c r="I29" s="7">
        <v>3.455126729651163</v>
      </c>
      <c r="J29" s="7">
        <v>5.1069656722565998E-2</v>
      </c>
    </row>
    <row r="30" spans="1:12" x14ac:dyDescent="0.25">
      <c r="A30">
        <v>450</v>
      </c>
      <c r="B30">
        <v>10</v>
      </c>
      <c r="C30" s="2">
        <v>4.8063989984302502E-2</v>
      </c>
      <c r="H30">
        <v>180</v>
      </c>
      <c r="I30" s="7">
        <v>4.6253387596899236</v>
      </c>
      <c r="J30" s="7">
        <v>1.8632729607339166E-2</v>
      </c>
    </row>
    <row r="31" spans="1:12" x14ac:dyDescent="0.25">
      <c r="A31" s="9">
        <v>450</v>
      </c>
      <c r="B31" s="9">
        <v>10</v>
      </c>
      <c r="C31" s="10">
        <v>4.54459043560606E-2</v>
      </c>
      <c r="D31" s="5"/>
      <c r="H31">
        <v>240</v>
      </c>
      <c r="I31" s="7">
        <v>5.0415155087209307</v>
      </c>
      <c r="J31" s="7">
        <v>6.7570651235304535E-2</v>
      </c>
    </row>
    <row r="32" spans="1:12" x14ac:dyDescent="0.25">
      <c r="A32">
        <v>40</v>
      </c>
      <c r="B32" s="8">
        <v>2.3637258423913043</v>
      </c>
      <c r="C32" s="2">
        <v>1.3274115198422145E-2</v>
      </c>
      <c r="D32" t="s">
        <v>11</v>
      </c>
      <c r="H32">
        <v>300</v>
      </c>
      <c r="I32" s="7">
        <v>5.4700387015503882</v>
      </c>
      <c r="J32" s="7">
        <v>7.1221686100640197E-2</v>
      </c>
    </row>
    <row r="33" spans="1:10" x14ac:dyDescent="0.25">
      <c r="A33">
        <v>40</v>
      </c>
      <c r="B33" s="8">
        <v>4.802901295289856</v>
      </c>
      <c r="C33" s="2">
        <v>1.661112543957817E-2</v>
      </c>
      <c r="H33">
        <v>480</v>
      </c>
      <c r="I33" s="7">
        <v>6.4652424224806211</v>
      </c>
      <c r="J33" s="7">
        <v>6.0448585402387955E-2</v>
      </c>
    </row>
    <row r="34" spans="1:10" x14ac:dyDescent="0.25">
      <c r="A34">
        <v>40</v>
      </c>
      <c r="B34" s="8">
        <v>2.3922202989130437</v>
      </c>
      <c r="C34" s="2">
        <v>1.7487135232538923E-2</v>
      </c>
      <c r="H34">
        <v>1440</v>
      </c>
      <c r="I34" s="7">
        <v>8.3173469767441865</v>
      </c>
      <c r="J34" s="7">
        <v>0.65652170501520135</v>
      </c>
    </row>
    <row r="35" spans="1:10" x14ac:dyDescent="0.25">
      <c r="A35">
        <v>40</v>
      </c>
      <c r="B35" s="8">
        <v>5.0427121557971013</v>
      </c>
      <c r="C35" s="2">
        <v>1.871274819757918E-2</v>
      </c>
    </row>
    <row r="36" spans="1:10" x14ac:dyDescent="0.25">
      <c r="A36">
        <v>40</v>
      </c>
      <c r="B36" s="8">
        <v>2.3790753170289856</v>
      </c>
      <c r="C36" s="2">
        <v>1.3950363762891396E-2</v>
      </c>
    </row>
    <row r="37" spans="1:10" x14ac:dyDescent="0.25">
      <c r="A37">
        <v>40</v>
      </c>
      <c r="B37" s="8">
        <v>4.9971235643115941</v>
      </c>
      <c r="C37" s="2">
        <v>1.7412042888058199E-2</v>
      </c>
    </row>
    <row r="38" spans="1:10" x14ac:dyDescent="0.25">
      <c r="A38">
        <v>70</v>
      </c>
      <c r="B38" s="8">
        <v>2.6895991938405799</v>
      </c>
      <c r="C38" s="2">
        <v>1.8267259201765862E-2</v>
      </c>
    </row>
    <row r="39" spans="1:10" x14ac:dyDescent="0.25">
      <c r="A39">
        <v>70</v>
      </c>
      <c r="B39" s="8">
        <v>4.8413310099637688</v>
      </c>
      <c r="C39" s="2">
        <v>1.9437484261742952E-2</v>
      </c>
    </row>
    <row r="40" spans="1:10" x14ac:dyDescent="0.25">
      <c r="A40">
        <v>70</v>
      </c>
      <c r="B40" s="8">
        <v>2.5</v>
      </c>
      <c r="C40" s="2">
        <v>1.9461367660045231E-2</v>
      </c>
    </row>
    <row r="41" spans="1:10" x14ac:dyDescent="0.25">
      <c r="A41">
        <v>70</v>
      </c>
      <c r="B41" s="8">
        <v>5</v>
      </c>
      <c r="C41" s="2">
        <v>2.342255558828029E-2</v>
      </c>
    </row>
    <row r="42" spans="1:10" x14ac:dyDescent="0.25">
      <c r="A42">
        <v>70</v>
      </c>
      <c r="B42" s="8">
        <v>2.7100461322463767</v>
      </c>
      <c r="C42" s="2">
        <v>1.9362293537817411E-2</v>
      </c>
    </row>
    <row r="43" spans="1:10" x14ac:dyDescent="0.25">
      <c r="A43">
        <v>70</v>
      </c>
      <c r="B43" s="8">
        <v>4.8183672101449275</v>
      </c>
      <c r="C43" s="2">
        <v>2.2954837483615285E-2</v>
      </c>
    </row>
    <row r="44" spans="1:10" x14ac:dyDescent="0.25">
      <c r="A44">
        <v>600</v>
      </c>
      <c r="B44" s="8">
        <v>2.5933405072463769</v>
      </c>
      <c r="C44" s="2">
        <v>3.2247579531734759E-2</v>
      </c>
    </row>
    <row r="45" spans="1:10" x14ac:dyDescent="0.25">
      <c r="A45">
        <v>600</v>
      </c>
      <c r="B45" s="8">
        <v>4.9566961141304358</v>
      </c>
      <c r="C45" s="2">
        <v>4.5230632170003122E-2</v>
      </c>
    </row>
    <row r="46" spans="1:10" x14ac:dyDescent="0.25">
      <c r="A46">
        <v>600</v>
      </c>
      <c r="B46" s="8">
        <v>2.6112852807971016</v>
      </c>
      <c r="C46" s="2">
        <v>4.4283078294950207E-2</v>
      </c>
    </row>
    <row r="47" spans="1:10" x14ac:dyDescent="0.25">
      <c r="A47">
        <v>600</v>
      </c>
      <c r="B47" s="8">
        <v>4.9826700634057968</v>
      </c>
      <c r="C47" s="2">
        <v>5.1722234025277793E-2</v>
      </c>
    </row>
    <row r="48" spans="1:10" x14ac:dyDescent="0.25">
      <c r="A48">
        <v>600</v>
      </c>
      <c r="B48" s="8">
        <v>2.6153521467391303</v>
      </c>
      <c r="C48" s="2">
        <v>3.4700991266335621E-2</v>
      </c>
    </row>
    <row r="49" spans="1:3" x14ac:dyDescent="0.25">
      <c r="A49">
        <v>600</v>
      </c>
      <c r="B49" s="8">
        <v>5.0004215307971025</v>
      </c>
      <c r="C49" s="2">
        <v>4.7597622634000213E-2</v>
      </c>
    </row>
    <row r="50" spans="1:3" x14ac:dyDescent="0.25">
      <c r="A50">
        <v>800</v>
      </c>
      <c r="B50" s="8">
        <v>2.2813225271739133</v>
      </c>
      <c r="C50" s="2">
        <v>3.2489411379016682E-2</v>
      </c>
    </row>
    <row r="51" spans="1:3" x14ac:dyDescent="0.25">
      <c r="A51">
        <v>800</v>
      </c>
      <c r="B51" s="8">
        <v>4.9869055072463766</v>
      </c>
      <c r="C51" s="2">
        <v>4.9614672485841366E-2</v>
      </c>
    </row>
    <row r="52" spans="1:3" x14ac:dyDescent="0.25">
      <c r="A52">
        <v>800</v>
      </c>
      <c r="B52" s="8">
        <v>2.3003970108695651</v>
      </c>
      <c r="C52" s="2">
        <v>4.0123350185875248E-2</v>
      </c>
    </row>
    <row r="53" spans="1:3" x14ac:dyDescent="0.25">
      <c r="A53">
        <v>800</v>
      </c>
      <c r="B53" s="8">
        <v>4.9750670833333341</v>
      </c>
      <c r="C53" s="2">
        <v>5.5310172057079124E-2</v>
      </c>
    </row>
    <row r="54" spans="1:3" x14ac:dyDescent="0.25">
      <c r="A54">
        <v>800</v>
      </c>
      <c r="B54" s="8">
        <v>2.3146242572463769</v>
      </c>
      <c r="C54" s="2">
        <v>3.3428591540347052E-2</v>
      </c>
    </row>
    <row r="55" spans="1:3" x14ac:dyDescent="0.25">
      <c r="A55">
        <v>800</v>
      </c>
      <c r="B55" s="8">
        <v>5.0245640307971016</v>
      </c>
      <c r="C55" s="2">
        <v>4.9939098256209062E-2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5"/>
  <sheetViews>
    <sheetView tabSelected="1" zoomScale="85" zoomScaleNormal="85" workbookViewId="0">
      <selection activeCell="T12" sqref="T12"/>
    </sheetView>
  </sheetViews>
  <sheetFormatPr defaultRowHeight="15" x14ac:dyDescent="0.25"/>
  <cols>
    <col min="5" max="5" width="15.140625" bestFit="1" customWidth="1"/>
    <col min="6" max="6" width="23.140625" bestFit="1" customWidth="1"/>
    <col min="7" max="7" width="23" bestFit="1" customWidth="1"/>
    <col min="8" max="8" width="23" customWidth="1"/>
  </cols>
  <sheetData>
    <row r="1" spans="1:17" x14ac:dyDescent="0.25">
      <c r="A1" t="s">
        <v>32</v>
      </c>
      <c r="O1" s="11" t="s">
        <v>22</v>
      </c>
    </row>
    <row r="2" spans="1:17" x14ac:dyDescent="0.25">
      <c r="C2" s="24" t="s">
        <v>2</v>
      </c>
      <c r="D2" s="24"/>
      <c r="O2" t="s">
        <v>23</v>
      </c>
    </row>
    <row r="3" spans="1:17" x14ac:dyDescent="0.25">
      <c r="A3" s="19" t="s">
        <v>0</v>
      </c>
      <c r="B3" s="19" t="s">
        <v>1</v>
      </c>
      <c r="C3" s="19" t="s">
        <v>34</v>
      </c>
      <c r="D3" s="19" t="s">
        <v>35</v>
      </c>
      <c r="E3" s="19" t="s">
        <v>36</v>
      </c>
      <c r="F3" s="19" t="s">
        <v>37</v>
      </c>
      <c r="G3" s="11" t="s">
        <v>26</v>
      </c>
      <c r="H3" s="11" t="s">
        <v>38</v>
      </c>
      <c r="O3" t="s">
        <v>24</v>
      </c>
    </row>
    <row r="4" spans="1:17" x14ac:dyDescent="0.25">
      <c r="A4" s="12" t="s">
        <v>3</v>
      </c>
      <c r="B4" s="12" t="s">
        <v>3</v>
      </c>
      <c r="C4" s="20" t="s">
        <v>5</v>
      </c>
      <c r="D4" s="12"/>
      <c r="E4" s="12"/>
      <c r="F4" s="12"/>
      <c r="G4" s="11" t="s">
        <v>27</v>
      </c>
      <c r="H4" s="11" t="s">
        <v>27</v>
      </c>
      <c r="O4" t="s">
        <v>25</v>
      </c>
    </row>
    <row r="5" spans="1:17" x14ac:dyDescent="0.25">
      <c r="A5">
        <v>800</v>
      </c>
      <c r="B5">
        <v>10</v>
      </c>
      <c r="C5">
        <v>4.9505976424985471E-2</v>
      </c>
      <c r="D5">
        <f t="shared" ref="D5:D36" si="0">$J$8*A5*B5/($L$8*A5+$K$8*B5+A5*B5)</f>
        <v>5.4796848548509448E-2</v>
      </c>
      <c r="E5">
        <f>(D5-C5)^2</f>
        <v>2.7993327827483128E-5</v>
      </c>
      <c r="F5">
        <f>E5/(C5^2)</f>
        <v>1.1421924070830026E-2</v>
      </c>
      <c r="G5">
        <f>(C5-D5)</f>
        <v>-5.2908721235239778E-3</v>
      </c>
      <c r="H5">
        <f>G5/C5</f>
        <v>-0.10687340207380892</v>
      </c>
    </row>
    <row r="6" spans="1:17" x14ac:dyDescent="0.25">
      <c r="A6">
        <v>800</v>
      </c>
      <c r="B6">
        <v>10</v>
      </c>
      <c r="C6">
        <v>5.4916544255673806E-2</v>
      </c>
      <c r="D6">
        <f t="shared" si="0"/>
        <v>5.4796848548509448E-2</v>
      </c>
      <c r="E6">
        <f t="shared" ref="E6:E54" si="1">(D6-C6)^2</f>
        <v>1.4327062313575706E-8</v>
      </c>
      <c r="F6">
        <f t="shared" ref="F6:F54" si="2">E6/(C6^2)</f>
        <v>4.7506249884358538E-6</v>
      </c>
      <c r="G6">
        <f t="shared" ref="G6:G54" si="3">(C6-D6)</f>
        <v>1.1969570716435785E-4</v>
      </c>
      <c r="H6">
        <f t="shared" ref="H6:H54" si="4">G6/C6</f>
        <v>2.179592849234887E-3</v>
      </c>
      <c r="J6" s="11" t="s">
        <v>21</v>
      </c>
      <c r="N6" t="s">
        <v>31</v>
      </c>
    </row>
    <row r="7" spans="1:17" x14ac:dyDescent="0.25">
      <c r="A7">
        <v>600</v>
      </c>
      <c r="B7">
        <v>10</v>
      </c>
      <c r="C7">
        <v>5.1966857364749326E-2</v>
      </c>
      <c r="D7">
        <f t="shared" si="0"/>
        <v>5.2742149471327562E-2</v>
      </c>
      <c r="E7">
        <f t="shared" si="1"/>
        <v>6.0107785052251913E-7</v>
      </c>
      <c r="F7">
        <f t="shared" si="2"/>
        <v>2.2257573508271725E-4</v>
      </c>
      <c r="G7">
        <f t="shared" si="3"/>
        <v>-7.7529210657823616E-4</v>
      </c>
      <c r="H7">
        <f t="shared" si="4"/>
        <v>-1.4918972319925968E-2</v>
      </c>
      <c r="J7" s="13" t="s">
        <v>20</v>
      </c>
      <c r="K7" s="14" t="s">
        <v>29</v>
      </c>
      <c r="L7" s="15" t="s">
        <v>30</v>
      </c>
    </row>
    <row r="8" spans="1:17" x14ac:dyDescent="0.25">
      <c r="A8">
        <v>600</v>
      </c>
      <c r="B8">
        <v>10</v>
      </c>
      <c r="C8">
        <v>4.6378845857941865E-2</v>
      </c>
      <c r="D8">
        <f t="shared" si="0"/>
        <v>5.2742149471327562E-2</v>
      </c>
      <c r="E8">
        <f t="shared" si="1"/>
        <v>4.049163287612747E-5</v>
      </c>
      <c r="F8">
        <f t="shared" si="2"/>
        <v>1.8824585258433627E-2</v>
      </c>
      <c r="G8">
        <f t="shared" si="3"/>
        <v>-6.3633036133856971E-3</v>
      </c>
      <c r="H8">
        <f t="shared" si="4"/>
        <v>-0.13720271592950931</v>
      </c>
      <c r="J8" s="16">
        <v>8.3913811640383737E-2</v>
      </c>
      <c r="K8" s="17">
        <v>143.17906062341945</v>
      </c>
      <c r="L8" s="18">
        <v>3.5238817519598622</v>
      </c>
    </row>
    <row r="9" spans="1:17" x14ac:dyDescent="0.25">
      <c r="A9">
        <v>400</v>
      </c>
      <c r="B9">
        <v>10</v>
      </c>
      <c r="C9">
        <v>4.6787142114813343E-2</v>
      </c>
      <c r="D9">
        <f t="shared" si="0"/>
        <v>4.9062769035023511E-2</v>
      </c>
      <c r="E9">
        <f t="shared" si="1"/>
        <v>5.1784778799852132E-6</v>
      </c>
      <c r="F9">
        <f t="shared" si="2"/>
        <v>2.36564236561615E-3</v>
      </c>
      <c r="G9">
        <f t="shared" si="3"/>
        <v>-2.2756269202101678E-3</v>
      </c>
      <c r="H9">
        <f t="shared" si="4"/>
        <v>-4.8637869665684889E-2</v>
      </c>
      <c r="J9" s="23" t="s">
        <v>33</v>
      </c>
      <c r="K9" s="23"/>
      <c r="L9" s="23"/>
      <c r="M9" s="23"/>
      <c r="N9" s="23"/>
      <c r="O9" s="23"/>
      <c r="P9" s="23"/>
      <c r="Q9" s="23"/>
    </row>
    <row r="10" spans="1:17" x14ac:dyDescent="0.25">
      <c r="A10">
        <v>400</v>
      </c>
      <c r="B10">
        <v>10</v>
      </c>
      <c r="C10">
        <v>4.6713606359452327E-2</v>
      </c>
      <c r="D10">
        <f t="shared" si="0"/>
        <v>4.9062769035023511E-2</v>
      </c>
      <c r="E10">
        <f t="shared" si="1"/>
        <v>5.5185652762967646E-6</v>
      </c>
      <c r="F10">
        <f t="shared" si="2"/>
        <v>2.5289450356683497E-3</v>
      </c>
      <c r="G10">
        <f t="shared" si="3"/>
        <v>-2.3491626755711842E-3</v>
      </c>
      <c r="H10">
        <f t="shared" si="4"/>
        <v>-5.0288617356896485E-2</v>
      </c>
      <c r="J10" s="23"/>
      <c r="K10" s="23"/>
      <c r="L10" s="23"/>
      <c r="M10" s="23"/>
      <c r="N10" s="23"/>
      <c r="O10" s="23"/>
      <c r="P10" s="23"/>
      <c r="Q10" s="23"/>
    </row>
    <row r="11" spans="1:17" x14ac:dyDescent="0.25">
      <c r="A11">
        <v>200</v>
      </c>
      <c r="B11">
        <v>10</v>
      </c>
      <c r="C11">
        <v>3.788023244989186E-2</v>
      </c>
      <c r="D11">
        <f t="shared" si="0"/>
        <v>4.0571716846486069E-2</v>
      </c>
      <c r="E11">
        <f t="shared" si="1"/>
        <v>7.2440882571100972E-6</v>
      </c>
      <c r="F11">
        <f t="shared" si="2"/>
        <v>5.0484546817603894E-3</v>
      </c>
      <c r="G11">
        <f t="shared" si="3"/>
        <v>-2.6914843965942098E-3</v>
      </c>
      <c r="H11">
        <f t="shared" si="4"/>
        <v>-7.1052478364659388E-2</v>
      </c>
      <c r="J11" s="23"/>
      <c r="K11" s="23"/>
      <c r="L11" s="23"/>
      <c r="M11" s="23"/>
      <c r="N11" s="23"/>
      <c r="O11" s="23"/>
      <c r="P11" s="23"/>
      <c r="Q11" s="23"/>
    </row>
    <row r="12" spans="1:17" x14ac:dyDescent="0.25">
      <c r="A12">
        <v>200</v>
      </c>
      <c r="B12">
        <v>10</v>
      </c>
      <c r="C12">
        <v>4.4081096182758177E-2</v>
      </c>
      <c r="D12">
        <f t="shared" si="0"/>
        <v>4.0571716846486069E-2</v>
      </c>
      <c r="E12">
        <f t="shared" si="1"/>
        <v>1.2315743325853657E-5</v>
      </c>
      <c r="F12">
        <f t="shared" si="2"/>
        <v>6.3380528700473261E-3</v>
      </c>
      <c r="G12">
        <f t="shared" si="3"/>
        <v>3.5093793362721074E-3</v>
      </c>
      <c r="H12">
        <f t="shared" si="4"/>
        <v>7.9611888999365707E-2</v>
      </c>
      <c r="J12" s="23"/>
      <c r="K12" s="23"/>
      <c r="L12" s="23"/>
      <c r="M12" s="23"/>
      <c r="N12" s="23"/>
      <c r="O12" s="23"/>
      <c r="P12" s="23"/>
      <c r="Q12" s="23"/>
    </row>
    <row r="13" spans="1:17" x14ac:dyDescent="0.25">
      <c r="A13">
        <v>100</v>
      </c>
      <c r="B13">
        <v>10</v>
      </c>
      <c r="C13">
        <v>2.8181863979165295E-2</v>
      </c>
      <c r="D13">
        <f t="shared" si="0"/>
        <v>3.0139519846954215E-2</v>
      </c>
      <c r="E13">
        <f t="shared" si="1"/>
        <v>3.8324164966883884E-6</v>
      </c>
      <c r="F13">
        <f t="shared" si="2"/>
        <v>4.8253994687086198E-3</v>
      </c>
      <c r="G13">
        <f t="shared" si="3"/>
        <v>-1.9576558677889197E-3</v>
      </c>
      <c r="H13">
        <f t="shared" si="4"/>
        <v>-6.946509532642002E-2</v>
      </c>
      <c r="J13" s="23"/>
      <c r="K13" s="23"/>
      <c r="L13" s="23"/>
      <c r="M13" s="23"/>
      <c r="N13" s="23"/>
      <c r="O13" s="23"/>
      <c r="P13" s="23"/>
      <c r="Q13" s="23"/>
    </row>
    <row r="14" spans="1:17" x14ac:dyDescent="0.25">
      <c r="A14">
        <v>100</v>
      </c>
      <c r="B14">
        <v>10</v>
      </c>
      <c r="C14">
        <v>2.7959520202717459E-2</v>
      </c>
      <c r="D14">
        <f t="shared" si="0"/>
        <v>3.0139519846954215E-2</v>
      </c>
      <c r="E14">
        <f t="shared" si="1"/>
        <v>4.7523984488723837E-6</v>
      </c>
      <c r="F14">
        <f t="shared" si="2"/>
        <v>6.079297776505543E-3</v>
      </c>
      <c r="G14">
        <f t="shared" si="3"/>
        <v>-2.1799996442367561E-3</v>
      </c>
      <c r="H14">
        <f t="shared" si="4"/>
        <v>-7.7969851715297897E-2</v>
      </c>
      <c r="J14" s="23"/>
      <c r="K14" s="23"/>
      <c r="L14" s="23"/>
      <c r="M14" s="23"/>
      <c r="N14" s="23"/>
      <c r="O14" s="23"/>
      <c r="P14" s="23"/>
      <c r="Q14" s="23"/>
    </row>
    <row r="15" spans="1:17" x14ac:dyDescent="0.25">
      <c r="A15">
        <v>70</v>
      </c>
      <c r="B15">
        <v>10</v>
      </c>
      <c r="C15">
        <v>2.3287678167454591E-2</v>
      </c>
      <c r="D15">
        <f t="shared" si="0"/>
        <v>2.4696488750419458E-2</v>
      </c>
      <c r="E15">
        <f t="shared" si="1"/>
        <v>1.9847472586738091E-6</v>
      </c>
      <c r="F15">
        <f t="shared" si="2"/>
        <v>3.6597618831930344E-3</v>
      </c>
      <c r="G15">
        <f t="shared" si="3"/>
        <v>-1.4088105829648673E-3</v>
      </c>
      <c r="H15">
        <f t="shared" si="4"/>
        <v>-6.0495965842302525E-2</v>
      </c>
      <c r="J15" s="23"/>
      <c r="K15" s="23"/>
      <c r="L15" s="23"/>
      <c r="M15" s="23"/>
      <c r="N15" s="23"/>
      <c r="O15" s="23"/>
      <c r="P15" s="23"/>
      <c r="Q15" s="23"/>
    </row>
    <row r="16" spans="1:17" x14ac:dyDescent="0.25">
      <c r="A16">
        <v>70</v>
      </c>
      <c r="B16">
        <v>10</v>
      </c>
      <c r="C16">
        <v>2.2185855064023798E-2</v>
      </c>
      <c r="D16">
        <f t="shared" si="0"/>
        <v>2.4696488750419458E-2</v>
      </c>
      <c r="E16">
        <f t="shared" si="1"/>
        <v>6.303281507264665E-6</v>
      </c>
      <c r="F16">
        <f t="shared" si="2"/>
        <v>1.2806025442839665E-2</v>
      </c>
      <c r="G16">
        <f t="shared" si="3"/>
        <v>-2.5106336863956608E-3</v>
      </c>
      <c r="H16">
        <f t="shared" si="4"/>
        <v>-0.11316371080359491</v>
      </c>
      <c r="J16" s="23"/>
      <c r="K16" s="23"/>
      <c r="L16" s="23"/>
      <c r="M16" s="23"/>
      <c r="N16" s="23"/>
      <c r="O16" s="23"/>
      <c r="P16" s="23"/>
      <c r="Q16" s="23"/>
    </row>
    <row r="17" spans="1:17" x14ac:dyDescent="0.25">
      <c r="A17">
        <v>50</v>
      </c>
      <c r="B17">
        <v>10</v>
      </c>
      <c r="C17">
        <v>2.040015481966469E-2</v>
      </c>
      <c r="D17">
        <f t="shared" si="0"/>
        <v>1.9903800033726417E-2</v>
      </c>
      <c r="E17">
        <f t="shared" si="1"/>
        <v>2.4636807352382953E-7</v>
      </c>
      <c r="F17">
        <f t="shared" si="2"/>
        <v>5.9199426685313603E-4</v>
      </c>
      <c r="G17">
        <f t="shared" si="3"/>
        <v>4.9635478593827373E-4</v>
      </c>
      <c r="H17">
        <f t="shared" si="4"/>
        <v>2.4330932305465323E-2</v>
      </c>
      <c r="J17" s="23"/>
      <c r="K17" s="23"/>
      <c r="L17" s="23"/>
      <c r="M17" s="23"/>
      <c r="N17" s="23"/>
      <c r="O17" s="23"/>
      <c r="P17" s="23"/>
      <c r="Q17" s="23"/>
    </row>
    <row r="18" spans="1:17" x14ac:dyDescent="0.25">
      <c r="A18">
        <v>50</v>
      </c>
      <c r="B18">
        <v>10</v>
      </c>
      <c r="C18">
        <v>1.8612472959850284E-2</v>
      </c>
      <c r="D18">
        <f t="shared" si="0"/>
        <v>1.9903800033726417E-2</v>
      </c>
      <c r="E18">
        <f t="shared" si="1"/>
        <v>1.6675256117254951E-6</v>
      </c>
      <c r="F18">
        <f t="shared" si="2"/>
        <v>4.8135374316722809E-3</v>
      </c>
      <c r="G18">
        <f t="shared" si="3"/>
        <v>-1.2913270738761327E-3</v>
      </c>
      <c r="H18">
        <f t="shared" si="4"/>
        <v>-6.9379661513099655E-2</v>
      </c>
      <c r="J18" s="23"/>
      <c r="K18" s="23"/>
      <c r="L18" s="23"/>
      <c r="M18" s="23"/>
      <c r="N18" s="23"/>
      <c r="O18" s="23"/>
      <c r="P18" s="23"/>
      <c r="Q18" s="23"/>
    </row>
    <row r="19" spans="1:17" x14ac:dyDescent="0.25">
      <c r="A19">
        <v>20</v>
      </c>
      <c r="B19">
        <v>10</v>
      </c>
      <c r="C19">
        <v>9.7585993424794733E-3</v>
      </c>
      <c r="D19">
        <f t="shared" si="0"/>
        <v>9.859058590861277E-3</v>
      </c>
      <c r="E19">
        <f t="shared" si="1"/>
        <v>1.0092060585436916E-8</v>
      </c>
      <c r="F19">
        <f t="shared" si="2"/>
        <v>1.0597535348531409E-4</v>
      </c>
      <c r="G19">
        <f t="shared" si="3"/>
        <v>-1.0045924838180363E-4</v>
      </c>
      <c r="H19">
        <f t="shared" si="4"/>
        <v>-1.0294433130838923E-2</v>
      </c>
      <c r="J19" s="23"/>
      <c r="K19" s="23"/>
      <c r="L19" s="23"/>
      <c r="M19" s="23"/>
      <c r="N19" s="23"/>
      <c r="O19" s="23"/>
      <c r="P19" s="23"/>
      <c r="Q19" s="23"/>
    </row>
    <row r="20" spans="1:17" x14ac:dyDescent="0.25">
      <c r="A20">
        <v>20</v>
      </c>
      <c r="B20">
        <v>10</v>
      </c>
      <c r="C20">
        <v>1.0849147599246102E-2</v>
      </c>
      <c r="D20">
        <f t="shared" si="0"/>
        <v>9.859058590861277E-3</v>
      </c>
      <c r="E20">
        <f t="shared" si="1"/>
        <v>9.8027624452444677E-7</v>
      </c>
      <c r="F20">
        <f t="shared" si="2"/>
        <v>8.3283169160840928E-3</v>
      </c>
      <c r="G20">
        <f t="shared" si="3"/>
        <v>9.9008900838482537E-4</v>
      </c>
      <c r="H20">
        <f t="shared" si="4"/>
        <v>9.1259612732490225E-2</v>
      </c>
      <c r="J20" s="23"/>
      <c r="K20" s="23"/>
      <c r="L20" s="23"/>
      <c r="M20" s="23"/>
      <c r="N20" s="23"/>
      <c r="O20" s="23"/>
      <c r="P20" s="23"/>
      <c r="Q20" s="23"/>
    </row>
    <row r="21" spans="1:17" x14ac:dyDescent="0.25">
      <c r="A21">
        <v>450</v>
      </c>
      <c r="B21">
        <v>0.5</v>
      </c>
      <c r="C21">
        <v>8.2845046751296777E-3</v>
      </c>
      <c r="D21">
        <f t="shared" si="0"/>
        <v>1.0030411373133145E-2</v>
      </c>
      <c r="E21">
        <f t="shared" si="1"/>
        <v>3.0481901981333718E-6</v>
      </c>
      <c r="F21">
        <f t="shared" si="2"/>
        <v>4.4412883182747109E-2</v>
      </c>
      <c r="G21">
        <f t="shared" si="3"/>
        <v>-1.7459066980034677E-3</v>
      </c>
      <c r="H21">
        <f t="shared" si="4"/>
        <v>-0.2107436432795711</v>
      </c>
      <c r="I21" s="21" t="s">
        <v>28</v>
      </c>
      <c r="J21" s="22"/>
      <c r="K21" s="22"/>
      <c r="L21" s="22"/>
    </row>
    <row r="22" spans="1:17" x14ac:dyDescent="0.25">
      <c r="A22">
        <v>450</v>
      </c>
      <c r="B22">
        <v>0.5</v>
      </c>
      <c r="C22">
        <v>8.8215159406565651E-3</v>
      </c>
      <c r="D22">
        <f t="shared" si="0"/>
        <v>1.0030411373133145E-2</v>
      </c>
      <c r="E22">
        <f t="shared" si="1"/>
        <v>1.4614281666627383E-6</v>
      </c>
      <c r="F22">
        <f t="shared" si="2"/>
        <v>1.8779802772140683E-2</v>
      </c>
      <c r="G22">
        <f t="shared" si="3"/>
        <v>-1.2088954324765804E-3</v>
      </c>
      <c r="H22">
        <f t="shared" si="4"/>
        <v>-0.13703942050425011</v>
      </c>
      <c r="I22" s="22"/>
      <c r="J22" s="22"/>
      <c r="K22" s="22"/>
      <c r="L22" s="22"/>
    </row>
    <row r="23" spans="1:17" x14ac:dyDescent="0.25">
      <c r="A23">
        <v>450</v>
      </c>
      <c r="B23">
        <v>1</v>
      </c>
      <c r="C23">
        <v>1.8258737587162174E-2</v>
      </c>
      <c r="D23">
        <f t="shared" si="0"/>
        <v>1.7330197471111759E-2</v>
      </c>
      <c r="E23">
        <f t="shared" si="1"/>
        <v>8.6218674711491693E-7</v>
      </c>
      <c r="F23">
        <f t="shared" si="2"/>
        <v>2.586186550757338E-3</v>
      </c>
      <c r="G23">
        <f t="shared" si="3"/>
        <v>9.2854011605041434E-4</v>
      </c>
      <c r="H23">
        <f t="shared" si="4"/>
        <v>5.085456273292828E-2</v>
      </c>
      <c r="I23" s="22"/>
      <c r="J23" s="22"/>
      <c r="K23" s="22"/>
      <c r="L23" s="22"/>
    </row>
    <row r="24" spans="1:17" x14ac:dyDescent="0.25">
      <c r="A24">
        <v>450</v>
      </c>
      <c r="B24">
        <v>1</v>
      </c>
      <c r="C24">
        <v>1.7400305523946551E-2</v>
      </c>
      <c r="D24">
        <f t="shared" si="0"/>
        <v>1.7330197471111759E-2</v>
      </c>
      <c r="E24">
        <f t="shared" si="1"/>
        <v>4.9151390722858994E-9</v>
      </c>
      <c r="F24">
        <f t="shared" si="2"/>
        <v>1.6233869957977102E-5</v>
      </c>
      <c r="G24">
        <f t="shared" si="3"/>
        <v>7.0108052834791379E-5</v>
      </c>
      <c r="H24">
        <f t="shared" si="4"/>
        <v>4.0291276919424013E-3</v>
      </c>
      <c r="I24" s="22"/>
      <c r="J24" s="22"/>
      <c r="K24" s="22"/>
      <c r="L24" s="22"/>
    </row>
    <row r="25" spans="1:17" x14ac:dyDescent="0.25">
      <c r="A25">
        <v>450</v>
      </c>
      <c r="B25">
        <v>2</v>
      </c>
      <c r="C25">
        <v>2.5327486008736012E-2</v>
      </c>
      <c r="D25">
        <f t="shared" si="0"/>
        <v>2.7243712968445646E-2</v>
      </c>
      <c r="E25">
        <f t="shared" si="1"/>
        <v>3.6719257611180299E-6</v>
      </c>
      <c r="F25">
        <f t="shared" si="2"/>
        <v>5.7241331029681515E-3</v>
      </c>
      <c r="G25">
        <f t="shared" si="3"/>
        <v>-1.9162269597096347E-3</v>
      </c>
      <c r="H25">
        <f t="shared" si="4"/>
        <v>-7.5658000918396931E-2</v>
      </c>
      <c r="I25" s="22"/>
      <c r="J25" s="22"/>
      <c r="K25" s="22"/>
      <c r="L25" s="22"/>
    </row>
    <row r="26" spans="1:17" x14ac:dyDescent="0.25">
      <c r="A26">
        <v>450</v>
      </c>
      <c r="B26">
        <v>2</v>
      </c>
      <c r="C26">
        <v>2.626373532623532E-2</v>
      </c>
      <c r="D26">
        <f t="shared" si="0"/>
        <v>2.7243712968445646E-2</v>
      </c>
      <c r="E26">
        <f t="shared" si="1"/>
        <v>9.6035617923211065E-7</v>
      </c>
      <c r="F26">
        <f t="shared" si="2"/>
        <v>1.3922568036230621E-3</v>
      </c>
      <c r="G26">
        <f t="shared" si="3"/>
        <v>-9.7997764221032652E-4</v>
      </c>
      <c r="H26">
        <f t="shared" si="4"/>
        <v>-3.7312957583432893E-2</v>
      </c>
      <c r="I26" s="22"/>
      <c r="J26" s="22"/>
      <c r="K26" s="22"/>
      <c r="L26" s="22"/>
    </row>
    <row r="27" spans="1:17" x14ac:dyDescent="0.25">
      <c r="A27">
        <v>450</v>
      </c>
      <c r="B27">
        <v>4</v>
      </c>
      <c r="C27">
        <v>3.6637216762216762E-2</v>
      </c>
      <c r="D27">
        <f t="shared" si="0"/>
        <v>3.8157451458951594E-2</v>
      </c>
      <c r="E27">
        <f t="shared" si="1"/>
        <v>2.3111135331564462E-6</v>
      </c>
      <c r="F27">
        <f t="shared" si="2"/>
        <v>1.7217747426356692E-3</v>
      </c>
      <c r="G27">
        <f t="shared" si="3"/>
        <v>-1.5202346967348318E-3</v>
      </c>
      <c r="H27">
        <f t="shared" si="4"/>
        <v>-4.1494273612580193E-2</v>
      </c>
      <c r="I27" s="22"/>
      <c r="J27" s="22"/>
      <c r="K27" s="22"/>
      <c r="L27" s="22"/>
    </row>
    <row r="28" spans="1:17" x14ac:dyDescent="0.25">
      <c r="A28">
        <v>450</v>
      </c>
      <c r="B28">
        <v>4</v>
      </c>
      <c r="C28">
        <v>3.7331198385885875E-2</v>
      </c>
      <c r="D28">
        <f t="shared" si="0"/>
        <v>3.8157451458951594E-2</v>
      </c>
      <c r="E28">
        <f t="shared" si="1"/>
        <v>6.8269414075054464E-7</v>
      </c>
      <c r="F28">
        <f t="shared" si="2"/>
        <v>4.8987165641121674E-4</v>
      </c>
      <c r="G28">
        <f t="shared" si="3"/>
        <v>-8.2625307306571916E-4</v>
      </c>
      <c r="H28">
        <f t="shared" si="4"/>
        <v>-2.2133044445155226E-2</v>
      </c>
      <c r="I28" s="22"/>
      <c r="J28" s="22"/>
      <c r="K28" s="22"/>
      <c r="L28" s="22"/>
    </row>
    <row r="29" spans="1:17" x14ac:dyDescent="0.25">
      <c r="A29">
        <v>450</v>
      </c>
      <c r="B29">
        <v>10</v>
      </c>
      <c r="C29">
        <v>4.8063989984302502E-2</v>
      </c>
      <c r="D29">
        <f t="shared" si="0"/>
        <v>5.0230831262929654E-2</v>
      </c>
      <c r="E29">
        <f t="shared" si="1"/>
        <v>4.6952011267625503E-6</v>
      </c>
      <c r="F29">
        <f t="shared" si="2"/>
        <v>2.0324251469802128E-3</v>
      </c>
      <c r="G29">
        <f t="shared" si="3"/>
        <v>-2.1668412786271518E-3</v>
      </c>
      <c r="H29">
        <f t="shared" si="4"/>
        <v>-4.5082426143456526E-2</v>
      </c>
      <c r="I29" s="22"/>
      <c r="J29" s="22"/>
      <c r="K29" s="22"/>
      <c r="L29" s="22"/>
    </row>
    <row r="30" spans="1:17" x14ac:dyDescent="0.25">
      <c r="A30">
        <v>450</v>
      </c>
      <c r="B30">
        <v>10</v>
      </c>
      <c r="C30">
        <v>4.54459043560606E-2</v>
      </c>
      <c r="D30">
        <f t="shared" si="0"/>
        <v>5.0230831262929654E-2</v>
      </c>
      <c r="E30">
        <f t="shared" si="1"/>
        <v>2.2895525504079451E-5</v>
      </c>
      <c r="F30">
        <f t="shared" si="2"/>
        <v>1.1085648799397545E-2</v>
      </c>
      <c r="G30">
        <f t="shared" si="3"/>
        <v>-4.7849269068690539E-3</v>
      </c>
      <c r="H30">
        <f t="shared" si="4"/>
        <v>-0.10528840771612774</v>
      </c>
      <c r="I30" s="22"/>
      <c r="J30" s="22"/>
      <c r="K30" s="22"/>
      <c r="L30" s="22"/>
    </row>
    <row r="31" spans="1:17" x14ac:dyDescent="0.25">
      <c r="A31">
        <v>40</v>
      </c>
      <c r="B31">
        <v>2.3637258423913043</v>
      </c>
      <c r="C31">
        <v>1.3274115198422145E-2</v>
      </c>
      <c r="D31">
        <f t="shared" si="0"/>
        <v>1.3823683614153931E-2</v>
      </c>
      <c r="E31">
        <f t="shared" si="1"/>
        <v>3.0202544356994528E-7</v>
      </c>
      <c r="F31">
        <f t="shared" si="2"/>
        <v>1.7140850465184316E-3</v>
      </c>
      <c r="G31">
        <f t="shared" si="3"/>
        <v>-5.4956841573178608E-4</v>
      </c>
      <c r="H31">
        <f t="shared" si="4"/>
        <v>-4.1401510196107959E-2</v>
      </c>
    </row>
    <row r="32" spans="1:17" x14ac:dyDescent="0.25">
      <c r="A32">
        <v>40</v>
      </c>
      <c r="B32">
        <v>4.802901295289856</v>
      </c>
      <c r="C32">
        <v>1.661112543957817E-2</v>
      </c>
      <c r="D32">
        <f t="shared" si="0"/>
        <v>1.5793534089653269E-2</v>
      </c>
      <c r="E32">
        <f t="shared" si="1"/>
        <v>6.6845561547202189E-7</v>
      </c>
      <c r="F32">
        <f t="shared" si="2"/>
        <v>2.4225595438249277E-3</v>
      </c>
      <c r="G32">
        <f t="shared" si="3"/>
        <v>8.1759134992490101E-4</v>
      </c>
      <c r="H32">
        <f t="shared" si="4"/>
        <v>4.9219503693403166E-2</v>
      </c>
    </row>
    <row r="33" spans="1:8" x14ac:dyDescent="0.25">
      <c r="A33">
        <v>40</v>
      </c>
      <c r="B33">
        <v>2.3922202989130437</v>
      </c>
      <c r="C33">
        <v>1.7487135232538923E-2</v>
      </c>
      <c r="D33">
        <f t="shared" si="0"/>
        <v>1.3864240991721181E-2</v>
      </c>
      <c r="E33">
        <f t="shared" si="1"/>
        <v>1.3125362680150364E-5</v>
      </c>
      <c r="F33">
        <f t="shared" si="2"/>
        <v>4.292140951804134E-2</v>
      </c>
      <c r="G33">
        <f t="shared" si="3"/>
        <v>3.6228942408177423E-3</v>
      </c>
      <c r="H33">
        <f t="shared" si="4"/>
        <v>0.20717482838907178</v>
      </c>
    </row>
    <row r="34" spans="1:8" x14ac:dyDescent="0.25">
      <c r="A34">
        <v>40</v>
      </c>
      <c r="B34">
        <v>5.0427121557971013</v>
      </c>
      <c r="C34">
        <v>1.871274819757918E-2</v>
      </c>
      <c r="D34">
        <f t="shared" si="0"/>
        <v>1.5897936122500528E-2</v>
      </c>
      <c r="E34">
        <f t="shared" si="1"/>
        <v>7.9231670180085832E-6</v>
      </c>
      <c r="F34">
        <f t="shared" si="2"/>
        <v>2.2626827371184551E-2</v>
      </c>
      <c r="G34">
        <f t="shared" si="3"/>
        <v>2.8148120750786515E-3</v>
      </c>
      <c r="H34">
        <f t="shared" si="4"/>
        <v>0.15042216382961837</v>
      </c>
    </row>
    <row r="35" spans="1:8" x14ac:dyDescent="0.25">
      <c r="A35">
        <v>40</v>
      </c>
      <c r="B35">
        <v>2.3790753170289856</v>
      </c>
      <c r="C35">
        <v>1.3950363762891396E-2</v>
      </c>
      <c r="D35">
        <f t="shared" si="0"/>
        <v>1.3845622388822004E-2</v>
      </c>
      <c r="E35">
        <f t="shared" si="1"/>
        <v>1.0970755441944301E-8</v>
      </c>
      <c r="F35">
        <f t="shared" si="2"/>
        <v>5.6372263014358938E-5</v>
      </c>
      <c r="G35">
        <f t="shared" si="3"/>
        <v>1.0474137406939199E-4</v>
      </c>
      <c r="H35">
        <f t="shared" si="4"/>
        <v>7.5081464433213434E-3</v>
      </c>
    </row>
    <row r="36" spans="1:8" x14ac:dyDescent="0.25">
      <c r="A36">
        <v>40</v>
      </c>
      <c r="B36">
        <v>4.9971235643115941</v>
      </c>
      <c r="C36">
        <v>1.7412042888058199E-2</v>
      </c>
      <c r="D36">
        <f t="shared" si="0"/>
        <v>1.5878757515955119E-2</v>
      </c>
      <c r="E36">
        <f t="shared" si="1"/>
        <v>2.35096403230528E-6</v>
      </c>
      <c r="F36">
        <f t="shared" si="2"/>
        <v>7.7543701587724787E-3</v>
      </c>
      <c r="G36">
        <f t="shared" si="3"/>
        <v>1.5332853721030798E-3</v>
      </c>
      <c r="H36">
        <f t="shared" si="4"/>
        <v>8.8058901644140888E-2</v>
      </c>
    </row>
    <row r="37" spans="1:8" x14ac:dyDescent="0.25">
      <c r="A37">
        <v>70</v>
      </c>
      <c r="B37">
        <v>2.6895991938405799</v>
      </c>
      <c r="C37">
        <v>1.8267259201765862E-2</v>
      </c>
      <c r="D37">
        <f t="shared" ref="D37:D54" si="5">$J$8*A37*B37/($L$8*A37+$K$8*B37+A37*B37)</f>
        <v>1.9265713698703994E-2</v>
      </c>
      <c r="E37">
        <f t="shared" si="1"/>
        <v>9.9691138245597894E-7</v>
      </c>
      <c r="F37">
        <f t="shared" si="2"/>
        <v>2.9875127833363917E-3</v>
      </c>
      <c r="G37">
        <f t="shared" si="3"/>
        <v>-9.9845449693813232E-4</v>
      </c>
      <c r="H37">
        <f t="shared" si="4"/>
        <v>-5.4658144711802942E-2</v>
      </c>
    </row>
    <row r="38" spans="1:8" x14ac:dyDescent="0.25">
      <c r="A38">
        <v>70</v>
      </c>
      <c r="B38">
        <v>4.8413310099637688</v>
      </c>
      <c r="C38">
        <v>1.9437484261742952E-2</v>
      </c>
      <c r="D38">
        <f t="shared" si="5"/>
        <v>2.223889966419056E-2</v>
      </c>
      <c r="E38">
        <f t="shared" si="1"/>
        <v>7.8479282570706944E-6</v>
      </c>
      <c r="F38">
        <f t="shared" si="2"/>
        <v>2.0771837421471522E-2</v>
      </c>
      <c r="G38">
        <f t="shared" si="3"/>
        <v>-2.801415402447608E-3</v>
      </c>
      <c r="H38">
        <f t="shared" si="4"/>
        <v>-0.14412438177307654</v>
      </c>
    </row>
    <row r="39" spans="1:8" x14ac:dyDescent="0.25">
      <c r="A39">
        <v>70</v>
      </c>
      <c r="B39">
        <v>2.5</v>
      </c>
      <c r="C39">
        <v>1.9461367660045231E-2</v>
      </c>
      <c r="D39">
        <f t="shared" si="5"/>
        <v>1.8836008343451213E-2</v>
      </c>
      <c r="E39">
        <f t="shared" si="1"/>
        <v>3.9107427485093635E-7</v>
      </c>
      <c r="F39">
        <f t="shared" si="2"/>
        <v>1.0325534307951759E-3</v>
      </c>
      <c r="G39">
        <f t="shared" si="3"/>
        <v>6.2535931659401731E-4</v>
      </c>
      <c r="H39">
        <f t="shared" si="4"/>
        <v>3.2133369427982117E-2</v>
      </c>
    </row>
    <row r="40" spans="1:8" x14ac:dyDescent="0.25">
      <c r="A40">
        <v>70</v>
      </c>
      <c r="B40">
        <v>5</v>
      </c>
      <c r="C40">
        <v>2.342255558828029E-2</v>
      </c>
      <c r="D40">
        <f t="shared" si="5"/>
        <v>2.2375873763289509E-2</v>
      </c>
      <c r="E40">
        <f t="shared" si="1"/>
        <v>1.0955428427660324E-6</v>
      </c>
      <c r="F40">
        <f t="shared" si="2"/>
        <v>1.9969206558567024E-3</v>
      </c>
      <c r="G40">
        <f t="shared" si="3"/>
        <v>1.0466818249907812E-3</v>
      </c>
      <c r="H40">
        <f t="shared" si="4"/>
        <v>4.4686918173629991E-2</v>
      </c>
    </row>
    <row r="41" spans="1:8" x14ac:dyDescent="0.25">
      <c r="A41">
        <v>70</v>
      </c>
      <c r="B41">
        <v>2.7100461322463767</v>
      </c>
      <c r="C41">
        <v>1.9362293537817411E-2</v>
      </c>
      <c r="D41">
        <f t="shared" si="5"/>
        <v>1.9309537383203866E-2</v>
      </c>
      <c r="E41">
        <f t="shared" si="1"/>
        <v>2.7832118496082879E-9</v>
      </c>
      <c r="F41">
        <f t="shared" si="2"/>
        <v>7.4239094314996658E-6</v>
      </c>
      <c r="G41">
        <f t="shared" si="3"/>
        <v>5.2756154613545214E-5</v>
      </c>
      <c r="H41">
        <f t="shared" si="4"/>
        <v>2.7246851986054582E-3</v>
      </c>
    </row>
    <row r="42" spans="1:8" x14ac:dyDescent="0.25">
      <c r="A42">
        <v>70</v>
      </c>
      <c r="B42">
        <v>4.8183672101449275</v>
      </c>
      <c r="C42">
        <v>2.2954837483615285E-2</v>
      </c>
      <c r="D42">
        <f t="shared" si="5"/>
        <v>2.2218473140368331E-2</v>
      </c>
      <c r="E42">
        <f t="shared" si="1"/>
        <v>5.422324460055193E-7</v>
      </c>
      <c r="F42">
        <f t="shared" si="2"/>
        <v>1.029051373109375E-3</v>
      </c>
      <c r="G42">
        <f t="shared" si="3"/>
        <v>7.3636434324695493E-4</v>
      </c>
      <c r="H42">
        <f t="shared" si="4"/>
        <v>3.2078830606949729E-2</v>
      </c>
    </row>
    <row r="43" spans="1:8" x14ac:dyDescent="0.25">
      <c r="A43">
        <v>600</v>
      </c>
      <c r="B43">
        <v>2.5933405072463769</v>
      </c>
      <c r="C43">
        <v>3.2247579531734759E-2</v>
      </c>
      <c r="D43">
        <f t="shared" si="5"/>
        <v>3.2306211643239442E-2</v>
      </c>
      <c r="E43">
        <f t="shared" si="1"/>
        <v>3.4377244994976265E-9</v>
      </c>
      <c r="F43">
        <f t="shared" si="2"/>
        <v>3.305801894206544E-6</v>
      </c>
      <c r="G43">
        <f t="shared" si="3"/>
        <v>-5.8632111504683393E-5</v>
      </c>
      <c r="H43">
        <f t="shared" si="4"/>
        <v>-1.8181864299918599E-3</v>
      </c>
    </row>
    <row r="44" spans="1:8" x14ac:dyDescent="0.25">
      <c r="A44">
        <v>600</v>
      </c>
      <c r="B44">
        <v>4.9566961141304358</v>
      </c>
      <c r="C44">
        <v>4.5230632170003122E-2</v>
      </c>
      <c r="D44">
        <f t="shared" si="5"/>
        <v>4.304231781931038E-2</v>
      </c>
      <c r="E44">
        <f t="shared" si="1"/>
        <v>4.7887196974477986E-6</v>
      </c>
      <c r="F44">
        <f t="shared" si="2"/>
        <v>2.3407449836386342E-3</v>
      </c>
      <c r="G44">
        <f t="shared" si="3"/>
        <v>2.1883143506927424E-3</v>
      </c>
      <c r="H44">
        <f t="shared" si="4"/>
        <v>4.838124619766046E-2</v>
      </c>
    </row>
    <row r="45" spans="1:8" x14ac:dyDescent="0.25">
      <c r="A45">
        <v>600</v>
      </c>
      <c r="B45">
        <v>2.6112852807971016</v>
      </c>
      <c r="C45">
        <v>4.4283078294950207E-2</v>
      </c>
      <c r="D45">
        <f t="shared" si="5"/>
        <v>3.2422771273842931E-2</v>
      </c>
      <c r="E45">
        <f t="shared" si="1"/>
        <v>1.4066688263492656E-4</v>
      </c>
      <c r="F45">
        <f t="shared" si="2"/>
        <v>7.1732547964386509E-2</v>
      </c>
      <c r="G45">
        <f t="shared" si="3"/>
        <v>1.1860307021107276E-2</v>
      </c>
      <c r="H45">
        <f t="shared" si="4"/>
        <v>0.26782932618439398</v>
      </c>
    </row>
    <row r="46" spans="1:8" x14ac:dyDescent="0.25">
      <c r="A46">
        <v>600</v>
      </c>
      <c r="B46">
        <v>4.9826700634057968</v>
      </c>
      <c r="C46">
        <v>5.1722234025277793E-2</v>
      </c>
      <c r="D46">
        <f t="shared" si="5"/>
        <v>4.3124294266538035E-2</v>
      </c>
      <c r="E46">
        <f t="shared" si="1"/>
        <v>7.3924568094917875E-5</v>
      </c>
      <c r="F46">
        <f t="shared" si="2"/>
        <v>2.7633395054950494E-2</v>
      </c>
      <c r="G46">
        <f t="shared" si="3"/>
        <v>8.5979397587397574E-3</v>
      </c>
      <c r="H46">
        <f t="shared" si="4"/>
        <v>0.16623295417861794</v>
      </c>
    </row>
    <row r="47" spans="1:8" x14ac:dyDescent="0.25">
      <c r="A47">
        <v>600</v>
      </c>
      <c r="B47">
        <v>2.6153521467391303</v>
      </c>
      <c r="C47">
        <v>3.4700991266335621E-2</v>
      </c>
      <c r="D47">
        <f t="shared" si="5"/>
        <v>3.2449080966491309E-2</v>
      </c>
      <c r="E47">
        <f t="shared" si="1"/>
        <v>5.0710999985448987E-6</v>
      </c>
      <c r="F47">
        <f t="shared" si="2"/>
        <v>4.2113216464178607E-3</v>
      </c>
      <c r="G47">
        <f t="shared" si="3"/>
        <v>2.2519102998443119E-3</v>
      </c>
      <c r="H47">
        <f t="shared" si="4"/>
        <v>6.4894696597009083E-2</v>
      </c>
    </row>
    <row r="48" spans="1:8" x14ac:dyDescent="0.25">
      <c r="A48">
        <v>600</v>
      </c>
      <c r="B48">
        <v>5.0004215307971025</v>
      </c>
      <c r="C48">
        <v>4.7597622634000213E-2</v>
      </c>
      <c r="D48">
        <f t="shared" si="5"/>
        <v>4.3180007466575757E-2</v>
      </c>
      <c r="E48">
        <f t="shared" si="1"/>
        <v>1.9515323767458605E-5</v>
      </c>
      <c r="F48">
        <f t="shared" si="2"/>
        <v>8.6140073467979323E-3</v>
      </c>
      <c r="G48">
        <f t="shared" si="3"/>
        <v>4.417615167424456E-3</v>
      </c>
      <c r="H48">
        <f t="shared" si="4"/>
        <v>9.2811676780445732E-2</v>
      </c>
    </row>
    <row r="49" spans="1:8" x14ac:dyDescent="0.25">
      <c r="A49">
        <v>800</v>
      </c>
      <c r="B49">
        <v>2.2813225271739133</v>
      </c>
      <c r="C49">
        <v>3.2489411379016682E-2</v>
      </c>
      <c r="D49">
        <f t="shared" si="5"/>
        <v>3.0809435711674573E-2</v>
      </c>
      <c r="E49">
        <f t="shared" si="1"/>
        <v>2.8223182428615642E-6</v>
      </c>
      <c r="F49">
        <f t="shared" si="2"/>
        <v>2.6737592289539204E-3</v>
      </c>
      <c r="G49">
        <f t="shared" si="3"/>
        <v>1.6799756673421089E-3</v>
      </c>
      <c r="H49">
        <f t="shared" si="4"/>
        <v>5.1708405786234798E-2</v>
      </c>
    </row>
    <row r="50" spans="1:8" x14ac:dyDescent="0.25">
      <c r="A50">
        <v>800</v>
      </c>
      <c r="B50">
        <v>4.9869055072463766</v>
      </c>
      <c r="C50">
        <v>4.9614672485841366E-2</v>
      </c>
      <c r="D50">
        <f t="shared" si="5"/>
        <v>4.4502427768120169E-2</v>
      </c>
      <c r="E50">
        <f t="shared" si="1"/>
        <v>2.6135046053868279E-5</v>
      </c>
      <c r="F50">
        <f t="shared" si="2"/>
        <v>1.0617029205301292E-2</v>
      </c>
      <c r="G50">
        <f t="shared" si="3"/>
        <v>5.1122447177211969E-3</v>
      </c>
      <c r="H50">
        <f t="shared" si="4"/>
        <v>0.1030389693528681</v>
      </c>
    </row>
    <row r="51" spans="1:8" x14ac:dyDescent="0.25">
      <c r="A51">
        <v>800</v>
      </c>
      <c r="B51">
        <v>2.3003970108695651</v>
      </c>
      <c r="C51">
        <v>4.0123350185875248E-2</v>
      </c>
      <c r="D51">
        <f t="shared" si="5"/>
        <v>3.0955003669667129E-2</v>
      </c>
      <c r="E51">
        <f t="shared" si="1"/>
        <v>8.4058577841265546E-5</v>
      </c>
      <c r="F51">
        <f t="shared" si="2"/>
        <v>5.2214083771802762E-2</v>
      </c>
      <c r="G51">
        <f t="shared" si="3"/>
        <v>9.1683465162081187E-3</v>
      </c>
      <c r="H51">
        <f t="shared" si="4"/>
        <v>0.22850401259453357</v>
      </c>
    </row>
    <row r="52" spans="1:8" x14ac:dyDescent="0.25">
      <c r="A52">
        <v>800</v>
      </c>
      <c r="B52">
        <v>4.9750670833333341</v>
      </c>
      <c r="C52">
        <v>5.5310172057079124E-2</v>
      </c>
      <c r="D52">
        <f t="shared" si="5"/>
        <v>4.4462778790763213E-2</v>
      </c>
      <c r="E52">
        <f t="shared" si="1"/>
        <v>1.1766594067411576E-4</v>
      </c>
      <c r="F52">
        <f t="shared" si="2"/>
        <v>3.846278720495034E-2</v>
      </c>
      <c r="G52">
        <f t="shared" si="3"/>
        <v>1.0847393266315911E-2</v>
      </c>
      <c r="H52">
        <f t="shared" si="4"/>
        <v>0.19611931879585534</v>
      </c>
    </row>
    <row r="53" spans="1:8" x14ac:dyDescent="0.25">
      <c r="A53">
        <v>800</v>
      </c>
      <c r="B53">
        <v>2.3146242572463769</v>
      </c>
      <c r="C53">
        <v>3.3428591540347052E-2</v>
      </c>
      <c r="D53">
        <f t="shared" si="5"/>
        <v>3.1062897910811939E-2</v>
      </c>
      <c r="E53">
        <f t="shared" si="1"/>
        <v>5.596506348823019E-6</v>
      </c>
      <c r="F53">
        <f t="shared" si="2"/>
        <v>5.0081905384195468E-3</v>
      </c>
      <c r="G53">
        <f t="shared" si="3"/>
        <v>2.3656936295351136E-3</v>
      </c>
      <c r="H53">
        <f t="shared" si="4"/>
        <v>7.0768570272540812E-2</v>
      </c>
    </row>
    <row r="54" spans="1:8" x14ac:dyDescent="0.25">
      <c r="A54">
        <v>800</v>
      </c>
      <c r="B54">
        <v>5.0245640307971016</v>
      </c>
      <c r="C54">
        <v>4.9939098256209062E-2</v>
      </c>
      <c r="D54">
        <f t="shared" si="5"/>
        <v>4.4627773794210616E-2</v>
      </c>
      <c r="E54">
        <f t="shared" si="1"/>
        <v>2.8210167540623078E-5</v>
      </c>
      <c r="F54">
        <f t="shared" si="2"/>
        <v>1.1311606095701266E-2</v>
      </c>
      <c r="G54">
        <f t="shared" si="3"/>
        <v>5.3113244619984457E-3</v>
      </c>
      <c r="H54">
        <f t="shared" si="4"/>
        <v>0.10635603459936473</v>
      </c>
    </row>
    <row r="55" spans="1:8" x14ac:dyDescent="0.25">
      <c r="E55">
        <f>SUM(E5:E54)</f>
        <v>7.0344388913293264E-4</v>
      </c>
      <c r="F55">
        <f>SUM(F5:F54)</f>
        <v>0.51635015812795915</v>
      </c>
    </row>
  </sheetData>
  <mergeCells count="3">
    <mergeCell ref="I21:L30"/>
    <mergeCell ref="J9:Q20"/>
    <mergeCell ref="C2:D2"/>
  </mergeCells>
  <conditionalFormatting sqref="G5:H55">
    <cfRule type="colorScale" priority="1">
      <colorScale>
        <cfvo type="min"/>
        <cfvo type="percentile" val="50"/>
        <cfvo type="max"/>
        <color rgb="FFF8696B"/>
        <color rgb="FFFCFCFF"/>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 kinetic data</vt:lpstr>
      <vt:lpstr>Modelling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Börner</dc:creator>
  <cp:lastModifiedBy>Timothy Van Daele</cp:lastModifiedBy>
  <dcterms:created xsi:type="dcterms:W3CDTF">2014-10-24T07:38:53Z</dcterms:created>
  <dcterms:modified xsi:type="dcterms:W3CDTF">2014-10-30T13:36:03Z</dcterms:modified>
</cp:coreProperties>
</file>