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source\repos\Integra85Firmware\Documents\"/>
    </mc:Choice>
  </mc:AlternateContent>
  <bookViews>
    <workbookView xWindow="0" yWindow="0" windowWidth="28800" windowHeight="12210" xr2:uid="{229E8A3C-941D-411F-BB74-897AD34D5670}"/>
  </bookViews>
  <sheets>
    <sheet name="Sheet1" sheetId="1" r:id="rId1"/>
  </sheets>
  <definedNames>
    <definedName name="solver_adj" localSheetId="0" hidden="1">Sheet1!$B$12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Sheet1!$B$12</definedName>
    <definedName name="solver_lhs2" localSheetId="0" hidden="1">Sheet1!$B$12</definedName>
    <definedName name="solver_lhs3" localSheetId="0" hidden="1">Sheet1!$B$12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65535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I10" i="1" l="1"/>
  <c r="I11" i="1"/>
  <c r="C8" i="1"/>
  <c r="D8" i="1" s="1"/>
  <c r="E8" i="1" s="1"/>
  <c r="F8" i="1" s="1"/>
  <c r="G8" i="1" s="1"/>
  <c r="H8" i="1" s="1"/>
  <c r="C5" i="1"/>
  <c r="D5" i="1" s="1"/>
  <c r="E5" i="1" s="1"/>
  <c r="F5" i="1" s="1"/>
  <c r="G5" i="1" s="1"/>
  <c r="H5" i="1" s="1"/>
  <c r="C6" i="1"/>
  <c r="D6" i="1" s="1"/>
  <c r="E6" i="1" s="1"/>
  <c r="F6" i="1" s="1"/>
  <c r="G6" i="1" s="1"/>
  <c r="H6" i="1" s="1"/>
  <c r="C7" i="1"/>
  <c r="D7" i="1" s="1"/>
  <c r="E7" i="1" s="1"/>
  <c r="F7" i="1" s="1"/>
  <c r="G7" i="1" s="1"/>
  <c r="H7" i="1" s="1"/>
  <c r="C4" i="1"/>
  <c r="D4" i="1" s="1"/>
  <c r="E4" i="1" s="1"/>
  <c r="F4" i="1" s="1"/>
  <c r="G4" i="1" s="1"/>
  <c r="H4" i="1" s="1"/>
  <c r="D3" i="1"/>
  <c r="E3" i="1" s="1"/>
  <c r="F3" i="1" s="1"/>
  <c r="G3" i="1" s="1"/>
  <c r="H3" i="1" s="1"/>
  <c r="C9" i="1" l="1"/>
  <c r="C11" i="1" l="1"/>
  <c r="D11" i="1" s="1"/>
  <c r="E11" i="1" s="1"/>
  <c r="F11" i="1" s="1"/>
  <c r="G11" i="1" s="1"/>
  <c r="H11" i="1" s="1"/>
  <c r="C12" i="1"/>
  <c r="D12" i="1" s="1"/>
  <c r="E12" i="1" s="1"/>
  <c r="D9" i="1"/>
  <c r="E9" i="1" s="1"/>
  <c r="F9" i="1" s="1"/>
  <c r="G9" i="1" s="1"/>
  <c r="H9" i="1" s="1"/>
  <c r="C10" i="1"/>
  <c r="D10" i="1" s="1"/>
  <c r="E10" i="1" s="1"/>
  <c r="F10" i="1" s="1"/>
  <c r="G10" i="1" s="1"/>
  <c r="H10" i="1" s="1"/>
  <c r="F12" i="1" l="1"/>
  <c r="G12" i="1" s="1"/>
  <c r="H12" i="1" s="1"/>
  <c r="I12" i="1"/>
</calcChain>
</file>

<file path=xl/sharedStrings.xml><?xml version="1.0" encoding="utf-8"?>
<sst xmlns="http://schemas.openxmlformats.org/spreadsheetml/2006/main" count="20" uniqueCount="19">
  <si>
    <t>Arduino UNO System Clock</t>
  </si>
  <si>
    <t>Hz</t>
  </si>
  <si>
    <t>MHz</t>
  </si>
  <si>
    <t>KHz</t>
  </si>
  <si>
    <t>Prescaler taps</t>
  </si>
  <si>
    <t>Divider</t>
  </si>
  <si>
    <t>Integra 85 Clock Computations</t>
  </si>
  <si>
    <t>uS</t>
  </si>
  <si>
    <t>mS</t>
  </si>
  <si>
    <t>S</t>
  </si>
  <si>
    <t>Timer 1 Prescaler</t>
  </si>
  <si>
    <t>Column1</t>
  </si>
  <si>
    <t>Timer 1 Minimum Count</t>
  </si>
  <si>
    <t>Timer 1 Maximum Count</t>
  </si>
  <si>
    <t>Steps/Sec</t>
  </si>
  <si>
    <t>steps/sec</t>
  </si>
  <si>
    <t>IRQ frequency</t>
  </si>
  <si>
    <t>Target step rate</t>
  </si>
  <si>
    <t>Timer 1 OCR1A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</si>
</sst>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2"/>
  </cellXfs>
  <cellStyles count="3">
    <cellStyle name="Heading 4" xfId="2" builtinId="19"/>
    <cellStyle name="Normal" xfId="0" builtinId="0"/>
    <cellStyle name="Title" xfId="1" builtinId="15"/>
  </cellStyles>
  <dxfs count="2">
    <dxf>
      <numFmt numFmtId="0" formatCode="General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BD8AE-DBF4-4521-BE95-55E05CED37C1}" name="Table1" displayName="Table1" ref="A2:I12" totalsRowShown="0" headerRowDxfId="1">
  <autoFilter ref="A2:I12" xr:uid="{A2FCEC19-4309-4A23-8523-65993E2F5669}"/>
  <tableColumns count="9">
    <tableColumn id="1" xr3:uid="{6055C051-1489-40A3-AE62-818D17B5087A}" name="Column1"/>
    <tableColumn id="2" xr3:uid="{21BF8959-37FE-4E5A-B6BF-661EF4F7AA12}" name="Divider"/>
    <tableColumn id="3" xr3:uid="{721BD7E7-9325-45DE-9FCF-105D78A7AE40}" name="MHz"/>
    <tableColumn id="4" xr3:uid="{6348AD97-865F-48DB-B31D-CDEFD0FA2ACD}" name="KHz"/>
    <tableColumn id="5" xr3:uid="{13D0707A-9BB1-4E2F-9C39-C387A8CD5426}" name="Hz"/>
    <tableColumn id="7" xr3:uid="{0B28C79F-8ABB-4D46-A697-10A990FB9F4C}" name="S"/>
    <tableColumn id="8" xr3:uid="{FC37EE21-5C1B-44B0-AC34-C03ECB5C896A}" name="mS"/>
    <tableColumn id="9" xr3:uid="{10231B4F-32DF-4B96-B2A3-9EE82D284BE2}" name="uS"/>
    <tableColumn id="10" xr3:uid="{1C079D01-EDE9-4CB2-B85A-6AB39079EC2F}" name="Steps/Sec" dataDxfId="0">
      <calculatedColumnFormula>Table1[[#This Row],[Hz]]/2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A852-18F9-4D42-9022-5EDE437C363C}">
  <dimension ref="A1:I17"/>
  <sheetViews>
    <sheetView tabSelected="1" zoomScale="190" zoomScaleNormal="190" workbookViewId="0">
      <selection activeCell="B17" sqref="B17"/>
    </sheetView>
  </sheetViews>
  <sheetFormatPr defaultRowHeight="15" x14ac:dyDescent="0.25"/>
  <cols>
    <col min="1" max="1" width="25" customWidth="1"/>
    <col min="2" max="2" width="12.5703125" customWidth="1"/>
    <col min="3" max="3" width="12.42578125" bestFit="1" customWidth="1"/>
    <col min="4" max="4" width="12.7109375" bestFit="1" customWidth="1"/>
    <col min="6" max="6" width="11" customWidth="1"/>
    <col min="8" max="8" width="10" bestFit="1" customWidth="1"/>
    <col min="9" max="9" width="14.85546875" customWidth="1"/>
  </cols>
  <sheetData>
    <row r="1" spans="1:9" ht="23.25" x14ac:dyDescent="0.35">
      <c r="A1" s="1" t="s">
        <v>6</v>
      </c>
    </row>
    <row r="2" spans="1:9" x14ac:dyDescent="0.25">
      <c r="A2" t="s">
        <v>11</v>
      </c>
      <c r="B2" t="s">
        <v>5</v>
      </c>
      <c r="C2" t="s">
        <v>2</v>
      </c>
      <c r="D2" t="s">
        <v>3</v>
      </c>
      <c r="E2" t="s">
        <v>1</v>
      </c>
      <c r="F2" t="s">
        <v>9</v>
      </c>
      <c r="G2" t="s">
        <v>8</v>
      </c>
      <c r="H2" t="s">
        <v>7</v>
      </c>
      <c r="I2" t="s">
        <v>14</v>
      </c>
    </row>
    <row r="3" spans="1:9" x14ac:dyDescent="0.25">
      <c r="A3" s="2" t="s">
        <v>0</v>
      </c>
      <c r="C3">
        <v>16</v>
      </c>
      <c r="D3">
        <f>C3*1000</f>
        <v>16000</v>
      </c>
      <c r="E3">
        <f>D3*1000</f>
        <v>16000000</v>
      </c>
      <c r="F3">
        <f>1/$E3</f>
        <v>6.2499999999999997E-8</v>
      </c>
      <c r="G3">
        <f>$F3*1000</f>
        <v>6.2500000000000001E-5</v>
      </c>
      <c r="H3">
        <f>$G3*1000</f>
        <v>6.25E-2</v>
      </c>
    </row>
    <row r="4" spans="1:9" x14ac:dyDescent="0.25">
      <c r="A4" s="2" t="s">
        <v>4</v>
      </c>
      <c r="B4">
        <v>1</v>
      </c>
      <c r="C4">
        <f>$C$3/$B4</f>
        <v>16</v>
      </c>
      <c r="D4">
        <f t="shared" ref="D4:E4" si="0">C4*1000</f>
        <v>16000</v>
      </c>
      <c r="E4">
        <f t="shared" si="0"/>
        <v>16000000</v>
      </c>
      <c r="F4">
        <f t="shared" ref="F4:F12" si="1">1/$E4</f>
        <v>6.2499999999999997E-8</v>
      </c>
      <c r="G4">
        <f t="shared" ref="G4:G12" si="2">$F4*1000</f>
        <v>6.2500000000000001E-5</v>
      </c>
      <c r="H4">
        <f t="shared" ref="H4:H12" si="3">$G4*1000</f>
        <v>6.25E-2</v>
      </c>
    </row>
    <row r="5" spans="1:9" x14ac:dyDescent="0.25">
      <c r="B5">
        <v>8</v>
      </c>
      <c r="C5">
        <f t="shared" ref="C5:C8" si="4">$C$3/$B5</f>
        <v>2</v>
      </c>
      <c r="D5">
        <f t="shared" ref="D5:E5" si="5">C5*1000</f>
        <v>2000</v>
      </c>
      <c r="E5">
        <f t="shared" si="5"/>
        <v>2000000</v>
      </c>
      <c r="F5">
        <f t="shared" si="1"/>
        <v>4.9999999999999998E-7</v>
      </c>
      <c r="G5">
        <f t="shared" si="2"/>
        <v>5.0000000000000001E-4</v>
      </c>
      <c r="H5">
        <f t="shared" si="3"/>
        <v>0.5</v>
      </c>
    </row>
    <row r="6" spans="1:9" x14ac:dyDescent="0.25">
      <c r="B6">
        <v>64</v>
      </c>
      <c r="C6">
        <f t="shared" si="4"/>
        <v>0.25</v>
      </c>
      <c r="D6">
        <f t="shared" ref="D6:E6" si="6">C6*1000</f>
        <v>250</v>
      </c>
      <c r="E6">
        <f t="shared" si="6"/>
        <v>250000</v>
      </c>
      <c r="F6">
        <f t="shared" si="1"/>
        <v>3.9999999999999998E-6</v>
      </c>
      <c r="G6">
        <f t="shared" si="2"/>
        <v>4.0000000000000001E-3</v>
      </c>
      <c r="H6">
        <f t="shared" si="3"/>
        <v>4</v>
      </c>
    </row>
    <row r="7" spans="1:9" x14ac:dyDescent="0.25">
      <c r="B7">
        <v>256</v>
      </c>
      <c r="C7">
        <f t="shared" si="4"/>
        <v>6.25E-2</v>
      </c>
      <c r="D7">
        <f t="shared" ref="D7:E8" si="7">C7*1000</f>
        <v>62.5</v>
      </c>
      <c r="E7">
        <f t="shared" si="7"/>
        <v>62500</v>
      </c>
      <c r="F7">
        <f t="shared" si="1"/>
        <v>1.5999999999999999E-5</v>
      </c>
      <c r="G7">
        <f t="shared" si="2"/>
        <v>1.6E-2</v>
      </c>
      <c r="H7">
        <f t="shared" si="3"/>
        <v>16</v>
      </c>
    </row>
    <row r="8" spans="1:9" x14ac:dyDescent="0.25">
      <c r="B8">
        <v>1024</v>
      </c>
      <c r="C8">
        <f t="shared" si="4"/>
        <v>1.5625E-2</v>
      </c>
      <c r="D8">
        <f t="shared" si="7"/>
        <v>15.625</v>
      </c>
      <c r="E8">
        <f t="shared" si="7"/>
        <v>15625</v>
      </c>
      <c r="F8">
        <f t="shared" si="1"/>
        <v>6.3999999999999997E-5</v>
      </c>
      <c r="G8">
        <f t="shared" si="2"/>
        <v>6.4000000000000001E-2</v>
      </c>
      <c r="H8">
        <f t="shared" si="3"/>
        <v>64</v>
      </c>
    </row>
    <row r="9" spans="1:9" x14ac:dyDescent="0.25">
      <c r="A9" t="s">
        <v>10</v>
      </c>
      <c r="B9">
        <v>1</v>
      </c>
      <c r="C9">
        <f>VLOOKUP(Table1[[#This Row],[Divider]],B4:C8,2,FALSE)</f>
        <v>16</v>
      </c>
      <c r="D9">
        <f t="shared" ref="D9:E12" si="8">C9*1000</f>
        <v>16000</v>
      </c>
      <c r="E9">
        <f t="shared" si="8"/>
        <v>16000000</v>
      </c>
      <c r="F9">
        <f t="shared" si="1"/>
        <v>6.2499999999999997E-8</v>
      </c>
      <c r="G9">
        <f t="shared" si="2"/>
        <v>6.2500000000000001E-5</v>
      </c>
      <c r="H9">
        <f t="shared" si="3"/>
        <v>6.25E-2</v>
      </c>
    </row>
    <row r="10" spans="1:9" x14ac:dyDescent="0.25">
      <c r="A10" t="s">
        <v>12</v>
      </c>
      <c r="B10">
        <v>1</v>
      </c>
      <c r="C10">
        <f>$C$9/Table1[[#This Row],[Divider]]</f>
        <v>16</v>
      </c>
      <c r="D10">
        <f t="shared" si="8"/>
        <v>16000</v>
      </c>
      <c r="E10">
        <f t="shared" si="8"/>
        <v>16000000</v>
      </c>
      <c r="F10">
        <f t="shared" si="1"/>
        <v>6.2499999999999997E-8</v>
      </c>
      <c r="G10">
        <f t="shared" si="2"/>
        <v>6.2500000000000001E-5</v>
      </c>
      <c r="H10">
        <f t="shared" si="3"/>
        <v>6.25E-2</v>
      </c>
      <c r="I10">
        <f>Table1[[#This Row],[Hz]]/2</f>
        <v>8000000</v>
      </c>
    </row>
    <row r="11" spans="1:9" x14ac:dyDescent="0.25">
      <c r="A11" t="s">
        <v>13</v>
      </c>
      <c r="B11">
        <v>65535</v>
      </c>
      <c r="C11">
        <f>$C$9/Table1[[#This Row],[Divider]]</f>
        <v>2.4414435034714275E-4</v>
      </c>
      <c r="D11">
        <f t="shared" si="8"/>
        <v>0.24414435034714274</v>
      </c>
      <c r="E11">
        <f t="shared" si="8"/>
        <v>244.14435034714273</v>
      </c>
      <c r="F11">
        <f t="shared" si="1"/>
        <v>4.0959375000000006E-3</v>
      </c>
      <c r="G11">
        <f t="shared" si="2"/>
        <v>4.0959375000000007</v>
      </c>
      <c r="H11">
        <f t="shared" si="3"/>
        <v>4095.9375000000005</v>
      </c>
      <c r="I11">
        <f>Table1[[#This Row],[Hz]]/2</f>
        <v>122.07217517357137</v>
      </c>
    </row>
    <row r="12" spans="1:9" x14ac:dyDescent="0.25">
      <c r="B12">
        <v>600</v>
      </c>
      <c r="C12">
        <f>$C$9/Table1[[#This Row],[Divider]]</f>
        <v>2.6666666666666668E-2</v>
      </c>
      <c r="D12">
        <f t="shared" si="8"/>
        <v>26.666666666666668</v>
      </c>
      <c r="E12">
        <f t="shared" si="8"/>
        <v>26666.666666666668</v>
      </c>
      <c r="F12">
        <f t="shared" si="1"/>
        <v>3.7499999999999997E-5</v>
      </c>
      <c r="G12">
        <f t="shared" si="2"/>
        <v>3.7499999999999999E-2</v>
      </c>
      <c r="H12">
        <f t="shared" si="3"/>
        <v>37.5</v>
      </c>
      <c r="I12">
        <f>Table1[[#This Row],[Hz]]/2</f>
        <v>13333.333333333334</v>
      </c>
    </row>
    <row r="15" spans="1:9" x14ac:dyDescent="0.25">
      <c r="A15" t="s">
        <v>17</v>
      </c>
      <c r="B15">
        <v>1000</v>
      </c>
      <c r="C15" t="s">
        <v>15</v>
      </c>
    </row>
    <row r="16" spans="1:9" x14ac:dyDescent="0.25">
      <c r="A16" t="s">
        <v>16</v>
      </c>
      <c r="B16">
        <f>B15*2</f>
        <v>2000</v>
      </c>
      <c r="C16" t="s">
        <v>1</v>
      </c>
    </row>
    <row r="17" spans="1:2" x14ac:dyDescent="0.25">
      <c r="A17" t="s">
        <v>18</v>
      </c>
      <c r="B17">
        <f>E10/B16</f>
        <v>8000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Long</dc:creator>
  <cp:lastModifiedBy>Tim Long</cp:lastModifiedBy>
  <dcterms:created xsi:type="dcterms:W3CDTF">2017-11-01T00:05:58Z</dcterms:created>
  <dcterms:modified xsi:type="dcterms:W3CDTF">2017-11-01T05:59:10Z</dcterms:modified>
</cp:coreProperties>
</file>