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45" windowWidth="19155" windowHeight="11835" activeTab="1"/>
  </bookViews>
  <sheets>
    <sheet name="Симпсон (1)" sheetId="1" r:id="rId1"/>
    <sheet name="Симпсон (2)" sheetId="3" r:id="rId2"/>
    <sheet name="Гаусс 2 (1)" sheetId="2" r:id="rId3"/>
    <sheet name="Гаусс 2 (2)" sheetId="4" r:id="rId4"/>
  </sheets>
  <externalReferences>
    <externalReference r:id="rId5"/>
  </externalReferences>
  <calcPr calcId="125725"/>
</workbook>
</file>

<file path=xl/calcChain.xml><?xml version="1.0" encoding="utf-8"?>
<calcChain xmlns="http://schemas.openxmlformats.org/spreadsheetml/2006/main">
  <c r="P29" i="4"/>
  <c r="P30"/>
  <c r="P31"/>
  <c r="P32"/>
  <c r="P33"/>
  <c r="P34"/>
  <c r="P35"/>
  <c r="P36"/>
  <c r="P37"/>
  <c r="P38"/>
  <c r="P39"/>
  <c r="P40"/>
  <c r="P41"/>
  <c r="P42"/>
  <c r="P43"/>
  <c r="P44"/>
  <c r="P28"/>
  <c r="N13"/>
  <c r="K16" i="3"/>
  <c r="L16"/>
  <c r="O16"/>
  <c r="P16"/>
  <c r="Q16"/>
  <c r="R16" s="1"/>
  <c r="S16" s="1"/>
  <c r="K17"/>
  <c r="L17"/>
  <c r="O17"/>
  <c r="P17"/>
  <c r="N17" s="1"/>
  <c r="Q17"/>
  <c r="R17" s="1"/>
  <c r="S17" s="1"/>
  <c r="A18" i="4"/>
  <c r="B18"/>
  <c r="E18"/>
  <c r="F18"/>
  <c r="D18" s="1"/>
  <c r="G18"/>
  <c r="H18" s="1"/>
  <c r="I18" s="1"/>
  <c r="Q44"/>
  <c r="R44" s="1"/>
  <c r="O44"/>
  <c r="Q43"/>
  <c r="R43" s="1"/>
  <c r="O43"/>
  <c r="Q42"/>
  <c r="R42" s="1"/>
  <c r="O42"/>
  <c r="Q41"/>
  <c r="R41" s="1"/>
  <c r="O41"/>
  <c r="Q40"/>
  <c r="R40" s="1"/>
  <c r="O40"/>
  <c r="Q39"/>
  <c r="R39" s="1"/>
  <c r="O39"/>
  <c r="Q38"/>
  <c r="R38" s="1"/>
  <c r="O38"/>
  <c r="Q37"/>
  <c r="R37" s="1"/>
  <c r="O37"/>
  <c r="Q36"/>
  <c r="R36" s="1"/>
  <c r="O36"/>
  <c r="Q35"/>
  <c r="R35" s="1"/>
  <c r="O35"/>
  <c r="Q34"/>
  <c r="R34" s="1"/>
  <c r="O34"/>
  <c r="Q33"/>
  <c r="R33" s="1"/>
  <c r="O33"/>
  <c r="Q32"/>
  <c r="R32" s="1"/>
  <c r="O32"/>
  <c r="Q31"/>
  <c r="R31" s="1"/>
  <c r="O31"/>
  <c r="Q30"/>
  <c r="R30" s="1"/>
  <c r="O30"/>
  <c r="Q29"/>
  <c r="R29" s="1"/>
  <c r="O29"/>
  <c r="L29"/>
  <c r="L30" s="1"/>
  <c r="L31" s="1"/>
  <c r="L32" s="1"/>
  <c r="L33" s="1"/>
  <c r="L34" s="1"/>
  <c r="L35" s="1"/>
  <c r="L36" s="1"/>
  <c r="L37" s="1"/>
  <c r="L38" s="1"/>
  <c r="L39" s="1"/>
  <c r="L40" s="1"/>
  <c r="L41" s="1"/>
  <c r="L42" s="1"/>
  <c r="L43" s="1"/>
  <c r="L44" s="1"/>
  <c r="K29"/>
  <c r="K30" s="1"/>
  <c r="K31" s="1"/>
  <c r="K32" s="1"/>
  <c r="K33" s="1"/>
  <c r="K34" s="1"/>
  <c r="K35" s="1"/>
  <c r="K36" s="1"/>
  <c r="K37" s="1"/>
  <c r="K38" s="1"/>
  <c r="K39" s="1"/>
  <c r="K40" s="1"/>
  <c r="K41" s="1"/>
  <c r="K42" s="1"/>
  <c r="K43" s="1"/>
  <c r="K44" s="1"/>
  <c r="G17"/>
  <c r="H17" s="1"/>
  <c r="I17" s="1"/>
  <c r="F17"/>
  <c r="E17"/>
  <c r="Q16"/>
  <c r="R16" s="1"/>
  <c r="O16"/>
  <c r="G16"/>
  <c r="H16" s="1"/>
  <c r="I16" s="1"/>
  <c r="F16"/>
  <c r="E16"/>
  <c r="Q15"/>
  <c r="R15" s="1"/>
  <c r="O15"/>
  <c r="G15"/>
  <c r="H15" s="1"/>
  <c r="I15" s="1"/>
  <c r="F15"/>
  <c r="E15"/>
  <c r="Q14"/>
  <c r="R14" s="1"/>
  <c r="O14"/>
  <c r="G14"/>
  <c r="H14" s="1"/>
  <c r="I14" s="1"/>
  <c r="F14"/>
  <c r="E14"/>
  <c r="Q13"/>
  <c r="R13" s="1"/>
  <c r="O13"/>
  <c r="G13"/>
  <c r="H13" s="1"/>
  <c r="I13" s="1"/>
  <c r="F13"/>
  <c r="E13"/>
  <c r="Q12"/>
  <c r="R12" s="1"/>
  <c r="O12"/>
  <c r="G12"/>
  <c r="H12" s="1"/>
  <c r="I12" s="1"/>
  <c r="F12"/>
  <c r="E12"/>
  <c r="Q11"/>
  <c r="R11" s="1"/>
  <c r="O11"/>
  <c r="G11"/>
  <c r="H11" s="1"/>
  <c r="I11" s="1"/>
  <c r="F11"/>
  <c r="E11"/>
  <c r="Q10"/>
  <c r="R10" s="1"/>
  <c r="O10"/>
  <c r="G10"/>
  <c r="H10" s="1"/>
  <c r="I10" s="1"/>
  <c r="F10"/>
  <c r="E10"/>
  <c r="Q9"/>
  <c r="R9" s="1"/>
  <c r="O9"/>
  <c r="G9"/>
  <c r="H9" s="1"/>
  <c r="I9" s="1"/>
  <c r="F9"/>
  <c r="E9"/>
  <c r="Q8"/>
  <c r="R8" s="1"/>
  <c r="O8"/>
  <c r="L9"/>
  <c r="L10" s="1"/>
  <c r="L11" s="1"/>
  <c r="L12" s="1"/>
  <c r="L13" s="1"/>
  <c r="L14" s="1"/>
  <c r="L15" s="1"/>
  <c r="L16" s="1"/>
  <c r="K8"/>
  <c r="K9" s="1"/>
  <c r="K10" s="1"/>
  <c r="K11" s="1"/>
  <c r="K12" s="1"/>
  <c r="K13" s="1"/>
  <c r="K14" s="1"/>
  <c r="K15" s="1"/>
  <c r="K16" s="1"/>
  <c r="G8"/>
  <c r="H8" s="1"/>
  <c r="I8" s="1"/>
  <c r="F8"/>
  <c r="E8"/>
  <c r="B8"/>
  <c r="B9" s="1"/>
  <c r="B10" s="1"/>
  <c r="B11" s="1"/>
  <c r="B12" s="1"/>
  <c r="B13" s="1"/>
  <c r="B14" s="1"/>
  <c r="B15" s="1"/>
  <c r="B16" s="1"/>
  <c r="B17" s="1"/>
  <c r="A8"/>
  <c r="A9" s="1"/>
  <c r="A10" s="1"/>
  <c r="A11" s="1"/>
  <c r="A12" s="1"/>
  <c r="A13" s="1"/>
  <c r="A14" s="1"/>
  <c r="A15" s="1"/>
  <c r="A16" s="1"/>
  <c r="A17" s="1"/>
  <c r="F7"/>
  <c r="D8" s="1"/>
  <c r="D10" l="1"/>
  <c r="D14"/>
  <c r="D13"/>
  <c r="D17"/>
  <c r="D9"/>
  <c r="D16"/>
  <c r="D15"/>
  <c r="D12"/>
  <c r="D11"/>
  <c r="S29"/>
  <c r="S30"/>
  <c r="S31"/>
  <c r="S32"/>
  <c r="S33"/>
  <c r="S34"/>
  <c r="S35"/>
  <c r="S36"/>
  <c r="S37"/>
  <c r="S38"/>
  <c r="S39"/>
  <c r="S40"/>
  <c r="S41"/>
  <c r="S42"/>
  <c r="S43"/>
  <c r="S44"/>
  <c r="P8"/>
  <c r="P9"/>
  <c r="N10" s="1"/>
  <c r="P10"/>
  <c r="N11" s="1"/>
  <c r="P11"/>
  <c r="P12"/>
  <c r="P13"/>
  <c r="N14" s="1"/>
  <c r="P14"/>
  <c r="N15" s="1"/>
  <c r="P15"/>
  <c r="P16"/>
  <c r="P7"/>
  <c r="S8"/>
  <c r="S9"/>
  <c r="S10"/>
  <c r="S11"/>
  <c r="S12"/>
  <c r="S13"/>
  <c r="S14"/>
  <c r="S15"/>
  <c r="S16"/>
  <c r="N32"/>
  <c r="N33"/>
  <c r="N37"/>
  <c r="N41"/>
  <c r="N44"/>
  <c r="N9" l="1"/>
  <c r="N40"/>
  <c r="N36"/>
  <c r="N43"/>
  <c r="N39"/>
  <c r="N35"/>
  <c r="N31"/>
  <c r="N42"/>
  <c r="N38"/>
  <c r="N34"/>
  <c r="N30"/>
  <c r="N8"/>
  <c r="N16"/>
  <c r="N12"/>
  <c r="N29"/>
  <c r="E8" i="3" l="1"/>
  <c r="Q50" l="1"/>
  <c r="R50" s="1"/>
  <c r="O50"/>
  <c r="Q49"/>
  <c r="R49" s="1"/>
  <c r="O49"/>
  <c r="Q48"/>
  <c r="R48" s="1"/>
  <c r="O48"/>
  <c r="Q47"/>
  <c r="R47" s="1"/>
  <c r="O47"/>
  <c r="Q46"/>
  <c r="R46" s="1"/>
  <c r="O46"/>
  <c r="Q45"/>
  <c r="R45" s="1"/>
  <c r="O45"/>
  <c r="Q44"/>
  <c r="R44" s="1"/>
  <c r="O44"/>
  <c r="Q43"/>
  <c r="R43" s="1"/>
  <c r="O43"/>
  <c r="Q42"/>
  <c r="R42" s="1"/>
  <c r="O42"/>
  <c r="Q41"/>
  <c r="R41" s="1"/>
  <c r="O41"/>
  <c r="Q40"/>
  <c r="R40" s="1"/>
  <c r="O40"/>
  <c r="Q39"/>
  <c r="R39" s="1"/>
  <c r="O39"/>
  <c r="Q38"/>
  <c r="R38" s="1"/>
  <c r="O38"/>
  <c r="Q37"/>
  <c r="R37" s="1"/>
  <c r="O37"/>
  <c r="Q36"/>
  <c r="R36" s="1"/>
  <c r="O36"/>
  <c r="Q35"/>
  <c r="R35" s="1"/>
  <c r="O35"/>
  <c r="L35"/>
  <c r="L36" s="1"/>
  <c r="L37" s="1"/>
  <c r="L38" s="1"/>
  <c r="L39" s="1"/>
  <c r="L40" s="1"/>
  <c r="L41" s="1"/>
  <c r="L42" s="1"/>
  <c r="L43" s="1"/>
  <c r="L44" s="1"/>
  <c r="L45" s="1"/>
  <c r="L46" s="1"/>
  <c r="L47" s="1"/>
  <c r="L48" s="1"/>
  <c r="L49" s="1"/>
  <c r="L50" s="1"/>
  <c r="K35"/>
  <c r="K36" s="1"/>
  <c r="K37" s="1"/>
  <c r="K38" s="1"/>
  <c r="K39" s="1"/>
  <c r="K40" s="1"/>
  <c r="K41" s="1"/>
  <c r="K42" s="1"/>
  <c r="K43" s="1"/>
  <c r="K44" s="1"/>
  <c r="K45" s="1"/>
  <c r="K46" s="1"/>
  <c r="K47" s="1"/>
  <c r="K48" s="1"/>
  <c r="K49" s="1"/>
  <c r="K50" s="1"/>
  <c r="G17"/>
  <c r="H17" s="1"/>
  <c r="I17" s="1"/>
  <c r="F17"/>
  <c r="E17"/>
  <c r="G16"/>
  <c r="H16" s="1"/>
  <c r="I16" s="1"/>
  <c r="F16"/>
  <c r="E16"/>
  <c r="Q15"/>
  <c r="R15" s="1"/>
  <c r="S15" s="1"/>
  <c r="P15"/>
  <c r="N16" s="1"/>
  <c r="O15"/>
  <c r="G15"/>
  <c r="H15" s="1"/>
  <c r="I15" s="1"/>
  <c r="F15"/>
  <c r="D16" s="1"/>
  <c r="E15"/>
  <c r="Q14"/>
  <c r="R14" s="1"/>
  <c r="S14" s="1"/>
  <c r="P14"/>
  <c r="O14"/>
  <c r="G14"/>
  <c r="H14" s="1"/>
  <c r="I14" s="1"/>
  <c r="F14"/>
  <c r="E14"/>
  <c r="Q13"/>
  <c r="R13" s="1"/>
  <c r="S13" s="1"/>
  <c r="P13"/>
  <c r="O13"/>
  <c r="G13"/>
  <c r="H13" s="1"/>
  <c r="I13" s="1"/>
  <c r="F13"/>
  <c r="E13"/>
  <c r="Q12"/>
  <c r="R12" s="1"/>
  <c r="S12" s="1"/>
  <c r="P12"/>
  <c r="O12"/>
  <c r="G12"/>
  <c r="H12" s="1"/>
  <c r="I12" s="1"/>
  <c r="F12"/>
  <c r="E12"/>
  <c r="Q11"/>
  <c r="R11" s="1"/>
  <c r="S11" s="1"/>
  <c r="P11"/>
  <c r="O11"/>
  <c r="G11"/>
  <c r="H11" s="1"/>
  <c r="I11" s="1"/>
  <c r="F11"/>
  <c r="E11"/>
  <c r="Q10"/>
  <c r="R10" s="1"/>
  <c r="S10" s="1"/>
  <c r="P10"/>
  <c r="N11" s="1"/>
  <c r="O10"/>
  <c r="G10"/>
  <c r="H10" s="1"/>
  <c r="I10" s="1"/>
  <c r="F10"/>
  <c r="E10"/>
  <c r="Q9"/>
  <c r="R9" s="1"/>
  <c r="S9" s="1"/>
  <c r="P9"/>
  <c r="O9"/>
  <c r="G9"/>
  <c r="H9" s="1"/>
  <c r="I9" s="1"/>
  <c r="F9"/>
  <c r="D10" s="1"/>
  <c r="E9"/>
  <c r="Q8"/>
  <c r="R8" s="1"/>
  <c r="S8" s="1"/>
  <c r="P8"/>
  <c r="O8"/>
  <c r="L8"/>
  <c r="L9" s="1"/>
  <c r="L10" s="1"/>
  <c r="L11" s="1"/>
  <c r="L12" s="1"/>
  <c r="L13" s="1"/>
  <c r="L14" s="1"/>
  <c r="L15" s="1"/>
  <c r="K8"/>
  <c r="K9" s="1"/>
  <c r="K10" s="1"/>
  <c r="K11" s="1"/>
  <c r="K12" s="1"/>
  <c r="K13" s="1"/>
  <c r="K14" s="1"/>
  <c r="K15" s="1"/>
  <c r="G8"/>
  <c r="H8" s="1"/>
  <c r="I8" s="1"/>
  <c r="F8"/>
  <c r="D9" s="1"/>
  <c r="B8"/>
  <c r="B9" s="1"/>
  <c r="B10" s="1"/>
  <c r="B11" s="1"/>
  <c r="B12" s="1"/>
  <c r="B13" s="1"/>
  <c r="B14" s="1"/>
  <c r="B15" s="1"/>
  <c r="B16" s="1"/>
  <c r="B17" s="1"/>
  <c r="A8"/>
  <c r="A9" s="1"/>
  <c r="A10" s="1"/>
  <c r="A11" s="1"/>
  <c r="A12" s="1"/>
  <c r="A13" s="1"/>
  <c r="A14" s="1"/>
  <c r="A15" s="1"/>
  <c r="A16" s="1"/>
  <c r="A17" s="1"/>
  <c r="P7"/>
  <c r="N8" s="1"/>
  <c r="F7"/>
  <c r="P50"/>
  <c r="N15" l="1"/>
  <c r="N13"/>
  <c r="N10"/>
  <c r="N12"/>
  <c r="N14"/>
  <c r="N9"/>
  <c r="D17"/>
  <c r="D15"/>
  <c r="D14"/>
  <c r="D13"/>
  <c r="D12"/>
  <c r="D11"/>
  <c r="D8"/>
  <c r="P34"/>
  <c r="S35"/>
  <c r="S36"/>
  <c r="S37"/>
  <c r="S38"/>
  <c r="S39"/>
  <c r="S40"/>
  <c r="S41"/>
  <c r="S42"/>
  <c r="S43"/>
  <c r="S44"/>
  <c r="S45"/>
  <c r="S46"/>
  <c r="S47"/>
  <c r="S48"/>
  <c r="S49"/>
  <c r="S50"/>
  <c r="P35"/>
  <c r="P36"/>
  <c r="P37"/>
  <c r="P38"/>
  <c r="P39"/>
  <c r="P40"/>
  <c r="P41"/>
  <c r="P42"/>
  <c r="P43"/>
  <c r="P44"/>
  <c r="P45"/>
  <c r="P46"/>
  <c r="P47"/>
  <c r="P48"/>
  <c r="P49"/>
  <c r="N50" s="1"/>
  <c r="N49" l="1"/>
  <c r="N45"/>
  <c r="N41"/>
  <c r="N37"/>
  <c r="N48"/>
  <c r="N44"/>
  <c r="N40"/>
  <c r="N36"/>
  <c r="N46"/>
  <c r="N42"/>
  <c r="N38"/>
  <c r="N47"/>
  <c r="N43"/>
  <c r="N39"/>
  <c r="N35"/>
  <c r="F8" i="2" l="1"/>
  <c r="F10" i="1"/>
  <c r="H12" i="2"/>
  <c r="I12" s="1"/>
  <c r="J12" s="1"/>
  <c r="G12"/>
  <c r="F12"/>
  <c r="G11"/>
  <c r="H10"/>
  <c r="I10" s="1"/>
  <c r="J10" s="1"/>
  <c r="G10"/>
  <c r="F10" s="1"/>
  <c r="G9"/>
  <c r="H8"/>
  <c r="I8" s="1"/>
  <c r="J8" s="1"/>
  <c r="G8"/>
  <c r="G7"/>
  <c r="G6"/>
  <c r="H12" i="1"/>
  <c r="I12" s="1"/>
  <c r="J12" s="1"/>
  <c r="H10"/>
  <c r="I10" s="1"/>
  <c r="J10" s="1"/>
  <c r="H8"/>
  <c r="I8" s="1"/>
  <c r="J8" s="1"/>
  <c r="G8"/>
  <c r="G7"/>
  <c r="G9"/>
  <c r="G10"/>
  <c r="G11"/>
  <c r="G12"/>
  <c r="G6"/>
  <c r="F12"/>
  <c r="F8"/>
</calcChain>
</file>

<file path=xl/sharedStrings.xml><?xml version="1.0" encoding="utf-8"?>
<sst xmlns="http://schemas.openxmlformats.org/spreadsheetml/2006/main" count="134" uniqueCount="35">
  <si>
    <t>Степень полинома</t>
  </si>
  <si>
    <t>Полином и область интегрирования</t>
  </si>
  <si>
    <t>Аналитическое значение интеграла</t>
  </si>
  <si>
    <t>Число отрезков</t>
  </si>
  <si>
    <t>Численное значение интеграла</t>
  </si>
  <si>
    <t>Отношение погрешностей</t>
  </si>
  <si>
    <t>Погрешность</t>
  </si>
  <si>
    <t>Оценка погрешности по правилу Рунге</t>
  </si>
  <si>
    <t>Уточнение по Ричардсону</t>
  </si>
  <si>
    <t>Погрешность уточненного решения</t>
  </si>
  <si>
    <t>f(x), [a,b]</t>
  </si>
  <si>
    <t>I*</t>
  </si>
  <si>
    <t>N</t>
  </si>
  <si>
    <r>
      <t>I</t>
    </r>
    <r>
      <rPr>
        <vertAlign val="subscript"/>
        <sz val="11"/>
        <color theme="1"/>
        <rFont val="Calibri"/>
        <family val="2"/>
        <charset val="204"/>
        <scheme val="minor"/>
      </rPr>
      <t>h</t>
    </r>
  </si>
  <si>
    <t>4x^2 + 7x +3, [-5;5]</t>
  </si>
  <si>
    <t>x^3 -5x +10, [-2;5]</t>
  </si>
  <si>
    <t>Порядок метода(порядок аппроксимации):  4</t>
  </si>
  <si>
    <t>Теоретическое значение порядка точности: 3</t>
  </si>
  <si>
    <t>Метод Симпсона</t>
  </si>
  <si>
    <t>x^2, [-5;5]</t>
  </si>
  <si>
    <t>x^3+x^2, [-5;5]</t>
  </si>
  <si>
    <t>2x^5+x^2+7*x, [-1;1]</t>
  </si>
  <si>
    <t>x^4-3x^3+2x^2+1, [-1;1]</t>
  </si>
  <si>
    <t>Гаусс 2</t>
  </si>
  <si>
    <t>x^4 + 20*x^3 +3000 , [-20;5]</t>
  </si>
  <si>
    <t>-x^5 +x^4 + 20*x^3  +50 , [-4;5]</t>
  </si>
  <si>
    <t>Шаг</t>
  </si>
  <si>
    <t>Оценка отношения погрешностей</t>
  </si>
  <si>
    <t>h</t>
  </si>
  <si>
    <t>Двойная точность:</t>
  </si>
  <si>
    <t>Симпсон</t>
  </si>
  <si>
    <t>x^​7+​x^​6, [-2;2]</t>
  </si>
  <si>
    <t>5+cos(7*x)*x, [-5;-1]</t>
  </si>
  <si>
    <t>Метод трапеций</t>
  </si>
  <si>
    <t>x^​7+​x^​6, [2;2]</t>
  </si>
</sst>
</file>

<file path=xl/styles.xml><?xml version="1.0" encoding="utf-8"?>
<styleSheet xmlns="http://schemas.openxmlformats.org/spreadsheetml/2006/main">
  <numFmts count="2">
    <numFmt numFmtId="164" formatCode="0.0000000"/>
    <numFmt numFmtId="165" formatCode="0.0000000000000000"/>
  </numFmts>
  <fonts count="3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vertAlign val="subscript"/>
      <sz val="11"/>
      <color theme="1"/>
      <name val="Calibri"/>
      <family val="2"/>
      <charset val="20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1" xfId="0" applyBorder="1" applyAlignment="1">
      <alignment horizontal="center" vertical="center" textRotation="90" wrapText="1" shrinkToFit="1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5" borderId="1" xfId="0" applyNumberFormat="1" applyFill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horizontal="center" vertical="center" textRotation="90" wrapText="1" shrinkToFit="1"/>
    </xf>
    <xf numFmtId="0" fontId="1" fillId="0" borderId="0" xfId="0" applyFont="1" applyAlignment="1">
      <alignment vertical="center"/>
    </xf>
    <xf numFmtId="0" fontId="0" fillId="6" borderId="1" xfId="0" applyFill="1" applyBorder="1" applyAlignment="1">
      <alignment horizontal="center" vertical="center"/>
    </xf>
    <xf numFmtId="0" fontId="0" fillId="6" borderId="1" xfId="0" applyNumberForma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2" xfId="0" applyNumberFormat="1" applyFill="1" applyBorder="1" applyAlignment="1">
      <alignment horizontal="center" vertical="center"/>
    </xf>
    <xf numFmtId="0" fontId="0" fillId="7" borderId="1" xfId="0" applyFill="1" applyBorder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1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3" xfId="0" applyNumberForma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9" borderId="1" xfId="0" applyFill="1" applyBorder="1" applyAlignment="1">
      <alignment horizontal="center" vertical="center"/>
    </xf>
    <xf numFmtId="0" fontId="0" fillId="9" borderId="1" xfId="0" applyNumberFormat="1" applyFill="1" applyBorder="1" applyAlignment="1">
      <alignment horizontal="center" vertical="center"/>
    </xf>
    <xf numFmtId="0" fontId="0" fillId="9" borderId="1" xfId="0" applyFill="1" applyBorder="1" applyAlignment="1">
      <alignment horizont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165" fontId="0" fillId="7" borderId="1" xfId="0" applyNumberFormat="1" applyFill="1" applyBorder="1" applyAlignment="1">
      <alignment horizontal="center" vertical="center"/>
    </xf>
    <xf numFmtId="165" fontId="0" fillId="2" borderId="2" xfId="0" applyNumberFormat="1" applyFill="1" applyBorder="1" applyAlignment="1">
      <alignment horizontal="center" vertical="center"/>
    </xf>
    <xf numFmtId="165" fontId="0" fillId="6" borderId="2" xfId="0" applyNumberFormat="1" applyFill="1" applyBorder="1" applyAlignment="1">
      <alignment horizontal="center" vertical="center"/>
    </xf>
    <xf numFmtId="165" fontId="0" fillId="7" borderId="1" xfId="0" applyNumberFormat="1" applyFill="1" applyBorder="1" applyAlignment="1">
      <alignment horizontal="center"/>
    </xf>
    <xf numFmtId="165" fontId="0" fillId="6" borderId="1" xfId="0" applyNumberFormat="1" applyFill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165" fontId="0" fillId="6" borderId="3" xfId="0" applyNumberFormat="1" applyFill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165" fontId="0" fillId="9" borderId="1" xfId="0" applyNumberFormat="1" applyFill="1" applyBorder="1" applyAlignment="1">
      <alignment horizontal="center"/>
    </xf>
    <xf numFmtId="165" fontId="0" fillId="9" borderId="1" xfId="0" applyNumberFormat="1" applyFill="1" applyBorder="1" applyAlignment="1">
      <alignment horizontal="center" vertical="center"/>
    </xf>
    <xf numFmtId="165" fontId="0" fillId="7" borderId="1" xfId="0" applyNumberFormat="1" applyFill="1" applyBorder="1"/>
    <xf numFmtId="165" fontId="0" fillId="0" borderId="0" xfId="0" applyNumberFormat="1"/>
    <xf numFmtId="165" fontId="0" fillId="10" borderId="1" xfId="0" applyNumberFormat="1" applyFill="1" applyBorder="1" applyAlignment="1">
      <alignment horizontal="center"/>
    </xf>
    <xf numFmtId="0" fontId="0" fillId="9" borderId="2" xfId="0" applyFill="1" applyBorder="1" applyAlignment="1">
      <alignment horizontal="center" vertical="center"/>
    </xf>
    <xf numFmtId="0" fontId="0" fillId="9" borderId="2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165" fontId="0" fillId="0" borderId="4" xfId="0" applyNumberFormat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165" fontId="0" fillId="0" borderId="6" xfId="0" applyNumberFormat="1" applyBorder="1" applyAlignment="1">
      <alignment horizontal="center"/>
    </xf>
    <xf numFmtId="0" fontId="0" fillId="0" borderId="1" xfId="0" quotePrefix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1" xfId="0" quotePrefix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NumberFormat="1" applyFill="1" applyBorder="1" applyAlignment="1">
      <alignment horizontal="center" vertical="center"/>
    </xf>
    <xf numFmtId="165" fontId="0" fillId="0" borderId="1" xfId="0" applyNumberFormat="1" applyFill="1" applyBorder="1" applyAlignment="1">
      <alignment horizontal="center" vertical="center"/>
    </xf>
    <xf numFmtId="165" fontId="0" fillId="5" borderId="1" xfId="0" applyNumberFormat="1" applyFill="1" applyBorder="1" applyAlignment="1">
      <alignment horizontal="center"/>
    </xf>
    <xf numFmtId="165" fontId="0" fillId="9" borderId="2" xfId="0" applyNumberForma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7.png"/><Relationship Id="rId4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285750</xdr:colOff>
      <xdr:row>4</xdr:row>
      <xdr:rowOff>9525</xdr:rowOff>
    </xdr:from>
    <xdr:to>
      <xdr:col>5</xdr:col>
      <xdr:colOff>800100</xdr:colOff>
      <xdr:row>4</xdr:row>
      <xdr:rowOff>371475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4724400" y="2028825"/>
          <a:ext cx="51435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472168</xdr:colOff>
      <xdr:row>4</xdr:row>
      <xdr:rowOff>87085</xdr:rowOff>
    </xdr:from>
    <xdr:to>
      <xdr:col>6</xdr:col>
      <xdr:colOff>929368</xdr:colOff>
      <xdr:row>4</xdr:row>
      <xdr:rowOff>268060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063343" y="2106385"/>
          <a:ext cx="45720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453123</xdr:colOff>
      <xdr:row>4</xdr:row>
      <xdr:rowOff>95250</xdr:rowOff>
    </xdr:from>
    <xdr:to>
      <xdr:col>8</xdr:col>
      <xdr:colOff>586473</xdr:colOff>
      <xdr:row>4</xdr:row>
      <xdr:rowOff>276225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8562980" y="2114550"/>
          <a:ext cx="1333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385090</xdr:colOff>
      <xdr:row>4</xdr:row>
      <xdr:rowOff>95250</xdr:rowOff>
    </xdr:from>
    <xdr:to>
      <xdr:col>9</xdr:col>
      <xdr:colOff>861340</xdr:colOff>
      <xdr:row>4</xdr:row>
      <xdr:rowOff>276225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9496433" y="2114550"/>
          <a:ext cx="4762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342900</xdr:colOff>
      <xdr:row>4</xdr:row>
      <xdr:rowOff>28575</xdr:rowOff>
    </xdr:from>
    <xdr:to>
      <xdr:col>7</xdr:col>
      <xdr:colOff>866775</xdr:colOff>
      <xdr:row>4</xdr:row>
      <xdr:rowOff>352425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7315200" y="2047875"/>
          <a:ext cx="523875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478978</xdr:colOff>
      <xdr:row>4</xdr:row>
      <xdr:rowOff>223157</xdr:rowOff>
    </xdr:from>
    <xdr:to>
      <xdr:col>7</xdr:col>
      <xdr:colOff>576950</xdr:colOff>
      <xdr:row>4</xdr:row>
      <xdr:rowOff>332014</xdr:rowOff>
    </xdr:to>
    <xdr:sp macro="" textlink="">
      <xdr:nvSpPr>
        <xdr:cNvPr id="8" name="Прямоугольник 7"/>
        <xdr:cNvSpPr/>
      </xdr:nvSpPr>
      <xdr:spPr>
        <a:xfrm>
          <a:off x="7456721" y="2242457"/>
          <a:ext cx="97972" cy="108857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ru-RU" sz="1100"/>
        </a:p>
      </xdr:txBody>
    </xdr:sp>
    <xdr:clientData/>
  </xdr:twoCellAnchor>
  <xdr:twoCellAnchor>
    <xdr:from>
      <xdr:col>7</xdr:col>
      <xdr:colOff>491747</xdr:colOff>
      <xdr:row>4</xdr:row>
      <xdr:rowOff>185057</xdr:rowOff>
    </xdr:from>
    <xdr:to>
      <xdr:col>7</xdr:col>
      <xdr:colOff>600604</xdr:colOff>
      <xdr:row>4</xdr:row>
      <xdr:rowOff>310242</xdr:rowOff>
    </xdr:to>
    <xdr:sp macro="" textlink="">
      <xdr:nvSpPr>
        <xdr:cNvPr id="7" name="TextBox 6"/>
        <xdr:cNvSpPr txBox="1"/>
      </xdr:nvSpPr>
      <xdr:spPr>
        <a:xfrm>
          <a:off x="7469490" y="2204357"/>
          <a:ext cx="108857" cy="12518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lIns="0" tIns="0" rIns="0" bIns="0" rtlCol="0" anchor="t"/>
        <a:lstStyle/>
        <a:p>
          <a:r>
            <a:rPr lang="en-US" sz="800"/>
            <a:t>3</a:t>
          </a:r>
          <a:endParaRPr lang="ru-RU" sz="8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209550</xdr:colOff>
      <xdr:row>5</xdr:row>
      <xdr:rowOff>114300</xdr:rowOff>
    </xdr:from>
    <xdr:to>
      <xdr:col>3</xdr:col>
      <xdr:colOff>723900</xdr:colOff>
      <xdr:row>5</xdr:row>
      <xdr:rowOff>476250</xdr:rowOff>
    </xdr:to>
    <xdr:pic>
      <xdr:nvPicPr>
        <xdr:cNvPr id="2" name="Рисунок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05100" y="1895475"/>
          <a:ext cx="514350" cy="36195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186418</xdr:colOff>
      <xdr:row>5</xdr:row>
      <xdr:rowOff>220435</xdr:rowOff>
    </xdr:from>
    <xdr:to>
      <xdr:col>5</xdr:col>
      <xdr:colOff>643618</xdr:colOff>
      <xdr:row>5</xdr:row>
      <xdr:rowOff>401410</xdr:rowOff>
    </xdr:to>
    <xdr:pic>
      <xdr:nvPicPr>
        <xdr:cNvPr id="3" name="Рисунок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01268" y="2001610"/>
          <a:ext cx="457200" cy="1809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409575</xdr:colOff>
      <xdr:row>5</xdr:row>
      <xdr:rowOff>228600</xdr:rowOff>
    </xdr:from>
    <xdr:to>
      <xdr:col>7</xdr:col>
      <xdr:colOff>542925</xdr:colOff>
      <xdr:row>5</xdr:row>
      <xdr:rowOff>409575</xdr:rowOff>
    </xdr:to>
    <xdr:pic>
      <xdr:nvPicPr>
        <xdr:cNvPr id="4" name="Рисунок 3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2750" y="2009775"/>
          <a:ext cx="133350" cy="1809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238125</xdr:colOff>
      <xdr:row>5</xdr:row>
      <xdr:rowOff>209550</xdr:rowOff>
    </xdr:from>
    <xdr:to>
      <xdr:col>8</xdr:col>
      <xdr:colOff>714375</xdr:colOff>
      <xdr:row>5</xdr:row>
      <xdr:rowOff>390525</xdr:rowOff>
    </xdr:to>
    <xdr:pic>
      <xdr:nvPicPr>
        <xdr:cNvPr id="5" name="Рисунок 4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05700" y="1990725"/>
          <a:ext cx="476250" cy="1809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209550</xdr:colOff>
      <xdr:row>5</xdr:row>
      <xdr:rowOff>57150</xdr:rowOff>
    </xdr:from>
    <xdr:to>
      <xdr:col>4</xdr:col>
      <xdr:colOff>733425</xdr:colOff>
      <xdr:row>5</xdr:row>
      <xdr:rowOff>590550</xdr:rowOff>
    </xdr:to>
    <xdr:pic>
      <xdr:nvPicPr>
        <xdr:cNvPr id="6" name="Рисунок 5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33800" y="1838325"/>
          <a:ext cx="523875" cy="5334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209550</xdr:colOff>
      <xdr:row>5</xdr:row>
      <xdr:rowOff>114300</xdr:rowOff>
    </xdr:from>
    <xdr:to>
      <xdr:col>13</xdr:col>
      <xdr:colOff>723900</xdr:colOff>
      <xdr:row>5</xdr:row>
      <xdr:rowOff>476250</xdr:rowOff>
    </xdr:to>
    <xdr:pic>
      <xdr:nvPicPr>
        <xdr:cNvPr id="7" name="Рисунок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49050" y="1895475"/>
          <a:ext cx="514350" cy="36195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100693</xdr:colOff>
      <xdr:row>5</xdr:row>
      <xdr:rowOff>210910</xdr:rowOff>
    </xdr:from>
    <xdr:to>
      <xdr:col>15</xdr:col>
      <xdr:colOff>557893</xdr:colOff>
      <xdr:row>5</xdr:row>
      <xdr:rowOff>391885</xdr:rowOff>
    </xdr:to>
    <xdr:pic>
      <xdr:nvPicPr>
        <xdr:cNvPr id="8" name="Рисунок 7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68993" y="1992085"/>
          <a:ext cx="457200" cy="1809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17</xdr:col>
      <xdr:colOff>409575</xdr:colOff>
      <xdr:row>5</xdr:row>
      <xdr:rowOff>228600</xdr:rowOff>
    </xdr:from>
    <xdr:to>
      <xdr:col>17</xdr:col>
      <xdr:colOff>542925</xdr:colOff>
      <xdr:row>5</xdr:row>
      <xdr:rowOff>409575</xdr:rowOff>
    </xdr:to>
    <xdr:pic>
      <xdr:nvPicPr>
        <xdr:cNvPr id="9" name="Рисунок 8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68575" y="2009775"/>
          <a:ext cx="133350" cy="1809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161925</xdr:colOff>
      <xdr:row>5</xdr:row>
      <xdr:rowOff>114300</xdr:rowOff>
    </xdr:from>
    <xdr:to>
      <xdr:col>6</xdr:col>
      <xdr:colOff>685800</xdr:colOff>
      <xdr:row>5</xdr:row>
      <xdr:rowOff>438150</xdr:rowOff>
    </xdr:to>
    <xdr:pic>
      <xdr:nvPicPr>
        <xdr:cNvPr id="10" name="Рисунок 9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81650" y="1895475"/>
          <a:ext cx="523875" cy="32385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16</xdr:col>
      <xdr:colOff>142875</xdr:colOff>
      <xdr:row>5</xdr:row>
      <xdr:rowOff>114300</xdr:rowOff>
    </xdr:from>
    <xdr:to>
      <xdr:col>16</xdr:col>
      <xdr:colOff>666750</xdr:colOff>
      <xdr:row>5</xdr:row>
      <xdr:rowOff>438150</xdr:rowOff>
    </xdr:to>
    <xdr:pic>
      <xdr:nvPicPr>
        <xdr:cNvPr id="11" name="Рисунок 10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125575" y="1895475"/>
          <a:ext cx="523875" cy="32385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18</xdr:col>
      <xdr:colOff>209550</xdr:colOff>
      <xdr:row>5</xdr:row>
      <xdr:rowOff>200025</xdr:rowOff>
    </xdr:from>
    <xdr:to>
      <xdr:col>18</xdr:col>
      <xdr:colOff>685800</xdr:colOff>
      <xdr:row>5</xdr:row>
      <xdr:rowOff>381000</xdr:rowOff>
    </xdr:to>
    <xdr:pic>
      <xdr:nvPicPr>
        <xdr:cNvPr id="12" name="Рисунок 11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63900" y="1981200"/>
          <a:ext cx="476250" cy="1809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14</xdr:col>
      <xdr:colOff>171450</xdr:colOff>
      <xdr:row>5</xdr:row>
      <xdr:rowOff>47625</xdr:rowOff>
    </xdr:from>
    <xdr:to>
      <xdr:col>14</xdr:col>
      <xdr:colOff>695325</xdr:colOff>
      <xdr:row>5</xdr:row>
      <xdr:rowOff>581025</xdr:rowOff>
    </xdr:to>
    <xdr:pic>
      <xdr:nvPicPr>
        <xdr:cNvPr id="13" name="Рисунок 12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53925" y="1828800"/>
          <a:ext cx="523875" cy="5334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209550</xdr:colOff>
      <xdr:row>32</xdr:row>
      <xdr:rowOff>114300</xdr:rowOff>
    </xdr:from>
    <xdr:to>
      <xdr:col>13</xdr:col>
      <xdr:colOff>723900</xdr:colOff>
      <xdr:row>32</xdr:row>
      <xdr:rowOff>476250</xdr:rowOff>
    </xdr:to>
    <xdr:pic>
      <xdr:nvPicPr>
        <xdr:cNvPr id="14" name="Рисунок 1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49050" y="6991350"/>
          <a:ext cx="514350" cy="36195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253093</xdr:colOff>
      <xdr:row>32</xdr:row>
      <xdr:rowOff>220435</xdr:rowOff>
    </xdr:from>
    <xdr:to>
      <xdr:col>15</xdr:col>
      <xdr:colOff>710293</xdr:colOff>
      <xdr:row>32</xdr:row>
      <xdr:rowOff>401410</xdr:rowOff>
    </xdr:to>
    <xdr:pic>
      <xdr:nvPicPr>
        <xdr:cNvPr id="15" name="Рисунок 1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21393" y="7097485"/>
          <a:ext cx="457200" cy="1809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17</xdr:col>
      <xdr:colOff>409575</xdr:colOff>
      <xdr:row>32</xdr:row>
      <xdr:rowOff>228600</xdr:rowOff>
    </xdr:from>
    <xdr:to>
      <xdr:col>17</xdr:col>
      <xdr:colOff>542925</xdr:colOff>
      <xdr:row>32</xdr:row>
      <xdr:rowOff>409575</xdr:rowOff>
    </xdr:to>
    <xdr:pic>
      <xdr:nvPicPr>
        <xdr:cNvPr id="16" name="Рисунок 15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68575" y="7105650"/>
          <a:ext cx="133350" cy="1809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16</xdr:col>
      <xdr:colOff>190500</xdr:colOff>
      <xdr:row>32</xdr:row>
      <xdr:rowOff>152400</xdr:rowOff>
    </xdr:from>
    <xdr:to>
      <xdr:col>16</xdr:col>
      <xdr:colOff>714375</xdr:colOff>
      <xdr:row>32</xdr:row>
      <xdr:rowOff>476250</xdr:rowOff>
    </xdr:to>
    <xdr:pic>
      <xdr:nvPicPr>
        <xdr:cNvPr id="17" name="Рисунок 16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173200" y="7029450"/>
          <a:ext cx="523875" cy="32385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18</xdr:col>
      <xdr:colOff>209550</xdr:colOff>
      <xdr:row>32</xdr:row>
      <xdr:rowOff>200025</xdr:rowOff>
    </xdr:from>
    <xdr:to>
      <xdr:col>18</xdr:col>
      <xdr:colOff>685800</xdr:colOff>
      <xdr:row>32</xdr:row>
      <xdr:rowOff>381000</xdr:rowOff>
    </xdr:to>
    <xdr:pic>
      <xdr:nvPicPr>
        <xdr:cNvPr id="18" name="Рисунок 17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63900" y="7077075"/>
          <a:ext cx="476250" cy="1809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14</xdr:col>
      <xdr:colOff>171450</xdr:colOff>
      <xdr:row>32</xdr:row>
      <xdr:rowOff>47625</xdr:rowOff>
    </xdr:from>
    <xdr:to>
      <xdr:col>14</xdr:col>
      <xdr:colOff>695325</xdr:colOff>
      <xdr:row>32</xdr:row>
      <xdr:rowOff>581025</xdr:rowOff>
    </xdr:to>
    <xdr:pic>
      <xdr:nvPicPr>
        <xdr:cNvPr id="19" name="Рисунок 18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53925" y="6924675"/>
          <a:ext cx="523875" cy="5334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285750</xdr:colOff>
      <xdr:row>4</xdr:row>
      <xdr:rowOff>9525</xdr:rowOff>
    </xdr:from>
    <xdr:to>
      <xdr:col>5</xdr:col>
      <xdr:colOff>800100</xdr:colOff>
      <xdr:row>4</xdr:row>
      <xdr:rowOff>371475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181725" y="2028825"/>
          <a:ext cx="51435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319768</xdr:colOff>
      <xdr:row>4</xdr:row>
      <xdr:rowOff>87085</xdr:rowOff>
    </xdr:from>
    <xdr:to>
      <xdr:col>6</xdr:col>
      <xdr:colOff>776968</xdr:colOff>
      <xdr:row>4</xdr:row>
      <xdr:rowOff>268060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7244443" y="2106385"/>
          <a:ext cx="45720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542925</xdr:colOff>
      <xdr:row>4</xdr:row>
      <xdr:rowOff>95250</xdr:rowOff>
    </xdr:from>
    <xdr:to>
      <xdr:col>8</xdr:col>
      <xdr:colOff>676275</xdr:colOff>
      <xdr:row>4</xdr:row>
      <xdr:rowOff>276225</xdr:rowOff>
    </xdr:to>
    <xdr:pic>
      <xdr:nvPicPr>
        <xdr:cNvPr id="8" name="Рисунок 7">
          <a:extLst>
            <a:ext uri="{FF2B5EF4-FFF2-40B4-BE49-F238E27FC236}">
              <a16:creationId xmlns:a16="http://schemas.microsoft.com/office/drawing/2014/main" xmlns="" id="{00000000-0008-0000-02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9572625" y="2114550"/>
          <a:ext cx="1333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476250</xdr:colOff>
      <xdr:row>4</xdr:row>
      <xdr:rowOff>95250</xdr:rowOff>
    </xdr:from>
    <xdr:to>
      <xdr:col>9</xdr:col>
      <xdr:colOff>952500</xdr:colOff>
      <xdr:row>4</xdr:row>
      <xdr:rowOff>276225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xmlns="" id="{00000000-0008-0000-02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0715625" y="2114550"/>
          <a:ext cx="4762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276225</xdr:colOff>
      <xdr:row>4</xdr:row>
      <xdr:rowOff>66675</xdr:rowOff>
    </xdr:from>
    <xdr:to>
      <xdr:col>7</xdr:col>
      <xdr:colOff>800100</xdr:colOff>
      <xdr:row>4</xdr:row>
      <xdr:rowOff>390525</xdr:rowOff>
    </xdr:to>
    <xdr:pic>
      <xdr:nvPicPr>
        <xdr:cNvPr id="10" name="Рисунок 9">
          <a:extLst>
            <a:ext uri="{FF2B5EF4-FFF2-40B4-BE49-F238E27FC236}">
              <a16:creationId xmlns:a16="http://schemas.microsoft.com/office/drawing/2014/main" xmlns="" id="{00000000-0008-0000-02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8277225" y="2085975"/>
          <a:ext cx="523875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209550</xdr:colOff>
      <xdr:row>5</xdr:row>
      <xdr:rowOff>114300</xdr:rowOff>
    </xdr:from>
    <xdr:to>
      <xdr:col>3</xdr:col>
      <xdr:colOff>723900</xdr:colOff>
      <xdr:row>5</xdr:row>
      <xdr:rowOff>476250</xdr:rowOff>
    </xdr:to>
    <xdr:pic>
      <xdr:nvPicPr>
        <xdr:cNvPr id="2" name="Рисунок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05100" y="1895475"/>
          <a:ext cx="51435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186418</xdr:colOff>
      <xdr:row>5</xdr:row>
      <xdr:rowOff>220435</xdr:rowOff>
    </xdr:from>
    <xdr:to>
      <xdr:col>5</xdr:col>
      <xdr:colOff>643618</xdr:colOff>
      <xdr:row>5</xdr:row>
      <xdr:rowOff>401410</xdr:rowOff>
    </xdr:to>
    <xdr:pic>
      <xdr:nvPicPr>
        <xdr:cNvPr id="3" name="Рисунок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4701268" y="2001610"/>
          <a:ext cx="45720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571500</xdr:colOff>
      <xdr:row>5</xdr:row>
      <xdr:rowOff>228600</xdr:rowOff>
    </xdr:from>
    <xdr:to>
      <xdr:col>7</xdr:col>
      <xdr:colOff>704850</xdr:colOff>
      <xdr:row>5</xdr:row>
      <xdr:rowOff>409575</xdr:rowOff>
    </xdr:to>
    <xdr:pic>
      <xdr:nvPicPr>
        <xdr:cNvPr id="4" name="Рисунок 3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7181850" y="2438400"/>
          <a:ext cx="1333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238125</xdr:colOff>
      <xdr:row>5</xdr:row>
      <xdr:rowOff>209550</xdr:rowOff>
    </xdr:from>
    <xdr:to>
      <xdr:col>8</xdr:col>
      <xdr:colOff>714375</xdr:colOff>
      <xdr:row>5</xdr:row>
      <xdr:rowOff>390525</xdr:rowOff>
    </xdr:to>
    <xdr:pic>
      <xdr:nvPicPr>
        <xdr:cNvPr id="5" name="Рисунок 4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7505700" y="1990725"/>
          <a:ext cx="4762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209550</xdr:colOff>
      <xdr:row>5</xdr:row>
      <xdr:rowOff>57150</xdr:rowOff>
    </xdr:from>
    <xdr:to>
      <xdr:col>4</xdr:col>
      <xdr:colOff>733425</xdr:colOff>
      <xdr:row>5</xdr:row>
      <xdr:rowOff>590550</xdr:rowOff>
    </xdr:to>
    <xdr:pic>
      <xdr:nvPicPr>
        <xdr:cNvPr id="6" name="Рисунок 5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733800" y="1838325"/>
          <a:ext cx="523875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209550</xdr:colOff>
      <xdr:row>5</xdr:row>
      <xdr:rowOff>114300</xdr:rowOff>
    </xdr:from>
    <xdr:to>
      <xdr:col>13</xdr:col>
      <xdr:colOff>723900</xdr:colOff>
      <xdr:row>5</xdr:row>
      <xdr:rowOff>476250</xdr:rowOff>
    </xdr:to>
    <xdr:pic>
      <xdr:nvPicPr>
        <xdr:cNvPr id="7" name="Рисунок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1449050" y="1895475"/>
          <a:ext cx="51435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100693</xdr:colOff>
      <xdr:row>5</xdr:row>
      <xdr:rowOff>210910</xdr:rowOff>
    </xdr:from>
    <xdr:to>
      <xdr:col>15</xdr:col>
      <xdr:colOff>557893</xdr:colOff>
      <xdr:row>5</xdr:row>
      <xdr:rowOff>391885</xdr:rowOff>
    </xdr:to>
    <xdr:pic>
      <xdr:nvPicPr>
        <xdr:cNvPr id="8" name="Рисунок 7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3168993" y="1992085"/>
          <a:ext cx="45720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17</xdr:col>
      <xdr:colOff>409575</xdr:colOff>
      <xdr:row>5</xdr:row>
      <xdr:rowOff>228600</xdr:rowOff>
    </xdr:from>
    <xdr:to>
      <xdr:col>17</xdr:col>
      <xdr:colOff>542925</xdr:colOff>
      <xdr:row>5</xdr:row>
      <xdr:rowOff>409575</xdr:rowOff>
    </xdr:to>
    <xdr:pic>
      <xdr:nvPicPr>
        <xdr:cNvPr id="9" name="Рисунок 8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5268575" y="2009775"/>
          <a:ext cx="1333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161925</xdr:colOff>
      <xdr:row>5</xdr:row>
      <xdr:rowOff>114300</xdr:rowOff>
    </xdr:from>
    <xdr:to>
      <xdr:col>6</xdr:col>
      <xdr:colOff>685800</xdr:colOff>
      <xdr:row>5</xdr:row>
      <xdr:rowOff>438150</xdr:rowOff>
    </xdr:to>
    <xdr:pic>
      <xdr:nvPicPr>
        <xdr:cNvPr id="10" name="Рисунок 9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581650" y="1895475"/>
          <a:ext cx="523875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16</xdr:col>
      <xdr:colOff>142875</xdr:colOff>
      <xdr:row>5</xdr:row>
      <xdr:rowOff>114300</xdr:rowOff>
    </xdr:from>
    <xdr:to>
      <xdr:col>16</xdr:col>
      <xdr:colOff>666750</xdr:colOff>
      <xdr:row>5</xdr:row>
      <xdr:rowOff>438150</xdr:rowOff>
    </xdr:to>
    <xdr:pic>
      <xdr:nvPicPr>
        <xdr:cNvPr id="11" name="Рисунок 10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125575" y="1895475"/>
          <a:ext cx="523875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18</xdr:col>
      <xdr:colOff>209550</xdr:colOff>
      <xdr:row>5</xdr:row>
      <xdr:rowOff>200025</xdr:rowOff>
    </xdr:from>
    <xdr:to>
      <xdr:col>18</xdr:col>
      <xdr:colOff>685800</xdr:colOff>
      <xdr:row>5</xdr:row>
      <xdr:rowOff>381000</xdr:rowOff>
    </xdr:to>
    <xdr:pic>
      <xdr:nvPicPr>
        <xdr:cNvPr id="12" name="Рисунок 11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5963900" y="1981200"/>
          <a:ext cx="4762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14</xdr:col>
      <xdr:colOff>171450</xdr:colOff>
      <xdr:row>5</xdr:row>
      <xdr:rowOff>47625</xdr:rowOff>
    </xdr:from>
    <xdr:to>
      <xdr:col>14</xdr:col>
      <xdr:colOff>695325</xdr:colOff>
      <xdr:row>5</xdr:row>
      <xdr:rowOff>581025</xdr:rowOff>
    </xdr:to>
    <xdr:pic>
      <xdr:nvPicPr>
        <xdr:cNvPr id="13" name="Рисунок 12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353925" y="1828800"/>
          <a:ext cx="523875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209550</xdr:colOff>
      <xdr:row>26</xdr:row>
      <xdr:rowOff>114300</xdr:rowOff>
    </xdr:from>
    <xdr:to>
      <xdr:col>13</xdr:col>
      <xdr:colOff>723900</xdr:colOff>
      <xdr:row>26</xdr:row>
      <xdr:rowOff>476250</xdr:rowOff>
    </xdr:to>
    <xdr:pic>
      <xdr:nvPicPr>
        <xdr:cNvPr id="14" name="Рисунок 1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1449050" y="6991350"/>
          <a:ext cx="51435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253093</xdr:colOff>
      <xdr:row>26</xdr:row>
      <xdr:rowOff>220435</xdr:rowOff>
    </xdr:from>
    <xdr:to>
      <xdr:col>15</xdr:col>
      <xdr:colOff>710293</xdr:colOff>
      <xdr:row>26</xdr:row>
      <xdr:rowOff>401410</xdr:rowOff>
    </xdr:to>
    <xdr:pic>
      <xdr:nvPicPr>
        <xdr:cNvPr id="15" name="Рисунок 1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3321393" y="7097485"/>
          <a:ext cx="45720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17</xdr:col>
      <xdr:colOff>409575</xdr:colOff>
      <xdr:row>26</xdr:row>
      <xdr:rowOff>228600</xdr:rowOff>
    </xdr:from>
    <xdr:to>
      <xdr:col>17</xdr:col>
      <xdr:colOff>542925</xdr:colOff>
      <xdr:row>26</xdr:row>
      <xdr:rowOff>409575</xdr:rowOff>
    </xdr:to>
    <xdr:pic>
      <xdr:nvPicPr>
        <xdr:cNvPr id="16" name="Рисунок 15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5268575" y="7105650"/>
          <a:ext cx="1333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16</xdr:col>
      <xdr:colOff>190500</xdr:colOff>
      <xdr:row>26</xdr:row>
      <xdr:rowOff>152400</xdr:rowOff>
    </xdr:from>
    <xdr:to>
      <xdr:col>16</xdr:col>
      <xdr:colOff>714375</xdr:colOff>
      <xdr:row>26</xdr:row>
      <xdr:rowOff>476250</xdr:rowOff>
    </xdr:to>
    <xdr:pic>
      <xdr:nvPicPr>
        <xdr:cNvPr id="17" name="Рисунок 16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173200" y="7029450"/>
          <a:ext cx="523875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18</xdr:col>
      <xdr:colOff>209550</xdr:colOff>
      <xdr:row>26</xdr:row>
      <xdr:rowOff>200025</xdr:rowOff>
    </xdr:from>
    <xdr:to>
      <xdr:col>18</xdr:col>
      <xdr:colOff>685800</xdr:colOff>
      <xdr:row>26</xdr:row>
      <xdr:rowOff>381000</xdr:rowOff>
    </xdr:to>
    <xdr:pic>
      <xdr:nvPicPr>
        <xdr:cNvPr id="18" name="Рисунок 17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5963900" y="7077075"/>
          <a:ext cx="4762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14</xdr:col>
      <xdr:colOff>171450</xdr:colOff>
      <xdr:row>26</xdr:row>
      <xdr:rowOff>47625</xdr:rowOff>
    </xdr:from>
    <xdr:to>
      <xdr:col>14</xdr:col>
      <xdr:colOff>695325</xdr:colOff>
      <xdr:row>26</xdr:row>
      <xdr:rowOff>581025</xdr:rowOff>
    </xdr:to>
    <xdr:pic>
      <xdr:nvPicPr>
        <xdr:cNvPr id="19" name="Рисунок 18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353925" y="6924675"/>
          <a:ext cx="523875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fatyxov.2015\Downloads\&#1048;&#1089;&#1089;&#1083;&#1077;&#1076;&#1086;&#1074;&#1072;&#1085;&#1080;&#1103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1. Трапеция"/>
      <sheetName val="2. Трапеция"/>
      <sheetName val="1. Гаусс 2"/>
      <sheetName val="2. Гаусс 2"/>
      <sheetName val="1. Гаусс 4"/>
      <sheetName val="2. Гаусс 4"/>
    </sheetNames>
    <sheetDataSet>
      <sheetData sheetId="0" refreshError="1"/>
      <sheetData sheetId="1" refreshError="1"/>
      <sheetData sheetId="2" refreshError="1"/>
      <sheetData sheetId="3" refreshError="1"/>
      <sheetData sheetId="4">
        <row r="7">
          <cell r="G7">
            <v>7.2856999988601956E-7</v>
          </cell>
        </row>
        <row r="8">
          <cell r="G8">
            <v>2.2856999937204137E-7</v>
          </cell>
        </row>
      </sheetData>
      <sheetData sheetId="5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9"/>
  </sheetPr>
  <dimension ref="A1:J12"/>
  <sheetViews>
    <sheetView zoomScale="115" zoomScaleNormal="115" workbookViewId="0">
      <selection activeCell="L11" sqref="L11"/>
    </sheetView>
  </sheetViews>
  <sheetFormatPr defaultRowHeight="15"/>
  <cols>
    <col min="2" max="2" width="22.5703125" customWidth="1"/>
    <col min="3" max="3" width="13.140625" customWidth="1"/>
    <col min="5" max="5" width="14.85546875" customWidth="1"/>
    <col min="6" max="6" width="17.28515625" customWidth="1"/>
    <col min="7" max="7" width="20.7109375" customWidth="1"/>
    <col min="8" max="8" width="17" customWidth="1"/>
    <col min="9" max="9" width="15" customWidth="1"/>
    <col min="10" max="10" width="15.85546875" customWidth="1"/>
  </cols>
  <sheetData>
    <row r="1" spans="1:10">
      <c r="A1" s="53" t="s">
        <v>18</v>
      </c>
      <c r="B1" s="53"/>
      <c r="C1" s="53"/>
      <c r="D1" s="53"/>
      <c r="E1" s="53"/>
      <c r="F1" s="53"/>
      <c r="G1" s="53"/>
      <c r="H1" s="53"/>
      <c r="I1" s="53"/>
      <c r="J1" s="53"/>
    </row>
    <row r="2" spans="1:10">
      <c r="A2" s="54" t="s">
        <v>16</v>
      </c>
      <c r="B2" s="54"/>
      <c r="C2" s="54"/>
      <c r="D2" s="54"/>
      <c r="E2" s="54"/>
      <c r="F2" s="54"/>
      <c r="G2" s="54"/>
      <c r="H2" s="54"/>
      <c r="I2" s="54"/>
      <c r="J2" s="54"/>
    </row>
    <row r="3" spans="1:10">
      <c r="A3" s="54" t="s">
        <v>17</v>
      </c>
      <c r="B3" s="54"/>
      <c r="C3" s="54"/>
      <c r="D3" s="54"/>
      <c r="E3" s="54"/>
      <c r="F3" s="54"/>
      <c r="G3" s="54"/>
      <c r="H3" s="54"/>
      <c r="I3" s="54"/>
      <c r="J3" s="54"/>
    </row>
    <row r="4" spans="1:10" ht="114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" t="s">
        <v>9</v>
      </c>
    </row>
    <row r="5" spans="1:10" ht="30" customHeight="1">
      <c r="A5" s="2"/>
      <c r="B5" s="7" t="s">
        <v>10</v>
      </c>
      <c r="C5" s="7" t="s">
        <v>11</v>
      </c>
      <c r="D5" s="7" t="s">
        <v>12</v>
      </c>
      <c r="E5" s="3" t="s">
        <v>13</v>
      </c>
      <c r="F5" s="7"/>
      <c r="G5" s="14"/>
      <c r="H5" s="14"/>
      <c r="I5" s="14"/>
      <c r="J5" s="14"/>
    </row>
    <row r="6" spans="1:10">
      <c r="A6" s="4">
        <v>2</v>
      </c>
      <c r="B6" s="4" t="s">
        <v>19</v>
      </c>
      <c r="C6" s="9">
        <v>83.333333300000007</v>
      </c>
      <c r="D6" s="10">
        <v>1</v>
      </c>
      <c r="E6" s="10">
        <v>83.333335899999994</v>
      </c>
      <c r="F6" s="6"/>
      <c r="G6" s="4">
        <f>C6-E6</f>
        <v>-2.5999999877512892E-6</v>
      </c>
      <c r="H6" s="6"/>
      <c r="I6" s="6"/>
      <c r="J6" s="6"/>
    </row>
    <row r="7" spans="1:10">
      <c r="A7" s="52">
        <v>3</v>
      </c>
      <c r="B7" s="52" t="s">
        <v>20</v>
      </c>
      <c r="C7" s="9">
        <v>83.333333300000007</v>
      </c>
      <c r="D7" s="10">
        <v>1</v>
      </c>
      <c r="E7" s="10">
        <v>83.333328199999997</v>
      </c>
      <c r="F7" s="6"/>
      <c r="G7" s="4">
        <f>C$7-E7</f>
        <v>5.1000000098611054E-6</v>
      </c>
      <c r="H7" s="6"/>
      <c r="I7" s="6"/>
      <c r="J7" s="6"/>
    </row>
    <row r="8" spans="1:10">
      <c r="A8" s="52"/>
      <c r="B8" s="52"/>
      <c r="C8" s="9"/>
      <c r="D8" s="8">
        <v>2</v>
      </c>
      <c r="E8" s="8">
        <v>83.333335899999994</v>
      </c>
      <c r="F8" s="4">
        <f>(C7-E7)/(C7-E8)</f>
        <v>-1.9615384745720859</v>
      </c>
      <c r="G8" s="4">
        <f>C$7-E8</f>
        <v>-2.5999999877512892E-6</v>
      </c>
      <c r="H8" s="4">
        <f>(E8-E7)/7</f>
        <v>1.0999999996589134E-6</v>
      </c>
      <c r="I8" s="4">
        <f>E8+H8</f>
        <v>83.333337</v>
      </c>
      <c r="J8" s="4">
        <f>C7-I8</f>
        <v>-3.699999993500569E-6</v>
      </c>
    </row>
    <row r="9" spans="1:10">
      <c r="A9" s="52">
        <v>4</v>
      </c>
      <c r="B9" s="52" t="s">
        <v>22</v>
      </c>
      <c r="C9" s="9">
        <v>3.7333333</v>
      </c>
      <c r="D9" s="10">
        <v>1</v>
      </c>
      <c r="E9" s="10">
        <v>4</v>
      </c>
      <c r="F9" s="6"/>
      <c r="G9" s="4">
        <f>C$9-E9</f>
        <v>-0.26666670000000003</v>
      </c>
      <c r="H9" s="6"/>
      <c r="I9" s="6"/>
      <c r="J9" s="6"/>
    </row>
    <row r="10" spans="1:10">
      <c r="A10" s="52"/>
      <c r="B10" s="52"/>
      <c r="C10" s="9"/>
      <c r="D10" s="8">
        <v>2</v>
      </c>
      <c r="E10" s="8">
        <v>3.75</v>
      </c>
      <c r="F10" s="4">
        <f>(C9-E9)/(C9-E10)</f>
        <v>15.999970000059969</v>
      </c>
      <c r="G10" s="4">
        <f>C9-E10</f>
        <v>-1.6666700000000034E-2</v>
      </c>
      <c r="H10" s="4">
        <f>(E10-E9)/7</f>
        <v>-3.5714285714285712E-2</v>
      </c>
      <c r="I10" s="4">
        <f>E10+H10</f>
        <v>3.7142857142857144</v>
      </c>
      <c r="J10" s="4">
        <f>C9-I10</f>
        <v>1.9047585714285553E-2</v>
      </c>
    </row>
    <row r="11" spans="1:10">
      <c r="A11" s="52">
        <v>5</v>
      </c>
      <c r="B11" s="52" t="s">
        <v>21</v>
      </c>
      <c r="C11" s="9">
        <v>0.6666666</v>
      </c>
      <c r="D11" s="10">
        <v>1</v>
      </c>
      <c r="E11" s="10">
        <v>0.66666669999999995</v>
      </c>
      <c r="F11" s="6"/>
      <c r="G11" s="4">
        <f>C$11-E11</f>
        <v>-9.9999999947364415E-8</v>
      </c>
      <c r="H11" s="6"/>
      <c r="I11" s="6"/>
      <c r="J11" s="6"/>
    </row>
    <row r="12" spans="1:10">
      <c r="A12" s="52"/>
      <c r="B12" s="52"/>
      <c r="C12" s="9"/>
      <c r="D12" s="8">
        <v>2</v>
      </c>
      <c r="E12" s="8">
        <v>0.66666669999999995</v>
      </c>
      <c r="F12" s="4">
        <f t="shared" ref="F12" si="0">(C11-E11)/(C11-E12)</f>
        <v>1</v>
      </c>
      <c r="G12" s="4">
        <f>C$11-E12</f>
        <v>-9.9999999947364415E-8</v>
      </c>
      <c r="H12" s="4">
        <f>(E12-E11)/7</f>
        <v>0</v>
      </c>
      <c r="I12" s="4">
        <f>E12+H12</f>
        <v>0.66666669999999995</v>
      </c>
      <c r="J12" s="4">
        <f>C11-I12</f>
        <v>-9.9999999947364415E-8</v>
      </c>
    </row>
  </sheetData>
  <mergeCells count="9">
    <mergeCell ref="A9:A10"/>
    <mergeCell ref="B9:B10"/>
    <mergeCell ref="A11:A12"/>
    <mergeCell ref="B11:B12"/>
    <mergeCell ref="A1:J1"/>
    <mergeCell ref="A2:J2"/>
    <mergeCell ref="A3:J3"/>
    <mergeCell ref="A7:A8"/>
    <mergeCell ref="B7:B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9"/>
  </sheetPr>
  <dimension ref="A1:S51"/>
  <sheetViews>
    <sheetView tabSelected="1" zoomScale="85" zoomScaleNormal="85" workbookViewId="0">
      <selection activeCell="K31" sqref="K31:S31"/>
    </sheetView>
  </sheetViews>
  <sheetFormatPr defaultRowHeight="15"/>
  <cols>
    <col min="1" max="1" width="9.42578125" customWidth="1"/>
    <col min="2" max="2" width="16.28515625" customWidth="1"/>
    <col min="3" max="3" width="17.42578125" customWidth="1"/>
    <col min="4" max="4" width="16.140625" customWidth="1"/>
    <col min="5" max="5" width="20.7109375" customWidth="1"/>
    <col min="6" max="6" width="20.28515625" customWidth="1"/>
    <col min="7" max="7" width="14.85546875" customWidth="1"/>
    <col min="8" max="8" width="14.42578125" customWidth="1"/>
    <col min="9" max="9" width="13.42578125" customWidth="1"/>
    <col min="12" max="12" width="16.85546875" customWidth="1"/>
    <col min="13" max="13" width="21.5703125" customWidth="1"/>
    <col min="14" max="14" width="22.28515625" customWidth="1"/>
    <col min="15" max="15" width="26.85546875" customWidth="1"/>
    <col min="16" max="16" width="21.5703125" customWidth="1"/>
    <col min="17" max="17" width="23.5703125" customWidth="1"/>
    <col min="18" max="18" width="23.85546875" customWidth="1"/>
    <col min="19" max="19" width="19.85546875" customWidth="1"/>
  </cols>
  <sheetData>
    <row r="1" spans="1:19">
      <c r="A1" s="53" t="s">
        <v>30</v>
      </c>
      <c r="B1" s="53"/>
      <c r="C1" s="53"/>
      <c r="D1" s="53"/>
      <c r="E1" s="53"/>
      <c r="F1" s="53"/>
      <c r="G1" s="53"/>
      <c r="H1" s="53"/>
      <c r="I1" s="53"/>
      <c r="K1" s="53" t="s">
        <v>30</v>
      </c>
      <c r="L1" s="53"/>
      <c r="M1" s="53"/>
      <c r="N1" s="53"/>
      <c r="O1" s="53"/>
      <c r="P1" s="53"/>
      <c r="Q1" s="53"/>
      <c r="R1" s="53"/>
      <c r="S1" s="53"/>
    </row>
    <row r="2" spans="1:19">
      <c r="A2" s="53" t="s">
        <v>16</v>
      </c>
      <c r="B2" s="53"/>
      <c r="C2" s="53"/>
      <c r="D2" s="53"/>
      <c r="E2" s="53"/>
      <c r="F2" s="53"/>
      <c r="G2" s="53"/>
      <c r="H2" s="53"/>
      <c r="I2" s="53"/>
      <c r="K2" s="53" t="s">
        <v>16</v>
      </c>
      <c r="L2" s="53"/>
      <c r="M2" s="53"/>
      <c r="N2" s="53"/>
      <c r="O2" s="53"/>
      <c r="P2" s="53"/>
      <c r="Q2" s="53"/>
      <c r="R2" s="53"/>
      <c r="S2" s="53"/>
    </row>
    <row r="3" spans="1:19">
      <c r="A3" s="58" t="s">
        <v>31</v>
      </c>
      <c r="B3" s="53"/>
      <c r="C3" s="53"/>
      <c r="D3" s="53"/>
      <c r="E3" s="53"/>
      <c r="F3" s="53"/>
      <c r="G3" s="53"/>
      <c r="H3" s="53"/>
      <c r="I3" s="53"/>
      <c r="K3" s="58" t="s">
        <v>32</v>
      </c>
      <c r="L3" s="53"/>
      <c r="M3" s="53"/>
      <c r="N3" s="53"/>
      <c r="O3" s="53"/>
      <c r="P3" s="53"/>
      <c r="Q3" s="53"/>
      <c r="R3" s="53"/>
      <c r="S3" s="53"/>
    </row>
    <row r="4" spans="1:19">
      <c r="A4" s="59">
        <v>36.571428571428598</v>
      </c>
      <c r="B4" s="59"/>
      <c r="C4" s="59"/>
      <c r="D4" s="59"/>
      <c r="E4" s="59"/>
      <c r="F4" s="59"/>
      <c r="G4" s="59"/>
      <c r="H4" s="59"/>
      <c r="I4" s="59"/>
      <c r="K4" s="59">
        <v>20.43352845067</v>
      </c>
      <c r="L4" s="59"/>
      <c r="M4" s="59"/>
      <c r="N4" s="59"/>
      <c r="O4" s="59"/>
      <c r="P4" s="59"/>
      <c r="Q4" s="59"/>
      <c r="R4" s="59"/>
      <c r="S4" s="59"/>
    </row>
    <row r="5" spans="1:19" ht="114">
      <c r="A5" s="1" t="s">
        <v>3</v>
      </c>
      <c r="B5" s="1" t="s">
        <v>26</v>
      </c>
      <c r="C5" s="1" t="s">
        <v>4</v>
      </c>
      <c r="D5" s="1" t="s">
        <v>5</v>
      </c>
      <c r="E5" s="15" t="s">
        <v>27</v>
      </c>
      <c r="F5" s="1" t="s">
        <v>6</v>
      </c>
      <c r="G5" s="1" t="s">
        <v>7</v>
      </c>
      <c r="H5" s="1" t="s">
        <v>8</v>
      </c>
      <c r="I5" s="1" t="s">
        <v>9</v>
      </c>
      <c r="K5" s="1" t="s">
        <v>3</v>
      </c>
      <c r="L5" s="1" t="s">
        <v>26</v>
      </c>
      <c r="M5" s="1" t="s">
        <v>4</v>
      </c>
      <c r="N5" s="1" t="s">
        <v>5</v>
      </c>
      <c r="O5" s="15" t="s">
        <v>27</v>
      </c>
      <c r="P5" s="1" t="s">
        <v>6</v>
      </c>
      <c r="Q5" s="1" t="s">
        <v>7</v>
      </c>
      <c r="R5" s="1" t="s">
        <v>8</v>
      </c>
      <c r="S5" s="1" t="s">
        <v>9</v>
      </c>
    </row>
    <row r="6" spans="1:19" ht="47.25" customHeight="1">
      <c r="A6" s="7" t="s">
        <v>12</v>
      </c>
      <c r="B6" s="7" t="s">
        <v>28</v>
      </c>
      <c r="C6" s="3" t="s">
        <v>13</v>
      </c>
      <c r="D6" s="7"/>
      <c r="E6" s="16"/>
      <c r="F6" s="14"/>
      <c r="G6" s="14"/>
      <c r="H6" s="14"/>
      <c r="I6" s="14"/>
      <c r="K6" s="7" t="s">
        <v>12</v>
      </c>
      <c r="L6" s="7" t="s">
        <v>28</v>
      </c>
      <c r="M6" s="3" t="s">
        <v>13</v>
      </c>
      <c r="N6" s="7"/>
      <c r="O6" s="16"/>
      <c r="P6" s="14"/>
      <c r="Q6" s="14"/>
      <c r="R6" s="14"/>
      <c r="S6" s="14"/>
    </row>
    <row r="7" spans="1:19">
      <c r="A7" s="17">
        <v>1</v>
      </c>
      <c r="B7" s="18">
        <v>4</v>
      </c>
      <c r="C7" s="19">
        <v>85.333359000000002</v>
      </c>
      <c r="D7" s="6"/>
      <c r="E7" s="6"/>
      <c r="F7" s="17">
        <f t="shared" ref="F7:F17" si="0">A$4-C7</f>
        <v>-48.761930428571404</v>
      </c>
      <c r="G7" s="6"/>
      <c r="H7" s="6"/>
      <c r="I7" s="6"/>
      <c r="K7" s="20">
        <v>1</v>
      </c>
      <c r="L7" s="21">
        <v>4</v>
      </c>
      <c r="M7" s="22">
        <v>26.891540500000001</v>
      </c>
      <c r="N7" s="23"/>
      <c r="O7" s="23"/>
      <c r="P7" s="20">
        <f t="shared" ref="P7:P15" si="1">K$4-M7</f>
        <v>-6.4580120493300015</v>
      </c>
      <c r="Q7" s="23"/>
      <c r="R7" s="23"/>
      <c r="S7" s="23"/>
    </row>
    <row r="8" spans="1:19">
      <c r="A8" s="17">
        <f t="shared" ref="A8:A18" si="2">2*A7</f>
        <v>2</v>
      </c>
      <c r="B8" s="18">
        <f t="shared" ref="B8:B18" si="3">B7/2</f>
        <v>2</v>
      </c>
      <c r="C8" s="19">
        <v>45.333359000000002</v>
      </c>
      <c r="D8" s="17">
        <f t="shared" ref="D8:D17" si="4">F7/F8</f>
        <v>5.565204018233894</v>
      </c>
      <c r="E8" s="7">
        <f>(C9-C7)/(C9-C8)</f>
        <v>5.9230606239592873</v>
      </c>
      <c r="F8" s="17">
        <f t="shared" si="0"/>
        <v>-8.7619304285714037</v>
      </c>
      <c r="G8" s="17">
        <f>(C8-C7)/(16 - 1)</f>
        <v>-2.6666666666666665</v>
      </c>
      <c r="H8" s="17">
        <f t="shared" ref="H8:H17" si="5">G8+C8</f>
        <v>42.666692333333337</v>
      </c>
      <c r="I8" s="17">
        <f t="shared" ref="I8:I17" si="6" xml:space="preserve"> A$4 -H8</f>
        <v>-6.0952637619047394</v>
      </c>
      <c r="K8" s="17">
        <f t="shared" ref="K8:K17" si="7">2*K7</f>
        <v>2</v>
      </c>
      <c r="L8" s="18">
        <f t="shared" ref="L8:L17" si="8">L7/2</f>
        <v>2</v>
      </c>
      <c r="M8" s="22">
        <v>27.119579300000002</v>
      </c>
      <c r="N8" s="17">
        <f t="shared" ref="N8:N15" si="9">P7/P8</f>
        <v>0.96589334943169758</v>
      </c>
      <c r="O8" s="7">
        <f t="shared" ref="O8:O15" si="10">(M9-M7)/(M9-M8)</f>
        <v>0.97602954633596428</v>
      </c>
      <c r="P8" s="17">
        <f t="shared" si="1"/>
        <v>-6.6860508493300017</v>
      </c>
      <c r="Q8" s="17">
        <f>(M8-M7)/(16 - 1)</f>
        <v>1.5202586666666681E-2</v>
      </c>
      <c r="R8" s="17">
        <f t="shared" ref="R8:R15" si="11">Q8+M8</f>
        <v>27.134781886666669</v>
      </c>
      <c r="S8" s="17">
        <f t="shared" ref="S8:S15" si="12" xml:space="preserve"> K$4 -R8</f>
        <v>-6.7012534359966693</v>
      </c>
    </row>
    <row r="9" spans="1:19">
      <c r="A9" s="17">
        <f t="shared" si="2"/>
        <v>4</v>
      </c>
      <c r="B9" s="18">
        <f t="shared" si="3"/>
        <v>1</v>
      </c>
      <c r="C9" s="19">
        <v>37.2083321</v>
      </c>
      <c r="D9" s="17">
        <f t="shared" si="4"/>
        <v>13.757076284731435</v>
      </c>
      <c r="E9" s="7">
        <f t="shared" ref="E9:E17" si="13">(C10-C8)/(C10-C9)</f>
        <v>14.639476997874608</v>
      </c>
      <c r="F9" s="17">
        <f t="shared" si="0"/>
        <v>-0.63690352857140198</v>
      </c>
      <c r="G9" s="17">
        <f t="shared" ref="G9:G17" si="14">(C9-C8)/(16 - 1)</f>
        <v>-0.54166846000000013</v>
      </c>
      <c r="H9" s="17">
        <f t="shared" si="5"/>
        <v>36.666663640000003</v>
      </c>
      <c r="I9" s="17">
        <f t="shared" si="6"/>
        <v>-9.5235068571405179E-2</v>
      </c>
      <c r="K9" s="17">
        <f t="shared" si="7"/>
        <v>4</v>
      </c>
      <c r="L9" s="18">
        <f t="shared" si="8"/>
        <v>1</v>
      </c>
      <c r="M9" s="22">
        <v>17.606250800000002</v>
      </c>
      <c r="N9" s="17">
        <f t="shared" si="9"/>
        <v>-2.364837018304716</v>
      </c>
      <c r="O9" s="7">
        <f t="shared" si="10"/>
        <v>-2.3399162132324367</v>
      </c>
      <c r="P9" s="17">
        <f t="shared" si="1"/>
        <v>2.8272776506699984</v>
      </c>
      <c r="Q9" s="17">
        <f t="shared" ref="Q9:Q15" si="15">(M9-M8)/(16 - 1)</f>
        <v>-0.63422190000000001</v>
      </c>
      <c r="R9" s="17">
        <f t="shared" si="11"/>
        <v>16.972028900000002</v>
      </c>
      <c r="S9" s="17">
        <f t="shared" si="12"/>
        <v>3.4614995506699984</v>
      </c>
    </row>
    <row r="10" spans="1:19">
      <c r="A10" s="17">
        <f t="shared" si="2"/>
        <v>8</v>
      </c>
      <c r="B10" s="18">
        <f t="shared" si="3"/>
        <v>0.5</v>
      </c>
      <c r="C10" s="19">
        <v>36.6126328</v>
      </c>
      <c r="D10" s="17">
        <f t="shared" si="4"/>
        <v>15.457237051962281</v>
      </c>
      <c r="E10" s="7">
        <f t="shared" si="13"/>
        <v>16.430705508122671</v>
      </c>
      <c r="F10" s="17">
        <f t="shared" si="0"/>
        <v>-4.1204228571402268E-2</v>
      </c>
      <c r="G10" s="17">
        <f t="shared" si="14"/>
        <v>-3.9713286666666646E-2</v>
      </c>
      <c r="H10" s="17">
        <f t="shared" si="5"/>
        <v>36.572919513333332</v>
      </c>
      <c r="I10" s="17">
        <f t="shared" si="6"/>
        <v>-1.4909419047341999E-3</v>
      </c>
      <c r="K10" s="17">
        <f t="shared" si="7"/>
        <v>8</v>
      </c>
      <c r="L10" s="18">
        <f t="shared" si="8"/>
        <v>0.5</v>
      </c>
      <c r="M10" s="22">
        <v>20.454624200000001</v>
      </c>
      <c r="N10" s="17">
        <f t="shared" si="9"/>
        <v>-134.02120050076465</v>
      </c>
      <c r="O10" s="7">
        <f t="shared" si="10"/>
        <v>-141.04934171155182</v>
      </c>
      <c r="P10" s="17">
        <f t="shared" si="1"/>
        <v>-2.1095749330001468E-2</v>
      </c>
      <c r="Q10" s="17">
        <f t="shared" si="15"/>
        <v>0.18989155999999999</v>
      </c>
      <c r="R10" s="17">
        <f t="shared" si="11"/>
        <v>20.644515760000001</v>
      </c>
      <c r="S10" s="17">
        <f t="shared" si="12"/>
        <v>-0.21098730933000098</v>
      </c>
    </row>
    <row r="11" spans="1:19">
      <c r="A11" s="17">
        <f t="shared" si="2"/>
        <v>16</v>
      </c>
      <c r="B11" s="18">
        <f t="shared" si="3"/>
        <v>0.25</v>
      </c>
      <c r="C11" s="19">
        <v>36.574027999999998</v>
      </c>
      <c r="D11" s="17">
        <f t="shared" si="4"/>
        <v>15.851264014229427</v>
      </c>
      <c r="E11" s="7">
        <f t="shared" si="13"/>
        <v>16.837216934688119</v>
      </c>
      <c r="F11" s="17">
        <f t="shared" si="0"/>
        <v>-2.5994285714006082E-3</v>
      </c>
      <c r="G11" s="17">
        <f t="shared" si="14"/>
        <v>-2.5736533333334441E-3</v>
      </c>
      <c r="H11" s="17">
        <f t="shared" si="5"/>
        <v>36.571454346666663</v>
      </c>
      <c r="I11" s="17">
        <f t="shared" si="6"/>
        <v>-2.5775238064795758E-5</v>
      </c>
      <c r="K11" s="17">
        <f t="shared" si="7"/>
        <v>16</v>
      </c>
      <c r="L11" s="18">
        <f t="shared" si="8"/>
        <v>0.25</v>
      </c>
      <c r="M11" s="22">
        <v>20.434572200000002</v>
      </c>
      <c r="N11" s="17">
        <f t="shared" si="9"/>
        <v>20.211509338134363</v>
      </c>
      <c r="O11" s="7">
        <f t="shared" si="10"/>
        <v>21.413315687662472</v>
      </c>
      <c r="P11" s="17">
        <f t="shared" si="1"/>
        <v>-1.0437493300017309E-3</v>
      </c>
      <c r="Q11" s="17">
        <f t="shared" si="15"/>
        <v>-1.3367999999999824E-3</v>
      </c>
      <c r="R11" s="17">
        <f t="shared" si="11"/>
        <v>20.433235400000001</v>
      </c>
      <c r="S11" s="17">
        <f t="shared" si="12"/>
        <v>2.9305066999896212E-4</v>
      </c>
    </row>
    <row r="12" spans="1:19">
      <c r="A12" s="17">
        <f t="shared" si="2"/>
        <v>32</v>
      </c>
      <c r="B12" s="18">
        <f t="shared" si="3"/>
        <v>0.125</v>
      </c>
      <c r="C12" s="19">
        <v>36.571590399999998</v>
      </c>
      <c r="D12" s="17">
        <f t="shared" si="4"/>
        <v>16.062853109984424</v>
      </c>
      <c r="E12" s="7">
        <f t="shared" si="13"/>
        <v>16.973787680229286</v>
      </c>
      <c r="F12" s="17">
        <f t="shared" si="0"/>
        <v>-1.6182857140023543E-4</v>
      </c>
      <c r="G12" s="17">
        <f t="shared" si="14"/>
        <v>-1.6250666666669153E-4</v>
      </c>
      <c r="H12" s="17">
        <f t="shared" si="5"/>
        <v>36.571427893333329</v>
      </c>
      <c r="I12" s="17">
        <f t="shared" si="6"/>
        <v>6.7809526882456339E-7</v>
      </c>
      <c r="K12" s="17">
        <f t="shared" si="7"/>
        <v>32</v>
      </c>
      <c r="L12" s="18">
        <f t="shared" si="8"/>
        <v>0.125</v>
      </c>
      <c r="M12" s="35">
        <v>20.433589900000001</v>
      </c>
      <c r="N12" s="17">
        <f t="shared" si="9"/>
        <v>16.98552823895281</v>
      </c>
      <c r="O12" s="17">
        <f t="shared" si="10"/>
        <v>17.620981387086331</v>
      </c>
      <c r="P12" s="17">
        <f t="shared" si="1"/>
        <v>-6.1449330001295266E-5</v>
      </c>
      <c r="Q12" s="17">
        <f t="shared" si="15"/>
        <v>-6.5486666666695701E-5</v>
      </c>
      <c r="R12" s="17">
        <f t="shared" si="11"/>
        <v>20.433524413333334</v>
      </c>
      <c r="S12" s="17">
        <f t="shared" si="12"/>
        <v>4.0373366658741361E-6</v>
      </c>
    </row>
    <row r="13" spans="1:19">
      <c r="A13" s="17">
        <f t="shared" si="2"/>
        <v>64</v>
      </c>
      <c r="B13" s="18">
        <f t="shared" si="3"/>
        <v>6.25E-2</v>
      </c>
      <c r="C13" s="19">
        <v>36.571437799999998</v>
      </c>
      <c r="D13" s="17">
        <f t="shared" si="4"/>
        <v>17.535603765631009</v>
      </c>
      <c r="E13" s="7">
        <f t="shared" si="13"/>
        <v>21.078947377794904</v>
      </c>
      <c r="F13" s="17">
        <f t="shared" si="0"/>
        <v>-9.2285714003992325E-6</v>
      </c>
      <c r="G13" s="17">
        <f t="shared" si="14"/>
        <v>-1.0173333333322413E-5</v>
      </c>
      <c r="H13" s="17">
        <f t="shared" si="5"/>
        <v>36.571427626666662</v>
      </c>
      <c r="I13" s="17">
        <f t="shared" si="6"/>
        <v>9.4476193623904692E-7</v>
      </c>
      <c r="K13" s="17">
        <f t="shared" si="7"/>
        <v>64</v>
      </c>
      <c r="L13" s="18">
        <f t="shared" si="8"/>
        <v>6.25E-2</v>
      </c>
      <c r="M13" s="22">
        <v>20.4335308</v>
      </c>
      <c r="N13" s="17">
        <f t="shared" si="9"/>
        <v>26.156108339231878</v>
      </c>
      <c r="O13" s="7">
        <f t="shared" si="10"/>
        <v>32.105263144116897</v>
      </c>
      <c r="P13" s="17">
        <f t="shared" si="1"/>
        <v>-2.3493299998733619E-6</v>
      </c>
      <c r="Q13" s="17">
        <f t="shared" si="15"/>
        <v>-3.9400000000947935E-6</v>
      </c>
      <c r="R13" s="17">
        <f t="shared" si="11"/>
        <v>20.433526860000001</v>
      </c>
      <c r="S13" s="17">
        <f t="shared" si="12"/>
        <v>1.5906699992740414E-6</v>
      </c>
    </row>
    <row r="14" spans="1:19">
      <c r="A14" s="24">
        <f t="shared" si="2"/>
        <v>128</v>
      </c>
      <c r="B14" s="25">
        <f t="shared" si="3"/>
        <v>3.125E-2</v>
      </c>
      <c r="C14" s="24">
        <v>36.571430200000002</v>
      </c>
      <c r="D14" s="24">
        <f t="shared" si="4"/>
        <v>5.6666667350200477</v>
      </c>
      <c r="E14" s="24">
        <f t="shared" si="13"/>
        <v>1.9999999990650754</v>
      </c>
      <c r="F14" s="24">
        <f t="shared" si="0"/>
        <v>-1.6285714039554477E-6</v>
      </c>
      <c r="G14" s="24">
        <f t="shared" si="14"/>
        <v>-5.0666666642958562E-7</v>
      </c>
      <c r="H14" s="24">
        <f t="shared" si="5"/>
        <v>36.571429693333336</v>
      </c>
      <c r="I14" s="24">
        <f t="shared" si="6"/>
        <v>-1.1219047379995573E-6</v>
      </c>
      <c r="K14" s="50">
        <f t="shared" si="7"/>
        <v>128</v>
      </c>
      <c r="L14" s="51">
        <f t="shared" si="8"/>
        <v>3.125E-2</v>
      </c>
      <c r="M14" s="33">
        <v>20.433528899999999</v>
      </c>
      <c r="N14" s="50">
        <f t="shared" si="9"/>
        <v>5.2285180272289216</v>
      </c>
      <c r="O14" s="50">
        <f t="shared" si="10"/>
        <v>1.5000000004674623</v>
      </c>
      <c r="P14" s="50">
        <f t="shared" si="1"/>
        <v>-4.4932999898605885E-7</v>
      </c>
      <c r="Q14" s="50">
        <f t="shared" si="15"/>
        <v>-1.2666666672582021E-7</v>
      </c>
      <c r="R14" s="50">
        <f t="shared" si="11"/>
        <v>20.433528773333332</v>
      </c>
      <c r="S14" s="50">
        <f t="shared" si="12"/>
        <v>-3.2266333249708623E-7</v>
      </c>
    </row>
    <row r="15" spans="1:19">
      <c r="A15" s="17">
        <f t="shared" si="2"/>
        <v>256</v>
      </c>
      <c r="B15" s="18">
        <f t="shared" si="3"/>
        <v>1.5625E-2</v>
      </c>
      <c r="C15" s="19">
        <v>36.571422599999998</v>
      </c>
      <c r="D15" s="17">
        <f t="shared" si="4"/>
        <v>-0.27272726731861774</v>
      </c>
      <c r="E15" s="7">
        <f t="shared" si="13"/>
        <v>0</v>
      </c>
      <c r="F15" s="17">
        <f t="shared" si="0"/>
        <v>5.9714285995937644E-6</v>
      </c>
      <c r="G15" s="17">
        <f t="shared" si="14"/>
        <v>-5.0666666690328086E-7</v>
      </c>
      <c r="H15" s="17">
        <f t="shared" si="5"/>
        <v>36.571422093333332</v>
      </c>
      <c r="I15" s="17">
        <f t="shared" si="6"/>
        <v>6.4780952655496549E-6</v>
      </c>
      <c r="K15" s="17">
        <f t="shared" si="7"/>
        <v>256</v>
      </c>
      <c r="L15" s="18">
        <f t="shared" si="8"/>
        <v>1.5625E-2</v>
      </c>
      <c r="M15" s="22">
        <v>20.433525100000001</v>
      </c>
      <c r="N15" s="17">
        <f t="shared" si="9"/>
        <v>-0.13410153762935018</v>
      </c>
      <c r="O15" s="17">
        <f t="shared" si="10"/>
        <v>1.9999999990650754</v>
      </c>
      <c r="P15" s="17">
        <f t="shared" si="1"/>
        <v>3.3506699992358335E-6</v>
      </c>
      <c r="Q15" s="17">
        <f t="shared" si="15"/>
        <v>-2.5333333321479281E-7</v>
      </c>
      <c r="R15" s="17">
        <f t="shared" si="11"/>
        <v>20.433524846666668</v>
      </c>
      <c r="S15" s="17">
        <f t="shared" si="12"/>
        <v>3.6040033322137788E-6</v>
      </c>
    </row>
    <row r="16" spans="1:19">
      <c r="A16" s="17">
        <f t="shared" si="2"/>
        <v>512</v>
      </c>
      <c r="B16" s="18">
        <f t="shared" si="3"/>
        <v>7.8125E-3</v>
      </c>
      <c r="C16" s="19">
        <v>36.571430200000002</v>
      </c>
      <c r="D16" s="17">
        <f t="shared" si="4"/>
        <v>-3.6666667393830297</v>
      </c>
      <c r="E16" s="7">
        <f t="shared" si="13"/>
        <v>0.33333333333333331</v>
      </c>
      <c r="F16" s="17">
        <f t="shared" si="0"/>
        <v>-1.6285714039554477E-6</v>
      </c>
      <c r="G16" s="17">
        <f t="shared" si="14"/>
        <v>5.0666666690328086E-7</v>
      </c>
      <c r="H16" s="17">
        <f t="shared" si="5"/>
        <v>36.571430706666668</v>
      </c>
      <c r="I16" s="17">
        <f t="shared" si="6"/>
        <v>-2.1352380699113382E-6</v>
      </c>
      <c r="K16" s="20">
        <f t="shared" si="7"/>
        <v>512</v>
      </c>
      <c r="L16" s="21">
        <f t="shared" si="8"/>
        <v>7.8125E-3</v>
      </c>
      <c r="M16" s="22">
        <v>20.433521299999999</v>
      </c>
      <c r="N16" s="20">
        <f t="shared" ref="N16:N17" si="16">P15/P16</f>
        <v>0.46858126563837521</v>
      </c>
      <c r="O16" s="26">
        <f t="shared" ref="O16:O17" si="17">(M17-M15)/(M17-M16)</f>
        <v>0.49999999976626885</v>
      </c>
      <c r="P16" s="20">
        <f t="shared" ref="P16:P17" si="18">K$4-M16</f>
        <v>7.1506700010104396E-6</v>
      </c>
      <c r="Q16" s="20">
        <f t="shared" ref="Q16:Q17" si="19">(M16-M15)/(16 - 1)</f>
        <v>-2.5333333345164043E-7</v>
      </c>
      <c r="R16" s="20">
        <f t="shared" ref="R16:R17" si="20">Q16+M16</f>
        <v>20.433521046666666</v>
      </c>
      <c r="S16" s="20">
        <f t="shared" ref="S16:S17" si="21" xml:space="preserve"> K$4 -R16</f>
        <v>7.4040033339883848E-6</v>
      </c>
    </row>
    <row r="17" spans="1:19">
      <c r="A17" s="17">
        <f t="shared" si="2"/>
        <v>1024</v>
      </c>
      <c r="B17" s="18">
        <f t="shared" si="3"/>
        <v>3.90625E-3</v>
      </c>
      <c r="C17" s="19">
        <v>36.571418799999996</v>
      </c>
      <c r="D17" s="17">
        <f t="shared" si="4"/>
        <v>-0.16666666363681826</v>
      </c>
      <c r="E17" s="7">
        <f t="shared" si="13"/>
        <v>0.39999999977561806</v>
      </c>
      <c r="F17" s="17">
        <f t="shared" si="0"/>
        <v>9.7714286013683704E-6</v>
      </c>
      <c r="G17" s="17">
        <f t="shared" si="14"/>
        <v>-7.6000000035492123E-7</v>
      </c>
      <c r="H17" s="17">
        <f t="shared" si="5"/>
        <v>36.571418039999998</v>
      </c>
      <c r="I17" s="17">
        <f t="shared" si="6"/>
        <v>1.0531428600302206E-5</v>
      </c>
      <c r="K17" s="17">
        <f t="shared" si="7"/>
        <v>1024</v>
      </c>
      <c r="L17" s="18">
        <f t="shared" si="8"/>
        <v>3.90625E-3</v>
      </c>
      <c r="M17" s="22">
        <v>20.433528899999999</v>
      </c>
      <c r="N17" s="17">
        <f t="shared" si="16"/>
        <v>-15.914072101008996</v>
      </c>
      <c r="O17" s="17">
        <f t="shared" si="17"/>
        <v>-3.0000000056095479</v>
      </c>
      <c r="P17" s="17">
        <f t="shared" si="18"/>
        <v>-4.4932999898605885E-7</v>
      </c>
      <c r="Q17" s="17">
        <f t="shared" si="19"/>
        <v>5.0666666666643319E-7</v>
      </c>
      <c r="R17" s="17">
        <f t="shared" si="20"/>
        <v>20.433529406666665</v>
      </c>
      <c r="S17" s="17">
        <f t="shared" si="21"/>
        <v>-9.5599666494194935E-7</v>
      </c>
    </row>
    <row r="18" spans="1:19">
      <c r="C18" s="19">
        <v>36.571437799999998</v>
      </c>
      <c r="M18" s="22">
        <v>20.433527000000002</v>
      </c>
    </row>
    <row r="26" spans="1:19">
      <c r="K26" t="s">
        <v>29</v>
      </c>
    </row>
    <row r="27" spans="1:19" ht="15" customHeight="1"/>
    <row r="28" spans="1:19">
      <c r="F28" s="30"/>
      <c r="G28" s="30"/>
      <c r="H28" s="30"/>
      <c r="K28" s="53" t="s">
        <v>30</v>
      </c>
      <c r="L28" s="53"/>
      <c r="M28" s="53"/>
      <c r="N28" s="53"/>
      <c r="O28" s="53"/>
      <c r="P28" s="53"/>
      <c r="Q28" s="53"/>
      <c r="R28" s="53"/>
      <c r="S28" s="53"/>
    </row>
    <row r="29" spans="1:19">
      <c r="F29" s="30"/>
      <c r="G29" s="30"/>
      <c r="H29" s="30"/>
      <c r="K29" s="53" t="s">
        <v>16</v>
      </c>
      <c r="L29" s="53"/>
      <c r="M29" s="53"/>
      <c r="N29" s="53"/>
      <c r="O29" s="53"/>
      <c r="P29" s="53"/>
      <c r="Q29" s="53"/>
      <c r="R29" s="53"/>
      <c r="S29" s="53"/>
    </row>
    <row r="30" spans="1:19">
      <c r="F30" s="30"/>
      <c r="G30" s="30"/>
      <c r="H30" s="30"/>
      <c r="K30" s="58" t="s">
        <v>32</v>
      </c>
      <c r="L30" s="53"/>
      <c r="M30" s="53"/>
      <c r="N30" s="53"/>
      <c r="O30" s="53"/>
      <c r="P30" s="53"/>
      <c r="Q30" s="53"/>
      <c r="R30" s="53"/>
      <c r="S30" s="53"/>
    </row>
    <row r="31" spans="1:19" ht="14.25" customHeight="1">
      <c r="F31" s="30"/>
      <c r="G31" s="30"/>
      <c r="H31" s="30"/>
      <c r="I31" s="30"/>
      <c r="K31" s="55">
        <v>20.43352845067</v>
      </c>
      <c r="L31" s="56"/>
      <c r="M31" s="56"/>
      <c r="N31" s="56"/>
      <c r="O31" s="56"/>
      <c r="P31" s="56"/>
      <c r="Q31" s="56"/>
      <c r="R31" s="56"/>
      <c r="S31" s="57"/>
    </row>
    <row r="32" spans="1:19" ht="114" customHeight="1">
      <c r="F32" s="30"/>
      <c r="G32" s="30"/>
      <c r="H32" s="30"/>
      <c r="I32" s="30"/>
      <c r="K32" s="1" t="s">
        <v>3</v>
      </c>
      <c r="L32" s="1" t="s">
        <v>26</v>
      </c>
      <c r="M32" s="1" t="s">
        <v>4</v>
      </c>
      <c r="N32" s="1" t="s">
        <v>5</v>
      </c>
      <c r="O32" s="15" t="s">
        <v>27</v>
      </c>
      <c r="P32" s="1" t="s">
        <v>6</v>
      </c>
      <c r="Q32" s="1" t="s">
        <v>7</v>
      </c>
      <c r="R32" s="1" t="s">
        <v>8</v>
      </c>
      <c r="S32" s="1" t="s">
        <v>9</v>
      </c>
    </row>
    <row r="33" spans="6:19" ht="48" customHeight="1">
      <c r="F33" s="30"/>
      <c r="G33" s="30"/>
      <c r="H33" s="30"/>
      <c r="I33" s="30"/>
      <c r="K33" s="7" t="s">
        <v>12</v>
      </c>
      <c r="L33" s="7" t="s">
        <v>28</v>
      </c>
      <c r="M33" s="3" t="s">
        <v>13</v>
      </c>
      <c r="N33" s="7"/>
      <c r="O33" s="16"/>
      <c r="P33" s="14"/>
      <c r="Q33" s="14"/>
      <c r="R33" s="14"/>
      <c r="S33" s="14"/>
    </row>
    <row r="34" spans="6:19">
      <c r="F34" s="30"/>
      <c r="G34" s="30"/>
      <c r="H34" s="30"/>
      <c r="I34" s="30"/>
      <c r="K34" s="20">
        <v>1</v>
      </c>
      <c r="L34" s="21">
        <v>25</v>
      </c>
      <c r="M34" s="47">
        <v>26.891539929203599</v>
      </c>
      <c r="N34" s="37"/>
      <c r="O34" s="37"/>
      <c r="P34" s="38">
        <f t="shared" ref="P34:P50" si="22">K$4-M34</f>
        <v>-6.4580114785335994</v>
      </c>
      <c r="Q34" s="37"/>
      <c r="R34" s="37"/>
      <c r="S34" s="37"/>
    </row>
    <row r="35" spans="6:19">
      <c r="F35" s="30"/>
      <c r="G35" s="30"/>
      <c r="H35" s="30"/>
      <c r="I35" s="30"/>
      <c r="K35" s="17">
        <f t="shared" ref="K35:K50" si="23">2*K34</f>
        <v>2</v>
      </c>
      <c r="L35" s="18">
        <f t="shared" ref="L35:L50" si="24">L34/2</f>
        <v>12.5</v>
      </c>
      <c r="M35" s="39">
        <v>27.119576815938</v>
      </c>
      <c r="N35" s="40">
        <f t="shared" ref="N35:N50" si="25">P34/P35</f>
        <v>0.96589362291798786</v>
      </c>
      <c r="O35" s="41">
        <f t="shared" ref="O35:O50" si="26">(M36-M34)/(M36-M35)</f>
        <v>0.97602974359529615</v>
      </c>
      <c r="P35" s="40">
        <f t="shared" si="22"/>
        <v>-6.6860483652680003</v>
      </c>
      <c r="Q35" s="40">
        <f>(M35-M34)/(16 - 1)</f>
        <v>1.5202459115626728E-2</v>
      </c>
      <c r="R35" s="40">
        <f t="shared" ref="R35:R50" si="27">Q35+M35</f>
        <v>27.134779275053628</v>
      </c>
      <c r="S35" s="40">
        <f t="shared" ref="S35:S50" si="28" xml:space="preserve"> K$4 -R35</f>
        <v>-6.701250824383628</v>
      </c>
    </row>
    <row r="36" spans="6:19">
      <c r="F36" s="30"/>
      <c r="G36" s="30"/>
      <c r="H36" s="30"/>
      <c r="I36" s="30"/>
      <c r="K36" s="17">
        <f t="shared" si="23"/>
        <v>4</v>
      </c>
      <c r="L36" s="18">
        <f t="shared" si="24"/>
        <v>6.25</v>
      </c>
      <c r="M36" s="39">
        <v>17.606249845866401</v>
      </c>
      <c r="N36" s="40">
        <f t="shared" si="25"/>
        <v>-2.3648353416279102</v>
      </c>
      <c r="O36" s="41">
        <f t="shared" si="26"/>
        <v>-2.3399177249492271</v>
      </c>
      <c r="P36" s="40">
        <f t="shared" si="22"/>
        <v>2.8272786048035989</v>
      </c>
      <c r="Q36" s="40">
        <f t="shared" ref="Q36:Q50" si="29">(M36-M35)/(16 - 1)</f>
        <v>-0.6342217980047733</v>
      </c>
      <c r="R36" s="40">
        <f t="shared" si="27"/>
        <v>16.972028047861627</v>
      </c>
      <c r="S36" s="40">
        <f t="shared" si="28"/>
        <v>3.4615004028083725</v>
      </c>
    </row>
    <row r="37" spans="6:19">
      <c r="F37" s="30"/>
      <c r="G37" s="30"/>
      <c r="H37" s="30"/>
      <c r="I37" s="30"/>
      <c r="K37" s="17">
        <f t="shared" si="23"/>
        <v>8</v>
      </c>
      <c r="L37" s="18">
        <f t="shared" si="24"/>
        <v>3.125</v>
      </c>
      <c r="M37" s="39">
        <v>20.454621498559199</v>
      </c>
      <c r="N37" s="40">
        <f t="shared" si="25"/>
        <v>-134.03841017453752</v>
      </c>
      <c r="O37" s="41">
        <f t="shared" si="26"/>
        <v>-141.06774886684977</v>
      </c>
      <c r="P37" s="40">
        <f t="shared" si="22"/>
        <v>-2.1093047889198857E-2</v>
      </c>
      <c r="Q37" s="40">
        <f t="shared" si="29"/>
        <v>0.1898914435128532</v>
      </c>
      <c r="R37" s="40">
        <f t="shared" si="27"/>
        <v>20.644512942072051</v>
      </c>
      <c r="S37" s="40">
        <f t="shared" si="28"/>
        <v>-0.21098449140205133</v>
      </c>
    </row>
    <row r="38" spans="6:19">
      <c r="F38" s="30"/>
      <c r="G38" s="30"/>
      <c r="H38" s="30"/>
      <c r="I38" s="30"/>
      <c r="K38" s="17">
        <f t="shared" si="23"/>
        <v>16</v>
      </c>
      <c r="L38" s="18">
        <f t="shared" si="24"/>
        <v>1.5625</v>
      </c>
      <c r="M38" s="39">
        <v>20.434572108916498</v>
      </c>
      <c r="N38" s="40">
        <f t="shared" si="25"/>
        <v>20.210684829032985</v>
      </c>
      <c r="O38" s="41">
        <f t="shared" si="26"/>
        <v>21.419463897849806</v>
      </c>
      <c r="P38" s="40">
        <f t="shared" si="22"/>
        <v>-1.0436582464983246E-3</v>
      </c>
      <c r="Q38" s="40">
        <f t="shared" si="29"/>
        <v>-1.3366259761800356E-3</v>
      </c>
      <c r="R38" s="40">
        <f t="shared" si="27"/>
        <v>20.433235482940319</v>
      </c>
      <c r="S38" s="40">
        <f t="shared" si="28"/>
        <v>2.9296772968123719E-4</v>
      </c>
    </row>
    <row r="39" spans="6:19">
      <c r="F39" s="30"/>
      <c r="G39" s="30"/>
      <c r="H39" s="30"/>
      <c r="I39" s="30"/>
      <c r="K39" s="17">
        <f t="shared" si="23"/>
        <v>32</v>
      </c>
      <c r="L39" s="18">
        <f t="shared" si="24"/>
        <v>0.78125</v>
      </c>
      <c r="M39" s="39">
        <v>20.4335902325194</v>
      </c>
      <c r="N39" s="40">
        <f t="shared" si="25"/>
        <v>16.892635242134723</v>
      </c>
      <c r="O39" s="41">
        <f t="shared" si="26"/>
        <v>17.937223868031463</v>
      </c>
      <c r="P39" s="40">
        <f t="shared" si="22"/>
        <v>-6.1781849399977773E-5</v>
      </c>
      <c r="Q39" s="40">
        <f t="shared" si="29"/>
        <v>-6.5458426473223119E-5</v>
      </c>
      <c r="R39" s="40">
        <f t="shared" si="27"/>
        <v>20.433524774092927</v>
      </c>
      <c r="S39" s="40">
        <f t="shared" si="28"/>
        <v>3.6765770730085023E-6</v>
      </c>
    </row>
    <row r="40" spans="6:19">
      <c r="F40" s="30"/>
      <c r="G40" s="30"/>
      <c r="H40" s="30"/>
      <c r="I40" s="30"/>
      <c r="K40" s="17">
        <f t="shared" si="23"/>
        <v>64</v>
      </c>
      <c r="L40" s="18">
        <f t="shared" si="24"/>
        <v>0.390625</v>
      </c>
      <c r="M40" s="39">
        <v>20.4335322610121</v>
      </c>
      <c r="N40" s="40">
        <f t="shared" si="25"/>
        <v>16.214252623602466</v>
      </c>
      <c r="O40" s="41">
        <f t="shared" si="26"/>
        <v>17.224963013960458</v>
      </c>
      <c r="P40" s="40">
        <f t="shared" si="22"/>
        <v>-3.8103421005075688E-6</v>
      </c>
      <c r="Q40" s="40">
        <f t="shared" si="29"/>
        <v>-3.8647671532980137E-6</v>
      </c>
      <c r="R40" s="40">
        <f t="shared" si="27"/>
        <v>20.433528396244949</v>
      </c>
      <c r="S40" s="40">
        <f t="shared" si="28"/>
        <v>5.4425051132511726E-8</v>
      </c>
    </row>
    <row r="41" spans="6:19">
      <c r="F41" s="30"/>
      <c r="G41" s="30"/>
      <c r="H41" s="30"/>
      <c r="I41" s="30"/>
      <c r="K41" s="20">
        <f t="shared" si="23"/>
        <v>128</v>
      </c>
      <c r="L41" s="21">
        <f t="shared" si="24"/>
        <v>0.1953125</v>
      </c>
      <c r="M41" s="39">
        <v>20.4335286880297</v>
      </c>
      <c r="N41" s="38">
        <f t="shared" si="25"/>
        <v>16.053028808988053</v>
      </c>
      <c r="O41" s="42">
        <f t="shared" si="26"/>
        <v>17.05567790734521</v>
      </c>
      <c r="P41" s="38">
        <f t="shared" si="22"/>
        <v>-2.3735969989502337E-7</v>
      </c>
      <c r="Q41" s="38">
        <f t="shared" si="29"/>
        <v>-2.3819882670750304E-7</v>
      </c>
      <c r="R41" s="38">
        <f t="shared" si="27"/>
        <v>20.433528449830874</v>
      </c>
      <c r="S41" s="38">
        <f t="shared" si="28"/>
        <v>8.3912610193692672E-10</v>
      </c>
    </row>
    <row r="42" spans="6:19">
      <c r="F42" s="30"/>
      <c r="G42" s="30"/>
      <c r="H42" s="30"/>
      <c r="I42" s="30"/>
      <c r="K42" s="17">
        <f t="shared" si="23"/>
        <v>256</v>
      </c>
      <c r="L42" s="18">
        <f t="shared" si="24"/>
        <v>9.765625E-2</v>
      </c>
      <c r="M42" s="39">
        <v>20.433528465492699</v>
      </c>
      <c r="N42" s="40">
        <f t="shared" si="25"/>
        <v>16.013257213966956</v>
      </c>
      <c r="O42" s="40">
        <f t="shared" si="26"/>
        <v>17.013888473449047</v>
      </c>
      <c r="P42" s="40">
        <f t="shared" si="22"/>
        <v>-1.4822699512251347E-8</v>
      </c>
      <c r="Q42" s="40">
        <f t="shared" si="29"/>
        <v>-1.4835800025518135E-8</v>
      </c>
      <c r="R42" s="40">
        <f t="shared" si="27"/>
        <v>20.433528450656901</v>
      </c>
      <c r="S42" s="40">
        <f t="shared" si="28"/>
        <v>1.3098855333737447E-11</v>
      </c>
    </row>
    <row r="43" spans="6:19">
      <c r="F43" s="30"/>
      <c r="G43" s="30"/>
      <c r="H43" s="30"/>
      <c r="I43" s="30"/>
      <c r="K43" s="27">
        <f t="shared" si="23"/>
        <v>512</v>
      </c>
      <c r="L43" s="28">
        <f t="shared" si="24"/>
        <v>4.8828125E-2</v>
      </c>
      <c r="M43" s="39">
        <v>20.433528451596199</v>
      </c>
      <c r="N43" s="43">
        <f t="shared" si="25"/>
        <v>16.003785931830212</v>
      </c>
      <c r="O43" s="44">
        <f t="shared" si="26"/>
        <v>17.004242957386307</v>
      </c>
      <c r="P43" s="43">
        <f t="shared" si="22"/>
        <v>-9.2619956149064819E-10</v>
      </c>
      <c r="Q43" s="43">
        <f t="shared" si="29"/>
        <v>-9.2643333005071322E-10</v>
      </c>
      <c r="R43" s="43">
        <f t="shared" si="27"/>
        <v>20.433528450669765</v>
      </c>
      <c r="S43" s="43">
        <f t="shared" si="28"/>
        <v>2.3447910280083306E-13</v>
      </c>
    </row>
    <row r="44" spans="6:19">
      <c r="F44" s="30"/>
      <c r="G44" s="30"/>
      <c r="H44" s="30"/>
      <c r="I44" s="30"/>
      <c r="K44" s="17">
        <f t="shared" si="23"/>
        <v>1024</v>
      </c>
      <c r="L44" s="18">
        <f t="shared" si="24"/>
        <v>2.44140625E-2</v>
      </c>
      <c r="M44" s="39">
        <v>20.433528450727898</v>
      </c>
      <c r="N44" s="40">
        <f t="shared" si="25"/>
        <v>15.996931950665767</v>
      </c>
      <c r="O44" s="41">
        <f t="shared" si="26"/>
        <v>16.99090552211463</v>
      </c>
      <c r="P44" s="40">
        <f t="shared" si="22"/>
        <v>-5.7898574823411764E-11</v>
      </c>
      <c r="Q44" s="40">
        <f t="shared" si="29"/>
        <v>-5.7886732444482426E-11</v>
      </c>
      <c r="R44" s="40">
        <f t="shared" si="27"/>
        <v>20.433528450670011</v>
      </c>
      <c r="S44" s="40">
        <f t="shared" si="28"/>
        <v>0</v>
      </c>
    </row>
    <row r="45" spans="6:19">
      <c r="K45" s="17">
        <f t="shared" si="23"/>
        <v>2048</v>
      </c>
      <c r="L45" s="18">
        <f t="shared" si="24"/>
        <v>1.220703125E-2</v>
      </c>
      <c r="M45" s="39">
        <v>20.433528450673599</v>
      </c>
      <c r="N45" s="40">
        <f t="shared" si="25"/>
        <v>16.087857847976309</v>
      </c>
      <c r="O45" s="41">
        <f t="shared" si="26"/>
        <v>16.970741901776385</v>
      </c>
      <c r="P45" s="40">
        <f t="shared" si="22"/>
        <v>-3.5988989566249074E-12</v>
      </c>
      <c r="Q45" s="40">
        <f t="shared" si="29"/>
        <v>-3.6199783911191236E-12</v>
      </c>
      <c r="R45" s="40">
        <f t="shared" si="27"/>
        <v>20.433528450669979</v>
      </c>
      <c r="S45" s="40">
        <f t="shared" si="28"/>
        <v>0</v>
      </c>
    </row>
    <row r="46" spans="6:19">
      <c r="K46" s="17">
        <f t="shared" si="23"/>
        <v>4096</v>
      </c>
      <c r="L46" s="18">
        <f t="shared" si="24"/>
        <v>6.103515625E-3</v>
      </c>
      <c r="M46" s="39">
        <v>20.433528450670199</v>
      </c>
      <c r="N46" s="40">
        <f t="shared" si="25"/>
        <v>18.089285714285715</v>
      </c>
      <c r="O46" s="41">
        <f t="shared" si="26"/>
        <v>18.089285714285715</v>
      </c>
      <c r="P46" s="40">
        <f t="shared" si="22"/>
        <v>-1.9895196601282805E-13</v>
      </c>
      <c r="Q46" s="40">
        <f t="shared" si="29"/>
        <v>-2.2666313270747195E-13</v>
      </c>
      <c r="R46" s="40">
        <f t="shared" si="27"/>
        <v>20.433528450669971</v>
      </c>
      <c r="S46" s="40">
        <f t="shared" si="28"/>
        <v>2.8421709430404007E-14</v>
      </c>
    </row>
    <row r="47" spans="6:19">
      <c r="K47" s="31">
        <f t="shared" si="23"/>
        <v>8192</v>
      </c>
      <c r="L47" s="32">
        <f t="shared" si="24"/>
        <v>3.0517578125E-3</v>
      </c>
      <c r="M47" s="45">
        <v>20.43352845067</v>
      </c>
      <c r="N47" s="46" t="e">
        <f t="shared" si="25"/>
        <v>#DIV/0!</v>
      </c>
      <c r="O47" s="46">
        <f t="shared" si="26"/>
        <v>-1</v>
      </c>
      <c r="P47" s="46">
        <f t="shared" si="22"/>
        <v>0</v>
      </c>
      <c r="Q47" s="46">
        <f t="shared" si="29"/>
        <v>-1.3263464400855204E-14</v>
      </c>
      <c r="R47" s="46">
        <f t="shared" si="27"/>
        <v>20.433528450669986</v>
      </c>
      <c r="S47" s="46">
        <f t="shared" si="28"/>
        <v>0</v>
      </c>
    </row>
    <row r="48" spans="6:19">
      <c r="K48" s="17">
        <f t="shared" si="23"/>
        <v>16384</v>
      </c>
      <c r="L48" s="18">
        <f t="shared" si="24"/>
        <v>1.52587890625E-3</v>
      </c>
      <c r="M48" s="49">
        <v>20.433528450670099</v>
      </c>
      <c r="N48" s="40">
        <f t="shared" si="25"/>
        <v>0</v>
      </c>
      <c r="O48" s="40">
        <f t="shared" si="26"/>
        <v>0</v>
      </c>
      <c r="P48" s="40">
        <f t="shared" si="22"/>
        <v>-9.9475983006414026E-14</v>
      </c>
      <c r="Q48" s="40">
        <f t="shared" si="29"/>
        <v>6.6317322004276018E-15</v>
      </c>
      <c r="R48" s="40">
        <f t="shared" si="27"/>
        <v>20.433528450670106</v>
      </c>
      <c r="S48" s="40">
        <f t="shared" si="28"/>
        <v>-1.0658141036401503E-13</v>
      </c>
    </row>
    <row r="49" spans="11:19">
      <c r="K49" s="17">
        <f t="shared" si="23"/>
        <v>32768</v>
      </c>
      <c r="L49" s="18">
        <f t="shared" si="24"/>
        <v>7.62939453125E-4</v>
      </c>
      <c r="M49" s="39">
        <v>20.43352845067</v>
      </c>
      <c r="N49" s="40" t="e">
        <f t="shared" si="25"/>
        <v>#DIV/0!</v>
      </c>
      <c r="O49" s="41">
        <f t="shared" si="26"/>
        <v>0.66666666666666663</v>
      </c>
      <c r="P49" s="40">
        <f t="shared" si="22"/>
        <v>0</v>
      </c>
      <c r="Q49" s="40">
        <f t="shared" si="29"/>
        <v>-6.6317322004276018E-15</v>
      </c>
      <c r="R49" s="40">
        <f t="shared" si="27"/>
        <v>20.433528450669993</v>
      </c>
      <c r="S49" s="40">
        <f t="shared" si="28"/>
        <v>0</v>
      </c>
    </row>
    <row r="50" spans="11:19">
      <c r="K50" s="17">
        <f t="shared" si="23"/>
        <v>65536</v>
      </c>
      <c r="L50" s="18">
        <f t="shared" si="24"/>
        <v>3.814697265625E-4</v>
      </c>
      <c r="M50" s="39">
        <v>20.433528450670298</v>
      </c>
      <c r="N50" s="40">
        <f t="shared" si="25"/>
        <v>0</v>
      </c>
      <c r="O50" s="41">
        <f t="shared" si="26"/>
        <v>0.25</v>
      </c>
      <c r="P50" s="40">
        <f t="shared" si="22"/>
        <v>-2.9842794901924208E-13</v>
      </c>
      <c r="Q50" s="40">
        <f t="shared" si="29"/>
        <v>1.9895196601282804E-14</v>
      </c>
      <c r="R50" s="40">
        <f t="shared" si="27"/>
        <v>20.43352845067032</v>
      </c>
      <c r="S50" s="40">
        <f t="shared" si="28"/>
        <v>-3.1974423109204508E-13</v>
      </c>
    </row>
    <row r="51" spans="11:19">
      <c r="M51" s="39">
        <v>20.4335284506699</v>
      </c>
      <c r="N51" s="48"/>
      <c r="O51" s="48"/>
      <c r="P51" s="48"/>
      <c r="Q51" s="48"/>
      <c r="R51" s="48"/>
      <c r="S51" s="48"/>
    </row>
  </sheetData>
  <mergeCells count="12">
    <mergeCell ref="K31:S31"/>
    <mergeCell ref="A1:I1"/>
    <mergeCell ref="K1:S1"/>
    <mergeCell ref="A2:I2"/>
    <mergeCell ref="K2:S2"/>
    <mergeCell ref="A3:I3"/>
    <mergeCell ref="K3:S3"/>
    <mergeCell ref="A4:I4"/>
    <mergeCell ref="K4:S4"/>
    <mergeCell ref="K28:S28"/>
    <mergeCell ref="K29:S29"/>
    <mergeCell ref="K30:S30"/>
  </mergeCells>
  <pageMargins left="0.7" right="0.7" top="0.75" bottom="0.75" header="0.3" footer="0.3"/>
  <pageSetup paperSize="0" orientation="portrait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theme="8"/>
  </sheetPr>
  <dimension ref="A1:J12"/>
  <sheetViews>
    <sheetView zoomScaleNormal="100" workbookViewId="0">
      <selection activeCell="H10" sqref="H10"/>
    </sheetView>
  </sheetViews>
  <sheetFormatPr defaultRowHeight="15"/>
  <cols>
    <col min="2" max="2" width="29.28515625" customWidth="1"/>
    <col min="3" max="3" width="17.140625" customWidth="1"/>
    <col min="5" max="5" width="23.7109375" customWidth="1"/>
    <col min="6" max="6" width="15.42578125" customWidth="1"/>
    <col min="7" max="7" width="16.140625" customWidth="1"/>
    <col min="8" max="8" width="15.42578125" customWidth="1"/>
    <col min="9" max="9" width="18.140625" customWidth="1"/>
    <col min="10" max="10" width="20.7109375" customWidth="1"/>
  </cols>
  <sheetData>
    <row r="1" spans="1:10">
      <c r="A1" s="53" t="s">
        <v>23</v>
      </c>
      <c r="B1" s="53"/>
      <c r="C1" s="53"/>
      <c r="D1" s="53"/>
      <c r="E1" s="53"/>
      <c r="F1" s="53"/>
      <c r="G1" s="53"/>
      <c r="H1" s="53"/>
      <c r="I1" s="53"/>
      <c r="J1" s="53"/>
    </row>
    <row r="2" spans="1:10">
      <c r="A2" s="54" t="s">
        <v>16</v>
      </c>
      <c r="B2" s="54"/>
      <c r="C2" s="54"/>
      <c r="D2" s="54"/>
      <c r="E2" s="54"/>
      <c r="F2" s="54"/>
      <c r="G2" s="54"/>
      <c r="H2" s="54"/>
      <c r="I2" s="54"/>
      <c r="J2" s="54"/>
    </row>
    <row r="3" spans="1:10">
      <c r="A3" s="54" t="s">
        <v>17</v>
      </c>
      <c r="B3" s="54"/>
      <c r="C3" s="54"/>
      <c r="D3" s="54"/>
      <c r="E3" s="54"/>
      <c r="F3" s="54"/>
      <c r="G3" s="54"/>
      <c r="H3" s="54"/>
      <c r="I3" s="54"/>
      <c r="J3" s="54"/>
    </row>
    <row r="4" spans="1:10" ht="114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" t="s">
        <v>9</v>
      </c>
    </row>
    <row r="5" spans="1:10" ht="36.75" customHeight="1">
      <c r="A5" s="2"/>
      <c r="B5" s="7" t="s">
        <v>10</v>
      </c>
      <c r="C5" s="7" t="s">
        <v>11</v>
      </c>
      <c r="D5" s="7" t="s">
        <v>12</v>
      </c>
      <c r="E5" s="3" t="s">
        <v>13</v>
      </c>
      <c r="F5" s="4"/>
      <c r="G5" s="5"/>
      <c r="I5" s="5"/>
      <c r="J5" s="5"/>
    </row>
    <row r="6" spans="1:10">
      <c r="A6" s="4">
        <v>2</v>
      </c>
      <c r="B6" s="4" t="s">
        <v>14</v>
      </c>
      <c r="C6" s="9">
        <v>363.33333329999999</v>
      </c>
      <c r="D6" s="10">
        <v>1</v>
      </c>
      <c r="E6" s="12">
        <v>363.33331299999998</v>
      </c>
      <c r="F6" s="6"/>
      <c r="G6" s="4">
        <f>C6-E6</f>
        <v>2.030000001695953E-5</v>
      </c>
      <c r="H6" s="6"/>
      <c r="I6" s="6"/>
      <c r="J6" s="6"/>
    </row>
    <row r="7" spans="1:10">
      <c r="A7" s="52">
        <v>3</v>
      </c>
      <c r="B7" s="52" t="s">
        <v>15</v>
      </c>
      <c r="C7" s="9">
        <v>169.75</v>
      </c>
      <c r="D7" s="10">
        <v>1</v>
      </c>
      <c r="E7" s="12">
        <v>169.7500153</v>
      </c>
      <c r="F7" s="6"/>
      <c r="G7" s="4">
        <f>'[1]1. Гаусс 4'!G7:G8</f>
        <v>7.2856999988601956E-7</v>
      </c>
      <c r="H7" s="6"/>
      <c r="I7" s="6"/>
      <c r="J7" s="6"/>
    </row>
    <row r="8" spans="1:10">
      <c r="A8" s="52"/>
      <c r="B8" s="52"/>
      <c r="C8" s="9"/>
      <c r="D8" s="8">
        <v>2</v>
      </c>
      <c r="E8" s="13">
        <v>169.750013</v>
      </c>
      <c r="F8" s="7">
        <f>(C7-E7)/(C7-E8)</f>
        <v>1.1769230774107868</v>
      </c>
      <c r="G8" s="4">
        <f>C7-E8</f>
        <v>-1.2999999995599865E-5</v>
      </c>
      <c r="H8" s="4">
        <f>(E8-E7)/(16-1)</f>
        <v>-1.5333333370411613E-7</v>
      </c>
      <c r="I8" s="4">
        <f>E8+H8</f>
        <v>169.75001284666666</v>
      </c>
      <c r="J8" s="4">
        <f>C7-I8</f>
        <v>-1.2846666663790529E-5</v>
      </c>
    </row>
    <row r="9" spans="1:10">
      <c r="A9" s="52">
        <v>4</v>
      </c>
      <c r="B9" s="52" t="s">
        <v>24</v>
      </c>
      <c r="C9" s="9">
        <v>-81250</v>
      </c>
      <c r="D9" s="10">
        <v>1</v>
      </c>
      <c r="E9" s="12">
        <v>-135503.484375</v>
      </c>
      <c r="F9" s="6"/>
      <c r="G9" s="4">
        <f>C9-E9</f>
        <v>54253.484375</v>
      </c>
      <c r="H9" s="6"/>
      <c r="I9" s="6"/>
      <c r="J9" s="6"/>
    </row>
    <row r="10" spans="1:10">
      <c r="A10" s="52"/>
      <c r="B10" s="52"/>
      <c r="C10" s="9"/>
      <c r="D10" s="8">
        <v>2</v>
      </c>
      <c r="E10" s="13">
        <v>-84640.890625</v>
      </c>
      <c r="F10" s="4">
        <f>G9/G10</f>
        <v>15.999774211236907</v>
      </c>
      <c r="G10" s="4">
        <f>C9-E10</f>
        <v>3390.890625</v>
      </c>
      <c r="H10" s="4">
        <f>(E10-E9)/(16-1)</f>
        <v>3390.8395833333334</v>
      </c>
      <c r="I10" s="4">
        <f>E10+H10</f>
        <v>-81250.051041666666</v>
      </c>
      <c r="J10" s="4">
        <f>C9-I10</f>
        <v>5.1041666665696539E-2</v>
      </c>
    </row>
    <row r="11" spans="1:10">
      <c r="A11" s="52">
        <v>5</v>
      </c>
      <c r="B11" s="60" t="s">
        <v>25</v>
      </c>
      <c r="C11" s="9">
        <v>1203.3</v>
      </c>
      <c r="D11" s="10">
        <v>1</v>
      </c>
      <c r="E11" s="12">
        <v>1695.375</v>
      </c>
      <c r="F11" s="6"/>
      <c r="G11" s="4">
        <f>C11-E11</f>
        <v>-492.07500000000005</v>
      </c>
      <c r="H11" s="6"/>
      <c r="I11" s="6"/>
      <c r="J11" s="6"/>
    </row>
    <row r="12" spans="1:10">
      <c r="A12" s="52"/>
      <c r="B12" s="52"/>
      <c r="C12" s="9"/>
      <c r="D12" s="8">
        <v>2</v>
      </c>
      <c r="E12" s="13">
        <v>1234.0546875</v>
      </c>
      <c r="F12" s="4">
        <f>G11/G12</f>
        <v>15.999999999999979</v>
      </c>
      <c r="G12" s="4">
        <f>C11-E12</f>
        <v>-30.754687500000045</v>
      </c>
      <c r="H12" s="4">
        <f>(E12-E11)/(16-1)</f>
        <v>-30.754687499999999</v>
      </c>
      <c r="I12" s="4">
        <f>E12+H12</f>
        <v>1203.3</v>
      </c>
      <c r="J12" s="4">
        <f>C11-I12</f>
        <v>0</v>
      </c>
    </row>
  </sheetData>
  <mergeCells count="9">
    <mergeCell ref="A9:A10"/>
    <mergeCell ref="B9:B10"/>
    <mergeCell ref="A11:A12"/>
    <mergeCell ref="B11:B12"/>
    <mergeCell ref="A1:J1"/>
    <mergeCell ref="A2:J2"/>
    <mergeCell ref="A3:J3"/>
    <mergeCell ref="A7:A8"/>
    <mergeCell ref="B7:B8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theme="8"/>
  </sheetPr>
  <dimension ref="A1:S45"/>
  <sheetViews>
    <sheetView zoomScale="85" zoomScaleNormal="85" workbookViewId="0">
      <selection activeCell="O49" sqref="O49"/>
    </sheetView>
  </sheetViews>
  <sheetFormatPr defaultRowHeight="15"/>
  <cols>
    <col min="3" max="3" width="14.140625" customWidth="1"/>
    <col min="4" max="4" width="17.5703125" customWidth="1"/>
    <col min="5" max="5" width="19.7109375" customWidth="1"/>
    <col min="6" max="6" width="15.7109375" customWidth="1"/>
    <col min="7" max="7" width="18.7109375" customWidth="1"/>
    <col min="8" max="8" width="19.7109375" customWidth="1"/>
    <col min="9" max="9" width="15.5703125" customWidth="1"/>
    <col min="11" max="11" width="9.140625" customWidth="1"/>
    <col min="12" max="12" width="14.85546875" customWidth="1"/>
    <col min="13" max="13" width="25" customWidth="1"/>
    <col min="14" max="14" width="33.140625" customWidth="1"/>
    <col min="15" max="15" width="32.85546875" customWidth="1"/>
    <col min="16" max="16" width="26" customWidth="1"/>
    <col min="17" max="17" width="24" customWidth="1"/>
    <col min="18" max="18" width="23.42578125" customWidth="1"/>
    <col min="19" max="19" width="29.28515625" customWidth="1"/>
  </cols>
  <sheetData>
    <row r="1" spans="1:19">
      <c r="A1" s="53" t="s">
        <v>33</v>
      </c>
      <c r="B1" s="53"/>
      <c r="C1" s="53"/>
      <c r="D1" s="53"/>
      <c r="E1" s="53"/>
      <c r="F1" s="53"/>
      <c r="G1" s="53"/>
      <c r="H1" s="53"/>
      <c r="I1" s="53"/>
      <c r="K1" s="53" t="s">
        <v>33</v>
      </c>
      <c r="L1" s="53"/>
      <c r="M1" s="53"/>
      <c r="N1" s="53"/>
      <c r="O1" s="53"/>
      <c r="P1" s="53"/>
      <c r="Q1" s="53"/>
      <c r="R1" s="53"/>
      <c r="S1" s="53"/>
    </row>
    <row r="2" spans="1:19">
      <c r="A2" s="53" t="s">
        <v>16</v>
      </c>
      <c r="B2" s="53"/>
      <c r="C2" s="53"/>
      <c r="D2" s="53"/>
      <c r="E2" s="53"/>
      <c r="F2" s="53"/>
      <c r="G2" s="53"/>
      <c r="H2" s="53"/>
      <c r="I2" s="53"/>
      <c r="K2" s="53" t="s">
        <v>16</v>
      </c>
      <c r="L2" s="53"/>
      <c r="M2" s="53"/>
      <c r="N2" s="53"/>
      <c r="O2" s="53"/>
      <c r="P2" s="53"/>
      <c r="Q2" s="53"/>
      <c r="R2" s="53"/>
      <c r="S2" s="53"/>
    </row>
    <row r="3" spans="1:19">
      <c r="A3" s="58" t="s">
        <v>34</v>
      </c>
      <c r="B3" s="53"/>
      <c r="C3" s="53"/>
      <c r="D3" s="53"/>
      <c r="E3" s="53"/>
      <c r="F3" s="53"/>
      <c r="G3" s="53"/>
      <c r="H3" s="53"/>
      <c r="I3" s="53"/>
      <c r="K3" s="58" t="s">
        <v>32</v>
      </c>
      <c r="L3" s="53"/>
      <c r="M3" s="53"/>
      <c r="N3" s="53"/>
      <c r="O3" s="53"/>
      <c r="P3" s="53"/>
      <c r="Q3" s="53"/>
      <c r="R3" s="53"/>
      <c r="S3" s="53"/>
    </row>
    <row r="4" spans="1:19">
      <c r="A4" s="59">
        <v>36.571428571428598</v>
      </c>
      <c r="B4" s="59"/>
      <c r="C4" s="59"/>
      <c r="D4" s="59"/>
      <c r="E4" s="59"/>
      <c r="F4" s="59"/>
      <c r="G4" s="59"/>
      <c r="H4" s="59"/>
      <c r="I4" s="59"/>
      <c r="K4" s="59">
        <v>20.43352845067</v>
      </c>
      <c r="L4" s="59"/>
      <c r="M4" s="59"/>
      <c r="N4" s="59"/>
      <c r="O4" s="59"/>
      <c r="P4" s="59"/>
      <c r="Q4" s="59"/>
      <c r="R4" s="59"/>
      <c r="S4" s="59"/>
    </row>
    <row r="5" spans="1:19" ht="114">
      <c r="A5" s="1" t="s">
        <v>3</v>
      </c>
      <c r="B5" s="1" t="s">
        <v>26</v>
      </c>
      <c r="C5" s="1" t="s">
        <v>4</v>
      </c>
      <c r="D5" s="1" t="s">
        <v>5</v>
      </c>
      <c r="E5" s="15" t="s">
        <v>27</v>
      </c>
      <c r="F5" s="1" t="s">
        <v>6</v>
      </c>
      <c r="G5" s="1" t="s">
        <v>7</v>
      </c>
      <c r="H5" s="1" t="s">
        <v>8</v>
      </c>
      <c r="I5" s="1" t="s">
        <v>9</v>
      </c>
      <c r="K5" s="1" t="s">
        <v>3</v>
      </c>
      <c r="L5" s="1" t="s">
        <v>26</v>
      </c>
      <c r="M5" s="1" t="s">
        <v>4</v>
      </c>
      <c r="N5" s="1" t="s">
        <v>5</v>
      </c>
      <c r="O5" s="15" t="s">
        <v>27</v>
      </c>
      <c r="P5" s="1" t="s">
        <v>6</v>
      </c>
      <c r="Q5" s="1" t="s">
        <v>7</v>
      </c>
      <c r="R5" s="1" t="s">
        <v>8</v>
      </c>
      <c r="S5" s="1" t="s">
        <v>9</v>
      </c>
    </row>
    <row r="6" spans="1:19" ht="52.5" customHeight="1">
      <c r="A6" s="11" t="s">
        <v>12</v>
      </c>
      <c r="B6" s="11" t="s">
        <v>28</v>
      </c>
      <c r="C6" s="3" t="s">
        <v>13</v>
      </c>
      <c r="D6" s="11"/>
      <c r="E6" s="16"/>
      <c r="F6" s="14"/>
      <c r="G6" s="14"/>
      <c r="H6" s="14"/>
      <c r="I6" s="14"/>
      <c r="K6" s="11" t="s">
        <v>12</v>
      </c>
      <c r="L6" s="11" t="s">
        <v>28</v>
      </c>
      <c r="M6" s="3" t="s">
        <v>13</v>
      </c>
      <c r="N6" s="11"/>
      <c r="O6" s="16"/>
      <c r="P6" s="14"/>
      <c r="Q6" s="14"/>
      <c r="R6" s="14"/>
      <c r="S6" s="14"/>
    </row>
    <row r="7" spans="1:19">
      <c r="A7" s="17">
        <v>1</v>
      </c>
      <c r="B7" s="18">
        <v>4</v>
      </c>
      <c r="C7" s="19">
        <v>9.4814796000000001</v>
      </c>
      <c r="D7" s="6"/>
      <c r="E7" s="6"/>
      <c r="F7" s="17">
        <f t="shared" ref="F7:F17" si="0">A$4-C7</f>
        <v>27.089948971428598</v>
      </c>
      <c r="G7" s="6"/>
      <c r="H7" s="6"/>
      <c r="I7" s="6"/>
      <c r="K7" s="20">
        <v>1</v>
      </c>
      <c r="L7" s="21">
        <v>4</v>
      </c>
      <c r="M7" s="22">
        <v>22.272001299999999</v>
      </c>
      <c r="N7" s="23"/>
      <c r="O7" s="23"/>
      <c r="P7" s="20">
        <f t="shared" ref="P7:P18" si="1">K$4-M7</f>
        <v>-1.8384728493299995</v>
      </c>
      <c r="Q7" s="23"/>
      <c r="R7" s="23"/>
      <c r="S7" s="23"/>
    </row>
    <row r="8" spans="1:19">
      <c r="A8" s="17">
        <f t="shared" ref="A8:A18" si="2">2*A7</f>
        <v>2</v>
      </c>
      <c r="B8" s="18">
        <f t="shared" ref="B8:B18" si="3">B7/2</f>
        <v>2</v>
      </c>
      <c r="C8" s="19">
        <v>30.814809799999999</v>
      </c>
      <c r="D8" s="17">
        <f t="shared" ref="D8:D17" si="4">F7/F8</f>
        <v>4.7058785803017118</v>
      </c>
      <c r="E8" s="11">
        <f t="shared" ref="E8:E17" si="5">(C9-C7)/(C9-C8)</f>
        <v>4.9999989125001356</v>
      </c>
      <c r="F8" s="17">
        <f t="shared" si="0"/>
        <v>5.7566187714285988</v>
      </c>
      <c r="G8" s="17">
        <f>(C8-C7)/(16 - 1)</f>
        <v>1.4222220133333332</v>
      </c>
      <c r="H8" s="17">
        <f t="shared" ref="H8:H17" si="6">G8+C8</f>
        <v>32.237031813333331</v>
      </c>
      <c r="I8" s="17">
        <f t="shared" ref="I8:I17" si="7" xml:space="preserve"> A$4 -H8</f>
        <v>4.3343967580952665</v>
      </c>
      <c r="K8" s="17">
        <f t="shared" ref="K8:K18" si="8">2*K7</f>
        <v>2</v>
      </c>
      <c r="L8" s="18">
        <v>2</v>
      </c>
      <c r="M8" s="22">
        <v>14.4113522</v>
      </c>
      <c r="N8" s="17">
        <f t="shared" ref="N8:N18" si="9">P7/P8</f>
        <v>-0.30528379987640836</v>
      </c>
      <c r="O8" s="11">
        <f t="shared" ref="O8:O18" si="10">(M9-M7)/(M9-M8)</f>
        <v>2.7204552385956478E-2</v>
      </c>
      <c r="P8" s="17">
        <f t="shared" si="1"/>
        <v>6.0221762506700003</v>
      </c>
      <c r="Q8" s="17">
        <f>(M8-M7)/(16 - 1)</f>
        <v>-0.52404327333333334</v>
      </c>
      <c r="R8" s="17">
        <f t="shared" ref="R8:R18" si="11">Q8+M8</f>
        <v>13.887308926666666</v>
      </c>
      <c r="S8" s="17">
        <f t="shared" ref="S8:S18" si="12" xml:space="preserve"> K$4 -R8</f>
        <v>6.5462195240033338</v>
      </c>
    </row>
    <row r="9" spans="1:19">
      <c r="A9" s="17">
        <f t="shared" si="2"/>
        <v>4</v>
      </c>
      <c r="B9" s="18">
        <f t="shared" si="3"/>
        <v>1</v>
      </c>
      <c r="C9" s="19">
        <v>36.1481438</v>
      </c>
      <c r="D9" s="17">
        <f t="shared" si="4"/>
        <v>13.59987214281262</v>
      </c>
      <c r="E9" s="11">
        <f t="shared" si="5"/>
        <v>14.473469184621845</v>
      </c>
      <c r="F9" s="17">
        <f t="shared" si="0"/>
        <v>0.42328477142859811</v>
      </c>
      <c r="G9" s="17">
        <f t="shared" ref="G9:G17" si="13">(C9-C8)/(16 - 1)</f>
        <v>0.35555560000000003</v>
      </c>
      <c r="H9" s="17">
        <f t="shared" si="6"/>
        <v>36.503699400000002</v>
      </c>
      <c r="I9" s="17">
        <f t="shared" si="7"/>
        <v>6.7729171428595691E-2</v>
      </c>
      <c r="K9" s="17">
        <f t="shared" si="8"/>
        <v>4</v>
      </c>
      <c r="L9" s="18">
        <f t="shared" ref="L8:L18" si="14">L8/2</f>
        <v>1</v>
      </c>
      <c r="M9" s="22">
        <v>22.491827000000001</v>
      </c>
      <c r="N9" s="17">
        <f t="shared" si="9"/>
        <v>-2.9258030875211403</v>
      </c>
      <c r="O9" s="11">
        <f t="shared" si="10"/>
        <v>-2.8986792793753398</v>
      </c>
      <c r="P9" s="17">
        <f t="shared" si="1"/>
        <v>-2.0582985493300008</v>
      </c>
      <c r="Q9" s="17">
        <f t="shared" ref="Q9:Q18" si="15">(M9-M8)/(16 - 1)</f>
        <v>0.53869832000000006</v>
      </c>
      <c r="R9" s="17">
        <f t="shared" si="11"/>
        <v>23.030525320000002</v>
      </c>
      <c r="S9" s="17">
        <f t="shared" si="12"/>
        <v>-2.5969968693300025</v>
      </c>
    </row>
    <row r="10" spans="1:19">
      <c r="A10" s="17">
        <f t="shared" si="2"/>
        <v>8</v>
      </c>
      <c r="B10" s="18">
        <f t="shared" si="3"/>
        <v>0.5</v>
      </c>
      <c r="C10" s="19">
        <v>36.543983500000003</v>
      </c>
      <c r="D10" s="17">
        <f t="shared" si="4"/>
        <v>15.422979405605837</v>
      </c>
      <c r="E10" s="11">
        <f t="shared" si="5"/>
        <v>16.391183812495253</v>
      </c>
      <c r="F10" s="17">
        <f t="shared" si="0"/>
        <v>2.7445071428594758E-2</v>
      </c>
      <c r="G10" s="17">
        <f t="shared" si="13"/>
        <v>2.6389313333333556E-2</v>
      </c>
      <c r="H10" s="17">
        <f t="shared" si="6"/>
        <v>36.570372813333336</v>
      </c>
      <c r="I10" s="17">
        <f t="shared" si="7"/>
        <v>1.0557580952621493E-3</v>
      </c>
      <c r="K10" s="17">
        <f t="shared" si="8"/>
        <v>8</v>
      </c>
      <c r="L10" s="18">
        <f t="shared" si="14"/>
        <v>0.5</v>
      </c>
      <c r="M10" s="22">
        <v>20.4192085</v>
      </c>
      <c r="N10" s="17">
        <f t="shared" si="9"/>
        <v>-143.73642736368427</v>
      </c>
      <c r="O10" s="11">
        <f t="shared" si="10"/>
        <v>-151.14893960636368</v>
      </c>
      <c r="P10" s="17">
        <f t="shared" si="1"/>
        <v>1.4319950670000026E-2</v>
      </c>
      <c r="Q10" s="17">
        <f t="shared" si="15"/>
        <v>-0.13817456666666672</v>
      </c>
      <c r="R10" s="17">
        <f t="shared" si="11"/>
        <v>20.281033933333333</v>
      </c>
      <c r="S10" s="17">
        <f t="shared" si="12"/>
        <v>0.15249451733666675</v>
      </c>
    </row>
    <row r="11" spans="1:19">
      <c r="A11" s="17">
        <f t="shared" si="2"/>
        <v>16</v>
      </c>
      <c r="B11" s="18">
        <f t="shared" si="3"/>
        <v>0.25</v>
      </c>
      <c r="C11" s="19">
        <v>36.569702100000001</v>
      </c>
      <c r="D11" s="17">
        <f t="shared" si="4"/>
        <v>15.896626479880471</v>
      </c>
      <c r="E11" s="11">
        <f t="shared" si="5"/>
        <v>16.900216383288139</v>
      </c>
      <c r="F11" s="17">
        <f t="shared" si="0"/>
        <v>1.726471428597165E-3</v>
      </c>
      <c r="G11" s="17">
        <f t="shared" si="13"/>
        <v>1.714573333333173E-3</v>
      </c>
      <c r="H11" s="17">
        <f t="shared" si="6"/>
        <v>36.571416673333331</v>
      </c>
      <c r="I11" s="17">
        <f t="shared" si="7"/>
        <v>1.1898095266360542E-5</v>
      </c>
      <c r="K11" s="17">
        <f t="shared" si="8"/>
        <v>16</v>
      </c>
      <c r="L11" s="18">
        <f t="shared" si="14"/>
        <v>0.25</v>
      </c>
      <c r="M11" s="22">
        <v>20.432830800000001</v>
      </c>
      <c r="N11" s="17">
        <f t="shared" si="9"/>
        <v>20.525961323925788</v>
      </c>
      <c r="O11" s="11">
        <f t="shared" si="10"/>
        <v>21.762536198849368</v>
      </c>
      <c r="P11" s="17">
        <f t="shared" si="1"/>
        <v>6.9765066999849523E-4</v>
      </c>
      <c r="Q11" s="17">
        <f t="shared" si="15"/>
        <v>9.0815333333343537E-4</v>
      </c>
      <c r="R11" s="17">
        <f t="shared" si="11"/>
        <v>20.433738953333336</v>
      </c>
      <c r="S11" s="17">
        <f t="shared" si="12"/>
        <v>-2.1050266333588752E-4</v>
      </c>
    </row>
    <row r="12" spans="1:19">
      <c r="A12" s="17">
        <f t="shared" si="2"/>
        <v>32</v>
      </c>
      <c r="B12" s="18">
        <f t="shared" si="3"/>
        <v>0.125</v>
      </c>
      <c r="C12" s="19">
        <v>36.571319600000002</v>
      </c>
      <c r="D12" s="17">
        <f t="shared" si="4"/>
        <v>15.843340321877806</v>
      </c>
      <c r="E12" s="11">
        <f t="shared" si="5"/>
        <v>16.703883495812036</v>
      </c>
      <c r="F12" s="17">
        <f t="shared" si="0"/>
        <v>1.0897142859533915E-4</v>
      </c>
      <c r="G12" s="17">
        <f t="shared" si="13"/>
        <v>1.0783333333345506E-4</v>
      </c>
      <c r="H12" s="17">
        <f t="shared" si="6"/>
        <v>36.571427433333334</v>
      </c>
      <c r="I12" s="17">
        <f t="shared" si="7"/>
        <v>1.1380952642525699E-6</v>
      </c>
      <c r="K12" s="17">
        <f t="shared" si="8"/>
        <v>32</v>
      </c>
      <c r="L12" s="18">
        <f t="shared" si="14"/>
        <v>0.125</v>
      </c>
      <c r="M12" s="22">
        <v>20.433486899999998</v>
      </c>
      <c r="N12" s="17">
        <f t="shared" si="9"/>
        <v>16.790359095831114</v>
      </c>
      <c r="O12" s="11">
        <f t="shared" si="10"/>
        <v>16.621428571154262</v>
      </c>
      <c r="P12" s="17">
        <f t="shared" si="1"/>
        <v>4.1550670001555545E-5</v>
      </c>
      <c r="Q12" s="17">
        <f t="shared" si="15"/>
        <v>4.3739999999795978E-5</v>
      </c>
      <c r="R12" s="17">
        <f t="shared" si="11"/>
        <v>20.433530639999997</v>
      </c>
      <c r="S12" s="17">
        <f t="shared" si="12"/>
        <v>-2.1893299972930436E-6</v>
      </c>
    </row>
    <row r="13" spans="1:19">
      <c r="A13" s="17">
        <f t="shared" si="2"/>
        <v>64</v>
      </c>
      <c r="B13" s="18">
        <f t="shared" si="3"/>
        <v>6.25E-2</v>
      </c>
      <c r="C13" s="19">
        <v>36.571422599999998</v>
      </c>
      <c r="D13" s="17">
        <f t="shared" si="4"/>
        <v>18.248803745681972</v>
      </c>
      <c r="E13" s="11">
        <f t="shared" si="5"/>
        <v>28.105263144116901</v>
      </c>
      <c r="F13" s="17">
        <f t="shared" si="0"/>
        <v>5.9714285995937644E-6</v>
      </c>
      <c r="G13" s="17">
        <f t="shared" si="13"/>
        <v>6.8666666663830256E-6</v>
      </c>
      <c r="H13" s="17">
        <f t="shared" si="6"/>
        <v>36.571429466666665</v>
      </c>
      <c r="I13" s="17">
        <f t="shared" si="7"/>
        <v>-8.9523806678926121E-7</v>
      </c>
      <c r="K13" s="31">
        <f t="shared" si="8"/>
        <v>64</v>
      </c>
      <c r="L13" s="32">
        <f t="shared" si="14"/>
        <v>6.25E-2</v>
      </c>
      <c r="M13" s="33">
        <v>20.433528899999999</v>
      </c>
      <c r="N13" s="31">
        <f>P12/P13</f>
        <v>-92.472503717350776</v>
      </c>
      <c r="O13" s="31">
        <f t="shared" si="10"/>
        <v>12.052631573928299</v>
      </c>
      <c r="P13" s="31">
        <f t="shared" si="1"/>
        <v>-4.4932999898605885E-7</v>
      </c>
      <c r="Q13" s="31">
        <f t="shared" si="15"/>
        <v>2.8000000000361068E-6</v>
      </c>
      <c r="R13" s="31">
        <f t="shared" si="11"/>
        <v>20.4335317</v>
      </c>
      <c r="S13" s="31">
        <f t="shared" si="12"/>
        <v>-3.2493299997327085E-6</v>
      </c>
    </row>
    <row r="14" spans="1:19">
      <c r="A14" s="17">
        <f t="shared" si="2"/>
        <v>128</v>
      </c>
      <c r="B14" s="18">
        <f t="shared" si="3"/>
        <v>3.125E-2</v>
      </c>
      <c r="C14" s="34">
        <v>36.5714264</v>
      </c>
      <c r="D14" s="17">
        <f t="shared" si="4"/>
        <v>2.7499999795485235</v>
      </c>
      <c r="E14" s="17">
        <f t="shared" si="5"/>
        <v>2</v>
      </c>
      <c r="F14" s="17">
        <f t="shared" si="0"/>
        <v>2.1714285978191583E-6</v>
      </c>
      <c r="G14" s="17">
        <f t="shared" si="13"/>
        <v>2.5333333345164043E-7</v>
      </c>
      <c r="H14" s="17">
        <f t="shared" si="6"/>
        <v>36.571426653333333</v>
      </c>
      <c r="I14" s="17">
        <f t="shared" si="7"/>
        <v>1.9180952648412131E-6</v>
      </c>
      <c r="K14" s="20">
        <f t="shared" si="8"/>
        <v>128</v>
      </c>
      <c r="L14" s="21">
        <f t="shared" si="14"/>
        <v>3.125E-2</v>
      </c>
      <c r="M14" s="22">
        <v>20.433532700000001</v>
      </c>
      <c r="N14" s="20">
        <f t="shared" si="9"/>
        <v>0.1057413754416873</v>
      </c>
      <c r="O14" s="26">
        <f t="shared" si="10"/>
        <v>0.49999999976626885</v>
      </c>
      <c r="P14" s="20">
        <f t="shared" si="1"/>
        <v>-4.2493300007606649E-6</v>
      </c>
      <c r="Q14" s="20">
        <f t="shared" si="15"/>
        <v>2.5333333345164043E-7</v>
      </c>
      <c r="R14" s="20">
        <f t="shared" si="11"/>
        <v>20.433532953333334</v>
      </c>
      <c r="S14" s="20">
        <f t="shared" si="12"/>
        <v>-4.5026633337386102E-6</v>
      </c>
    </row>
    <row r="15" spans="1:19">
      <c r="A15" s="31">
        <f t="shared" si="2"/>
        <v>256</v>
      </c>
      <c r="B15" s="32">
        <f t="shared" si="3"/>
        <v>1.5625E-2</v>
      </c>
      <c r="C15" s="31">
        <v>36.571430200000002</v>
      </c>
      <c r="D15" s="31">
        <f t="shared" si="4"/>
        <v>-1.3333333696915148</v>
      </c>
      <c r="E15" s="31">
        <f t="shared" si="5"/>
        <v>0</v>
      </c>
      <c r="F15" s="31">
        <f t="shared" si="0"/>
        <v>-1.6285714039554477E-6</v>
      </c>
      <c r="G15" s="31">
        <f t="shared" si="13"/>
        <v>2.5333333345164043E-7</v>
      </c>
      <c r="H15" s="31">
        <f t="shared" si="6"/>
        <v>36.571430453333335</v>
      </c>
      <c r="I15" s="31">
        <f t="shared" si="7"/>
        <v>-1.881904736933393E-6</v>
      </c>
      <c r="K15" s="17">
        <f t="shared" si="8"/>
        <v>256</v>
      </c>
      <c r="L15" s="18">
        <f t="shared" si="14"/>
        <v>1.5625E-2</v>
      </c>
      <c r="M15" s="35">
        <v>20.433525100000001</v>
      </c>
      <c r="N15" s="17">
        <f t="shared" si="9"/>
        <v>-1.2682030763189998</v>
      </c>
      <c r="O15" s="17">
        <f t="shared" si="10"/>
        <v>-2.9999999981301508</v>
      </c>
      <c r="P15" s="17">
        <f t="shared" si="1"/>
        <v>3.3506699992358335E-6</v>
      </c>
      <c r="Q15" s="17">
        <f t="shared" si="15"/>
        <v>-5.0666666666643319E-7</v>
      </c>
      <c r="R15" s="17">
        <f t="shared" si="11"/>
        <v>20.433524593333335</v>
      </c>
      <c r="S15" s="17">
        <f t="shared" si="12"/>
        <v>3.857336665191724E-6</v>
      </c>
    </row>
    <row r="16" spans="1:19">
      <c r="A16" s="17">
        <f t="shared" si="2"/>
        <v>512</v>
      </c>
      <c r="B16" s="18">
        <f t="shared" si="3"/>
        <v>7.8125E-3</v>
      </c>
      <c r="C16" s="19">
        <v>36.5714264</v>
      </c>
      <c r="D16" s="17">
        <f t="shared" si="4"/>
        <v>-0.74999997954852349</v>
      </c>
      <c r="E16" s="11" t="e">
        <f t="shared" si="5"/>
        <v>#DIV/0!</v>
      </c>
      <c r="F16" s="17">
        <f t="shared" si="0"/>
        <v>2.1714285978191583E-6</v>
      </c>
      <c r="G16" s="17">
        <f t="shared" si="13"/>
        <v>-2.5333333345164043E-7</v>
      </c>
      <c r="H16" s="17">
        <f t="shared" si="6"/>
        <v>36.571426146666667</v>
      </c>
      <c r="I16" s="17">
        <f t="shared" si="7"/>
        <v>2.4247619307971036E-6</v>
      </c>
      <c r="K16" s="27">
        <f t="shared" si="8"/>
        <v>512</v>
      </c>
      <c r="L16" s="28">
        <f t="shared" si="14"/>
        <v>7.8125E-3</v>
      </c>
      <c r="M16" s="22">
        <v>20.433527000000002</v>
      </c>
      <c r="N16" s="27">
        <f t="shared" si="9"/>
        <v>2.3097396396494712</v>
      </c>
      <c r="O16" s="29">
        <f t="shared" si="10"/>
        <v>0</v>
      </c>
      <c r="P16" s="27">
        <f t="shared" si="1"/>
        <v>1.4506699983485305E-6</v>
      </c>
      <c r="Q16" s="27">
        <f t="shared" si="15"/>
        <v>1.2666666672582021E-7</v>
      </c>
      <c r="R16" s="27">
        <f t="shared" si="11"/>
        <v>20.433527126666668</v>
      </c>
      <c r="S16" s="27">
        <f t="shared" si="12"/>
        <v>1.3240033318595579E-6</v>
      </c>
    </row>
    <row r="17" spans="1:19">
      <c r="A17" s="17">
        <f t="shared" si="2"/>
        <v>1024</v>
      </c>
      <c r="B17" s="18">
        <f t="shared" si="3"/>
        <v>3.90625E-3</v>
      </c>
      <c r="C17" s="19">
        <v>36.5714264</v>
      </c>
      <c r="D17" s="17">
        <f t="shared" si="4"/>
        <v>1</v>
      </c>
      <c r="E17" s="11">
        <f t="shared" si="5"/>
        <v>1</v>
      </c>
      <c r="F17" s="17">
        <f t="shared" si="0"/>
        <v>2.1714285978191583E-6</v>
      </c>
      <c r="G17" s="17">
        <f t="shared" si="13"/>
        <v>0</v>
      </c>
      <c r="H17" s="17">
        <f t="shared" si="6"/>
        <v>36.5714264</v>
      </c>
      <c r="I17" s="17">
        <f t="shared" si="7"/>
        <v>2.1714285978191583E-6</v>
      </c>
      <c r="M17" s="22">
        <v>20.433525100000001</v>
      </c>
    </row>
    <row r="18" spans="1:19">
      <c r="A18" s="17">
        <f t="shared" si="2"/>
        <v>2048</v>
      </c>
      <c r="B18" s="18">
        <f t="shared" si="3"/>
        <v>1.953125E-3</v>
      </c>
      <c r="C18" s="19">
        <v>36.571411099999999</v>
      </c>
      <c r="D18" s="17">
        <f t="shared" ref="D18" si="16">F17/F18</f>
        <v>0.12428454751237879</v>
      </c>
      <c r="E18" s="11">
        <f t="shared" ref="E18" si="17">(C19-C17)/(C19-C18)</f>
        <v>3.013157895831688</v>
      </c>
      <c r="F18" s="17">
        <f t="shared" ref="F18" si="18">A$4-C18</f>
        <v>1.7471428598980765E-5</v>
      </c>
      <c r="G18" s="17">
        <f t="shared" ref="G18" si="19">(C18-C17)/(16 - 1)</f>
        <v>-1.0200000000774404E-6</v>
      </c>
      <c r="H18" s="17">
        <f t="shared" ref="H18" si="20">G18+C18</f>
        <v>36.57141008</v>
      </c>
      <c r="I18" s="17">
        <f t="shared" ref="I18" si="21" xml:space="preserve"> A$4 -H18</f>
        <v>1.8491428598110815E-5</v>
      </c>
    </row>
    <row r="19" spans="1:19">
      <c r="C19" s="19">
        <v>36.571403500000002</v>
      </c>
    </row>
    <row r="20" spans="1:19">
      <c r="K20" t="s">
        <v>29</v>
      </c>
    </row>
    <row r="22" spans="1:19">
      <c r="K22" s="53" t="s">
        <v>33</v>
      </c>
      <c r="L22" s="53"/>
      <c r="M22" s="53"/>
      <c r="N22" s="53"/>
      <c r="O22" s="53"/>
      <c r="P22" s="53"/>
      <c r="Q22" s="53"/>
      <c r="R22" s="53"/>
      <c r="S22" s="53"/>
    </row>
    <row r="23" spans="1:19">
      <c r="K23" s="53" t="s">
        <v>16</v>
      </c>
      <c r="L23" s="53"/>
      <c r="M23" s="53"/>
      <c r="N23" s="53"/>
      <c r="O23" s="53"/>
      <c r="P23" s="53"/>
      <c r="Q23" s="53"/>
      <c r="R23" s="53"/>
      <c r="S23" s="53"/>
    </row>
    <row r="24" spans="1:19">
      <c r="K24" s="58" t="s">
        <v>32</v>
      </c>
      <c r="L24" s="53"/>
      <c r="M24" s="53"/>
      <c r="N24" s="53"/>
      <c r="O24" s="53"/>
      <c r="P24" s="53"/>
      <c r="Q24" s="53"/>
      <c r="R24" s="53"/>
      <c r="S24" s="53"/>
    </row>
    <row r="25" spans="1:19">
      <c r="K25" s="55">
        <v>20.43352845067</v>
      </c>
      <c r="L25" s="56"/>
      <c r="M25" s="56"/>
      <c r="N25" s="56"/>
      <c r="O25" s="56"/>
      <c r="P25" s="56"/>
      <c r="Q25" s="56"/>
      <c r="R25" s="56"/>
      <c r="S25" s="57"/>
    </row>
    <row r="26" spans="1:19" ht="114">
      <c r="K26" s="1" t="s">
        <v>3</v>
      </c>
      <c r="L26" s="1" t="s">
        <v>26</v>
      </c>
      <c r="M26" s="1" t="s">
        <v>4</v>
      </c>
      <c r="N26" s="1" t="s">
        <v>5</v>
      </c>
      <c r="O26" s="15" t="s">
        <v>27</v>
      </c>
      <c r="P26" s="1" t="s">
        <v>6</v>
      </c>
      <c r="Q26" s="1" t="s">
        <v>7</v>
      </c>
      <c r="R26" s="1" t="s">
        <v>8</v>
      </c>
      <c r="S26" s="1" t="s">
        <v>9</v>
      </c>
    </row>
    <row r="27" spans="1:19" ht="45.75" customHeight="1">
      <c r="K27" s="11" t="s">
        <v>12</v>
      </c>
      <c r="L27" s="11" t="s">
        <v>28</v>
      </c>
      <c r="M27" s="3" t="s">
        <v>13</v>
      </c>
      <c r="N27" s="11"/>
      <c r="O27" s="16"/>
      <c r="P27" s="14"/>
      <c r="Q27" s="14"/>
      <c r="R27" s="14"/>
      <c r="S27" s="14"/>
    </row>
    <row r="28" spans="1:19">
      <c r="F28" s="30"/>
      <c r="G28" s="30"/>
      <c r="H28" s="30"/>
      <c r="K28" s="20">
        <v>1</v>
      </c>
      <c r="L28" s="21">
        <v>25</v>
      </c>
      <c r="M28" s="36">
        <v>22.271991401944799</v>
      </c>
      <c r="N28" s="37"/>
      <c r="O28" s="37"/>
      <c r="P28" s="38">
        <f>K$25-M28</f>
        <v>-1.8384629512747992</v>
      </c>
      <c r="Q28" s="37"/>
      <c r="R28" s="37"/>
      <c r="S28" s="37"/>
    </row>
    <row r="29" spans="1:19">
      <c r="F29" s="30"/>
      <c r="G29" s="30"/>
      <c r="H29" s="30"/>
      <c r="K29" s="17">
        <f t="shared" ref="K29:K44" si="22">2*K28</f>
        <v>2</v>
      </c>
      <c r="L29" s="18">
        <f t="shared" ref="L29:L44" si="23">L28/2</f>
        <v>12.5</v>
      </c>
      <c r="M29" s="39">
        <v>14.4113555897592</v>
      </c>
      <c r="N29" s="40">
        <f t="shared" ref="N29:N44" si="24">P28/P29</f>
        <v>-0.30528232811250589</v>
      </c>
      <c r="O29" s="41">
        <f t="shared" ref="O29:O44" si="25">(M30-M28)/(M30-M29)</f>
        <v>2.7205446448597265E-2</v>
      </c>
      <c r="P29" s="38">
        <f t="shared" ref="P29:P44" si="26">K$25-M29</f>
        <v>6.0221728609107998</v>
      </c>
      <c r="Q29" s="40">
        <f>(M29-M28)/(16 - 1)</f>
        <v>-0.52404238747903997</v>
      </c>
      <c r="R29" s="40">
        <f t="shared" ref="R29:R44" si="27">Q29+M29</f>
        <v>13.88731320228016</v>
      </c>
      <c r="S29" s="40">
        <f t="shared" ref="S29:S44" si="28" xml:space="preserve"> K$4 -R29</f>
        <v>6.5462152483898404</v>
      </c>
    </row>
    <row r="30" spans="1:19">
      <c r="F30" s="30"/>
      <c r="G30" s="30"/>
      <c r="H30" s="30"/>
      <c r="K30" s="17">
        <f t="shared" si="22"/>
        <v>4</v>
      </c>
      <c r="L30" s="18">
        <f t="shared" si="23"/>
        <v>6.25</v>
      </c>
      <c r="M30" s="39">
        <v>22.4918241568257</v>
      </c>
      <c r="N30" s="40">
        <f t="shared" si="24"/>
        <v>-2.9258054821279655</v>
      </c>
      <c r="O30" s="41">
        <f t="shared" si="25"/>
        <v>-2.8986831084972975</v>
      </c>
      <c r="P30" s="38">
        <f t="shared" si="26"/>
        <v>-2.0582957061557003</v>
      </c>
      <c r="Q30" s="40">
        <f t="shared" ref="Q30:Q44" si="29">(M30-M29)/(16 - 1)</f>
        <v>0.5386979044711</v>
      </c>
      <c r="R30" s="40">
        <f t="shared" si="27"/>
        <v>23.0305220612968</v>
      </c>
      <c r="S30" s="40">
        <f t="shared" si="28"/>
        <v>-2.5969936106268001</v>
      </c>
    </row>
    <row r="31" spans="1:19">
      <c r="F31" s="30"/>
      <c r="G31" s="30"/>
      <c r="H31" s="30"/>
      <c r="I31" s="30"/>
      <c r="K31" s="17">
        <f t="shared" si="22"/>
        <v>8</v>
      </c>
      <c r="L31" s="18">
        <f t="shared" si="23"/>
        <v>3.125</v>
      </c>
      <c r="M31" s="39">
        <v>20.419209291192001</v>
      </c>
      <c r="N31" s="40">
        <f t="shared" si="24"/>
        <v>-143.74417083057034</v>
      </c>
      <c r="O31" s="41">
        <f t="shared" si="25"/>
        <v>-151.17291143019222</v>
      </c>
      <c r="P31" s="38">
        <f t="shared" si="26"/>
        <v>1.4319159477999222E-2</v>
      </c>
      <c r="Q31" s="40">
        <f t="shared" si="29"/>
        <v>-0.13817432437557997</v>
      </c>
      <c r="R31" s="40">
        <f t="shared" si="27"/>
        <v>20.281034966816421</v>
      </c>
      <c r="S31" s="40">
        <f t="shared" si="28"/>
        <v>0.15249348385357919</v>
      </c>
    </row>
    <row r="32" spans="1:19">
      <c r="F32" s="30"/>
      <c r="G32" s="30"/>
      <c r="H32" s="30"/>
      <c r="I32" s="30"/>
      <c r="K32" s="17">
        <f t="shared" si="22"/>
        <v>16</v>
      </c>
      <c r="L32" s="18">
        <f t="shared" si="23"/>
        <v>1.5625</v>
      </c>
      <c r="M32" s="39">
        <v>20.432829421385701</v>
      </c>
      <c r="N32" s="40">
        <f t="shared" si="24"/>
        <v>20.484348509616492</v>
      </c>
      <c r="O32" s="41">
        <f t="shared" si="25"/>
        <v>21.705798337915013</v>
      </c>
      <c r="P32" s="38">
        <f t="shared" si="26"/>
        <v>6.9902928429854683E-4</v>
      </c>
      <c r="Q32" s="40">
        <f t="shared" si="29"/>
        <v>9.0800867958004499E-4</v>
      </c>
      <c r="R32" s="40">
        <f t="shared" si="27"/>
        <v>20.433737430065282</v>
      </c>
      <c r="S32" s="40">
        <f t="shared" si="28"/>
        <v>-2.0897939528197185E-4</v>
      </c>
    </row>
    <row r="33" spans="6:19">
      <c r="F33" s="30"/>
      <c r="G33" s="30"/>
      <c r="H33" s="30"/>
      <c r="I33" s="30"/>
      <c r="K33" s="17">
        <f t="shared" si="22"/>
        <v>32</v>
      </c>
      <c r="L33" s="18">
        <f t="shared" si="23"/>
        <v>0.78125</v>
      </c>
      <c r="M33" s="39">
        <v>20.433487214433399</v>
      </c>
      <c r="N33" s="40">
        <f t="shared" si="24"/>
        <v>16.951820580922444</v>
      </c>
      <c r="O33" s="41">
        <f t="shared" si="25"/>
        <v>17.999317230726771</v>
      </c>
      <c r="P33" s="38">
        <f t="shared" si="26"/>
        <v>4.1236236601349674E-5</v>
      </c>
      <c r="Q33" s="40">
        <f t="shared" si="29"/>
        <v>4.3852869846479811E-5</v>
      </c>
      <c r="R33" s="40">
        <f t="shared" si="27"/>
        <v>20.433531067303246</v>
      </c>
      <c r="S33" s="40">
        <f t="shared" si="28"/>
        <v>-2.6166332460775266E-6</v>
      </c>
    </row>
    <row r="34" spans="6:19">
      <c r="F34" s="30"/>
      <c r="G34" s="30"/>
      <c r="H34" s="30"/>
      <c r="I34" s="30"/>
      <c r="K34" s="17">
        <f t="shared" si="22"/>
        <v>64</v>
      </c>
      <c r="L34" s="18">
        <f t="shared" si="23"/>
        <v>0.390625</v>
      </c>
      <c r="M34" s="39">
        <v>20.433525909696201</v>
      </c>
      <c r="N34" s="40">
        <f t="shared" si="24"/>
        <v>16.22851704003283</v>
      </c>
      <c r="O34" s="41">
        <f t="shared" si="25"/>
        <v>17.239937478552633</v>
      </c>
      <c r="P34" s="38">
        <f t="shared" si="26"/>
        <v>2.5409737993697945E-6</v>
      </c>
      <c r="Q34" s="40">
        <f t="shared" si="29"/>
        <v>2.5796841867986585E-6</v>
      </c>
      <c r="R34" s="40">
        <f t="shared" si="27"/>
        <v>20.433528489380386</v>
      </c>
      <c r="S34" s="40">
        <f t="shared" si="28"/>
        <v>-3.8710386007778652E-8</v>
      </c>
    </row>
    <row r="35" spans="6:19">
      <c r="F35" s="30"/>
      <c r="G35" s="30"/>
      <c r="H35" s="30"/>
      <c r="I35" s="30"/>
      <c r="K35" s="20">
        <f t="shared" si="22"/>
        <v>128</v>
      </c>
      <c r="L35" s="21">
        <f t="shared" si="23"/>
        <v>0.1953125</v>
      </c>
      <c r="M35" s="39">
        <v>20.4335282924186</v>
      </c>
      <c r="N35" s="38">
        <f t="shared" si="24"/>
        <v>16.056564471170393</v>
      </c>
      <c r="O35" s="42">
        <f t="shared" si="25"/>
        <v>17.059392456919191</v>
      </c>
      <c r="P35" s="38">
        <f t="shared" si="26"/>
        <v>1.5825139954017686E-7</v>
      </c>
      <c r="Q35" s="38">
        <f t="shared" si="29"/>
        <v>1.5884815998864117E-7</v>
      </c>
      <c r="R35" s="38">
        <f t="shared" si="27"/>
        <v>20.43352845126676</v>
      </c>
      <c r="S35" s="38">
        <f t="shared" si="28"/>
        <v>-5.9675997476915654E-10</v>
      </c>
    </row>
    <row r="36" spans="6:19">
      <c r="F36" s="30"/>
      <c r="G36" s="30"/>
      <c r="H36" s="30"/>
      <c r="I36" s="30"/>
      <c r="K36" s="17">
        <f t="shared" si="22"/>
        <v>256</v>
      </c>
      <c r="L36" s="18">
        <f t="shared" si="23"/>
        <v>9.765625E-2</v>
      </c>
      <c r="M36" s="39">
        <v>20.433528440787999</v>
      </c>
      <c r="N36" s="40">
        <f t="shared" si="24"/>
        <v>16.014104796774156</v>
      </c>
      <c r="O36" s="40">
        <f t="shared" si="25"/>
        <v>17.014830168058364</v>
      </c>
      <c r="P36" s="38">
        <f t="shared" si="26"/>
        <v>9.8820009952760302E-9</v>
      </c>
      <c r="Q36" s="40">
        <f t="shared" si="29"/>
        <v>9.8912932363267217E-9</v>
      </c>
      <c r="R36" s="40">
        <f t="shared" si="27"/>
        <v>20.433528450679294</v>
      </c>
      <c r="S36" s="40">
        <f t="shared" si="28"/>
        <v>-9.2938989837421104E-12</v>
      </c>
    </row>
    <row r="37" spans="6:19">
      <c r="F37" s="30"/>
      <c r="G37" s="30"/>
      <c r="H37" s="30"/>
      <c r="I37" s="30"/>
      <c r="K37" s="27">
        <f t="shared" si="22"/>
        <v>512</v>
      </c>
      <c r="L37" s="28">
        <f t="shared" si="23"/>
        <v>4.8828125E-2</v>
      </c>
      <c r="M37" s="39">
        <v>20.433528450052499</v>
      </c>
      <c r="N37" s="43">
        <f t="shared" si="24"/>
        <v>16.00322189044422</v>
      </c>
      <c r="O37" s="44">
        <f t="shared" si="25"/>
        <v>17.003614694438649</v>
      </c>
      <c r="P37" s="38">
        <f t="shared" si="26"/>
        <v>6.1750071722599387E-10</v>
      </c>
      <c r="Q37" s="43">
        <f t="shared" si="29"/>
        <v>6.1763335187000245E-10</v>
      </c>
      <c r="R37" s="43">
        <f t="shared" si="27"/>
        <v>20.433528450670131</v>
      </c>
      <c r="S37" s="43">
        <f t="shared" si="28"/>
        <v>-1.3145040611561853E-13</v>
      </c>
    </row>
    <row r="38" spans="6:19">
      <c r="F38" s="30"/>
      <c r="G38" s="30"/>
      <c r="H38" s="30"/>
      <c r="I38" s="30"/>
      <c r="K38" s="17">
        <f t="shared" si="22"/>
        <v>1024</v>
      </c>
      <c r="L38" s="18">
        <f t="shared" si="23"/>
        <v>2.44140625E-2</v>
      </c>
      <c r="M38" s="39">
        <v>20.4335284506314</v>
      </c>
      <c r="N38" s="40">
        <f t="shared" si="24"/>
        <v>15.997330878969168</v>
      </c>
      <c r="O38" s="41">
        <f t="shared" si="25"/>
        <v>16.992344685445087</v>
      </c>
      <c r="P38" s="38">
        <f t="shared" si="26"/>
        <v>3.8600234120167443E-11</v>
      </c>
      <c r="Q38" s="40">
        <f t="shared" si="29"/>
        <v>3.8593365540388431E-11</v>
      </c>
      <c r="R38" s="40">
        <f t="shared" si="27"/>
        <v>20.433528450669993</v>
      </c>
      <c r="S38" s="40">
        <f t="shared" si="28"/>
        <v>0</v>
      </c>
    </row>
    <row r="39" spans="6:19">
      <c r="F39" s="30"/>
      <c r="G39" s="30"/>
      <c r="H39" s="30"/>
      <c r="I39" s="30"/>
      <c r="K39" s="17">
        <f t="shared" si="22"/>
        <v>2048</v>
      </c>
      <c r="L39" s="18">
        <f t="shared" si="23"/>
        <v>1.220703125E-2</v>
      </c>
      <c r="M39" s="39">
        <v>20.433528450667598</v>
      </c>
      <c r="N39" s="40">
        <f t="shared" si="24"/>
        <v>16.072485207100591</v>
      </c>
      <c r="O39" s="41">
        <f t="shared" si="25"/>
        <v>17.433870967741935</v>
      </c>
      <c r="P39" s="38">
        <f t="shared" si="26"/>
        <v>2.4016344468691386E-12</v>
      </c>
      <c r="Q39" s="40">
        <f t="shared" si="29"/>
        <v>2.4132399782198869E-12</v>
      </c>
      <c r="R39" s="40">
        <f t="shared" si="27"/>
        <v>20.433528450670011</v>
      </c>
      <c r="S39" s="40">
        <f t="shared" si="28"/>
        <v>0</v>
      </c>
    </row>
    <row r="40" spans="6:19">
      <c r="F40" s="30"/>
      <c r="G40" s="30"/>
      <c r="H40" s="30"/>
      <c r="I40" s="30"/>
      <c r="K40" s="17">
        <f t="shared" si="22"/>
        <v>4096</v>
      </c>
      <c r="L40" s="18">
        <f t="shared" si="23"/>
        <v>6.103515625E-3</v>
      </c>
      <c r="M40" s="39">
        <v>20.433528450669801</v>
      </c>
      <c r="N40" s="40">
        <f t="shared" si="24"/>
        <v>12.071428571428571</v>
      </c>
      <c r="O40" s="41">
        <f t="shared" si="25"/>
        <v>12.071428571428571</v>
      </c>
      <c r="P40" s="38">
        <f t="shared" si="26"/>
        <v>1.9895196601282805E-13</v>
      </c>
      <c r="Q40" s="40">
        <f t="shared" si="29"/>
        <v>1.4684549872375405E-13</v>
      </c>
      <c r="R40" s="40">
        <f t="shared" si="27"/>
        <v>20.433528450669947</v>
      </c>
      <c r="S40" s="40">
        <f t="shared" si="28"/>
        <v>5.3290705182007514E-14</v>
      </c>
    </row>
    <row r="41" spans="6:19">
      <c r="F41" s="30"/>
      <c r="G41" s="30"/>
      <c r="H41" s="30"/>
      <c r="I41" s="30"/>
      <c r="K41" s="31">
        <f t="shared" si="22"/>
        <v>8192</v>
      </c>
      <c r="L41" s="32">
        <f t="shared" si="23"/>
        <v>3.0517578125E-3</v>
      </c>
      <c r="M41" s="45">
        <v>20.43352845067</v>
      </c>
      <c r="N41" s="46" t="e">
        <f t="shared" si="24"/>
        <v>#DIV/0!</v>
      </c>
      <c r="O41" s="46" t="e">
        <f t="shared" si="25"/>
        <v>#DIV/0!</v>
      </c>
      <c r="P41" s="65">
        <f t="shared" si="26"/>
        <v>0</v>
      </c>
      <c r="Q41" s="46">
        <f t="shared" si="29"/>
        <v>1.3263464400855204E-14</v>
      </c>
      <c r="R41" s="46">
        <f t="shared" si="27"/>
        <v>20.433528450670014</v>
      </c>
      <c r="S41" s="46">
        <f t="shared" si="28"/>
        <v>0</v>
      </c>
    </row>
    <row r="42" spans="6:19">
      <c r="F42" s="30"/>
      <c r="G42" s="30"/>
      <c r="H42" s="30"/>
      <c r="I42" s="30"/>
      <c r="K42" s="61">
        <f t="shared" si="22"/>
        <v>16384</v>
      </c>
      <c r="L42" s="62">
        <f t="shared" si="23"/>
        <v>1.52587890625E-3</v>
      </c>
      <c r="M42" s="64">
        <v>20.43352845067</v>
      </c>
      <c r="N42" s="63" t="e">
        <f t="shared" si="24"/>
        <v>#DIV/0!</v>
      </c>
      <c r="O42" s="63">
        <f t="shared" si="25"/>
        <v>1</v>
      </c>
      <c r="P42" s="38">
        <f t="shared" si="26"/>
        <v>0</v>
      </c>
      <c r="Q42" s="63">
        <f t="shared" si="29"/>
        <v>0</v>
      </c>
      <c r="R42" s="63">
        <f t="shared" si="27"/>
        <v>20.43352845067</v>
      </c>
      <c r="S42" s="63">
        <f t="shared" si="28"/>
        <v>0</v>
      </c>
    </row>
    <row r="43" spans="6:19">
      <c r="F43" s="30"/>
      <c r="G43" s="30"/>
      <c r="H43" s="30"/>
      <c r="I43" s="30"/>
      <c r="K43" s="17">
        <f t="shared" si="22"/>
        <v>32768</v>
      </c>
      <c r="L43" s="18">
        <f t="shared" si="23"/>
        <v>7.62939453125E-4</v>
      </c>
      <c r="M43" s="39">
        <v>20.4335284506699</v>
      </c>
      <c r="N43" s="40">
        <f t="shared" si="24"/>
        <v>0</v>
      </c>
      <c r="O43" s="41">
        <f t="shared" si="25"/>
        <v>0</v>
      </c>
      <c r="P43" s="38">
        <f t="shared" si="26"/>
        <v>9.9475983006414026E-14</v>
      </c>
      <c r="Q43" s="40">
        <f t="shared" si="29"/>
        <v>-6.6317322004276018E-15</v>
      </c>
      <c r="R43" s="40">
        <f t="shared" si="27"/>
        <v>20.433528450669893</v>
      </c>
      <c r="S43" s="40">
        <f t="shared" si="28"/>
        <v>1.0658141036401503E-13</v>
      </c>
    </row>
    <row r="44" spans="6:19">
      <c r="F44" s="30"/>
      <c r="G44" s="30"/>
      <c r="H44" s="30"/>
      <c r="I44" s="30"/>
      <c r="K44" s="17">
        <f t="shared" si="22"/>
        <v>65536</v>
      </c>
      <c r="L44" s="18">
        <f t="shared" si="23"/>
        <v>3.814697265625E-4</v>
      </c>
      <c r="M44" s="39">
        <v>20.43352845067</v>
      </c>
      <c r="N44" s="40" t="e">
        <f t="shared" si="24"/>
        <v>#DIV/0!</v>
      </c>
      <c r="O44" s="41" t="e">
        <f t="shared" si="25"/>
        <v>#DIV/0!</v>
      </c>
      <c r="P44" s="40">
        <f t="shared" si="26"/>
        <v>0</v>
      </c>
      <c r="Q44" s="40">
        <f t="shared" si="29"/>
        <v>6.6317322004276018E-15</v>
      </c>
      <c r="R44" s="40">
        <f t="shared" si="27"/>
        <v>20.433528450670007</v>
      </c>
      <c r="S44" s="40">
        <f t="shared" si="28"/>
        <v>0</v>
      </c>
    </row>
    <row r="45" spans="6:19">
      <c r="M45" s="39">
        <v>20.43352845067</v>
      </c>
    </row>
  </sheetData>
  <mergeCells count="12">
    <mergeCell ref="K25:S25"/>
    <mergeCell ref="A1:I1"/>
    <mergeCell ref="K1:S1"/>
    <mergeCell ref="A2:I2"/>
    <mergeCell ref="K2:S2"/>
    <mergeCell ref="A3:I3"/>
    <mergeCell ref="K3:S3"/>
    <mergeCell ref="A4:I4"/>
    <mergeCell ref="K4:S4"/>
    <mergeCell ref="K22:S22"/>
    <mergeCell ref="K23:S23"/>
    <mergeCell ref="K24:S24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Симпсон (1)</vt:lpstr>
      <vt:lpstr>Симпсон (2)</vt:lpstr>
      <vt:lpstr>Гаусс 2 (1)</vt:lpstr>
      <vt:lpstr>Гаусс 2 (2)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fatyxov.2015</dc:creator>
  <cp:lastModifiedBy>USER</cp:lastModifiedBy>
  <dcterms:created xsi:type="dcterms:W3CDTF">2017-05-11T08:42:04Z</dcterms:created>
  <dcterms:modified xsi:type="dcterms:W3CDTF">2017-05-31T17:25:32Z</dcterms:modified>
</cp:coreProperties>
</file>