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G61" i="1"/>
  <c r="G69" i="1"/>
  <c r="E65" i="1"/>
  <c r="G65" i="1" s="1"/>
  <c r="G70" i="1" s="1"/>
  <c r="E63" i="1"/>
  <c r="G58" i="1"/>
  <c r="H56" i="1"/>
  <c r="F46" i="1"/>
  <c r="F45" i="1"/>
  <c r="J25" i="1"/>
  <c r="J3" i="1" s="1"/>
  <c r="I5" i="1"/>
  <c r="I3" i="1" s="1"/>
  <c r="M3" i="1"/>
  <c r="L3" i="1"/>
  <c r="K3" i="1"/>
  <c r="E3" i="1"/>
</calcChain>
</file>

<file path=xl/sharedStrings.xml><?xml version="1.0" encoding="utf-8"?>
<sst xmlns="http://schemas.openxmlformats.org/spreadsheetml/2006/main" count="175" uniqueCount="158">
  <si>
    <t xml:space="preserve">                          </t>
  </si>
  <si>
    <t>ОТЧЕТ №4.1  Дебиторская задолженность / График оплат по основной деятельности</t>
  </si>
  <si>
    <t>Заказчик</t>
  </si>
  <si>
    <t>Объект</t>
  </si>
  <si>
    <t>з/з</t>
  </si>
  <si>
    <t>Сумма, руб.</t>
  </si>
  <si>
    <t xml:space="preserve">Оплачено на  </t>
  </si>
  <si>
    <t>Инфо по отгрузкам/плановым срокам</t>
  </si>
  <si>
    <t>Наименование платежа</t>
  </si>
  <si>
    <t>Дата оплаты платежа</t>
  </si>
  <si>
    <t>Задолженность</t>
  </si>
  <si>
    <t>апрель</t>
  </si>
  <si>
    <t>май</t>
  </si>
  <si>
    <t>июнь</t>
  </si>
  <si>
    <t>июль</t>
  </si>
  <si>
    <t>ИСК Энерго</t>
  </si>
  <si>
    <t>Норд</t>
  </si>
  <si>
    <t>готовность 19.02.2021</t>
  </si>
  <si>
    <t>20% не позднее 30 кд после увед.</t>
  </si>
  <si>
    <t>СтройСила</t>
  </si>
  <si>
    <t>Гуммолосары</t>
  </si>
  <si>
    <t>готовность 10.04.2020</t>
  </si>
  <si>
    <t>ок платеж в теч 30 кд с увед</t>
  </si>
  <si>
    <t>10.07.2020</t>
  </si>
  <si>
    <t>СЭТЛ Строй</t>
  </si>
  <si>
    <t>Каменка, РТП-5</t>
  </si>
  <si>
    <t>готовность 05.05.2021</t>
  </si>
  <si>
    <t>30%  вт пл по готовности</t>
  </si>
  <si>
    <t>ок пл в теч 30 кд после увед</t>
  </si>
  <si>
    <t>Каменка, ТП-21,22,34,35</t>
  </si>
  <si>
    <t>1378-1381</t>
  </si>
  <si>
    <t>готовность                                            24.03,  29.03, 06.04,  09.04</t>
  </si>
  <si>
    <t>30 % вт пл по готовности</t>
  </si>
  <si>
    <t>Элмонд</t>
  </si>
  <si>
    <t>Б. Сампсон., затраты за транспорт</t>
  </si>
  <si>
    <t>акт от 30.12.2020</t>
  </si>
  <si>
    <t>остаток</t>
  </si>
  <si>
    <t>ЭТМ</t>
  </si>
  <si>
    <t>Реконструкция ИТМО</t>
  </si>
  <si>
    <t>готовность 16.04.2021</t>
  </si>
  <si>
    <t>ок пл 20% в теч 35 кд после увед</t>
  </si>
  <si>
    <t>19.05.2021</t>
  </si>
  <si>
    <t>ТСЖ Обводный канал 118</t>
  </si>
  <si>
    <t>готовность 01.04.2021</t>
  </si>
  <si>
    <t>06.05.2021</t>
  </si>
  <si>
    <t>Модернизация ТП 3281,  пр-кт Обуховской обороны, д. 39</t>
  </si>
  <si>
    <t>Пушкин, Ленинградская ул., уч. 33</t>
  </si>
  <si>
    <t>готовность 06.05.2021</t>
  </si>
  <si>
    <t>второй пл 40 % по гот</t>
  </si>
  <si>
    <t>10.05.2021</t>
  </si>
  <si>
    <t>ок пл 40% в теч 35 кд после увед</t>
  </si>
  <si>
    <t>08.06.2021</t>
  </si>
  <si>
    <t>Коммик, Петровская коса</t>
  </si>
  <si>
    <t>готовность 26.04.2021</t>
  </si>
  <si>
    <t>01.05.2021</t>
  </si>
  <si>
    <t>30.05.2021</t>
  </si>
  <si>
    <t>КВС, Сертолово, ТП-8 и ТП-9</t>
  </si>
  <si>
    <t>1398-1399</t>
  </si>
  <si>
    <t>готовность                                       10.06.2021, 16.06.2021</t>
  </si>
  <si>
    <t xml:space="preserve">аванс </t>
  </si>
  <si>
    <t>04.05.2021</t>
  </si>
  <si>
    <t>второй пл  по гот</t>
  </si>
  <si>
    <t>21.06.2021</t>
  </si>
  <si>
    <t>ок пл  в теч 35 кд после увед</t>
  </si>
  <si>
    <t>21.07.2021</t>
  </si>
  <si>
    <t>ЭПК (ГенЭк)</t>
  </si>
  <si>
    <t>Реконструкция, ул. Лабутина</t>
  </si>
  <si>
    <t>готовность 02.04.2021</t>
  </si>
  <si>
    <t>70% по гот</t>
  </si>
  <si>
    <t>ок пл 30 % в теч 30 кд с увед</t>
  </si>
  <si>
    <t>Адамант Строй</t>
  </si>
  <si>
    <t>Парголово</t>
  </si>
  <si>
    <t>готовность 14.04.2021</t>
  </si>
  <si>
    <t>ок пл не позднее 20кд с увед</t>
  </si>
  <si>
    <t>ЛюксЭнерго Монтаж</t>
  </si>
  <si>
    <t>Волосово, Вагоноремонтный завод</t>
  </si>
  <si>
    <t>готовность 26.02.2021</t>
  </si>
  <si>
    <t>ок пл в теч 50 кд с увед или 45 кд с отгрузки</t>
  </si>
  <si>
    <t>ЭЛЕМЕНТ</t>
  </si>
  <si>
    <t>Б. Сампсониевский пр-кт, д. 68</t>
  </si>
  <si>
    <t>готовность 25.05.2021</t>
  </si>
  <si>
    <t>первый пл</t>
  </si>
  <si>
    <t>второй пл</t>
  </si>
  <si>
    <t>ок пл</t>
  </si>
  <si>
    <t>ЭнергоКонтроль</t>
  </si>
  <si>
    <t>ЖК Галактика</t>
  </si>
  <si>
    <t>готовность 12.05.2021</t>
  </si>
  <si>
    <t>аванс 30%</t>
  </si>
  <si>
    <t>ок пл 70%</t>
  </si>
  <si>
    <t>ЭМ-110</t>
  </si>
  <si>
    <t>БЭСТ, СПб, Малый пр-кт, д. 54, корп. 2, лит. А1</t>
  </si>
  <si>
    <t>готовность  06.05.2021</t>
  </si>
  <si>
    <t>второй пл до 20.06</t>
  </si>
  <si>
    <t>окончат пл до 15.07</t>
  </si>
  <si>
    <t>Остров Сити, ВО., 25 линия, д.6, к.1, Лит. Б</t>
  </si>
  <si>
    <t>готовность  21.06.2021</t>
  </si>
  <si>
    <t>второй пл по гот</t>
  </si>
  <si>
    <t xml:space="preserve">окончат пл в теч 35 кд  с увед </t>
  </si>
  <si>
    <t xml:space="preserve">СПб, Некрасова, д. 60 </t>
  </si>
  <si>
    <t>готовность  23.06.2021</t>
  </si>
  <si>
    <t xml:space="preserve">СПб, наб. Обводного канала д. 83 </t>
  </si>
  <si>
    <t>готовность  25.06.2021</t>
  </si>
  <si>
    <t>Цена КП</t>
  </si>
  <si>
    <t>Цена  СПЕЦ</t>
  </si>
  <si>
    <t xml:space="preserve">Оплачено </t>
  </si>
  <si>
    <t>ЭСИ</t>
  </si>
  <si>
    <t xml:space="preserve">Малодетскосельский, д.40 </t>
  </si>
  <si>
    <t xml:space="preserve">готовность 16.03.21 </t>
  </si>
  <si>
    <t>Главстрой ТП-5-6-7</t>
  </si>
  <si>
    <t>1338-1340</t>
  </si>
  <si>
    <t>готовность  18, 27.11 и 04.12</t>
  </si>
  <si>
    <t>Бабушкина</t>
  </si>
  <si>
    <t>1344-1346</t>
  </si>
  <si>
    <t>готовность 09, 14, 25.12.20</t>
  </si>
  <si>
    <t>Невская губа</t>
  </si>
  <si>
    <t>1354-1355, 1376</t>
  </si>
  <si>
    <t>готовность  СЧ  31.12.20</t>
  </si>
  <si>
    <t>Петровский пр-кт, ЛСР, ТП-1, ТП-2</t>
  </si>
  <si>
    <t>1356, 1390</t>
  </si>
  <si>
    <t>готовность  12.05.21 и 28.05.21</t>
  </si>
  <si>
    <t>школа Газпром, Крестовский пр-кт</t>
  </si>
  <si>
    <t>готовность 08.02.2020</t>
  </si>
  <si>
    <t>НИИ Джанелидзе</t>
  </si>
  <si>
    <t>готовность  16.02.2021</t>
  </si>
  <si>
    <t>СТРЕЛКА</t>
  </si>
  <si>
    <t>1350-1351</t>
  </si>
  <si>
    <t>готовность 20.05.2021</t>
  </si>
  <si>
    <t>ул. Эсперова, д.8</t>
  </si>
  <si>
    <t>готовность  30.04.2021</t>
  </si>
  <si>
    <t>Бизант, СПб, ул. Тележная, д. 17-19, лит. А</t>
  </si>
  <si>
    <t>готовность  31.05.2021</t>
  </si>
  <si>
    <t>Октябрьская наб., уч. 1,3, ООО "Приневский 3"</t>
  </si>
  <si>
    <t>готовность  07.06.2021</t>
  </si>
  <si>
    <t>Главстрой, ТП 8-9-10</t>
  </si>
  <si>
    <t>1395-1397</t>
  </si>
  <si>
    <t>готовность 29.06.21 и 07.07.21</t>
  </si>
  <si>
    <t>Задолженность:</t>
  </si>
  <si>
    <t>ЛЭСР</t>
  </si>
  <si>
    <t>ЭмСи Истейт Инвестмент, БКТП-1,2</t>
  </si>
  <si>
    <t>1324-1325</t>
  </si>
  <si>
    <t>гот 15.09.20, ТОРГ от 16.09.20</t>
  </si>
  <si>
    <t>16.10.2020</t>
  </si>
  <si>
    <t>ИТОГО Задолженность:</t>
  </si>
  <si>
    <t>МВК-ЭТИ1</t>
  </si>
  <si>
    <t>ТП-5-ТП6, Усть-Славянка</t>
  </si>
  <si>
    <t>1030-1031</t>
  </si>
  <si>
    <t>ТОРГ от 31.12.17</t>
  </si>
  <si>
    <t>ОЭК-ЭТИ1</t>
  </si>
  <si>
    <t>Кондратьевский пр-кт,БКТП-1</t>
  </si>
  <si>
    <t>ТОРГ от 24.04</t>
  </si>
  <si>
    <t>суд</t>
  </si>
  <si>
    <t>Кондратьевский пр-кт,БКТП-2</t>
  </si>
  <si>
    <t>Кондратьевский пр-кт,БКТП-3</t>
  </si>
  <si>
    <t>ТОРГ от 26.04</t>
  </si>
  <si>
    <t>Кондратьевский пр-кт,БКТП-4</t>
  </si>
  <si>
    <t>ТОРГ 26.04</t>
  </si>
  <si>
    <t>Ручьи, уч. 56,53,51</t>
  </si>
  <si>
    <t>ТОРГ от 26.03.18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</si>
</sst>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16" x14ac:knownFonts="1"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20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8"/>
      <name val="Times New Roman"/>
      <family val="1"/>
      <charset val="204"/>
    </font>
    <font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8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4" fillId="2" borderId="9" xfId="0" applyNumberFormat="1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/>
    <xf numFmtId="0" fontId="5" fillId="4" borderId="6" xfId="0" applyFont="1" applyFill="1" applyBorder="1" applyAlignment="1"/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/>
    <xf numFmtId="0" fontId="5" fillId="4" borderId="9" xfId="0" applyFont="1" applyFill="1" applyBorder="1" applyAlignment="1">
      <alignment wrapText="1"/>
    </xf>
    <xf numFmtId="14" fontId="5" fillId="3" borderId="11" xfId="0" applyNumberFormat="1" applyFont="1" applyFill="1" applyBorder="1" applyAlignment="1">
      <alignment horizontal="center" vertical="center" wrapText="1"/>
    </xf>
    <xf numFmtId="3" fontId="2" fillId="3" borderId="9" xfId="0" applyNumberFormat="1" applyFont="1" applyFill="1" applyBorder="1" applyAlignment="1">
      <alignment horizontal="center" wrapText="1"/>
    </xf>
    <xf numFmtId="3" fontId="6" fillId="4" borderId="10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164" fontId="5" fillId="0" borderId="13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wrapText="1"/>
    </xf>
    <xf numFmtId="3" fontId="2" fillId="3" borderId="1" xfId="0" applyNumberFormat="1" applyFont="1" applyFill="1" applyBorder="1" applyAlignment="1">
      <alignment horizontal="center" wrapText="1"/>
    </xf>
    <xf numFmtId="3" fontId="6" fillId="0" borderId="2" xfId="0" applyNumberFormat="1" applyFont="1" applyFill="1" applyBorder="1" applyAlignment="1">
      <alignment horizontal="center" wrapText="1"/>
    </xf>
    <xf numFmtId="9" fontId="5" fillId="4" borderId="16" xfId="0" applyNumberFormat="1" applyFont="1" applyFill="1" applyBorder="1" applyAlignment="1">
      <alignment horizontal="left" vertical="center" wrapText="1"/>
    </xf>
    <xf numFmtId="14" fontId="5" fillId="5" borderId="17" xfId="0" applyNumberFormat="1" applyFont="1" applyFill="1" applyBorder="1" applyAlignment="1">
      <alignment horizontal="center" wrapText="1"/>
    </xf>
    <xf numFmtId="3" fontId="2" fillId="3" borderId="15" xfId="0" applyNumberFormat="1" applyFont="1" applyFill="1" applyBorder="1" applyAlignment="1">
      <alignment horizontal="center" wrapText="1"/>
    </xf>
    <xf numFmtId="3" fontId="6" fillId="4" borderId="15" xfId="0" applyNumberFormat="1" applyFont="1" applyFill="1" applyBorder="1" applyAlignment="1">
      <alignment horizontal="center" wrapText="1"/>
    </xf>
    <xf numFmtId="3" fontId="6" fillId="4" borderId="18" xfId="0" applyNumberFormat="1" applyFont="1" applyFill="1" applyBorder="1" applyAlignment="1">
      <alignment horizontal="center" wrapText="1"/>
    </xf>
    <xf numFmtId="9" fontId="5" fillId="4" borderId="22" xfId="0" applyNumberFormat="1" applyFont="1" applyFill="1" applyBorder="1" applyAlignment="1">
      <alignment horizontal="left" vertical="center" wrapText="1"/>
    </xf>
    <xf numFmtId="14" fontId="5" fillId="4" borderId="23" xfId="0" applyNumberFormat="1" applyFont="1" applyFill="1" applyBorder="1" applyAlignment="1">
      <alignment horizontal="center" wrapText="1"/>
    </xf>
    <xf numFmtId="3" fontId="2" fillId="3" borderId="19" xfId="0" applyNumberFormat="1" applyFont="1" applyFill="1" applyBorder="1" applyAlignment="1">
      <alignment horizontal="center" wrapText="1"/>
    </xf>
    <xf numFmtId="3" fontId="6" fillId="4" borderId="19" xfId="0" applyNumberFormat="1" applyFont="1" applyFill="1" applyBorder="1" applyAlignment="1">
      <alignment horizontal="center" wrapText="1"/>
    </xf>
    <xf numFmtId="3" fontId="6" fillId="4" borderId="24" xfId="0" applyNumberFormat="1" applyFont="1" applyFill="1" applyBorder="1" applyAlignment="1">
      <alignment horizontal="center" wrapText="1"/>
    </xf>
    <xf numFmtId="14" fontId="5" fillId="2" borderId="27" xfId="0" applyNumberFormat="1" applyFont="1" applyFill="1" applyBorder="1" applyAlignment="1">
      <alignment horizontal="center" wrapText="1"/>
    </xf>
    <xf numFmtId="3" fontId="6" fillId="4" borderId="28" xfId="0" applyNumberFormat="1" applyFont="1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wrapText="1"/>
    </xf>
    <xf numFmtId="9" fontId="5" fillId="4" borderId="32" xfId="0" applyNumberFormat="1" applyFont="1" applyFill="1" applyBorder="1" applyAlignment="1">
      <alignment horizontal="left" vertical="center" wrapText="1"/>
    </xf>
    <xf numFmtId="14" fontId="5" fillId="5" borderId="27" xfId="0" applyNumberFormat="1" applyFont="1" applyFill="1" applyBorder="1" applyAlignment="1">
      <alignment horizontal="center" wrapText="1"/>
    </xf>
    <xf numFmtId="3" fontId="2" fillId="3" borderId="28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center" vertical="center" wrapText="1"/>
    </xf>
    <xf numFmtId="164" fontId="5" fillId="4" borderId="13" xfId="0" applyNumberFormat="1" applyFont="1" applyFill="1" applyBorder="1" applyAlignment="1">
      <alignment horizontal="center" vertical="center"/>
    </xf>
    <xf numFmtId="3" fontId="5" fillId="4" borderId="13" xfId="0" applyNumberFormat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left" vertical="center" wrapText="1"/>
    </xf>
    <xf numFmtId="9" fontId="5" fillId="4" borderId="33" xfId="0" applyNumberFormat="1" applyFont="1" applyFill="1" applyBorder="1" applyAlignment="1">
      <alignment horizontal="left" vertical="center" wrapText="1"/>
    </xf>
    <xf numFmtId="14" fontId="5" fillId="3" borderId="4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 wrapText="1"/>
    </xf>
    <xf numFmtId="3" fontId="6" fillId="4" borderId="2" xfId="0" applyNumberFormat="1" applyFont="1" applyFill="1" applyBorder="1" applyAlignment="1">
      <alignment horizontal="center" wrapText="1"/>
    </xf>
    <xf numFmtId="0" fontId="5" fillId="0" borderId="34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/>
    </xf>
    <xf numFmtId="0" fontId="5" fillId="0" borderId="35" xfId="0" applyFont="1" applyFill="1" applyBorder="1" applyAlignment="1">
      <alignment wrapText="1"/>
    </xf>
    <xf numFmtId="3" fontId="6" fillId="0" borderId="19" xfId="0" applyNumberFormat="1" applyFont="1" applyFill="1" applyBorder="1" applyAlignment="1">
      <alignment horizontal="center" wrapText="1"/>
    </xf>
    <xf numFmtId="0" fontId="5" fillId="0" borderId="36" xfId="0" applyFont="1" applyFill="1" applyBorder="1" applyAlignment="1">
      <alignment vertical="center"/>
    </xf>
    <xf numFmtId="0" fontId="5" fillId="0" borderId="37" xfId="0" applyFont="1" applyFill="1" applyBorder="1" applyAlignment="1">
      <alignment horizontal="center" vertical="center" wrapText="1"/>
    </xf>
    <xf numFmtId="164" fontId="5" fillId="0" borderId="37" xfId="0" applyNumberFormat="1" applyFont="1" applyFill="1" applyBorder="1" applyAlignment="1">
      <alignment horizontal="center" vertical="center"/>
    </xf>
    <xf numFmtId="3" fontId="5" fillId="0" borderId="37" xfId="0" applyNumberFormat="1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vertical="center"/>
    </xf>
    <xf numFmtId="0" fontId="5" fillId="0" borderId="25" xfId="0" applyFont="1" applyFill="1" applyBorder="1" applyAlignment="1">
      <alignment vertical="center" wrapText="1"/>
    </xf>
    <xf numFmtId="0" fontId="5" fillId="0" borderId="26" xfId="0" applyFont="1" applyFill="1" applyBorder="1" applyAlignment="1">
      <alignment horizontal="center" vertical="center" wrapText="1"/>
    </xf>
    <xf numFmtId="164" fontId="5" fillId="0" borderId="26" xfId="0" applyNumberFormat="1" applyFont="1" applyFill="1" applyBorder="1" applyAlignment="1">
      <alignment horizontal="center" vertical="center"/>
    </xf>
    <xf numFmtId="3" fontId="5" fillId="0" borderId="26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vertical="center" wrapText="1"/>
    </xf>
    <xf numFmtId="0" fontId="5" fillId="0" borderId="39" xfId="0" applyFont="1" applyFill="1" applyBorder="1" applyAlignment="1">
      <alignment wrapText="1"/>
    </xf>
    <xf numFmtId="3" fontId="6" fillId="0" borderId="28" xfId="0" applyNumberFormat="1" applyFont="1" applyFill="1" applyBorder="1" applyAlignment="1">
      <alignment horizontal="center" wrapText="1"/>
    </xf>
    <xf numFmtId="0" fontId="5" fillId="0" borderId="43" xfId="0" applyFont="1" applyFill="1" applyBorder="1" applyAlignment="1">
      <alignment wrapText="1"/>
    </xf>
    <xf numFmtId="3" fontId="2" fillId="3" borderId="44" xfId="0" applyNumberFormat="1" applyFont="1" applyFill="1" applyBorder="1" applyAlignment="1">
      <alignment horizontal="center" wrapText="1"/>
    </xf>
    <xf numFmtId="3" fontId="6" fillId="0" borderId="44" xfId="0" applyNumberFormat="1" applyFont="1" applyFill="1" applyBorder="1" applyAlignment="1">
      <alignment horizontal="center" wrapText="1"/>
    </xf>
    <xf numFmtId="0" fontId="5" fillId="4" borderId="46" xfId="0" applyFont="1" applyFill="1" applyBorder="1" applyAlignment="1">
      <alignment wrapText="1"/>
    </xf>
    <xf numFmtId="14" fontId="5" fillId="2" borderId="47" xfId="0" applyNumberFormat="1" applyFont="1" applyFill="1" applyBorder="1" applyAlignment="1">
      <alignment horizontal="center" vertical="center" wrapText="1"/>
    </xf>
    <xf numFmtId="3" fontId="2" fillId="3" borderId="48" xfId="0" applyNumberFormat="1" applyFont="1" applyFill="1" applyBorder="1" applyAlignment="1">
      <alignment horizontal="center" wrapText="1"/>
    </xf>
    <xf numFmtId="3" fontId="6" fillId="4" borderId="48" xfId="0" applyNumberFormat="1" applyFont="1" applyFill="1" applyBorder="1" applyAlignment="1">
      <alignment horizontal="center" wrapText="1"/>
    </xf>
    <xf numFmtId="14" fontId="7" fillId="4" borderId="49" xfId="0" applyNumberFormat="1" applyFont="1" applyFill="1" applyBorder="1" applyAlignment="1">
      <alignment horizontal="center"/>
    </xf>
    <xf numFmtId="14" fontId="7" fillId="4" borderId="48" xfId="0" applyNumberFormat="1" applyFont="1" applyFill="1" applyBorder="1" applyAlignment="1">
      <alignment horizontal="center"/>
    </xf>
    <xf numFmtId="0" fontId="5" fillId="4" borderId="43" xfId="0" applyFont="1" applyFill="1" applyBorder="1" applyAlignment="1">
      <alignment wrapText="1"/>
    </xf>
    <xf numFmtId="14" fontId="5" fillId="5" borderId="52" xfId="0" applyNumberFormat="1" applyFont="1" applyFill="1" applyBorder="1" applyAlignment="1">
      <alignment horizontal="center" vertical="center" wrapText="1"/>
    </xf>
    <xf numFmtId="3" fontId="6" fillId="4" borderId="44" xfId="0" applyNumberFormat="1" applyFont="1" applyFill="1" applyBorder="1" applyAlignment="1">
      <alignment horizontal="center" wrapText="1"/>
    </xf>
    <xf numFmtId="3" fontId="6" fillId="4" borderId="53" xfId="0" applyNumberFormat="1" applyFont="1" applyFill="1" applyBorder="1" applyAlignment="1">
      <alignment horizontal="center" wrapText="1"/>
    </xf>
    <xf numFmtId="14" fontId="7" fillId="4" borderId="44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vertical="center" wrapText="1"/>
    </xf>
    <xf numFmtId="0" fontId="5" fillId="0" borderId="45" xfId="0" applyFont="1" applyFill="1" applyBorder="1" applyAlignment="1">
      <alignment vertical="center" wrapText="1"/>
    </xf>
    <xf numFmtId="0" fontId="5" fillId="0" borderId="31" xfId="0" applyFont="1" applyFill="1" applyBorder="1" applyAlignment="1">
      <alignment horizontal="center" vertical="center" wrapText="1"/>
    </xf>
    <xf numFmtId="164" fontId="5" fillId="0" borderId="31" xfId="0" applyNumberFormat="1" applyFont="1" applyFill="1" applyBorder="1" applyAlignment="1">
      <alignment horizontal="center" vertical="center"/>
    </xf>
    <xf numFmtId="3" fontId="5" fillId="0" borderId="31" xfId="0" applyNumberFormat="1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vertical="center"/>
    </xf>
    <xf numFmtId="0" fontId="5" fillId="0" borderId="54" xfId="0" applyFont="1" applyFill="1" applyBorder="1" applyAlignment="1">
      <alignment horizontal="left" vertical="center" wrapText="1"/>
    </xf>
    <xf numFmtId="14" fontId="5" fillId="5" borderId="27" xfId="0" applyNumberFormat="1" applyFont="1" applyFill="1" applyBorder="1" applyAlignment="1">
      <alignment horizontal="center" vertical="center" wrapText="1"/>
    </xf>
    <xf numFmtId="14" fontId="7" fillId="0" borderId="29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 wrapText="1"/>
    </xf>
    <xf numFmtId="14" fontId="5" fillId="2" borderId="5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vertical="center" wrapText="1"/>
    </xf>
    <xf numFmtId="14" fontId="7" fillId="4" borderId="9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vertical="center" wrapText="1"/>
    </xf>
    <xf numFmtId="14" fontId="5" fillId="2" borderId="15" xfId="0" applyNumberFormat="1" applyFont="1" applyFill="1" applyBorder="1" applyAlignment="1">
      <alignment horizontal="center" vertical="center" wrapText="1"/>
    </xf>
    <xf numFmtId="3" fontId="6" fillId="0" borderId="56" xfId="0" applyNumberFormat="1" applyFont="1" applyFill="1" applyBorder="1" applyAlignment="1">
      <alignment horizontal="center" wrapText="1"/>
    </xf>
    <xf numFmtId="14" fontId="7" fillId="0" borderId="15" xfId="0" applyNumberFormat="1" applyFont="1" applyFill="1" applyBorder="1" applyAlignment="1">
      <alignment horizontal="center"/>
    </xf>
    <xf numFmtId="14" fontId="7" fillId="0" borderId="18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vertical="center" wrapText="1"/>
    </xf>
    <xf numFmtId="14" fontId="5" fillId="5" borderId="19" xfId="0" applyNumberFormat="1" applyFont="1" applyFill="1" applyBorder="1" applyAlignment="1">
      <alignment horizontal="center" vertical="center" wrapText="1"/>
    </xf>
    <xf numFmtId="3" fontId="6" fillId="0" borderId="57" xfId="0" applyNumberFormat="1" applyFont="1" applyFill="1" applyBorder="1" applyAlignment="1">
      <alignment horizontal="center" wrapText="1"/>
    </xf>
    <xf numFmtId="14" fontId="7" fillId="0" borderId="24" xfId="0" applyNumberFormat="1" applyFont="1" applyFill="1" applyBorder="1" applyAlignment="1">
      <alignment horizontal="center"/>
    </xf>
    <xf numFmtId="0" fontId="5" fillId="0" borderId="32" xfId="0" applyFont="1" applyFill="1" applyBorder="1" applyAlignment="1">
      <alignment vertical="center" wrapText="1"/>
    </xf>
    <xf numFmtId="14" fontId="5" fillId="0" borderId="28" xfId="0" applyNumberFormat="1" applyFont="1" applyFill="1" applyBorder="1" applyAlignment="1">
      <alignment horizontal="center" vertical="center" wrapText="1"/>
    </xf>
    <xf numFmtId="3" fontId="6" fillId="0" borderId="54" xfId="0" applyNumberFormat="1" applyFont="1" applyFill="1" applyBorder="1" applyAlignment="1">
      <alignment horizontal="center" wrapText="1"/>
    </xf>
    <xf numFmtId="0" fontId="5" fillId="4" borderId="16" xfId="0" applyFont="1" applyFill="1" applyBorder="1" applyAlignment="1">
      <alignment vertical="center" wrapText="1"/>
    </xf>
    <xf numFmtId="14" fontId="5" fillId="4" borderId="15" xfId="0" applyNumberFormat="1" applyFont="1" applyFill="1" applyBorder="1" applyAlignment="1">
      <alignment horizontal="center" vertical="center" wrapText="1"/>
    </xf>
    <xf numFmtId="3" fontId="6" fillId="4" borderId="17" xfId="0" applyNumberFormat="1" applyFont="1" applyFill="1" applyBorder="1" applyAlignment="1">
      <alignment horizontal="center" wrapText="1"/>
    </xf>
    <xf numFmtId="14" fontId="7" fillId="4" borderId="15" xfId="0" applyNumberFormat="1" applyFont="1" applyFill="1" applyBorder="1" applyAlignment="1">
      <alignment horizontal="center"/>
    </xf>
    <xf numFmtId="14" fontId="7" fillId="4" borderId="18" xfId="0" applyNumberFormat="1" applyFont="1" applyFill="1" applyBorder="1" applyAlignment="1">
      <alignment horizontal="center"/>
    </xf>
    <xf numFmtId="0" fontId="5" fillId="4" borderId="59" xfId="0" applyFont="1" applyFill="1" applyBorder="1" applyAlignment="1">
      <alignment vertical="center" wrapText="1"/>
    </xf>
    <xf numFmtId="14" fontId="5" fillId="4" borderId="44" xfId="0" applyNumberFormat="1" applyFont="1" applyFill="1" applyBorder="1" applyAlignment="1">
      <alignment horizontal="center" vertical="center" wrapText="1"/>
    </xf>
    <xf numFmtId="3" fontId="6" fillId="4" borderId="60" xfId="0" applyNumberFormat="1" applyFont="1" applyFill="1" applyBorder="1" applyAlignment="1">
      <alignment horizontal="center" wrapText="1"/>
    </xf>
    <xf numFmtId="14" fontId="7" fillId="4" borderId="52" xfId="0" applyNumberFormat="1" applyFont="1" applyFill="1" applyBorder="1" applyAlignment="1">
      <alignment horizontal="center"/>
    </xf>
    <xf numFmtId="0" fontId="5" fillId="0" borderId="62" xfId="0" applyFont="1" applyFill="1" applyBorder="1" applyAlignment="1">
      <alignment vertical="center" wrapText="1"/>
    </xf>
    <xf numFmtId="3" fontId="2" fillId="3" borderId="56" xfId="0" applyNumberFormat="1" applyFont="1" applyFill="1" applyBorder="1" applyAlignment="1">
      <alignment horizontal="center" wrapText="1"/>
    </xf>
    <xf numFmtId="3" fontId="6" fillId="0" borderId="15" xfId="0" applyNumberFormat="1" applyFont="1" applyFill="1" applyBorder="1" applyAlignment="1">
      <alignment horizontal="center" wrapText="1"/>
    </xf>
    <xf numFmtId="14" fontId="7" fillId="0" borderId="9" xfId="0" applyNumberFormat="1" applyFont="1" applyFill="1" applyBorder="1" applyAlignment="1">
      <alignment horizontal="center"/>
    </xf>
    <xf numFmtId="14" fontId="7" fillId="0" borderId="10" xfId="0" applyNumberFormat="1" applyFont="1" applyFill="1" applyBorder="1" applyAlignment="1">
      <alignment horizontal="center"/>
    </xf>
    <xf numFmtId="14" fontId="5" fillId="0" borderId="19" xfId="0" applyNumberFormat="1" applyFont="1" applyFill="1" applyBorder="1" applyAlignment="1">
      <alignment horizontal="center" vertical="center" wrapText="1"/>
    </xf>
    <xf numFmtId="3" fontId="2" fillId="3" borderId="57" xfId="0" applyNumberFormat="1" applyFont="1" applyFill="1" applyBorder="1" applyAlignment="1">
      <alignment horizontal="center" wrapText="1"/>
    </xf>
    <xf numFmtId="3" fontId="6" fillId="0" borderId="24" xfId="0" applyNumberFormat="1" applyFont="1" applyFill="1" applyBorder="1" applyAlignment="1">
      <alignment horizontal="center" wrapText="1"/>
    </xf>
    <xf numFmtId="0" fontId="5" fillId="0" borderId="39" xfId="0" applyFont="1" applyFill="1" applyBorder="1" applyAlignment="1">
      <alignment vertical="center" wrapText="1"/>
    </xf>
    <xf numFmtId="3" fontId="2" fillId="3" borderId="54" xfId="0" applyNumberFormat="1" applyFont="1" applyFill="1" applyBorder="1" applyAlignment="1">
      <alignment horizontal="center" wrapText="1"/>
    </xf>
    <xf numFmtId="3" fontId="6" fillId="0" borderId="29" xfId="0" applyNumberFormat="1" applyFont="1" applyFill="1" applyBorder="1" applyAlignment="1">
      <alignment horizontal="center" wrapText="1"/>
    </xf>
    <xf numFmtId="0" fontId="5" fillId="0" borderId="43" xfId="0" applyFont="1" applyFill="1" applyBorder="1" applyAlignment="1">
      <alignment vertical="center" wrapText="1"/>
    </xf>
    <xf numFmtId="14" fontId="5" fillId="0" borderId="44" xfId="0" applyNumberFormat="1" applyFont="1" applyFill="1" applyBorder="1" applyAlignment="1">
      <alignment horizontal="center" vertical="center" wrapText="1"/>
    </xf>
    <xf numFmtId="3" fontId="2" fillId="3" borderId="53" xfId="0" applyNumberFormat="1" applyFont="1" applyFill="1" applyBorder="1" applyAlignment="1">
      <alignment horizontal="center" wrapText="1"/>
    </xf>
    <xf numFmtId="3" fontId="6" fillId="0" borderId="53" xfId="0" applyNumberFormat="1" applyFont="1" applyFill="1" applyBorder="1" applyAlignment="1">
      <alignment horizontal="center" wrapText="1"/>
    </xf>
    <xf numFmtId="3" fontId="6" fillId="0" borderId="52" xfId="0" applyNumberFormat="1" applyFont="1" applyFill="1" applyBorder="1" applyAlignment="1">
      <alignment horizontal="center" wrapText="1"/>
    </xf>
    <xf numFmtId="0" fontId="6" fillId="6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center" wrapText="1"/>
    </xf>
    <xf numFmtId="164" fontId="5" fillId="6" borderId="0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49" fontId="5" fillId="0" borderId="0" xfId="0" applyNumberFormat="1" applyFont="1" applyFill="1" applyBorder="1" applyAlignment="1">
      <alignment wrapText="1"/>
    </xf>
    <xf numFmtId="37" fontId="0" fillId="0" borderId="0" xfId="0" applyNumberFormat="1" applyBorder="1" applyAlignment="1">
      <alignment horizontal="center" vertical="top"/>
    </xf>
    <xf numFmtId="3" fontId="7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wrapText="1"/>
    </xf>
    <xf numFmtId="164" fontId="2" fillId="2" borderId="55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 wrapText="1"/>
    </xf>
    <xf numFmtId="0" fontId="5" fillId="4" borderId="63" xfId="0" applyFont="1" applyFill="1" applyBorder="1" applyAlignment="1">
      <alignment horizontal="left" vertical="center"/>
    </xf>
    <xf numFmtId="0" fontId="5" fillId="4" borderId="61" xfId="0" applyFont="1" applyFill="1" applyBorder="1" applyAlignment="1">
      <alignment horizontal="center" vertical="center" wrapText="1"/>
    </xf>
    <xf numFmtId="164" fontId="5" fillId="4" borderId="61" xfId="0" applyNumberFormat="1" applyFont="1" applyFill="1" applyBorder="1" applyAlignment="1">
      <alignment horizontal="center"/>
    </xf>
    <xf numFmtId="0" fontId="5" fillId="4" borderId="61" xfId="0" applyFont="1" applyFill="1" applyBorder="1"/>
    <xf numFmtId="164" fontId="5" fillId="4" borderId="62" xfId="0" applyNumberFormat="1" applyFont="1" applyFill="1" applyBorder="1" applyAlignment="1">
      <alignment horizontal="center"/>
    </xf>
    <xf numFmtId="0" fontId="5" fillId="4" borderId="64" xfId="0" applyFont="1" applyFill="1" applyBorder="1" applyAlignment="1">
      <alignment horizontal="left" vertical="center"/>
    </xf>
    <xf numFmtId="0" fontId="5" fillId="4" borderId="37" xfId="0" applyFont="1" applyFill="1" applyBorder="1" applyAlignment="1">
      <alignment horizontal="center" vertical="center" wrapText="1"/>
    </xf>
    <xf numFmtId="164" fontId="5" fillId="4" borderId="37" xfId="0" applyNumberFormat="1" applyFont="1" applyFill="1" applyBorder="1" applyAlignment="1">
      <alignment horizontal="center"/>
    </xf>
    <xf numFmtId="0" fontId="5" fillId="4" borderId="37" xfId="0" applyFont="1" applyFill="1" applyBorder="1"/>
    <xf numFmtId="164" fontId="5" fillId="4" borderId="35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 vertical="top" wrapText="1"/>
    </xf>
    <xf numFmtId="164" fontId="5" fillId="4" borderId="37" xfId="0" applyNumberFormat="1" applyFont="1" applyFill="1" applyBorder="1" applyAlignment="1">
      <alignment horizontal="center" wrapText="1"/>
    </xf>
    <xf numFmtId="0" fontId="5" fillId="4" borderId="65" xfId="0" applyFont="1" applyFill="1" applyBorder="1" applyAlignment="1">
      <alignment horizontal="left" vertical="center"/>
    </xf>
    <xf numFmtId="0" fontId="5" fillId="4" borderId="42" xfId="0" applyFont="1" applyFill="1" applyBorder="1" applyAlignment="1">
      <alignment horizontal="center" vertical="center" wrapText="1"/>
    </xf>
    <xf numFmtId="164" fontId="5" fillId="4" borderId="42" xfId="0" applyNumberFormat="1" applyFont="1" applyFill="1" applyBorder="1" applyAlignment="1">
      <alignment horizontal="center"/>
    </xf>
    <xf numFmtId="164" fontId="5" fillId="4" borderId="42" xfId="0" applyNumberFormat="1" applyFont="1" applyFill="1" applyBorder="1" applyAlignment="1">
      <alignment horizontal="center" wrapText="1"/>
    </xf>
    <xf numFmtId="0" fontId="5" fillId="4" borderId="42" xfId="0" applyFont="1" applyFill="1" applyBorder="1"/>
    <xf numFmtId="164" fontId="5" fillId="4" borderId="43" xfId="0" applyNumberFormat="1" applyFont="1" applyFill="1" applyBorder="1" applyAlignment="1">
      <alignment horizontal="center"/>
    </xf>
    <xf numFmtId="0" fontId="4" fillId="0" borderId="66" xfId="0" applyFont="1" applyBorder="1" applyAlignment="1">
      <alignment horizontal="right"/>
    </xf>
    <xf numFmtId="164" fontId="8" fillId="2" borderId="40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vertical="center"/>
    </xf>
    <xf numFmtId="0" fontId="5" fillId="7" borderId="13" xfId="0" applyFont="1" applyFill="1" applyBorder="1" applyAlignment="1">
      <alignment horizontal="center" vertical="center"/>
    </xf>
    <xf numFmtId="3" fontId="5" fillId="7" borderId="13" xfId="0" applyNumberFormat="1" applyFont="1" applyFill="1" applyBorder="1" applyAlignment="1">
      <alignment horizontal="center" vertical="center"/>
    </xf>
    <xf numFmtId="4" fontId="5" fillId="7" borderId="13" xfId="0" applyNumberFormat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vertical="center"/>
    </xf>
    <xf numFmtId="3" fontId="3" fillId="7" borderId="1" xfId="0" applyNumberFormat="1" applyFont="1" applyFill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4" fontId="5" fillId="0" borderId="0" xfId="0" applyNumberFormat="1" applyFont="1" applyFill="1" applyBorder="1" applyAlignment="1">
      <alignment vertical="center" wrapText="1"/>
    </xf>
    <xf numFmtId="0" fontId="4" fillId="0" borderId="40" xfId="0" applyFont="1" applyFill="1" applyBorder="1" applyAlignment="1">
      <alignment horizontal="right"/>
    </xf>
    <xf numFmtId="4" fontId="8" fillId="2" borderId="40" xfId="0" applyNumberFormat="1" applyFont="1" applyFill="1" applyBorder="1" applyAlignment="1">
      <alignment horizontal="center" wrapText="1"/>
    </xf>
    <xf numFmtId="49" fontId="10" fillId="0" borderId="0" xfId="0" applyNumberFormat="1" applyFont="1" applyFill="1" applyAlignment="1">
      <alignment wrapText="1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4" fillId="0" borderId="0" xfId="0" applyFont="1" applyBorder="1" applyAlignment="1">
      <alignment horizontal="right"/>
    </xf>
    <xf numFmtId="164" fontId="8" fillId="0" borderId="0" xfId="0" applyNumberFormat="1" applyFont="1" applyFill="1" applyBorder="1" applyAlignment="1">
      <alignment horizontal="center" wrapText="1"/>
    </xf>
    <xf numFmtId="49" fontId="5" fillId="0" borderId="0" xfId="0" applyNumberFormat="1" applyFont="1" applyBorder="1" applyAlignment="1">
      <alignment wrapText="1"/>
    </xf>
    <xf numFmtId="0" fontId="9" fillId="0" borderId="0" xfId="0" applyFont="1" applyFill="1"/>
    <xf numFmtId="0" fontId="10" fillId="0" borderId="0" xfId="0" applyFont="1" applyFill="1"/>
    <xf numFmtId="4" fontId="5" fillId="3" borderId="4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/>
    </xf>
    <xf numFmtId="4" fontId="11" fillId="3" borderId="1" xfId="0" applyNumberFormat="1" applyFont="1" applyFill="1" applyBorder="1" applyAlignment="1">
      <alignment horizontal="center" wrapText="1"/>
    </xf>
    <xf numFmtId="0" fontId="12" fillId="0" borderId="0" xfId="0" applyFont="1" applyBorder="1"/>
    <xf numFmtId="0" fontId="13" fillId="0" borderId="0" xfId="0" applyFont="1" applyBorder="1"/>
    <xf numFmtId="0" fontId="13" fillId="0" borderId="0" xfId="0" applyFont="1" applyBorder="1" applyAlignment="1">
      <alignment wrapText="1"/>
    </xf>
    <xf numFmtId="49" fontId="13" fillId="0" borderId="0" xfId="0" applyNumberFormat="1" applyFont="1" applyBorder="1" applyAlignment="1">
      <alignment wrapText="1"/>
    </xf>
    <xf numFmtId="3" fontId="3" fillId="8" borderId="15" xfId="0" applyNumberFormat="1" applyFont="1" applyFill="1" applyBorder="1" applyAlignment="1">
      <alignment horizontal="center" vertical="center"/>
    </xf>
    <xf numFmtId="14" fontId="3" fillId="8" borderId="18" xfId="0" applyNumberFormat="1" applyFont="1" applyFill="1" applyBorder="1" applyAlignment="1">
      <alignment horizontal="center" vertical="center"/>
    </xf>
    <xf numFmtId="3" fontId="3" fillId="8" borderId="44" xfId="0" applyNumberFormat="1" applyFont="1" applyFill="1" applyBorder="1" applyAlignment="1">
      <alignment horizontal="center" vertical="center"/>
    </xf>
    <xf numFmtId="14" fontId="3" fillId="8" borderId="52" xfId="0" applyNumberFormat="1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 wrapText="1"/>
    </xf>
    <xf numFmtId="4" fontId="5" fillId="8" borderId="21" xfId="0" applyNumberFormat="1" applyFont="1" applyFill="1" applyBorder="1" applyAlignment="1">
      <alignment horizontal="center" vertical="center"/>
    </xf>
    <xf numFmtId="0" fontId="5" fillId="8" borderId="70" xfId="0" applyFont="1" applyFill="1" applyBorder="1"/>
    <xf numFmtId="0" fontId="5" fillId="8" borderId="36" xfId="0" applyFont="1" applyFill="1" applyBorder="1" applyAlignment="1">
      <alignment vertical="center"/>
    </xf>
    <xf numFmtId="0" fontId="5" fillId="8" borderId="37" xfId="0" applyFont="1" applyFill="1" applyBorder="1" applyAlignment="1">
      <alignment horizontal="center" vertical="center" wrapText="1"/>
    </xf>
    <xf numFmtId="4" fontId="5" fillId="8" borderId="37" xfId="0" applyNumberFormat="1" applyFont="1" applyFill="1" applyBorder="1" applyAlignment="1">
      <alignment horizontal="center" vertical="center"/>
    </xf>
    <xf numFmtId="0" fontId="5" fillId="8" borderId="22" xfId="0" applyFont="1" applyFill="1" applyBorder="1"/>
    <xf numFmtId="0" fontId="5" fillId="8" borderId="41" xfId="0" applyFont="1" applyFill="1" applyBorder="1" applyAlignment="1">
      <alignment vertical="center"/>
    </xf>
    <xf numFmtId="0" fontId="5" fillId="8" borderId="42" xfId="0" applyFont="1" applyFill="1" applyBorder="1" applyAlignment="1">
      <alignment horizontal="center" vertical="center" wrapText="1"/>
    </xf>
    <xf numFmtId="4" fontId="5" fillId="8" borderId="42" xfId="0" applyNumberFormat="1" applyFont="1" applyFill="1" applyBorder="1" applyAlignment="1">
      <alignment horizontal="center" vertical="center"/>
    </xf>
    <xf numFmtId="4" fontId="5" fillId="8" borderId="42" xfId="0" applyNumberFormat="1" applyFont="1" applyFill="1" applyBorder="1" applyAlignment="1">
      <alignment horizontal="center" wrapText="1"/>
    </xf>
    <xf numFmtId="0" fontId="5" fillId="8" borderId="59" xfId="0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4" fontId="5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/>
    <xf numFmtId="3" fontId="8" fillId="2" borderId="40" xfId="0" applyNumberFormat="1" applyFont="1" applyFill="1" applyBorder="1" applyAlignment="1">
      <alignment horizontal="center" vertical="center"/>
    </xf>
    <xf numFmtId="14" fontId="15" fillId="0" borderId="0" xfId="0" applyNumberFormat="1" applyFont="1"/>
    <xf numFmtId="14" fontId="0" fillId="0" borderId="0" xfId="0" applyNumberFormat="1"/>
    <xf numFmtId="3" fontId="15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0" fillId="0" borderId="0" xfId="0" applyFill="1"/>
    <xf numFmtId="14" fontId="7" fillId="0" borderId="0" xfId="0" applyNumberFormat="1" applyFont="1"/>
    <xf numFmtId="0" fontId="2" fillId="8" borderId="5" xfId="0" applyFont="1" applyFill="1" applyBorder="1" applyAlignment="1">
      <alignment vertical="center"/>
    </xf>
    <xf numFmtId="0" fontId="2" fillId="8" borderId="40" xfId="0" applyFont="1" applyFill="1" applyBorder="1" applyAlignment="1">
      <alignment vertical="center"/>
    </xf>
    <xf numFmtId="4" fontId="5" fillId="8" borderId="31" xfId="0" applyNumberFormat="1" applyFont="1" applyFill="1" applyBorder="1" applyAlignment="1">
      <alignment horizontal="center" vertical="center" wrapText="1"/>
    </xf>
    <xf numFmtId="4" fontId="5" fillId="8" borderId="21" xfId="0" applyNumberFormat="1" applyFont="1" applyFill="1" applyBorder="1" applyAlignment="1">
      <alignment horizontal="center" vertical="center" wrapText="1"/>
    </xf>
    <xf numFmtId="3" fontId="3" fillId="8" borderId="5" xfId="0" applyNumberFormat="1" applyFont="1" applyFill="1" applyBorder="1" applyAlignment="1">
      <alignment horizontal="center" vertical="center"/>
    </xf>
    <xf numFmtId="3" fontId="3" fillId="8" borderId="48" xfId="0" applyNumberFormat="1" applyFont="1" applyFill="1" applyBorder="1" applyAlignment="1">
      <alignment horizontal="center" vertical="center"/>
    </xf>
    <xf numFmtId="0" fontId="5" fillId="8" borderId="71" xfId="0" applyFont="1" applyFill="1" applyBorder="1" applyAlignment="1">
      <alignment horizontal="center" vertical="center" wrapText="1"/>
    </xf>
    <xf numFmtId="0" fontId="5" fillId="8" borderId="72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left" vertical="center"/>
    </xf>
    <xf numFmtId="0" fontId="14" fillId="8" borderId="40" xfId="0" applyFont="1" applyFill="1" applyBorder="1" applyAlignment="1">
      <alignment horizontal="left" vertical="center"/>
    </xf>
    <xf numFmtId="0" fontId="5" fillId="8" borderId="34" xfId="0" applyFont="1" applyFill="1" applyBorder="1" applyAlignment="1">
      <alignment horizontal="left" vertical="center" wrapText="1"/>
    </xf>
    <xf numFmtId="0" fontId="5" fillId="8" borderId="58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3" fontId="5" fillId="8" borderId="7" xfId="0" applyNumberFormat="1" applyFont="1" applyFill="1" applyBorder="1" applyAlignment="1">
      <alignment horizontal="center" vertical="center"/>
    </xf>
    <xf numFmtId="3" fontId="5" fillId="8" borderId="51" xfId="0" applyNumberFormat="1" applyFont="1" applyFill="1" applyBorder="1" applyAlignment="1">
      <alignment horizontal="center" vertical="center"/>
    </xf>
    <xf numFmtId="4" fontId="5" fillId="8" borderId="7" xfId="0" applyNumberFormat="1" applyFont="1" applyFill="1" applyBorder="1" applyAlignment="1">
      <alignment horizontal="center" vertical="center" wrapText="1"/>
    </xf>
    <xf numFmtId="4" fontId="5" fillId="8" borderId="51" xfId="0" applyNumberFormat="1" applyFont="1" applyFill="1" applyBorder="1" applyAlignment="1">
      <alignment horizontal="center" vertical="center" wrapText="1"/>
    </xf>
    <xf numFmtId="17" fontId="5" fillId="8" borderId="68" xfId="0" applyNumberFormat="1" applyFont="1" applyFill="1" applyBorder="1" applyAlignment="1">
      <alignment horizontal="left" vertical="center"/>
    </xf>
    <xf numFmtId="17" fontId="5" fillId="8" borderId="69" xfId="0" applyNumberFormat="1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 wrapText="1"/>
    </xf>
    <xf numFmtId="0" fontId="5" fillId="0" borderId="30" xfId="0" applyFont="1" applyFill="1" applyBorder="1" applyAlignment="1">
      <alignment horizontal="left" vertical="center" wrapText="1"/>
    </xf>
    <xf numFmtId="0" fontId="5" fillId="0" borderId="58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51" xfId="0" applyFont="1" applyFill="1" applyBorder="1" applyAlignment="1">
      <alignment horizontal="center" vertical="center" wrapText="1"/>
    </xf>
    <xf numFmtId="164" fontId="5" fillId="0" borderId="26" xfId="0" applyNumberFormat="1" applyFont="1" applyFill="1" applyBorder="1" applyAlignment="1">
      <alignment horizontal="center" vertical="center"/>
    </xf>
    <xf numFmtId="164" fontId="5" fillId="0" borderId="31" xfId="0" applyNumberFormat="1" applyFont="1" applyFill="1" applyBorder="1" applyAlignment="1">
      <alignment horizontal="center" vertical="center"/>
    </xf>
    <xf numFmtId="164" fontId="5" fillId="0" borderId="51" xfId="0" applyNumberFormat="1" applyFont="1" applyFill="1" applyBorder="1" applyAlignment="1">
      <alignment horizontal="center" vertical="center"/>
    </xf>
    <xf numFmtId="3" fontId="5" fillId="0" borderId="26" xfId="0" applyNumberFormat="1" applyFont="1" applyFill="1" applyBorder="1" applyAlignment="1">
      <alignment horizontal="center" vertical="center" wrapText="1"/>
    </xf>
    <xf numFmtId="3" fontId="5" fillId="0" borderId="31" xfId="0" applyNumberFormat="1" applyFont="1" applyFill="1" applyBorder="1" applyAlignment="1">
      <alignment horizontal="center" vertical="center" wrapText="1"/>
    </xf>
    <xf numFmtId="3" fontId="5" fillId="0" borderId="51" xfId="0" applyNumberFormat="1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center"/>
    </xf>
    <xf numFmtId="0" fontId="5" fillId="0" borderId="42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40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horizontal="left" vertical="center" wrapText="1"/>
    </xf>
    <xf numFmtId="0" fontId="5" fillId="0" borderId="37" xfId="0" applyFont="1" applyFill="1" applyBorder="1" applyAlignment="1">
      <alignment horizontal="center" vertical="center" wrapText="1"/>
    </xf>
    <xf numFmtId="164" fontId="5" fillId="0" borderId="21" xfId="0" applyNumberFormat="1" applyFont="1" applyFill="1" applyBorder="1" applyAlignment="1">
      <alignment horizontal="center" vertical="center"/>
    </xf>
    <xf numFmtId="3" fontId="5" fillId="0" borderId="21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40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45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 wrapText="1"/>
    </xf>
    <xf numFmtId="0" fontId="5" fillId="5" borderId="61" xfId="0" applyFont="1" applyFill="1" applyBorder="1" applyAlignment="1">
      <alignment horizontal="left" vertical="center"/>
    </xf>
    <xf numFmtId="0" fontId="5" fillId="5" borderId="37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/>
    </xf>
    <xf numFmtId="0" fontId="2" fillId="4" borderId="40" xfId="0" applyFont="1" applyFill="1" applyBorder="1" applyAlignment="1">
      <alignment horizontal="left" vertical="center" wrapText="1"/>
    </xf>
    <xf numFmtId="0" fontId="5" fillId="4" borderId="34" xfId="0" applyFont="1" applyFill="1" applyBorder="1" applyAlignment="1">
      <alignment horizontal="left" vertical="center" wrapText="1"/>
    </xf>
    <xf numFmtId="0" fontId="5" fillId="4" borderId="58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51" xfId="0" applyFont="1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/>
    </xf>
    <xf numFmtId="164" fontId="5" fillId="4" borderId="51" xfId="0" applyNumberFormat="1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 wrapText="1"/>
    </xf>
    <xf numFmtId="3" fontId="5" fillId="4" borderId="51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4" borderId="51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4" borderId="45" xfId="0" applyFont="1" applyFill="1" applyBorder="1" applyAlignment="1">
      <alignment horizontal="left" vertical="center" wrapText="1"/>
    </xf>
    <xf numFmtId="0" fontId="5" fillId="4" borderId="5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center" vertical="center" wrapText="1"/>
    </xf>
    <xf numFmtId="164" fontId="5" fillId="4" borderId="31" xfId="0" applyNumberFormat="1" applyFont="1" applyFill="1" applyBorder="1" applyAlignment="1">
      <alignment horizontal="center" vertical="center"/>
    </xf>
    <xf numFmtId="3" fontId="5" fillId="4" borderId="31" xfId="0" applyNumberFormat="1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left" vertical="center"/>
    </xf>
    <xf numFmtId="0" fontId="5" fillId="4" borderId="42" xfId="0" applyFont="1" applyFill="1" applyBorder="1" applyAlignment="1">
      <alignment horizontal="left" vertical="center"/>
    </xf>
    <xf numFmtId="0" fontId="5" fillId="0" borderId="26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left" vertical="center" wrapText="1"/>
    </xf>
    <xf numFmtId="0" fontId="5" fillId="0" borderId="41" xfId="0" applyFont="1" applyFill="1" applyBorder="1" applyAlignment="1">
      <alignment horizontal="left" vertical="center" wrapText="1"/>
    </xf>
    <xf numFmtId="0" fontId="5" fillId="0" borderId="42" xfId="0" applyFont="1" applyFill="1" applyBorder="1" applyAlignment="1">
      <alignment horizontal="center" vertical="center" wrapText="1"/>
    </xf>
    <xf numFmtId="164" fontId="5" fillId="0" borderId="37" xfId="0" applyNumberFormat="1" applyFont="1" applyFill="1" applyBorder="1" applyAlignment="1">
      <alignment horizontal="center" vertical="center"/>
    </xf>
    <xf numFmtId="164" fontId="5" fillId="0" borderId="42" xfId="0" applyNumberFormat="1" applyFont="1" applyFill="1" applyBorder="1" applyAlignment="1">
      <alignment horizontal="center" vertical="center"/>
    </xf>
    <xf numFmtId="3" fontId="5" fillId="0" borderId="37" xfId="0" applyNumberFormat="1" applyFont="1" applyFill="1" applyBorder="1" applyAlignment="1">
      <alignment horizontal="center" vertical="center" wrapText="1"/>
    </xf>
    <xf numFmtId="3" fontId="5" fillId="0" borderId="42" xfId="0" applyNumberFormat="1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5" fillId="0" borderId="42" xfId="0" applyFont="1" applyFill="1" applyBorder="1" applyAlignment="1">
      <alignment horizontal="left" vertical="center" wrapText="1"/>
    </xf>
    <xf numFmtId="3" fontId="5" fillId="4" borderId="26" xfId="0" applyNumberFormat="1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left" vertical="center"/>
    </xf>
    <xf numFmtId="0" fontId="1" fillId="0" borderId="67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center" vertical="center" wrapText="1"/>
    </xf>
    <xf numFmtId="164" fontId="5" fillId="4" borderId="21" xfId="0" applyNumberFormat="1" applyFont="1" applyFill="1" applyBorder="1" applyAlignment="1">
      <alignment horizontal="center" vertical="center"/>
    </xf>
    <xf numFmtId="3" fontId="5" fillId="4" borderId="21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5" xfId="0" applyFont="1" applyFill="1" applyBorder="1" applyAlignment="1">
      <alignment horizontal="left" vertical="center"/>
    </xf>
    <xf numFmtId="0" fontId="5" fillId="4" borderId="30" xfId="0" applyFont="1" applyFill="1" applyBorder="1" applyAlignment="1">
      <alignment horizontal="left" vertical="center"/>
    </xf>
    <xf numFmtId="0" fontId="5" fillId="4" borderId="26" xfId="0" applyFont="1" applyFill="1" applyBorder="1" applyAlignment="1">
      <alignment horizontal="center" vertical="center" wrapText="1"/>
    </xf>
    <xf numFmtId="164" fontId="5" fillId="4" borderId="26" xfId="0" applyNumberFormat="1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/>
    </xf>
    <xf numFmtId="3" fontId="5" fillId="4" borderId="7" xfId="0" applyNumberFormat="1" applyFont="1" applyFill="1" applyBorder="1" applyAlignment="1" applyProtection="1">
      <alignment horizontal="center" wrapText="1"/>
      <protection hidden="1"/>
    </xf>
    <xf numFmtId="14" fontId="5" fillId="5" borderId="19" xfId="0" applyNumberFormat="1" applyFont="1" applyFill="1" applyBorder="1" applyAlignment="1">
      <alignment horizontal="center" wrapText="1"/>
    </xf>
    <xf numFmtId="14" fontId="5" fillId="0" borderId="19" xfId="0" applyNumberFormat="1" applyFont="1" applyFill="1" applyBorder="1" applyAlignment="1">
      <alignment horizontal="center" wrapText="1"/>
    </xf>
    <xf numFmtId="14" fontId="5" fillId="0" borderId="28" xfId="0" applyNumberFormat="1" applyFont="1" applyFill="1" applyBorder="1" applyAlignment="1">
      <alignment horizontal="center" wrapText="1"/>
    </xf>
    <xf numFmtId="14" fontId="5" fillId="0" borderId="44" xfId="0" applyNumberFormat="1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Приложение №1 к Отчету № 4.1.  </a:t>
            </a:r>
          </a:p>
          <a:p>
            <a:pPr>
              <a:defRPr sz="2000"/>
            </a:pPr>
            <a:r>
              <a:rPr lang="ru-RU" sz="2000" baseline="0"/>
              <a:t>Динамика дебиторской задолженности</a:t>
            </a:r>
          </a:p>
        </c:rich>
      </c:tx>
      <c:layout>
        <c:manualLayout>
          <c:xMode val="edge"/>
          <c:yMode val="edge"/>
          <c:x val="0.33754877687976736"/>
          <c:y val="2.7205731152253201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283690944418414E-2"/>
          <c:y val="0.16071283703173467"/>
          <c:w val="0.89838926763746196"/>
          <c:h val="0.698975184920066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'[1]задолженность ЭТИ-2'!$N$2:$AG$2</c:f>
              <c:numCache>
                <c:formatCode>General</c:formatCode>
                <c:ptCount val="20"/>
                <c:pt idx="0">
                  <c:v>44005</c:v>
                </c:pt>
                <c:pt idx="1">
                  <c:v>44013</c:v>
                </c:pt>
                <c:pt idx="2">
                  <c:v>44027</c:v>
                </c:pt>
                <c:pt idx="3">
                  <c:v>44044</c:v>
                </c:pt>
                <c:pt idx="4">
                  <c:v>44058</c:v>
                </c:pt>
                <c:pt idx="5">
                  <c:v>44075</c:v>
                </c:pt>
                <c:pt idx="6">
                  <c:v>44089</c:v>
                </c:pt>
                <c:pt idx="7">
                  <c:v>44105</c:v>
                </c:pt>
                <c:pt idx="8">
                  <c:v>44119</c:v>
                </c:pt>
                <c:pt idx="9">
                  <c:v>44137</c:v>
                </c:pt>
                <c:pt idx="10">
                  <c:v>44151</c:v>
                </c:pt>
                <c:pt idx="11">
                  <c:v>44166</c:v>
                </c:pt>
                <c:pt idx="12">
                  <c:v>44180</c:v>
                </c:pt>
                <c:pt idx="13">
                  <c:v>44207</c:v>
                </c:pt>
                <c:pt idx="14">
                  <c:v>44228</c:v>
                </c:pt>
                <c:pt idx="15">
                  <c:v>44256</c:v>
                </c:pt>
                <c:pt idx="16">
                  <c:v>44270</c:v>
                </c:pt>
                <c:pt idx="17">
                  <c:v>44287</c:v>
                </c:pt>
                <c:pt idx="18">
                  <c:v>44294</c:v>
                </c:pt>
                <c:pt idx="19">
                  <c:v>44301</c:v>
                </c:pt>
              </c:numCache>
            </c:numRef>
          </c:cat>
          <c:val>
            <c:numRef>
              <c:f>'[1]задолженность ЭТИ-2'!$N$3:$AG$3</c:f>
              <c:numCache>
                <c:formatCode>General</c:formatCode>
                <c:ptCount val="20"/>
                <c:pt idx="0">
                  <c:v>3974000</c:v>
                </c:pt>
                <c:pt idx="1">
                  <c:v>38551600</c:v>
                </c:pt>
                <c:pt idx="2">
                  <c:v>33677600</c:v>
                </c:pt>
                <c:pt idx="3">
                  <c:v>79616900</c:v>
                </c:pt>
                <c:pt idx="4">
                  <c:v>15379200</c:v>
                </c:pt>
                <c:pt idx="5">
                  <c:v>16672200</c:v>
                </c:pt>
                <c:pt idx="6">
                  <c:v>16772200</c:v>
                </c:pt>
                <c:pt idx="7">
                  <c:v>19016000</c:v>
                </c:pt>
                <c:pt idx="8">
                  <c:v>9470000</c:v>
                </c:pt>
                <c:pt idx="9">
                  <c:v>33219500</c:v>
                </c:pt>
                <c:pt idx="10">
                  <c:v>20718500</c:v>
                </c:pt>
                <c:pt idx="11">
                  <c:v>14785000</c:v>
                </c:pt>
                <c:pt idx="12">
                  <c:v>14785000</c:v>
                </c:pt>
                <c:pt idx="13">
                  <c:v>15026200</c:v>
                </c:pt>
                <c:pt idx="14">
                  <c:v>46347200</c:v>
                </c:pt>
                <c:pt idx="15">
                  <c:v>51763500</c:v>
                </c:pt>
                <c:pt idx="16">
                  <c:v>27588500</c:v>
                </c:pt>
                <c:pt idx="17">
                  <c:v>20987000</c:v>
                </c:pt>
                <c:pt idx="18">
                  <c:v>9603000</c:v>
                </c:pt>
                <c:pt idx="19">
                  <c:v>4004000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A-4744-9604-218461ECE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657344"/>
        <c:axId val="475657672"/>
      </c:lineChart>
      <c:dateAx>
        <c:axId val="475657344"/>
        <c:scaling>
          <c:orientation val="minMax"/>
          <c:max val="44316"/>
          <c:min val="44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57672"/>
        <c:crosses val="autoZero"/>
        <c:auto val="0"/>
        <c:lblOffset val="100"/>
        <c:baseTimeUnit val="days"/>
        <c:majorUnit val="10"/>
        <c:majorTimeUnit val="days"/>
        <c:minorUnit val="1"/>
        <c:minorTimeUnit val="days"/>
      </c:dateAx>
      <c:valAx>
        <c:axId val="4756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57344"/>
        <c:crossesAt val="0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7954950934939016E-2"/>
                <c:y val="0.47124251615515927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 cap="sq">
          <a:solidFill>
            <a:schemeClr val="tx1">
              <a:lumMod val="15000"/>
              <a:lumOff val="85000"/>
            </a:schemeClr>
          </a:solidFill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5194</xdr:colOff>
      <xdr:row>8</xdr:row>
      <xdr:rowOff>0</xdr:rowOff>
    </xdr:from>
    <xdr:to>
      <xdr:col>34</xdr:col>
      <xdr:colOff>571499</xdr:colOff>
      <xdr:row>29</xdr:row>
      <xdr:rowOff>34636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69;&#1058;&#1048;%20&#1043;&#1088;&#1091;&#1087;&#1087;\&#1054;&#1090;&#1076;&#1077;&#1083;%20&#1087;&#1088;&#1086;&#1076;&#1072;&#1078;\!&#1055;&#1088;&#1086;&#1076;&#1072;&#1078;&#1080;\&#1069;&#1058;&#1048;%20&#1043;&#1088;&#1091;&#1087;&#1087;\&#1044;&#1086;&#1075;&#1086;&#1074;&#1086;&#1088;&#1072;%20&#1056;&#1077;&#1077;&#1089;&#1090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ДОГОВОРОВ"/>
      <sheetName val="задолженность ЭТИ-2"/>
      <sheetName val="ЛЭСР для Демченко (2)"/>
      <sheetName val="ЛЭСР для Демченко"/>
      <sheetName val="оплата Заказчикам"/>
      <sheetName val="Договора СЭК склад"/>
      <sheetName val="2014"/>
      <sheetName val="задолженность"/>
      <sheetName val="РСК РЭС"/>
    </sheetNames>
    <sheetDataSet>
      <sheetData sheetId="0"/>
      <sheetData sheetId="1">
        <row r="2">
          <cell r="N2">
            <v>44005</v>
          </cell>
          <cell r="O2">
            <v>44013</v>
          </cell>
          <cell r="P2">
            <v>44027</v>
          </cell>
          <cell r="Q2">
            <v>44044</v>
          </cell>
          <cell r="R2">
            <v>44058</v>
          </cell>
          <cell r="S2">
            <v>44075</v>
          </cell>
          <cell r="T2">
            <v>44089</v>
          </cell>
          <cell r="U2">
            <v>44105</v>
          </cell>
          <cell r="V2">
            <v>44119</v>
          </cell>
          <cell r="W2">
            <v>44137</v>
          </cell>
          <cell r="X2">
            <v>44151</v>
          </cell>
          <cell r="Y2">
            <v>44166</v>
          </cell>
          <cell r="Z2">
            <v>44180</v>
          </cell>
          <cell r="AA2">
            <v>44207</v>
          </cell>
          <cell r="AB2">
            <v>44228</v>
          </cell>
          <cell r="AC2">
            <v>44256</v>
          </cell>
          <cell r="AD2">
            <v>44270</v>
          </cell>
          <cell r="AE2">
            <v>44287</v>
          </cell>
          <cell r="AF2">
            <v>44294</v>
          </cell>
          <cell r="AG2">
            <v>44301</v>
          </cell>
        </row>
        <row r="3">
          <cell r="N3">
            <v>3974000</v>
          </cell>
          <cell r="O3">
            <v>38551600</v>
          </cell>
          <cell r="P3">
            <v>33677600</v>
          </cell>
          <cell r="Q3">
            <v>79616900</v>
          </cell>
          <cell r="R3">
            <v>15379200</v>
          </cell>
          <cell r="S3">
            <v>16672200</v>
          </cell>
          <cell r="T3">
            <v>16772200</v>
          </cell>
          <cell r="U3">
            <v>19016000</v>
          </cell>
          <cell r="V3">
            <v>9470000</v>
          </cell>
          <cell r="W3">
            <v>33219500</v>
          </cell>
          <cell r="X3">
            <v>20718500</v>
          </cell>
          <cell r="Y3">
            <v>14785000</v>
          </cell>
          <cell r="Z3">
            <v>14785000</v>
          </cell>
          <cell r="AA3">
            <v>15026200</v>
          </cell>
          <cell r="AB3">
            <v>46347200</v>
          </cell>
          <cell r="AC3">
            <v>51763500</v>
          </cell>
          <cell r="AD3">
            <v>27588500</v>
          </cell>
          <cell r="AE3">
            <v>20987000</v>
          </cell>
          <cell r="AF3">
            <v>9603000</v>
          </cell>
          <cell r="AG3">
            <v>4004000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zoomScale="55" zoomScaleNormal="55" workbookViewId="0">
      <selection activeCell="H7" sqref="H7"/>
    </sheetView>
  </sheetViews>
  <sheetFormatPr defaultRowHeight="14.4" x14ac:dyDescent="0.3"/>
  <cols>
    <col min="1" max="1" width="26.5546875" customWidth="1"/>
    <col min="2" max="2" width="58.109375" customWidth="1"/>
    <col min="3" max="3" width="14" customWidth="1"/>
    <col min="4" max="4" width="19.6640625" customWidth="1"/>
    <col min="5" max="5" width="20.44140625" customWidth="1"/>
    <col min="6" max="6" width="37.88671875" customWidth="1"/>
    <col min="7" max="7" width="48" customWidth="1"/>
    <col min="8" max="8" width="16.33203125" customWidth="1"/>
    <col min="9" max="9" width="24.33203125" customWidth="1"/>
    <col min="10" max="10" width="21" customWidth="1"/>
    <col min="11" max="11" width="23.44140625" customWidth="1"/>
    <col min="12" max="12" width="20" customWidth="1"/>
    <col min="13" max="13" width="22.88671875" customWidth="1"/>
    <col min="16" max="16" width="13.109375" customWidth="1"/>
    <col min="17" max="17" width="14.88671875" customWidth="1"/>
    <col min="18" max="18" width="14.33203125" customWidth="1"/>
    <col min="19" max="19" width="15.109375" customWidth="1"/>
    <col min="20" max="20" width="13.88671875" customWidth="1"/>
    <col min="21" max="21" width="15.109375" customWidth="1"/>
    <col min="22" max="22" width="14.33203125" customWidth="1"/>
    <col min="23" max="23" width="14.5546875" customWidth="1"/>
    <col min="24" max="24" width="14.88671875" customWidth="1"/>
    <col min="25" max="25" width="14.33203125" customWidth="1"/>
    <col min="26" max="26" width="15.44140625" customWidth="1"/>
    <col min="27" max="27" width="14.88671875" customWidth="1"/>
    <col min="28" max="28" width="14.33203125" customWidth="1"/>
    <col min="29" max="29" width="16.44140625" customWidth="1"/>
    <col min="30" max="30" width="14.88671875" customWidth="1"/>
    <col min="31" max="31" width="14.33203125" customWidth="1"/>
    <col min="32" max="32" width="13.33203125" customWidth="1"/>
    <col min="33" max="33" width="13.5546875" customWidth="1"/>
    <col min="34" max="34" width="14.109375" customWidth="1"/>
    <col min="35" max="35" width="15.109375" customWidth="1"/>
  </cols>
  <sheetData>
    <row r="1" spans="1:35" ht="49.5" customHeight="1" thickBot="1" x14ac:dyDescent="0.35">
      <c r="A1" s="1" t="s">
        <v>0</v>
      </c>
      <c r="B1" s="337" t="s">
        <v>1</v>
      </c>
      <c r="C1" s="337"/>
      <c r="D1" s="337"/>
      <c r="E1" s="337"/>
      <c r="F1" s="337"/>
      <c r="G1" s="337"/>
      <c r="H1" s="337"/>
      <c r="I1" s="337"/>
    </row>
    <row r="2" spans="1:35" ht="67.5" customHeight="1" thickBot="1" x14ac:dyDescent="0.35">
      <c r="A2" s="2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4" t="s">
        <v>7</v>
      </c>
      <c r="G2" s="5" t="s">
        <v>8</v>
      </c>
      <c r="H2" s="6" t="s">
        <v>9</v>
      </c>
      <c r="I2" s="7" t="s">
        <v>10</v>
      </c>
      <c r="J2" s="8" t="s">
        <v>11</v>
      </c>
      <c r="K2" s="8" t="s">
        <v>12</v>
      </c>
      <c r="L2" s="8" t="s">
        <v>13</v>
      </c>
      <c r="M2" s="8" t="s">
        <v>14</v>
      </c>
    </row>
    <row r="3" spans="1:35" ht="25.8" customHeight="1" thickBot="1" x14ac:dyDescent="0.35">
      <c r="A3" s="9"/>
      <c r="B3" s="10"/>
      <c r="C3" s="11"/>
      <c r="D3" s="12"/>
      <c r="E3" s="13">
        <f ca="1">TODAY()</f>
        <v>44321</v>
      </c>
      <c r="F3" s="10"/>
      <c r="G3" s="12"/>
      <c r="H3" s="14"/>
      <c r="I3" s="15">
        <f>SUM(I4:I23)</f>
        <v>3057000</v>
      </c>
      <c r="J3" s="16">
        <f>SUM(J4:J41)</f>
        <v>26976000</v>
      </c>
      <c r="K3" s="16">
        <f>SUM(K4:K41)</f>
        <v>45758600</v>
      </c>
      <c r="L3" s="16">
        <f>SUM(L5:L41)</f>
        <v>24679000</v>
      </c>
      <c r="M3" s="16">
        <f>SUM(M5:M41)</f>
        <v>21235000</v>
      </c>
    </row>
    <row r="4" spans="1:35" ht="26.25" customHeight="1" thickBot="1" x14ac:dyDescent="0.45">
      <c r="A4" s="17" t="s">
        <v>15</v>
      </c>
      <c r="B4" s="18" t="s">
        <v>16</v>
      </c>
      <c r="C4" s="19">
        <v>1364</v>
      </c>
      <c r="D4" s="352">
        <v>13630000</v>
      </c>
      <c r="E4" s="353">
        <v>10904000</v>
      </c>
      <c r="F4" s="20" t="s">
        <v>17</v>
      </c>
      <c r="G4" s="21" t="s">
        <v>18</v>
      </c>
      <c r="H4" s="22">
        <v>44274</v>
      </c>
      <c r="I4" s="23">
        <v>2726000</v>
      </c>
      <c r="J4" s="24"/>
      <c r="K4" s="24"/>
      <c r="L4" s="24"/>
      <c r="M4" s="24"/>
    </row>
    <row r="5" spans="1:35" ht="26.25" customHeight="1" thickBot="1" x14ac:dyDescent="0.45">
      <c r="A5" s="25" t="s">
        <v>19</v>
      </c>
      <c r="B5" s="26" t="s">
        <v>20</v>
      </c>
      <c r="C5" s="27">
        <v>1279</v>
      </c>
      <c r="D5" s="28">
        <v>7800000</v>
      </c>
      <c r="E5" s="29">
        <v>7500000</v>
      </c>
      <c r="F5" s="30" t="s">
        <v>21</v>
      </c>
      <c r="G5" s="31" t="s">
        <v>22</v>
      </c>
      <c r="H5" s="57" t="s">
        <v>23</v>
      </c>
      <c r="I5" s="32">
        <f>400000-100000</f>
        <v>300000</v>
      </c>
      <c r="J5" s="33"/>
      <c r="K5" s="33"/>
      <c r="L5" s="33"/>
      <c r="M5" s="33"/>
    </row>
    <row r="6" spans="1:35" ht="26.25" customHeight="1" x14ac:dyDescent="0.4">
      <c r="A6" s="338" t="s">
        <v>24</v>
      </c>
      <c r="B6" s="341" t="s">
        <v>25</v>
      </c>
      <c r="C6" s="302">
        <v>1371</v>
      </c>
      <c r="D6" s="304">
        <v>32500000</v>
      </c>
      <c r="E6" s="306">
        <v>16250000</v>
      </c>
      <c r="F6" s="346" t="s">
        <v>26</v>
      </c>
      <c r="G6" s="34" t="s">
        <v>27</v>
      </c>
      <c r="H6" s="35">
        <v>44326</v>
      </c>
      <c r="I6" s="36"/>
      <c r="J6" s="37"/>
      <c r="K6" s="38">
        <v>9750000</v>
      </c>
      <c r="L6" s="38"/>
      <c r="M6" s="38"/>
      <c r="P6" s="240">
        <v>44005</v>
      </c>
      <c r="Q6" s="240">
        <v>44013</v>
      </c>
      <c r="R6" s="240">
        <v>44027</v>
      </c>
      <c r="S6" s="240">
        <v>44044</v>
      </c>
      <c r="T6" s="240">
        <v>44058</v>
      </c>
      <c r="U6" s="240">
        <v>44075</v>
      </c>
      <c r="V6" s="240">
        <v>44089</v>
      </c>
      <c r="W6" s="240">
        <v>44105</v>
      </c>
      <c r="X6" s="240">
        <v>44119</v>
      </c>
      <c r="Y6" s="240">
        <v>44137</v>
      </c>
      <c r="Z6" s="240">
        <v>44151</v>
      </c>
      <c r="AA6" s="240">
        <v>44166</v>
      </c>
      <c r="AB6" s="240">
        <v>44180</v>
      </c>
      <c r="AC6" s="241">
        <v>44207</v>
      </c>
      <c r="AD6" s="241">
        <v>44228</v>
      </c>
      <c r="AE6" s="241">
        <v>44256</v>
      </c>
      <c r="AF6" s="241">
        <v>44270</v>
      </c>
      <c r="AG6" s="241">
        <v>44287</v>
      </c>
      <c r="AH6" s="241">
        <v>44294</v>
      </c>
      <c r="AI6" s="241">
        <v>44301</v>
      </c>
    </row>
    <row r="7" spans="1:35" ht="26.25" customHeight="1" x14ac:dyDescent="0.4">
      <c r="A7" s="339"/>
      <c r="B7" s="342"/>
      <c r="C7" s="343"/>
      <c r="D7" s="344"/>
      <c r="E7" s="345"/>
      <c r="F7" s="347"/>
      <c r="G7" s="39" t="s">
        <v>28</v>
      </c>
      <c r="H7" s="40">
        <v>44352</v>
      </c>
      <c r="I7" s="41"/>
      <c r="J7" s="42"/>
      <c r="K7" s="43"/>
      <c r="L7" s="43">
        <v>6500000</v>
      </c>
      <c r="M7" s="43"/>
      <c r="P7" s="242">
        <v>3974000</v>
      </c>
      <c r="Q7" s="243">
        <v>38551600</v>
      </c>
      <c r="R7" s="243">
        <v>33677600</v>
      </c>
      <c r="S7" s="243">
        <v>79616900</v>
      </c>
      <c r="T7" s="242">
        <v>15379200</v>
      </c>
      <c r="U7" s="243">
        <v>16672200</v>
      </c>
      <c r="V7" s="243">
        <v>16772200</v>
      </c>
      <c r="W7" s="243">
        <v>19016000</v>
      </c>
      <c r="X7" s="243">
        <v>9470000</v>
      </c>
      <c r="Y7" s="243">
        <v>33219500</v>
      </c>
      <c r="Z7" s="244">
        <v>20718500</v>
      </c>
      <c r="AA7" s="244">
        <v>14785000</v>
      </c>
      <c r="AB7" s="243">
        <v>14785000</v>
      </c>
      <c r="AC7" s="243">
        <v>15026200</v>
      </c>
      <c r="AD7" s="243">
        <v>46347200</v>
      </c>
      <c r="AE7" s="243">
        <v>51763500</v>
      </c>
      <c r="AF7" s="243">
        <v>27588500</v>
      </c>
      <c r="AG7">
        <f>20987000</f>
        <v>20987000</v>
      </c>
      <c r="AH7" s="243">
        <v>9603000</v>
      </c>
      <c r="AI7" s="243">
        <v>4004000</v>
      </c>
    </row>
    <row r="8" spans="1:35" ht="26.25" customHeight="1" x14ac:dyDescent="0.4">
      <c r="A8" s="339"/>
      <c r="B8" s="348" t="s">
        <v>29</v>
      </c>
      <c r="C8" s="350" t="s">
        <v>30</v>
      </c>
      <c r="D8" s="351">
        <v>48350000</v>
      </c>
      <c r="E8" s="329">
        <v>24175000</v>
      </c>
      <c r="F8" s="330" t="s">
        <v>31</v>
      </c>
      <c r="G8" s="39" t="s">
        <v>32</v>
      </c>
      <c r="H8" s="44">
        <v>44301</v>
      </c>
      <c r="I8" s="41"/>
      <c r="J8" s="45">
        <v>14505000</v>
      </c>
      <c r="K8" s="46"/>
      <c r="L8" s="46"/>
      <c r="M8" s="46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</row>
    <row r="9" spans="1:35" ht="26.25" customHeight="1" thickBot="1" x14ac:dyDescent="0.45">
      <c r="A9" s="340"/>
      <c r="B9" s="349"/>
      <c r="C9" s="314"/>
      <c r="D9" s="315"/>
      <c r="E9" s="316"/>
      <c r="F9" s="331"/>
      <c r="G9" s="47" t="s">
        <v>28</v>
      </c>
      <c r="H9" s="48">
        <v>44321</v>
      </c>
      <c r="I9" s="49"/>
      <c r="J9" s="45"/>
      <c r="K9" s="46">
        <v>9670000</v>
      </c>
      <c r="L9" s="46"/>
      <c r="M9" s="46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</row>
    <row r="10" spans="1:35" ht="26.25" customHeight="1" thickBot="1" x14ac:dyDescent="0.45">
      <c r="A10" s="50" t="s">
        <v>33</v>
      </c>
      <c r="B10" s="51" t="s">
        <v>34</v>
      </c>
      <c r="C10" s="52">
        <v>1333</v>
      </c>
      <c r="D10" s="53">
        <v>62000</v>
      </c>
      <c r="E10" s="54">
        <v>31000</v>
      </c>
      <c r="F10" s="55" t="s">
        <v>35</v>
      </c>
      <c r="G10" s="56" t="s">
        <v>36</v>
      </c>
      <c r="H10" s="57">
        <v>44286</v>
      </c>
      <c r="I10" s="32">
        <v>31000</v>
      </c>
      <c r="J10" s="58"/>
      <c r="K10" s="59"/>
      <c r="L10" s="59"/>
      <c r="M10" s="59"/>
      <c r="P10" s="246"/>
      <c r="Q10" s="246"/>
    </row>
    <row r="11" spans="1:35" ht="26.25" customHeight="1" x14ac:dyDescent="0.4">
      <c r="A11" s="332" t="s">
        <v>37</v>
      </c>
      <c r="B11" s="60" t="s">
        <v>38</v>
      </c>
      <c r="C11" s="61">
        <v>1385</v>
      </c>
      <c r="D11" s="62">
        <v>3500000</v>
      </c>
      <c r="E11" s="63">
        <v>2800000</v>
      </c>
      <c r="F11" s="64" t="s">
        <v>39</v>
      </c>
      <c r="G11" s="65" t="s">
        <v>40</v>
      </c>
      <c r="H11" s="354" t="s">
        <v>41</v>
      </c>
      <c r="I11" s="41"/>
      <c r="J11" s="66"/>
      <c r="K11" s="66">
        <v>700000</v>
      </c>
      <c r="L11" s="66"/>
      <c r="M11" s="66"/>
      <c r="P11" s="246"/>
      <c r="Q11" s="246"/>
    </row>
    <row r="12" spans="1:35" ht="26.25" customHeight="1" x14ac:dyDescent="0.4">
      <c r="A12" s="332"/>
      <c r="B12" s="67" t="s">
        <v>42</v>
      </c>
      <c r="C12" s="68">
        <v>1384</v>
      </c>
      <c r="D12" s="69">
        <v>1070000</v>
      </c>
      <c r="E12" s="70">
        <v>856000</v>
      </c>
      <c r="F12" s="71" t="s">
        <v>43</v>
      </c>
      <c r="G12" s="65" t="s">
        <v>40</v>
      </c>
      <c r="H12" s="354" t="s">
        <v>44</v>
      </c>
      <c r="I12" s="41"/>
      <c r="J12" s="66"/>
      <c r="K12" s="66">
        <v>214000</v>
      </c>
      <c r="L12" s="66"/>
      <c r="M12" s="66"/>
      <c r="P12" s="246"/>
      <c r="Q12" s="246"/>
    </row>
    <row r="13" spans="1:35" ht="44.4" customHeight="1" x14ac:dyDescent="0.4">
      <c r="A13" s="332"/>
      <c r="B13" s="72" t="s">
        <v>45</v>
      </c>
      <c r="C13" s="73">
        <v>1386</v>
      </c>
      <c r="D13" s="74">
        <v>4878000</v>
      </c>
      <c r="E13" s="75">
        <v>3902400</v>
      </c>
      <c r="F13" s="76" t="s">
        <v>39</v>
      </c>
      <c r="G13" s="77" t="s">
        <v>40</v>
      </c>
      <c r="H13" s="120" t="s">
        <v>41</v>
      </c>
      <c r="I13" s="41"/>
      <c r="J13" s="66"/>
      <c r="K13" s="66">
        <v>975600</v>
      </c>
      <c r="L13" s="66"/>
      <c r="M13" s="66"/>
      <c r="P13" s="246"/>
      <c r="Q13" s="246"/>
    </row>
    <row r="14" spans="1:35" ht="26.25" customHeight="1" x14ac:dyDescent="0.4">
      <c r="A14" s="332"/>
      <c r="B14" s="267" t="s">
        <v>46</v>
      </c>
      <c r="C14" s="270">
        <v>1387</v>
      </c>
      <c r="D14" s="273">
        <v>4735000</v>
      </c>
      <c r="E14" s="276">
        <v>947000</v>
      </c>
      <c r="F14" s="335" t="s">
        <v>47</v>
      </c>
      <c r="G14" s="65" t="s">
        <v>48</v>
      </c>
      <c r="H14" s="354" t="s">
        <v>49</v>
      </c>
      <c r="I14" s="41"/>
      <c r="J14" s="66"/>
      <c r="K14" s="66">
        <v>1894000</v>
      </c>
      <c r="L14" s="66"/>
      <c r="M14" s="66"/>
      <c r="P14" s="246"/>
      <c r="Q14" s="246"/>
    </row>
    <row r="15" spans="1:35" ht="26.25" customHeight="1" x14ac:dyDescent="0.4">
      <c r="A15" s="332"/>
      <c r="B15" s="284"/>
      <c r="C15" s="334"/>
      <c r="D15" s="286"/>
      <c r="E15" s="287"/>
      <c r="F15" s="336"/>
      <c r="G15" s="65" t="s">
        <v>50</v>
      </c>
      <c r="H15" s="355" t="s">
        <v>51</v>
      </c>
      <c r="I15" s="41"/>
      <c r="J15" s="66"/>
      <c r="K15" s="66"/>
      <c r="L15" s="66">
        <v>1894000</v>
      </c>
      <c r="M15" s="66"/>
    </row>
    <row r="16" spans="1:35" ht="26.25" customHeight="1" x14ac:dyDescent="0.4">
      <c r="A16" s="332"/>
      <c r="B16" s="267" t="s">
        <v>52</v>
      </c>
      <c r="C16" s="270">
        <v>1391</v>
      </c>
      <c r="D16" s="273">
        <v>1145000</v>
      </c>
      <c r="E16" s="276">
        <v>458000</v>
      </c>
      <c r="F16" s="319" t="s">
        <v>53</v>
      </c>
      <c r="G16" s="65" t="s">
        <v>48</v>
      </c>
      <c r="H16" s="354" t="s">
        <v>54</v>
      </c>
      <c r="I16" s="41"/>
      <c r="J16" s="66"/>
      <c r="K16" s="66">
        <v>458000</v>
      </c>
      <c r="L16" s="66"/>
      <c r="M16" s="66"/>
    </row>
    <row r="17" spans="1:23" ht="26.25" customHeight="1" x14ac:dyDescent="0.4">
      <c r="A17" s="332"/>
      <c r="B17" s="268"/>
      <c r="C17" s="271"/>
      <c r="D17" s="274"/>
      <c r="E17" s="277"/>
      <c r="F17" s="311"/>
      <c r="G17" s="78" t="s">
        <v>40</v>
      </c>
      <c r="H17" s="356" t="s">
        <v>55</v>
      </c>
      <c r="I17" s="49"/>
      <c r="J17" s="79"/>
      <c r="K17" s="79">
        <v>229000</v>
      </c>
      <c r="L17" s="79"/>
      <c r="M17" s="79"/>
    </row>
    <row r="18" spans="1:23" ht="26.25" customHeight="1" x14ac:dyDescent="0.4">
      <c r="A18" s="332"/>
      <c r="B18" s="320" t="s">
        <v>56</v>
      </c>
      <c r="C18" s="285" t="s">
        <v>57</v>
      </c>
      <c r="D18" s="323">
        <v>24800000</v>
      </c>
      <c r="E18" s="325"/>
      <c r="F18" s="327" t="s">
        <v>58</v>
      </c>
      <c r="G18" s="65" t="s">
        <v>59</v>
      </c>
      <c r="H18" s="354" t="s">
        <v>60</v>
      </c>
      <c r="I18" s="41"/>
      <c r="J18" s="66"/>
      <c r="K18" s="66">
        <v>1630000</v>
      </c>
      <c r="L18" s="66"/>
      <c r="M18" s="66"/>
    </row>
    <row r="19" spans="1:23" ht="26.25" customHeight="1" x14ac:dyDescent="0.4">
      <c r="A19" s="332"/>
      <c r="B19" s="320"/>
      <c r="C19" s="285"/>
      <c r="D19" s="323"/>
      <c r="E19" s="325"/>
      <c r="F19" s="327"/>
      <c r="G19" s="65" t="s">
        <v>61</v>
      </c>
      <c r="H19" s="355" t="s">
        <v>62</v>
      </c>
      <c r="I19" s="41"/>
      <c r="J19" s="66"/>
      <c r="K19" s="66"/>
      <c r="L19" s="66">
        <v>3260000</v>
      </c>
      <c r="M19" s="66"/>
    </row>
    <row r="20" spans="1:23" ht="26.25" customHeight="1" thickBot="1" x14ac:dyDescent="0.45">
      <c r="A20" s="333"/>
      <c r="B20" s="321"/>
      <c r="C20" s="322"/>
      <c r="D20" s="324"/>
      <c r="E20" s="326"/>
      <c r="F20" s="328"/>
      <c r="G20" s="80" t="s">
        <v>63</v>
      </c>
      <c r="H20" s="357" t="s">
        <v>64</v>
      </c>
      <c r="I20" s="81"/>
      <c r="J20" s="82"/>
      <c r="K20" s="82"/>
      <c r="L20" s="82"/>
      <c r="M20" s="82">
        <v>3260000</v>
      </c>
    </row>
    <row r="21" spans="1:23" ht="26.25" customHeight="1" x14ac:dyDescent="0.4">
      <c r="A21" s="298" t="s">
        <v>65</v>
      </c>
      <c r="B21" s="312" t="s">
        <v>66</v>
      </c>
      <c r="C21" s="314">
        <v>1377</v>
      </c>
      <c r="D21" s="315">
        <v>6430000</v>
      </c>
      <c r="E21" s="316"/>
      <c r="F21" s="317" t="s">
        <v>67</v>
      </c>
      <c r="G21" s="83" t="s">
        <v>68</v>
      </c>
      <c r="H21" s="84">
        <v>44293</v>
      </c>
      <c r="I21" s="85"/>
      <c r="J21" s="86">
        <v>4501000</v>
      </c>
      <c r="K21" s="87"/>
      <c r="L21" s="88"/>
      <c r="M21" s="88"/>
    </row>
    <row r="22" spans="1:23" ht="26.25" customHeight="1" thickBot="1" x14ac:dyDescent="0.45">
      <c r="A22" s="299"/>
      <c r="B22" s="313"/>
      <c r="C22" s="303"/>
      <c r="D22" s="305"/>
      <c r="E22" s="307"/>
      <c r="F22" s="318"/>
      <c r="G22" s="89" t="s">
        <v>69</v>
      </c>
      <c r="H22" s="90">
        <v>44317</v>
      </c>
      <c r="I22" s="81"/>
      <c r="J22" s="91"/>
      <c r="K22" s="92">
        <v>1929000</v>
      </c>
      <c r="L22" s="93"/>
      <c r="M22" s="93"/>
    </row>
    <row r="23" spans="1:23" ht="37.799999999999997" customHeight="1" thickBot="1" x14ac:dyDescent="0.45">
      <c r="A23" s="94" t="s">
        <v>70</v>
      </c>
      <c r="B23" s="95" t="s">
        <v>71</v>
      </c>
      <c r="C23" s="96">
        <v>1375</v>
      </c>
      <c r="D23" s="97">
        <v>6300000</v>
      </c>
      <c r="E23" s="98">
        <v>5040000</v>
      </c>
      <c r="F23" s="99" t="s">
        <v>72</v>
      </c>
      <c r="G23" s="100" t="s">
        <v>73</v>
      </c>
      <c r="H23" s="101">
        <v>44322</v>
      </c>
      <c r="I23" s="81"/>
      <c r="J23" s="79"/>
      <c r="K23" s="79">
        <v>1260000</v>
      </c>
      <c r="L23" s="102"/>
      <c r="M23" s="102"/>
    </row>
    <row r="24" spans="1:23" ht="42" customHeight="1" thickBot="1" x14ac:dyDescent="0.4">
      <c r="A24" s="103" t="s">
        <v>74</v>
      </c>
      <c r="B24" s="104" t="s">
        <v>75</v>
      </c>
      <c r="C24" s="105">
        <v>1372</v>
      </c>
      <c r="D24" s="106">
        <v>11150000</v>
      </c>
      <c r="E24" s="107">
        <v>8805000</v>
      </c>
      <c r="F24" s="108" t="s">
        <v>76</v>
      </c>
      <c r="G24" s="109" t="s">
        <v>77</v>
      </c>
      <c r="H24" s="110">
        <v>44301</v>
      </c>
      <c r="I24" s="111"/>
      <c r="J24" s="112">
        <v>2345000</v>
      </c>
      <c r="K24" s="113"/>
      <c r="L24" s="113"/>
      <c r="M24" s="113"/>
    </row>
    <row r="25" spans="1:23" ht="26.25" customHeight="1" x14ac:dyDescent="0.4">
      <c r="A25" s="288" t="s">
        <v>78</v>
      </c>
      <c r="B25" s="291" t="s">
        <v>79</v>
      </c>
      <c r="C25" s="293">
        <v>1388</v>
      </c>
      <c r="D25" s="294">
        <v>9700000</v>
      </c>
      <c r="E25" s="295">
        <v>2796000</v>
      </c>
      <c r="F25" s="310" t="s">
        <v>80</v>
      </c>
      <c r="G25" s="114" t="s">
        <v>81</v>
      </c>
      <c r="H25" s="115">
        <v>44291</v>
      </c>
      <c r="I25" s="36"/>
      <c r="J25" s="116">
        <f>3880000-2796000</f>
        <v>1084000</v>
      </c>
      <c r="K25" s="117"/>
      <c r="L25" s="118"/>
      <c r="M25" s="118"/>
      <c r="P25" s="246"/>
      <c r="Q25" s="246"/>
      <c r="R25" s="246"/>
      <c r="S25" s="246"/>
      <c r="T25" s="246"/>
      <c r="U25" s="241"/>
      <c r="V25" s="241"/>
      <c r="W25" s="241"/>
    </row>
    <row r="26" spans="1:23" ht="26.25" customHeight="1" x14ac:dyDescent="0.4">
      <c r="A26" s="289"/>
      <c r="B26" s="292"/>
      <c r="C26" s="271"/>
      <c r="D26" s="274"/>
      <c r="E26" s="277"/>
      <c r="F26" s="311"/>
      <c r="G26" s="119" t="s">
        <v>82</v>
      </c>
      <c r="H26" s="120">
        <v>44321</v>
      </c>
      <c r="I26" s="41"/>
      <c r="J26" s="121"/>
      <c r="K26" s="66">
        <v>2910000</v>
      </c>
      <c r="L26" s="122"/>
      <c r="M26" s="122"/>
      <c r="P26" s="246"/>
      <c r="Q26" s="246"/>
      <c r="R26" s="246"/>
      <c r="S26" s="246"/>
      <c r="T26" s="246"/>
      <c r="U26" s="241"/>
      <c r="V26" s="241"/>
      <c r="W26" s="241"/>
    </row>
    <row r="27" spans="1:23" ht="26.25" customHeight="1" thickBot="1" x14ac:dyDescent="0.45">
      <c r="A27" s="289"/>
      <c r="B27" s="292"/>
      <c r="C27" s="271"/>
      <c r="D27" s="274"/>
      <c r="E27" s="277"/>
      <c r="F27" s="311"/>
      <c r="G27" s="123" t="s">
        <v>83</v>
      </c>
      <c r="H27" s="124">
        <v>44346</v>
      </c>
      <c r="I27" s="49"/>
      <c r="J27" s="125"/>
      <c r="K27" s="82">
        <v>2910000</v>
      </c>
      <c r="L27" s="102"/>
      <c r="M27" s="102"/>
    </row>
    <row r="28" spans="1:23" ht="26.25" customHeight="1" x14ac:dyDescent="0.4">
      <c r="A28" s="298" t="s">
        <v>84</v>
      </c>
      <c r="B28" s="300" t="s">
        <v>85</v>
      </c>
      <c r="C28" s="302">
        <v>1392</v>
      </c>
      <c r="D28" s="304">
        <v>8470000</v>
      </c>
      <c r="E28" s="306"/>
      <c r="F28" s="308" t="s">
        <v>86</v>
      </c>
      <c r="G28" s="126" t="s">
        <v>87</v>
      </c>
      <c r="H28" s="127">
        <v>44306</v>
      </c>
      <c r="I28" s="36"/>
      <c r="J28" s="128">
        <v>2541000</v>
      </c>
      <c r="K28" s="129"/>
      <c r="L28" s="130"/>
      <c r="M28" s="130"/>
    </row>
    <row r="29" spans="1:23" ht="26.25" customHeight="1" thickBot="1" x14ac:dyDescent="0.45">
      <c r="A29" s="299"/>
      <c r="B29" s="301"/>
      <c r="C29" s="303"/>
      <c r="D29" s="305"/>
      <c r="E29" s="307"/>
      <c r="F29" s="309"/>
      <c r="G29" s="131" t="s">
        <v>88</v>
      </c>
      <c r="H29" s="132">
        <v>44333</v>
      </c>
      <c r="I29" s="81"/>
      <c r="J29" s="133"/>
      <c r="K29" s="91">
        <v>5929000</v>
      </c>
      <c r="L29" s="134"/>
      <c r="M29" s="134"/>
    </row>
    <row r="30" spans="1:23" ht="26.25" customHeight="1" x14ac:dyDescent="0.4">
      <c r="A30" s="288" t="s">
        <v>89</v>
      </c>
      <c r="B30" s="291" t="s">
        <v>90</v>
      </c>
      <c r="C30" s="293">
        <v>1400</v>
      </c>
      <c r="D30" s="294">
        <v>10250000</v>
      </c>
      <c r="E30" s="295"/>
      <c r="F30" s="296" t="s">
        <v>91</v>
      </c>
      <c r="G30" s="135" t="s">
        <v>81</v>
      </c>
      <c r="H30" s="115">
        <v>44312</v>
      </c>
      <c r="I30" s="136"/>
      <c r="J30" s="137">
        <v>2000000</v>
      </c>
      <c r="K30" s="116"/>
      <c r="L30" s="138"/>
      <c r="M30" s="139"/>
    </row>
    <row r="31" spans="1:23" ht="26.25" customHeight="1" x14ac:dyDescent="0.4">
      <c r="A31" s="289"/>
      <c r="B31" s="292"/>
      <c r="C31" s="271"/>
      <c r="D31" s="274"/>
      <c r="E31" s="277"/>
      <c r="F31" s="297"/>
      <c r="G31" s="77" t="s">
        <v>92</v>
      </c>
      <c r="H31" s="140">
        <v>44367</v>
      </c>
      <c r="I31" s="141"/>
      <c r="J31" s="66"/>
      <c r="K31" s="121"/>
      <c r="L31" s="66">
        <v>7225000</v>
      </c>
      <c r="M31" s="142"/>
    </row>
    <row r="32" spans="1:23" ht="26.25" customHeight="1" x14ac:dyDescent="0.4">
      <c r="A32" s="289"/>
      <c r="B32" s="292"/>
      <c r="C32" s="271"/>
      <c r="D32" s="274"/>
      <c r="E32" s="277"/>
      <c r="F32" s="297"/>
      <c r="G32" s="143" t="s">
        <v>93</v>
      </c>
      <c r="H32" s="124">
        <v>44392</v>
      </c>
      <c r="I32" s="144"/>
      <c r="J32" s="79"/>
      <c r="K32" s="125"/>
      <c r="L32" s="79"/>
      <c r="M32" s="145">
        <v>1025000</v>
      </c>
    </row>
    <row r="33" spans="1:13" ht="26.25" customHeight="1" x14ac:dyDescent="0.4">
      <c r="A33" s="289"/>
      <c r="B33" s="267" t="s">
        <v>94</v>
      </c>
      <c r="C33" s="285">
        <v>1401</v>
      </c>
      <c r="D33" s="273">
        <v>9900000</v>
      </c>
      <c r="E33" s="276"/>
      <c r="F33" s="279" t="s">
        <v>95</v>
      </c>
      <c r="G33" s="77" t="s">
        <v>81</v>
      </c>
      <c r="H33" s="120">
        <v>44320</v>
      </c>
      <c r="I33" s="141"/>
      <c r="J33" s="66"/>
      <c r="K33" s="121">
        <v>2000000</v>
      </c>
      <c r="L33" s="66"/>
      <c r="M33" s="142"/>
    </row>
    <row r="34" spans="1:13" ht="26.25" customHeight="1" x14ac:dyDescent="0.4">
      <c r="A34" s="289"/>
      <c r="B34" s="268"/>
      <c r="C34" s="285"/>
      <c r="D34" s="274"/>
      <c r="E34" s="277"/>
      <c r="F34" s="279"/>
      <c r="G34" s="77" t="s">
        <v>96</v>
      </c>
      <c r="H34" s="140">
        <v>44373</v>
      </c>
      <c r="I34" s="141"/>
      <c r="J34" s="66"/>
      <c r="K34" s="121"/>
      <c r="L34" s="66">
        <v>2950000</v>
      </c>
      <c r="M34" s="142"/>
    </row>
    <row r="35" spans="1:13" ht="26.25" customHeight="1" x14ac:dyDescent="0.4">
      <c r="A35" s="289"/>
      <c r="B35" s="284"/>
      <c r="C35" s="285"/>
      <c r="D35" s="286"/>
      <c r="E35" s="287"/>
      <c r="F35" s="279"/>
      <c r="G35" s="77" t="s">
        <v>97</v>
      </c>
      <c r="H35" s="140">
        <v>44399</v>
      </c>
      <c r="I35" s="141"/>
      <c r="J35" s="66"/>
      <c r="K35" s="121"/>
      <c r="L35" s="66"/>
      <c r="M35" s="142">
        <v>4950000</v>
      </c>
    </row>
    <row r="36" spans="1:13" ht="26.25" customHeight="1" x14ac:dyDescent="0.4">
      <c r="A36" s="289"/>
      <c r="B36" s="267" t="s">
        <v>98</v>
      </c>
      <c r="C36" s="285">
        <v>1402</v>
      </c>
      <c r="D36" s="273">
        <v>9100000</v>
      </c>
      <c r="E36" s="276"/>
      <c r="F36" s="279" t="s">
        <v>99</v>
      </c>
      <c r="G36" s="77" t="s">
        <v>81</v>
      </c>
      <c r="H36" s="120">
        <v>44320</v>
      </c>
      <c r="I36" s="141"/>
      <c r="J36" s="66"/>
      <c r="K36" s="121">
        <v>1700000</v>
      </c>
      <c r="L36" s="66"/>
      <c r="M36" s="142"/>
    </row>
    <row r="37" spans="1:13" ht="26.25" customHeight="1" x14ac:dyDescent="0.4">
      <c r="A37" s="289"/>
      <c r="B37" s="268"/>
      <c r="C37" s="285"/>
      <c r="D37" s="274"/>
      <c r="E37" s="277"/>
      <c r="F37" s="279"/>
      <c r="G37" s="77" t="s">
        <v>96</v>
      </c>
      <c r="H37" s="140">
        <v>44375</v>
      </c>
      <c r="I37" s="141"/>
      <c r="J37" s="66"/>
      <c r="K37" s="121"/>
      <c r="L37" s="66">
        <v>2850000</v>
      </c>
      <c r="M37" s="142"/>
    </row>
    <row r="38" spans="1:13" ht="26.25" customHeight="1" x14ac:dyDescent="0.4">
      <c r="A38" s="289"/>
      <c r="B38" s="284"/>
      <c r="C38" s="285"/>
      <c r="D38" s="286"/>
      <c r="E38" s="287"/>
      <c r="F38" s="279"/>
      <c r="G38" s="77" t="s">
        <v>97</v>
      </c>
      <c r="H38" s="140">
        <v>44403</v>
      </c>
      <c r="I38" s="141"/>
      <c r="J38" s="66"/>
      <c r="K38" s="121"/>
      <c r="L38" s="66"/>
      <c r="M38" s="142">
        <v>4550000</v>
      </c>
    </row>
    <row r="39" spans="1:13" ht="26.25" customHeight="1" x14ac:dyDescent="0.4">
      <c r="A39" s="289"/>
      <c r="B39" s="267" t="s">
        <v>100</v>
      </c>
      <c r="C39" s="270">
        <v>1403</v>
      </c>
      <c r="D39" s="273">
        <v>9050000</v>
      </c>
      <c r="E39" s="276"/>
      <c r="F39" s="279" t="s">
        <v>101</v>
      </c>
      <c r="G39" s="77" t="s">
        <v>81</v>
      </c>
      <c r="H39" s="120">
        <v>44320</v>
      </c>
      <c r="I39" s="141"/>
      <c r="J39" s="66"/>
      <c r="K39" s="121">
        <v>1600000</v>
      </c>
      <c r="L39" s="66"/>
      <c r="M39" s="142"/>
    </row>
    <row r="40" spans="1:13" ht="26.25" customHeight="1" x14ac:dyDescent="0.4">
      <c r="A40" s="289"/>
      <c r="B40" s="268"/>
      <c r="C40" s="271"/>
      <c r="D40" s="274"/>
      <c r="E40" s="277"/>
      <c r="F40" s="279"/>
      <c r="G40" s="77" t="s">
        <v>96</v>
      </c>
      <c r="H40" s="140">
        <v>44379</v>
      </c>
      <c r="I40" s="141"/>
      <c r="J40" s="66"/>
      <c r="K40" s="121"/>
      <c r="L40" s="66"/>
      <c r="M40" s="142">
        <v>2925000</v>
      </c>
    </row>
    <row r="41" spans="1:13" ht="26.25" customHeight="1" thickBot="1" x14ac:dyDescent="0.45">
      <c r="A41" s="290"/>
      <c r="B41" s="269"/>
      <c r="C41" s="272"/>
      <c r="D41" s="275"/>
      <c r="E41" s="278"/>
      <c r="F41" s="280"/>
      <c r="G41" s="146" t="s">
        <v>97</v>
      </c>
      <c r="H41" s="147">
        <v>44405</v>
      </c>
      <c r="I41" s="148"/>
      <c r="J41" s="82"/>
      <c r="K41" s="149"/>
      <c r="L41" s="82"/>
      <c r="M41" s="150">
        <v>4525000</v>
      </c>
    </row>
    <row r="42" spans="1:13" ht="26.25" customHeight="1" thickBot="1" x14ac:dyDescent="0.4">
      <c r="A42" s="151"/>
      <c r="B42" s="152"/>
      <c r="C42" s="153"/>
      <c r="D42" s="154"/>
      <c r="E42" s="155"/>
      <c r="F42" s="156"/>
      <c r="G42" s="157"/>
      <c r="H42" s="158"/>
      <c r="I42" s="159"/>
      <c r="J42" s="160"/>
      <c r="K42" s="160"/>
      <c r="L42" s="160"/>
      <c r="M42" s="160"/>
    </row>
    <row r="43" spans="1:13" ht="26.25" customHeight="1" thickBot="1" x14ac:dyDescent="0.4">
      <c r="A43" s="161"/>
      <c r="B43" s="152"/>
      <c r="C43" s="162"/>
      <c r="D43" s="163" t="s">
        <v>102</v>
      </c>
      <c r="E43" s="164" t="s">
        <v>103</v>
      </c>
      <c r="F43" s="164" t="s">
        <v>104</v>
      </c>
      <c r="G43" s="157"/>
      <c r="H43" s="158"/>
      <c r="I43" s="159"/>
      <c r="J43" s="160"/>
      <c r="K43" s="160"/>
      <c r="L43" s="160"/>
      <c r="M43" s="160"/>
    </row>
    <row r="44" spans="1:13" ht="26.25" customHeight="1" x14ac:dyDescent="0.35">
      <c r="A44" s="281" t="s">
        <v>105</v>
      </c>
      <c r="B44" s="165" t="s">
        <v>106</v>
      </c>
      <c r="C44" s="166">
        <v>1268</v>
      </c>
      <c r="D44" s="167">
        <v>11690000</v>
      </c>
      <c r="E44" s="167">
        <v>16859736</v>
      </c>
      <c r="F44" s="167">
        <v>5000000</v>
      </c>
      <c r="G44" s="168" t="s">
        <v>107</v>
      </c>
      <c r="H44" s="169"/>
      <c r="I44" s="159"/>
    </row>
    <row r="45" spans="1:13" ht="26.25" customHeight="1" x14ac:dyDescent="0.35">
      <c r="A45" s="282"/>
      <c r="B45" s="170" t="s">
        <v>108</v>
      </c>
      <c r="C45" s="171" t="s">
        <v>109</v>
      </c>
      <c r="D45" s="172">
        <v>39380000</v>
      </c>
      <c r="E45" s="172">
        <v>57285778.039999999</v>
      </c>
      <c r="F45" s="172">
        <f>40000000+17285778</f>
        <v>57285778</v>
      </c>
      <c r="G45" s="173" t="s">
        <v>110</v>
      </c>
      <c r="H45" s="174"/>
      <c r="I45" s="175"/>
    </row>
    <row r="46" spans="1:13" ht="26.25" customHeight="1" x14ac:dyDescent="0.35">
      <c r="A46" s="282"/>
      <c r="B46" s="170" t="s">
        <v>111</v>
      </c>
      <c r="C46" s="171" t="s">
        <v>112</v>
      </c>
      <c r="D46" s="172">
        <v>44450000</v>
      </c>
      <c r="E46" s="172">
        <v>66046200</v>
      </c>
      <c r="F46" s="172">
        <f>10000000+20000000+14450000</f>
        <v>44450000</v>
      </c>
      <c r="G46" s="173" t="s">
        <v>113</v>
      </c>
      <c r="H46" s="174"/>
      <c r="I46" s="175"/>
    </row>
    <row r="47" spans="1:13" ht="26.25" customHeight="1" x14ac:dyDescent="0.35">
      <c r="A47" s="282"/>
      <c r="B47" s="170" t="s">
        <v>114</v>
      </c>
      <c r="C47" s="171" t="s">
        <v>115</v>
      </c>
      <c r="D47" s="172">
        <v>45660000</v>
      </c>
      <c r="E47" s="176"/>
      <c r="F47" s="172">
        <v>20000000</v>
      </c>
      <c r="G47" s="173" t="s">
        <v>116</v>
      </c>
      <c r="H47" s="174"/>
      <c r="I47" s="175"/>
    </row>
    <row r="48" spans="1:13" ht="26.25" customHeight="1" x14ac:dyDescent="0.35">
      <c r="A48" s="282"/>
      <c r="B48" s="170" t="s">
        <v>117</v>
      </c>
      <c r="C48" s="171" t="s">
        <v>118</v>
      </c>
      <c r="D48" s="172">
        <v>36400000</v>
      </c>
      <c r="E48" s="176"/>
      <c r="F48" s="172"/>
      <c r="G48" s="173" t="s">
        <v>119</v>
      </c>
      <c r="H48" s="174"/>
      <c r="I48" s="175"/>
    </row>
    <row r="49" spans="1:9" ht="26.25" customHeight="1" x14ac:dyDescent="0.35">
      <c r="A49" s="282"/>
      <c r="B49" s="170" t="s">
        <v>120</v>
      </c>
      <c r="C49" s="171">
        <v>1365</v>
      </c>
      <c r="D49" s="172">
        <v>12740000</v>
      </c>
      <c r="E49" s="176">
        <v>19719313</v>
      </c>
      <c r="F49" s="172">
        <v>13000000</v>
      </c>
      <c r="G49" s="173" t="s">
        <v>121</v>
      </c>
      <c r="H49" s="174"/>
      <c r="I49" s="175"/>
    </row>
    <row r="50" spans="1:9" ht="26.25" customHeight="1" x14ac:dyDescent="0.35">
      <c r="A50" s="282"/>
      <c r="B50" s="170" t="s">
        <v>122</v>
      </c>
      <c r="C50" s="171">
        <v>1311</v>
      </c>
      <c r="D50" s="172">
        <v>21100000</v>
      </c>
      <c r="E50" s="176">
        <v>33015300</v>
      </c>
      <c r="F50" s="172">
        <v>23200000</v>
      </c>
      <c r="G50" s="173" t="s">
        <v>123</v>
      </c>
      <c r="H50" s="174"/>
      <c r="I50" s="175"/>
    </row>
    <row r="51" spans="1:9" ht="26.25" customHeight="1" x14ac:dyDescent="0.35">
      <c r="A51" s="282"/>
      <c r="B51" s="170" t="s">
        <v>124</v>
      </c>
      <c r="C51" s="171" t="s">
        <v>125</v>
      </c>
      <c r="D51" s="172">
        <v>19100000</v>
      </c>
      <c r="E51" s="176"/>
      <c r="F51" s="172"/>
      <c r="G51" s="173" t="s">
        <v>126</v>
      </c>
      <c r="H51" s="174"/>
      <c r="I51" s="175"/>
    </row>
    <row r="52" spans="1:9" ht="26.25" customHeight="1" x14ac:dyDescent="0.35">
      <c r="A52" s="282"/>
      <c r="B52" s="170" t="s">
        <v>127</v>
      </c>
      <c r="C52" s="171">
        <v>1383</v>
      </c>
      <c r="D52" s="172">
        <v>18723000</v>
      </c>
      <c r="E52" s="176"/>
      <c r="F52" s="172"/>
      <c r="G52" s="173" t="s">
        <v>128</v>
      </c>
      <c r="H52" s="174"/>
      <c r="I52" s="175"/>
    </row>
    <row r="53" spans="1:9" ht="26.25" customHeight="1" x14ac:dyDescent="0.35">
      <c r="A53" s="282"/>
      <c r="B53" s="170" t="s">
        <v>129</v>
      </c>
      <c r="C53" s="171">
        <v>1393</v>
      </c>
      <c r="D53" s="172"/>
      <c r="E53" s="176"/>
      <c r="F53" s="172"/>
      <c r="G53" s="173" t="s">
        <v>130</v>
      </c>
      <c r="H53" s="174"/>
      <c r="I53" s="175"/>
    </row>
    <row r="54" spans="1:9" ht="26.25" customHeight="1" x14ac:dyDescent="0.35">
      <c r="A54" s="282"/>
      <c r="B54" s="170" t="s">
        <v>131</v>
      </c>
      <c r="C54" s="171">
        <v>1394</v>
      </c>
      <c r="D54" s="172"/>
      <c r="E54" s="176"/>
      <c r="F54" s="172"/>
      <c r="G54" s="173" t="s">
        <v>132</v>
      </c>
      <c r="H54" s="174"/>
      <c r="I54" s="175"/>
    </row>
    <row r="55" spans="1:9" ht="26.25" customHeight="1" thickBot="1" x14ac:dyDescent="0.4">
      <c r="A55" s="283"/>
      <c r="B55" s="177" t="s">
        <v>133</v>
      </c>
      <c r="C55" s="178" t="s">
        <v>134</v>
      </c>
      <c r="D55" s="179"/>
      <c r="E55" s="180"/>
      <c r="F55" s="179"/>
      <c r="G55" s="181" t="s">
        <v>135</v>
      </c>
      <c r="H55" s="182"/>
      <c r="I55" s="175"/>
    </row>
    <row r="56" spans="1:9" ht="26.25" customHeight="1" thickBot="1" x14ac:dyDescent="0.45">
      <c r="A56" s="151"/>
      <c r="B56" s="152"/>
      <c r="C56" s="153"/>
      <c r="D56" s="154"/>
      <c r="E56" s="155"/>
      <c r="G56" s="183" t="s">
        <v>136</v>
      </c>
      <c r="H56" s="184">
        <f>SUM(H44:H46)</f>
        <v>0</v>
      </c>
      <c r="I56" s="159"/>
    </row>
    <row r="57" spans="1:9" ht="26.25" customHeight="1" thickBot="1" x14ac:dyDescent="0.35"/>
    <row r="58" spans="1:9" ht="26.25" customHeight="1" thickBot="1" x14ac:dyDescent="0.35">
      <c r="A58" s="185" t="s">
        <v>137</v>
      </c>
      <c r="B58" s="186" t="s">
        <v>138</v>
      </c>
      <c r="C58" s="187" t="s">
        <v>139</v>
      </c>
      <c r="D58" s="188">
        <v>24630000</v>
      </c>
      <c r="E58" s="189">
        <v>19704000</v>
      </c>
      <c r="F58" s="190" t="s">
        <v>140</v>
      </c>
      <c r="G58" s="191">
        <f>24630000-19704000</f>
        <v>4926000</v>
      </c>
      <c r="H58" s="192" t="s">
        <v>141</v>
      </c>
    </row>
    <row r="59" spans="1:9" ht="25.2" thickBot="1" x14ac:dyDescent="0.45">
      <c r="A59" s="193"/>
      <c r="B59" s="194"/>
      <c r="C59" s="195"/>
      <c r="D59" s="196"/>
      <c r="E59" s="197"/>
      <c r="F59" s="198" t="s">
        <v>136</v>
      </c>
      <c r="G59" s="199">
        <v>4926000</v>
      </c>
      <c r="H59" s="200"/>
    </row>
    <row r="60" spans="1:9" ht="25.2" thickBot="1" x14ac:dyDescent="0.45">
      <c r="A60" s="201"/>
      <c r="B60" s="202"/>
      <c r="C60" s="203"/>
      <c r="D60" s="204"/>
      <c r="E60" s="203"/>
      <c r="F60" s="205"/>
      <c r="G60" s="206"/>
      <c r="H60" s="207"/>
    </row>
    <row r="61" spans="1:9" ht="35.4" thickBot="1" x14ac:dyDescent="0.6">
      <c r="A61" s="208"/>
      <c r="B61" s="209"/>
      <c r="C61" s="195"/>
      <c r="D61" s="196"/>
      <c r="E61" s="210"/>
      <c r="F61" s="211" t="s">
        <v>142</v>
      </c>
      <c r="G61" s="212">
        <f>G59+H56+I3</f>
        <v>7983000</v>
      </c>
      <c r="H61" s="200"/>
    </row>
    <row r="62" spans="1:9" ht="21.6" thickBot="1" x14ac:dyDescent="0.45">
      <c r="A62" s="213"/>
      <c r="B62" s="214"/>
      <c r="C62" s="215"/>
      <c r="D62" s="214"/>
      <c r="E62" s="215"/>
      <c r="F62" s="214"/>
      <c r="G62" s="215"/>
      <c r="H62" s="216"/>
    </row>
    <row r="63" spans="1:9" ht="17.399999999999999" x14ac:dyDescent="0.3">
      <c r="A63" s="255" t="s">
        <v>143</v>
      </c>
      <c r="B63" s="257" t="s">
        <v>144</v>
      </c>
      <c r="C63" s="259" t="s">
        <v>145</v>
      </c>
      <c r="D63" s="261">
        <v>23920000</v>
      </c>
      <c r="E63" s="263">
        <f>7176000+5178000+4000000+5000000+500000+500000+500000+213200+213200+213200</f>
        <v>23493600</v>
      </c>
      <c r="F63" s="265" t="s">
        <v>146</v>
      </c>
      <c r="G63" s="217">
        <v>213200</v>
      </c>
      <c r="H63" s="218">
        <v>44286</v>
      </c>
    </row>
    <row r="64" spans="1:9" ht="18" thickBot="1" x14ac:dyDescent="0.35">
      <c r="A64" s="256"/>
      <c r="B64" s="258"/>
      <c r="C64" s="260"/>
      <c r="D64" s="262"/>
      <c r="E64" s="264"/>
      <c r="F64" s="266"/>
      <c r="G64" s="219">
        <v>213200</v>
      </c>
      <c r="H64" s="220">
        <v>44316</v>
      </c>
    </row>
    <row r="65" spans="1:8" ht="18" x14ac:dyDescent="0.35">
      <c r="A65" s="247" t="s">
        <v>147</v>
      </c>
      <c r="B65" s="221" t="s">
        <v>148</v>
      </c>
      <c r="C65" s="222">
        <v>1025</v>
      </c>
      <c r="D65" s="223">
        <v>9787000</v>
      </c>
      <c r="E65" s="249">
        <f>4467770.03+4000000+36859.23+265.56+1328.66+3896032.24+82586.44+637095.12</f>
        <v>13121937.280000001</v>
      </c>
      <c r="F65" s="224" t="s">
        <v>149</v>
      </c>
      <c r="G65" s="251">
        <f>40876000-E65</f>
        <v>27754062.719999999</v>
      </c>
      <c r="H65" s="253" t="s">
        <v>150</v>
      </c>
    </row>
    <row r="66" spans="1:8" ht="18" x14ac:dyDescent="0.35">
      <c r="A66" s="247"/>
      <c r="B66" s="225" t="s">
        <v>151</v>
      </c>
      <c r="C66" s="226">
        <v>1026</v>
      </c>
      <c r="D66" s="227">
        <v>10442000</v>
      </c>
      <c r="E66" s="249"/>
      <c r="F66" s="228" t="s">
        <v>149</v>
      </c>
      <c r="G66" s="251"/>
      <c r="H66" s="253"/>
    </row>
    <row r="67" spans="1:8" ht="18" x14ac:dyDescent="0.35">
      <c r="A67" s="247"/>
      <c r="B67" s="225" t="s">
        <v>152</v>
      </c>
      <c r="C67" s="226">
        <v>1027</v>
      </c>
      <c r="D67" s="227">
        <v>10512000</v>
      </c>
      <c r="E67" s="249"/>
      <c r="F67" s="228" t="s">
        <v>153</v>
      </c>
      <c r="G67" s="251"/>
      <c r="H67" s="253"/>
    </row>
    <row r="68" spans="1:8" ht="18" x14ac:dyDescent="0.35">
      <c r="A68" s="247"/>
      <c r="B68" s="225" t="s">
        <v>154</v>
      </c>
      <c r="C68" s="226">
        <v>1028</v>
      </c>
      <c r="D68" s="227">
        <v>10135000</v>
      </c>
      <c r="E68" s="250"/>
      <c r="F68" s="228" t="s">
        <v>155</v>
      </c>
      <c r="G68" s="252"/>
      <c r="H68" s="253"/>
    </row>
    <row r="69" spans="1:8" ht="18.600000000000001" thickBot="1" x14ac:dyDescent="0.4">
      <c r="A69" s="248"/>
      <c r="B69" s="229" t="s">
        <v>156</v>
      </c>
      <c r="C69" s="230">
        <v>1032</v>
      </c>
      <c r="D69" s="231">
        <v>9935000</v>
      </c>
      <c r="E69" s="232">
        <v>2900000</v>
      </c>
      <c r="F69" s="233" t="s">
        <v>157</v>
      </c>
      <c r="G69" s="219">
        <f>9935000-2900000</f>
        <v>7035000</v>
      </c>
      <c r="H69" s="254"/>
    </row>
    <row r="70" spans="1:8" ht="23.4" thickBot="1" x14ac:dyDescent="0.4">
      <c r="A70" s="234"/>
      <c r="B70" s="234"/>
      <c r="C70" s="235"/>
      <c r="D70" s="236"/>
      <c r="E70" s="237"/>
      <c r="F70" s="238"/>
      <c r="G70" s="239">
        <f>SUM(G63:G69)</f>
        <v>35215462.719999999</v>
      </c>
      <c r="H70" s="235"/>
    </row>
  </sheetData>
  <mergeCells count="78">
    <mergeCell ref="B1:I1"/>
    <mergeCell ref="A6:A9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1:A20"/>
    <mergeCell ref="B14:B15"/>
    <mergeCell ref="C14:C15"/>
    <mergeCell ref="D14:D15"/>
    <mergeCell ref="E14:E15"/>
    <mergeCell ref="F14:F15"/>
    <mergeCell ref="B16:B17"/>
    <mergeCell ref="C16:C17"/>
    <mergeCell ref="F21:F22"/>
    <mergeCell ref="D16:D17"/>
    <mergeCell ref="E16:E17"/>
    <mergeCell ref="F16:F17"/>
    <mergeCell ref="B18:B20"/>
    <mergeCell ref="C18:C20"/>
    <mergeCell ref="D18:D20"/>
    <mergeCell ref="E18:E20"/>
    <mergeCell ref="F18:F20"/>
    <mergeCell ref="A21:A22"/>
    <mergeCell ref="B21:B22"/>
    <mergeCell ref="C21:C22"/>
    <mergeCell ref="D21:D22"/>
    <mergeCell ref="E21:E22"/>
    <mergeCell ref="F28:F29"/>
    <mergeCell ref="A25:A27"/>
    <mergeCell ref="B25:B27"/>
    <mergeCell ref="C25:C27"/>
    <mergeCell ref="D25:D27"/>
    <mergeCell ref="E25:E27"/>
    <mergeCell ref="F25:F27"/>
    <mergeCell ref="E33:E35"/>
    <mergeCell ref="A28:A29"/>
    <mergeCell ref="B28:B29"/>
    <mergeCell ref="C28:C29"/>
    <mergeCell ref="D28:D29"/>
    <mergeCell ref="E28:E29"/>
    <mergeCell ref="A44:A55"/>
    <mergeCell ref="F33:F35"/>
    <mergeCell ref="B36:B38"/>
    <mergeCell ref="C36:C38"/>
    <mergeCell ref="D36:D38"/>
    <mergeCell ref="E36:E38"/>
    <mergeCell ref="F36:F38"/>
    <mergeCell ref="A30:A41"/>
    <mergeCell ref="B30:B32"/>
    <mergeCell ref="C30:C32"/>
    <mergeCell ref="D30:D32"/>
    <mergeCell ref="E30:E32"/>
    <mergeCell ref="F30:F32"/>
    <mergeCell ref="B33:B35"/>
    <mergeCell ref="C33:C35"/>
    <mergeCell ref="D33:D35"/>
    <mergeCell ref="B39:B41"/>
    <mergeCell ref="C39:C41"/>
    <mergeCell ref="D39:D41"/>
    <mergeCell ref="E39:E41"/>
    <mergeCell ref="F39:F41"/>
    <mergeCell ref="A65:A69"/>
    <mergeCell ref="E65:E68"/>
    <mergeCell ref="G65:G68"/>
    <mergeCell ref="H65:H69"/>
    <mergeCell ref="A63:A64"/>
    <mergeCell ref="B63:B64"/>
    <mergeCell ref="C63:C64"/>
    <mergeCell ref="D63:D64"/>
    <mergeCell ref="E63:E64"/>
    <mergeCell ref="F63:F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2021-05-05T13:10:47Z</dcterms:modified>
</cp:coreProperties>
</file>