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712" windowHeight="7104" tabRatio="600" firstSheet="1" activeTab="2" autoFilterDateGrouping="1"/>
  </bookViews>
  <sheets>
    <sheet name="Лист1" sheetId="1" state="hidden" r:id="rId1"/>
    <sheet name="Таймер" sheetId="2" state="visible" r:id="rId2"/>
    <sheet name="Шим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2:K22"/>
  <sheetViews>
    <sheetView topLeftCell="B1" workbookViewId="0">
      <selection activeCell="H15" sqref="H15"/>
    </sheetView>
  </sheetViews>
  <sheetFormatPr baseColWidth="8" defaultRowHeight="14.4"/>
  <cols>
    <col width="9" customWidth="1" min="1" max="1"/>
    <col width="9.33203125" customWidth="1" min="3" max="3"/>
    <col width="16.77734375" customWidth="1" min="6" max="6"/>
    <col width="15.5546875" customWidth="1" min="7" max="7"/>
    <col width="20.6640625" customWidth="1" min="8" max="8"/>
    <col width="12.6640625" customWidth="1" min="9" max="9"/>
    <col width="27.44140625" customWidth="1" min="11" max="11"/>
    <col width="19.44140625" customWidth="1" min="12" max="12"/>
  </cols>
  <sheetData>
    <row r="2">
      <c r="K2" t="inlineStr">
        <is>
          <t>Формулы для расчета</t>
        </is>
      </c>
    </row>
    <row r="4">
      <c r="G4" s="7" t="n"/>
      <c r="H4" t="inlineStr">
        <is>
          <t>поля для заполнения</t>
        </is>
      </c>
    </row>
    <row r="8">
      <c r="F8" s="1" t="n"/>
      <c r="G8" s="1" t="inlineStr">
        <is>
          <t>F,hclk ГЦ</t>
        </is>
      </c>
      <c r="H8" s="1" t="inlineStr">
        <is>
          <t>Tзад, c</t>
        </is>
      </c>
    </row>
    <row r="9">
      <c r="F9" s="1" t="inlineStr">
        <is>
          <t>Из задания</t>
        </is>
      </c>
      <c r="G9" s="6">
        <f>8*10^6</f>
        <v/>
      </c>
      <c r="H9" s="6" t="n">
        <v>300</v>
      </c>
    </row>
    <row r="12">
      <c r="F12" s="1" t="n"/>
      <c r="G12" s="2" t="inlineStr">
        <is>
          <t>Mmin</t>
        </is>
      </c>
      <c r="H12" s="1" t="inlineStr">
        <is>
          <t>PSGmin</t>
        </is>
      </c>
      <c r="I12" s="1" t="inlineStr">
        <is>
          <t>ARR</t>
        </is>
      </c>
    </row>
    <row r="13">
      <c r="F13" s="1" t="inlineStr">
        <is>
          <t>Расчетные</t>
        </is>
      </c>
      <c r="G13" s="23">
        <f>H9*G9/((2^16)*(2^16-1))</f>
        <v/>
      </c>
      <c r="H13" s="3">
        <f>H9*G9/((2^16-1)*G14)</f>
        <v/>
      </c>
      <c r="I13" s="3">
        <f>H9*G9/((H14+1)*G14)</f>
        <v/>
      </c>
    </row>
    <row r="14">
      <c r="F14" s="1" t="inlineStr">
        <is>
          <t>Выбранные</t>
        </is>
      </c>
      <c r="G14" s="5" t="n">
        <v>1</v>
      </c>
      <c r="H14" s="3">
        <f>ROUNDUP(H13,0)-1</f>
        <v/>
      </c>
      <c r="I14" s="3">
        <f>ROUND(I13,0)</f>
        <v/>
      </c>
    </row>
    <row r="17">
      <c r="F17" s="1" t="n"/>
      <c r="G17" s="1" t="inlineStr">
        <is>
          <t>T, c</t>
        </is>
      </c>
    </row>
    <row r="18">
      <c r="F18" s="1" t="inlineStr">
        <is>
          <t>Полученные</t>
        </is>
      </c>
      <c r="G18" s="1">
        <f>G14*(H14+1)*I14/G9</f>
        <v/>
      </c>
    </row>
    <row r="22">
      <c r="F22" t="inlineStr">
        <is>
          <t>параметры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9"/>
  <sheetViews>
    <sheetView topLeftCell="A4" workbookViewId="0">
      <selection activeCell="E8" sqref="E8"/>
    </sheetView>
  </sheetViews>
  <sheetFormatPr baseColWidth="8" defaultRowHeight="14.4"/>
  <cols>
    <col width="37.44140625" customWidth="1" min="1" max="1"/>
    <col width="12.21875" customWidth="1" min="3" max="3"/>
    <col width="18.21875" customWidth="1" min="4" max="4"/>
    <col width="19.6640625" customWidth="1" min="5" max="5"/>
    <col width="21.21875" customWidth="1" min="9" max="9"/>
  </cols>
  <sheetData>
    <row r="2">
      <c r="C2" s="19" t="inlineStr">
        <is>
          <t>Расчет таймеров</t>
        </is>
      </c>
    </row>
    <row r="4">
      <c r="H4" s="7" t="n"/>
      <c r="I4" t="inlineStr">
        <is>
          <t>заполнить</t>
        </is>
      </c>
    </row>
    <row r="5">
      <c r="H5" s="12" t="n"/>
      <c r="I5" t="inlineStr">
        <is>
          <t>переписать в формулу</t>
        </is>
      </c>
    </row>
    <row r="7">
      <c r="C7" s="24" t="inlineStr">
        <is>
          <t>по заданию</t>
        </is>
      </c>
      <c r="D7" s="3" t="inlineStr">
        <is>
          <t>F HCLK, ГЦ</t>
        </is>
      </c>
      <c r="E7" s="3" t="inlineStr">
        <is>
          <t>T зад, c</t>
        </is>
      </c>
    </row>
    <row r="8">
      <c r="C8" s="25" t="n"/>
      <c r="D8" s="6">
        <f>8*10^6</f>
        <v/>
      </c>
      <c r="E8" s="6">
        <f>555*10^-6</f>
        <v/>
      </c>
      <c r="H8" s="20" t="n"/>
    </row>
    <row r="9">
      <c r="C9" s="3" t="n"/>
      <c r="D9" s="26" t="n"/>
      <c r="E9" s="2" t="n"/>
      <c r="L9" t="inlineStr">
        <is>
          <t>расчетные формулы</t>
        </is>
      </c>
    </row>
    <row r="10">
      <c r="C10" s="24" t="inlineStr">
        <is>
          <t>расчетные</t>
        </is>
      </c>
      <c r="D10" s="3" t="inlineStr">
        <is>
          <t>Mmin</t>
        </is>
      </c>
      <c r="E10" s="3" t="inlineStr">
        <is>
          <t>PSGmin</t>
        </is>
      </c>
    </row>
    <row r="11">
      <c r="C11" s="25" t="n"/>
      <c r="D11" s="10">
        <f>2^ROUNDUP(LOG(E8*D8/((2^16-1)*2^16),2),0)</f>
        <v/>
      </c>
      <c r="E11" s="10">
        <f>ROUNDUP(E8*D8/(D14*(2^16-1)),0)-1</f>
        <v/>
      </c>
      <c r="H11" s="20" t="n"/>
    </row>
    <row r="12">
      <c r="C12" s="3" t="n"/>
      <c r="D12" s="26" t="n"/>
      <c r="E12" s="2" t="n"/>
    </row>
    <row r="13">
      <c r="C13" s="24" t="inlineStr">
        <is>
          <t>Выбранные</t>
        </is>
      </c>
      <c r="D13" s="9" t="inlineStr">
        <is>
          <t>M</t>
        </is>
      </c>
      <c r="E13" s="9" t="inlineStr">
        <is>
          <t>PSG</t>
        </is>
      </c>
    </row>
    <row r="14">
      <c r="C14" s="25" t="n"/>
      <c r="D14" s="6" t="n">
        <v>1</v>
      </c>
      <c r="E14" s="6" t="n">
        <v>1</v>
      </c>
    </row>
    <row r="15">
      <c r="C15" s="3" t="n"/>
      <c r="D15" s="26" t="n"/>
      <c r="E15" s="2" t="n"/>
    </row>
    <row r="16">
      <c r="C16" s="24" t="inlineStr">
        <is>
          <t>Полученные</t>
        </is>
      </c>
      <c r="D16" s="3" t="inlineStr">
        <is>
          <t>ARR</t>
        </is>
      </c>
      <c r="E16" s="3" t="inlineStr">
        <is>
          <t>T, c</t>
        </is>
      </c>
    </row>
    <row r="17">
      <c r="A17" t="inlineStr">
        <is>
          <t>если тут нули, то невыполнены условия</t>
        </is>
      </c>
      <c r="C17" s="25" t="n"/>
      <c r="D17" s="11">
        <f>ROUND(E8*D8/(D14*(E14+1)),0)*IF((E14&gt;E11),1,0)*IF(D14&gt;=D11,1,0)*IF(OR(D14=1,OR(D14=2,OR(D14=4,OR(D14=8,OR(D14=16,OR(D14=32,OR(D14=64,D14=128))))))),1,0)</f>
        <v/>
      </c>
      <c r="E17" s="11">
        <f>D14*(E14+1)*D17/D8</f>
        <v/>
      </c>
    </row>
    <row r="19">
      <c r="E19" t="inlineStr">
        <is>
          <t>Tзад ~ T</t>
        </is>
      </c>
    </row>
  </sheetData>
  <mergeCells count="8">
    <mergeCell ref="C2:E2"/>
    <mergeCell ref="C9:E9"/>
    <mergeCell ref="C7:C8"/>
    <mergeCell ref="C10:C11"/>
    <mergeCell ref="C16:C17"/>
    <mergeCell ref="C15:E15"/>
    <mergeCell ref="C12:E12"/>
    <mergeCell ref="C13:C14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7:I18"/>
  <sheetViews>
    <sheetView tabSelected="1" topLeftCell="C4" workbookViewId="0">
      <selection activeCell="G8" sqref="G8"/>
    </sheetView>
  </sheetViews>
  <sheetFormatPr baseColWidth="8" defaultRowHeight="14.4"/>
  <cols>
    <col width="10.77734375" customWidth="1" min="1" max="1"/>
    <col width="22" customWidth="1" min="3" max="3"/>
    <col width="23.109375" customWidth="1" min="4" max="4"/>
    <col width="20.109375" customWidth="1" min="5" max="5"/>
    <col width="19.77734375" customWidth="1" min="6" max="6"/>
    <col width="17" customWidth="1" min="7" max="7"/>
    <col width="52.6640625" customWidth="1" min="9" max="9"/>
  </cols>
  <sheetData>
    <row r="7">
      <c r="C7" s="24" t="inlineStr">
        <is>
          <t>по заданию</t>
        </is>
      </c>
      <c r="D7" s="3" t="inlineStr">
        <is>
          <t>F HCLK, ГЦ</t>
        </is>
      </c>
      <c r="E7" s="3" t="inlineStr">
        <is>
          <t>T зад, c</t>
        </is>
      </c>
      <c r="F7" s="24" t="inlineStr">
        <is>
          <t>tпол, c</t>
        </is>
      </c>
      <c r="I7" t="inlineStr">
        <is>
          <t>все расчеты как у таймера, просто добавляем расчет CCR</t>
        </is>
      </c>
    </row>
    <row r="8">
      <c r="C8" s="25" t="n"/>
      <c r="D8" s="6" t="n">
        <v>8000</v>
      </c>
      <c r="E8" s="6" t="n">
        <v>0.515</v>
      </c>
      <c r="F8" s="14" t="n">
        <v>0.2</v>
      </c>
    </row>
    <row r="9">
      <c r="C9" s="3" t="n"/>
      <c r="D9" s="26" t="n"/>
      <c r="E9" s="26" t="n"/>
      <c r="F9" s="2" t="n"/>
    </row>
    <row r="10">
      <c r="C10" s="24" t="inlineStr">
        <is>
          <t>расчетные</t>
        </is>
      </c>
      <c r="D10" s="3" t="inlineStr">
        <is>
          <t>Mmin</t>
        </is>
      </c>
      <c r="E10" s="3" t="inlineStr">
        <is>
          <t>PSGmin</t>
        </is>
      </c>
      <c r="F10" s="24" t="n"/>
    </row>
    <row r="11">
      <c r="C11" s="25" t="n"/>
      <c r="D11" s="10">
        <f>2^ROUNDUP(LOG(E8*D8/((2^16-1)*2^16),2),0)</f>
        <v/>
      </c>
      <c r="E11" s="10">
        <f>ROUNDUP(E8*D8/(D14*(2^16-1)),0)-1</f>
        <v/>
      </c>
      <c r="F11" s="25" t="n"/>
    </row>
    <row r="12">
      <c r="C12" s="3" t="n"/>
      <c r="D12" s="26" t="n"/>
      <c r="E12" s="26" t="n"/>
      <c r="F12" s="2" t="n"/>
    </row>
    <row r="13">
      <c r="C13" s="24" t="inlineStr">
        <is>
          <t>Выбранные</t>
        </is>
      </c>
      <c r="D13" s="9" t="inlineStr">
        <is>
          <t>M</t>
        </is>
      </c>
      <c r="E13" s="9" t="inlineStr">
        <is>
          <t>PSG</t>
        </is>
      </c>
      <c r="F13" s="24" t="n"/>
    </row>
    <row r="14">
      <c r="C14" s="25" t="n"/>
      <c r="D14" s="6" t="n">
        <v>1</v>
      </c>
      <c r="E14" s="6" t="n">
        <v>1</v>
      </c>
      <c r="F14" s="25" t="n"/>
    </row>
    <row r="15">
      <c r="C15" s="3" t="n"/>
      <c r="D15" s="26" t="n"/>
      <c r="E15" s="26" t="n"/>
      <c r="F15" s="2" t="n"/>
    </row>
    <row r="16">
      <c r="C16" s="24" t="inlineStr">
        <is>
          <t>Полученные</t>
        </is>
      </c>
      <c r="D16" s="3" t="inlineStr">
        <is>
          <t>ARR</t>
        </is>
      </c>
      <c r="E16" s="3" t="inlineStr">
        <is>
          <t>T, c</t>
        </is>
      </c>
      <c r="F16" s="24" t="inlineStr">
        <is>
          <t>CCRy</t>
        </is>
      </c>
    </row>
    <row r="17">
      <c r="C17" s="25" t="n"/>
      <c r="D17" s="11">
        <f>ROUND(E8*D8/(D14*(E14+1)),0)*IF((E14&gt;E11),1,0)*IF(D14&gt;=D11,1,0)*IF(OR(D14=1,OR(D14=2,OR(D14=4,OR(D14=8,OR(D14=16,OR(D14=32,OR(D14=64,D14=128))))))),1,0)</f>
        <v/>
      </c>
      <c r="E17" s="11">
        <f>D14*(E14+1)*D17/D8</f>
        <v/>
      </c>
      <c r="F17" s="15">
        <f>F8*D8/(D14*(E14+1))</f>
        <v/>
      </c>
      <c r="G17" t="inlineStr">
        <is>
          <t>ARR&gt;CCRy</t>
        </is>
      </c>
    </row>
    <row r="18" ht="129.6" customHeight="1">
      <c r="D18" s="24" t="inlineStr">
        <is>
          <t>если тут нули, то невыполнены условия</t>
        </is>
      </c>
      <c r="E18" s="2" t="n"/>
      <c r="F18" s="16" t="inlineStr">
        <is>
          <t>CCR может быть только целым числом, если целое не получается подобрать, то окргулить, но это не очень хорошо, подбор через смену PSG</t>
        </is>
      </c>
    </row>
  </sheetData>
  <mergeCells count="10">
    <mergeCell ref="F13:F14"/>
    <mergeCell ref="C9:F9"/>
    <mergeCell ref="D18:E18"/>
    <mergeCell ref="C12:F12"/>
    <mergeCell ref="C7:C8"/>
    <mergeCell ref="C15:F15"/>
    <mergeCell ref="C10:C11"/>
    <mergeCell ref="C16:C17"/>
    <mergeCell ref="F10:F11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Григорьев</dc:creator>
  <dcterms:created xsi:type="dcterms:W3CDTF">2023-04-29T16:58:30Z</dcterms:created>
  <dcterms:modified xsi:type="dcterms:W3CDTF">2023-06-15T15:13:05Z</dcterms:modified>
  <cp:lastModifiedBy>Timur</cp:lastModifiedBy>
</cp:coreProperties>
</file>