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Excel-Learning\14逻辑函数\"/>
    </mc:Choice>
  </mc:AlternateContent>
  <xr:revisionPtr revIDLastSave="0" documentId="13_ncr:1_{A9921535-0E55-40F0-8421-22899E5DDF0A}" xr6:coauthVersionLast="45" xr6:coauthVersionMax="45" xr10:uidLastSave="{00000000-0000-0000-0000-000000000000}"/>
  <bookViews>
    <workbookView xWindow="-98" yWindow="-98" windowWidth="19396" windowHeight="11746" tabRatio="797" activeTab="4" xr2:uid="{144707CD-5F5A-44C1-BD94-7F1800633442}"/>
  </bookViews>
  <sheets>
    <sheet name="【快速上手】1达标奖超标奖" sheetId="14" r:id="rId1"/>
    <sheet name="【快速上手】2-超标奖" sheetId="15" state="hidden" r:id="rId2"/>
    <sheet name="【进阶操作】2季度奖金" sheetId="16" r:id="rId3"/>
    <sheet name="【进阶操作】3整理样式+引用方式" sheetId="9" r:id="rId4"/>
    <sheet name="【彩蛋】" sheetId="22" r:id="rId5"/>
    <sheet name="课后作业-乘法口诀表" sheetId="10" state="hidden" r:id="rId6"/>
    <sheet name="课后作业-空白" sheetId="11" state="hidden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22" l="1"/>
  <c r="L9" i="22"/>
  <c r="L10" i="22"/>
  <c r="L11" i="22"/>
  <c r="L7" i="22"/>
  <c r="H8" i="9"/>
  <c r="H9" i="9"/>
  <c r="H10" i="9"/>
  <c r="H11" i="9"/>
  <c r="H7" i="9"/>
  <c r="G7" i="9"/>
  <c r="G8" i="9"/>
  <c r="G9" i="9"/>
  <c r="G10" i="9"/>
  <c r="G11" i="9"/>
  <c r="F8" i="9"/>
  <c r="F9" i="9"/>
  <c r="F10" i="9"/>
  <c r="F11" i="9"/>
  <c r="F7" i="9"/>
  <c r="H3" i="16"/>
  <c r="H4" i="16"/>
  <c r="H5" i="16"/>
  <c r="H6" i="16"/>
  <c r="H2" i="16"/>
  <c r="G3" i="16"/>
  <c r="G4" i="16"/>
  <c r="G5" i="16"/>
  <c r="G6" i="16"/>
  <c r="G2" i="16"/>
  <c r="F3" i="16"/>
  <c r="F4" i="16"/>
  <c r="F5" i="16"/>
  <c r="F6" i="16"/>
  <c r="F2" i="16"/>
  <c r="H3" i="14"/>
  <c r="H4" i="14"/>
  <c r="H5" i="14"/>
  <c r="H6" i="14"/>
  <c r="H2" i="14"/>
  <c r="I3" i="14" l="1"/>
  <c r="I4" i="14"/>
  <c r="I5" i="14"/>
  <c r="I6" i="14"/>
  <c r="I2" i="14"/>
  <c r="F3" i="14"/>
  <c r="G3" i="14" s="1"/>
  <c r="F4" i="14"/>
  <c r="G4" i="14" s="1"/>
  <c r="F5" i="14"/>
  <c r="G5" i="14" s="1"/>
  <c r="F6" i="14"/>
  <c r="G6" i="14" s="1"/>
  <c r="F2" i="14"/>
  <c r="G2" i="14" l="1"/>
  <c r="I9" i="22"/>
  <c r="F7" i="22"/>
  <c r="I7" i="22" s="1"/>
  <c r="G7" i="22"/>
  <c r="H7" i="22"/>
  <c r="F8" i="22"/>
  <c r="I8" i="22" s="1"/>
  <c r="G8" i="22"/>
  <c r="H8" i="22"/>
  <c r="F9" i="22"/>
  <c r="G9" i="22"/>
  <c r="H9" i="22"/>
  <c r="F10" i="22"/>
  <c r="I10" i="22" s="1"/>
  <c r="G10" i="22"/>
  <c r="H10" i="22"/>
  <c r="F11" i="22"/>
  <c r="I11" i="22" s="1"/>
  <c r="G11" i="22"/>
  <c r="H11" i="22"/>
  <c r="J11" i="22" l="1"/>
  <c r="J7" i="22"/>
  <c r="J10" i="22"/>
  <c r="J9" i="22"/>
  <c r="J8" i="22"/>
  <c r="F3" i="15" l="1"/>
  <c r="F4" i="15"/>
  <c r="F5" i="15"/>
  <c r="F6" i="15"/>
  <c r="F2" i="15"/>
  <c r="C4" i="10" l="1"/>
  <c r="D4" i="10"/>
  <c r="E4" i="10"/>
  <c r="F4" i="10"/>
  <c r="G4" i="10"/>
  <c r="H4" i="10"/>
  <c r="I4" i="10"/>
  <c r="J4" i="10"/>
  <c r="K4" i="10"/>
  <c r="C5" i="10"/>
  <c r="D5" i="10"/>
  <c r="E5" i="10"/>
  <c r="F5" i="10"/>
  <c r="G5" i="10"/>
  <c r="H5" i="10"/>
  <c r="I5" i="10"/>
  <c r="J5" i="10"/>
  <c r="K5" i="10"/>
  <c r="C6" i="10"/>
  <c r="D6" i="10"/>
  <c r="E6" i="10"/>
  <c r="F6" i="10"/>
  <c r="G6" i="10"/>
  <c r="H6" i="10"/>
  <c r="I6" i="10"/>
  <c r="J6" i="10"/>
  <c r="K6" i="10"/>
  <c r="C7" i="10"/>
  <c r="D7" i="10"/>
  <c r="E7" i="10"/>
  <c r="F7" i="10"/>
  <c r="G7" i="10"/>
  <c r="H7" i="10"/>
  <c r="I7" i="10"/>
  <c r="J7" i="10"/>
  <c r="K7" i="10"/>
  <c r="C8" i="10"/>
  <c r="D8" i="10"/>
  <c r="E8" i="10"/>
  <c r="F8" i="10"/>
  <c r="G8" i="10"/>
  <c r="H8" i="10"/>
  <c r="I8" i="10"/>
  <c r="J8" i="10"/>
  <c r="K8" i="10"/>
  <c r="C9" i="10"/>
  <c r="D9" i="10"/>
  <c r="E9" i="10"/>
  <c r="F9" i="10"/>
  <c r="G9" i="10"/>
  <c r="H9" i="10"/>
  <c r="I9" i="10"/>
  <c r="J9" i="10"/>
  <c r="K9" i="10"/>
  <c r="C10" i="10"/>
  <c r="D10" i="10"/>
  <c r="E10" i="10"/>
  <c r="F10" i="10"/>
  <c r="G10" i="10"/>
  <c r="H10" i="10"/>
  <c r="I10" i="10"/>
  <c r="J10" i="10"/>
  <c r="K10" i="10"/>
  <c r="C11" i="10"/>
  <c r="D11" i="10"/>
  <c r="E11" i="10"/>
  <c r="F11" i="10"/>
  <c r="G11" i="10"/>
  <c r="H11" i="10"/>
  <c r="I11" i="10"/>
  <c r="J11" i="10"/>
  <c r="K11" i="10"/>
  <c r="C12" i="10"/>
  <c r="D12" i="10"/>
  <c r="E12" i="10"/>
  <c r="F12" i="10"/>
  <c r="G12" i="10"/>
  <c r="H12" i="10"/>
  <c r="I12" i="10"/>
  <c r="J12" i="10"/>
  <c r="K12" i="10"/>
</calcChain>
</file>

<file path=xl/sharedStrings.xml><?xml version="1.0" encoding="utf-8"?>
<sst xmlns="http://schemas.openxmlformats.org/spreadsheetml/2006/main" count="121" uniqueCount="54">
  <si>
    <t>序号</t>
    <phoneticPr fontId="3" type="noConversion"/>
  </si>
  <si>
    <t>姓名</t>
    <phoneticPr fontId="5" type="noConversion"/>
  </si>
  <si>
    <t>表姐</t>
    <phoneticPr fontId="3" type="noConversion"/>
  </si>
  <si>
    <t>凌祯</t>
    <phoneticPr fontId="3" type="noConversion"/>
  </si>
  <si>
    <t>张盛茗</t>
    <phoneticPr fontId="3" type="noConversion"/>
  </si>
  <si>
    <t>林婷婷</t>
    <phoneticPr fontId="3" type="noConversion"/>
  </si>
  <si>
    <t>赵小宝</t>
    <phoneticPr fontId="3" type="noConversion"/>
  </si>
  <si>
    <t>1月业绩
（万元）</t>
    <phoneticPr fontId="3" type="noConversion"/>
  </si>
  <si>
    <t>2月业绩
（万元）</t>
    <phoneticPr fontId="3" type="noConversion"/>
  </si>
  <si>
    <t>3月业绩
（万元）</t>
    <phoneticPr fontId="3" type="noConversion"/>
  </si>
  <si>
    <t>业绩总额
（万元）</t>
    <phoneticPr fontId="3" type="noConversion"/>
  </si>
  <si>
    <t>达标奖（元）
3个月都超60</t>
    <phoneticPr fontId="3" type="noConversion"/>
  </si>
  <si>
    <t>超标奖（元）
有1个月超80</t>
    <phoneticPr fontId="3" type="noConversion"/>
  </si>
  <si>
    <t>业绩提成（元）
按总额分档提成</t>
    <phoneticPr fontId="3" type="noConversion"/>
  </si>
  <si>
    <t>上季度奖金
总额（元）</t>
    <phoneticPr fontId="3" type="noConversion"/>
  </si>
  <si>
    <t>本季度奖金
总额（元）</t>
    <phoneticPr fontId="3" type="noConversion"/>
  </si>
  <si>
    <t>奖金（元）</t>
    <phoneticPr fontId="3" type="noConversion"/>
  </si>
  <si>
    <t>达标线</t>
    <phoneticPr fontId="3" type="noConversion"/>
  </si>
  <si>
    <t>超标线</t>
    <phoneticPr fontId="3" type="noConversion"/>
  </si>
  <si>
    <t>达标奖</t>
    <phoneticPr fontId="5" type="noConversion"/>
  </si>
  <si>
    <t>超标奖</t>
    <phoneticPr fontId="5" type="noConversion"/>
  </si>
  <si>
    <t>考核标准</t>
    <phoneticPr fontId="3" type="noConversion"/>
  </si>
  <si>
    <t>提成</t>
    <phoneticPr fontId="3" type="noConversion"/>
  </si>
  <si>
    <t>业绩线必须&gt;=</t>
    <phoneticPr fontId="3" type="noConversion"/>
  </si>
  <si>
    <t>200万元（含）~220万元（不含）</t>
    <phoneticPr fontId="3" type="noConversion"/>
  </si>
  <si>
    <t>220万元（含）以上</t>
    <phoneticPr fontId="3" type="noConversion"/>
  </si>
  <si>
    <t>&lt;200万元（不含）</t>
    <phoneticPr fontId="3" type="noConversion"/>
  </si>
  <si>
    <t>乘法口诀表</t>
    <phoneticPr fontId="3" type="noConversion"/>
  </si>
  <si>
    <t>课后作业</t>
    <phoneticPr fontId="3" type="noConversion"/>
  </si>
  <si>
    <t>或者条件，满足一个即可</t>
    <phoneticPr fontId="3" type="noConversion"/>
  </si>
  <si>
    <t>OR函数：一票通过</t>
    <phoneticPr fontId="3" type="noConversion"/>
  </si>
  <si>
    <t>达标奖（元）</t>
    <phoneticPr fontId="3" type="noConversion"/>
  </si>
  <si>
    <t>提成比率</t>
    <phoneticPr fontId="3" type="noConversion"/>
  </si>
  <si>
    <r>
      <t>对</t>
    </r>
    <r>
      <rPr>
        <b/>
        <u/>
        <sz val="26"/>
        <color rgb="FFC00000"/>
        <rFont val="微软雅黑"/>
        <family val="2"/>
        <charset val="134"/>
      </rPr>
      <t>谁</t>
    </r>
    <r>
      <rPr>
        <sz val="26"/>
        <color theme="1"/>
        <rFont val="微软雅黑"/>
        <family val="2"/>
        <charset val="134"/>
      </rPr>
      <t>，根据</t>
    </r>
    <r>
      <rPr>
        <b/>
        <u/>
        <sz val="26"/>
        <color rgb="FFC00000"/>
        <rFont val="微软雅黑"/>
        <family val="2"/>
        <charset val="134"/>
      </rPr>
      <t>什么样的条件</t>
    </r>
    <r>
      <rPr>
        <sz val="26"/>
        <color theme="1"/>
        <rFont val="微软雅黑"/>
        <family val="2"/>
        <charset val="134"/>
      </rPr>
      <t>，进行</t>
    </r>
    <r>
      <rPr>
        <b/>
        <u/>
        <sz val="26"/>
        <color rgb="FFC00000"/>
        <rFont val="微软雅黑"/>
        <family val="2"/>
        <charset val="134"/>
      </rPr>
      <t>什么样的处理</t>
    </r>
    <r>
      <rPr>
        <sz val="26"/>
        <color theme="1"/>
        <rFont val="微软雅黑"/>
        <family val="2"/>
        <charset val="134"/>
      </rPr>
      <t>。</t>
    </r>
    <phoneticPr fontId="3" type="noConversion"/>
  </si>
  <si>
    <t>123月是否全部都&gt;60的结论进行判断</t>
    <phoneticPr fontId="3" type="noConversion"/>
  </si>
  <si>
    <t>如果满足，奖金1000，否则奖金为0。</t>
    <phoneticPr fontId="3" type="noConversion"/>
  </si>
  <si>
    <t>G2</t>
    <phoneticPr fontId="3" type="noConversion"/>
  </si>
  <si>
    <t>如果判断成立，奖金1000，否则为0。</t>
    <phoneticPr fontId="3" type="noConversion"/>
  </si>
  <si>
    <t>判断，1月&gt;60，2月&gt;60，3月&gt;60；</t>
    <phoneticPr fontId="3" type="noConversion"/>
  </si>
  <si>
    <t>超标奖金</t>
    <phoneticPr fontId="3" type="noConversion"/>
  </si>
  <si>
    <t>奖励机制：</t>
  </si>
  <si>
    <t>1.达标奖：3个月的业绩都超过（含）60，奖励：1000元。</t>
  </si>
  <si>
    <t>2.超标奖：凡单个月业绩有超过（不含）80者，奖励：2000元。</t>
  </si>
  <si>
    <t>是否，3个月都&gt;=60</t>
    <phoneticPr fontId="3" type="noConversion"/>
  </si>
  <si>
    <t>超标奖（元）
&gt;80</t>
    <phoneticPr fontId="3" type="noConversion"/>
  </si>
  <si>
    <t>这3个条件只要有1个满足，就通过判定</t>
    <phoneticPr fontId="3" type="noConversion"/>
  </si>
  <si>
    <t>3.业绩提成：业绩总额&lt;200万元的，提成2.5%；</t>
    <phoneticPr fontId="3" type="noConversion"/>
  </si>
  <si>
    <t>业绩总额在200万元（含）~220万元（不含），提成5%；</t>
    <phoneticPr fontId="3" type="noConversion"/>
  </si>
  <si>
    <t>业绩总额超过220万元（含），提成8.8%</t>
    <phoneticPr fontId="3" type="noConversion"/>
  </si>
  <si>
    <t>达标奖金
(元)</t>
    <phoneticPr fontId="3" type="noConversion"/>
  </si>
  <si>
    <t>超标奖金
(元)</t>
    <phoneticPr fontId="3" type="noConversion"/>
  </si>
  <si>
    <t>是否，3个月
有1个月&gt;80</t>
    <phoneticPr fontId="3" type="noConversion"/>
  </si>
  <si>
    <t>本季度业绩提成
（元）</t>
    <phoneticPr fontId="3" type="noConversion"/>
  </si>
  <si>
    <t>增幅
=（本季度-上季度）/上季度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</si>
</sst>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6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6"/>
      <color rgb="FF217346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rgb="FF217346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26"/>
      <color theme="1"/>
      <name val="微软雅黑"/>
      <family val="2"/>
      <charset val="134"/>
    </font>
    <font>
      <b/>
      <u/>
      <sz val="26"/>
      <color rgb="FFC00000"/>
      <name val="微软雅黑"/>
      <family val="2"/>
      <charset val="134"/>
    </font>
    <font>
      <b/>
      <sz val="10"/>
      <color rgb="FF217346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7" tint="0.79998168889431442"/>
        <bgColor theme="8"/>
      </patternFill>
    </fill>
    <fill>
      <patternFill patternType="solid">
        <fgColor rgb="FF217346"/>
        <b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9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6"/>
    </xf>
    <xf numFmtId="0" fontId="0" fillId="5" borderId="1" xfId="0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217346"/>
      <color rgb="FF00C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05F2-1D44-4752-B163-18E445963BBC}">
  <dimension ref="A1:K6"/>
  <sheetViews>
    <sheetView showGridLines="0" zoomScaleNormal="100" workbookViewId="0">
      <selection activeCell="H2" sqref="H2:H6"/>
    </sheetView>
  </sheetViews>
  <sheetFormatPr defaultRowHeight="13.9"/>
  <cols>
    <col min="1" max="1" width="4.75" bestFit="1" customWidth="1"/>
    <col min="2" max="2" width="7.75" bestFit="1" customWidth="1"/>
    <col min="3" max="5" width="9.25" bestFit="1" customWidth="1"/>
    <col min="6" max="6" width="13.25" bestFit="1" customWidth="1"/>
    <col min="7" max="7" width="9.75" bestFit="1" customWidth="1"/>
    <col min="8" max="8" width="13.25" bestFit="1" customWidth="1"/>
    <col min="9" max="9" width="14.125" bestFit="1" customWidth="1"/>
    <col min="10" max="10" width="2.625" customWidth="1"/>
    <col min="11" max="11" width="10.5" customWidth="1"/>
    <col min="12" max="12" width="22.625" customWidth="1"/>
  </cols>
  <sheetData>
    <row r="1" spans="1:11" ht="39.75" customHeight="1">
      <c r="A1" s="26" t="s">
        <v>0</v>
      </c>
      <c r="B1" s="16" t="s">
        <v>1</v>
      </c>
      <c r="C1" s="25" t="s">
        <v>7</v>
      </c>
      <c r="D1" s="25" t="s">
        <v>8</v>
      </c>
      <c r="E1" s="25" t="s">
        <v>9</v>
      </c>
      <c r="F1" s="19" t="s">
        <v>43</v>
      </c>
      <c r="G1" s="19" t="s">
        <v>49</v>
      </c>
      <c r="H1" s="19" t="s">
        <v>51</v>
      </c>
      <c r="I1" s="19" t="s">
        <v>50</v>
      </c>
      <c r="K1" t="s">
        <v>40</v>
      </c>
    </row>
    <row r="2" spans="1:11" ht="30" customHeight="1">
      <c r="A2" s="20">
        <v>1</v>
      </c>
      <c r="B2" s="15" t="s">
        <v>2</v>
      </c>
      <c r="C2" s="21">
        <v>84.13</v>
      </c>
      <c r="D2" s="21">
        <v>64.739999999999995</v>
      </c>
      <c r="E2" s="21">
        <v>52.74</v>
      </c>
      <c r="F2" s="24" t="b">
        <f>AND(C2&gt;=60,D2&gt;=60,E2&gt;=60)</f>
        <v>0</v>
      </c>
      <c r="G2" s="42">
        <f>IF(F2,1000,0)</f>
        <v>0</v>
      </c>
      <c r="H2" s="24" t="b">
        <f>OR(C2&gt;80,D2&gt;80,E2&gt;80)</f>
        <v>1</v>
      </c>
      <c r="I2" s="23">
        <f>IF(H2,2000,0)</f>
        <v>2000</v>
      </c>
      <c r="K2" s="31" t="s">
        <v>41</v>
      </c>
    </row>
    <row r="3" spans="1:11" ht="30" customHeight="1">
      <c r="A3" s="20">
        <v>2</v>
      </c>
      <c r="B3" s="15" t="s">
        <v>3</v>
      </c>
      <c r="C3" s="21">
        <v>71.92</v>
      </c>
      <c r="D3" s="21">
        <v>77.64</v>
      </c>
      <c r="E3" s="21">
        <v>71.260000000000005</v>
      </c>
      <c r="F3" s="24" t="b">
        <f t="shared" ref="F3:F6" si="0">AND(C3&gt;=60,D3&gt;=60,E3&gt;=60)</f>
        <v>1</v>
      </c>
      <c r="G3" s="42">
        <f t="shared" ref="G3:G6" si="1">IF(F3,1000,0)</f>
        <v>1000</v>
      </c>
      <c r="H3" s="24" t="b">
        <f t="shared" ref="H3:H6" si="2">OR(C3&gt;80,D3&gt;80,E3&gt;80)</f>
        <v>0</v>
      </c>
      <c r="I3" s="23">
        <f t="shared" ref="I3:I6" si="3">IF(H3,2000,0)</f>
        <v>0</v>
      </c>
      <c r="K3" s="31" t="s">
        <v>42</v>
      </c>
    </row>
    <row r="4" spans="1:11" ht="30" customHeight="1">
      <c r="A4" s="20">
        <v>3</v>
      </c>
      <c r="B4" s="15" t="s">
        <v>4</v>
      </c>
      <c r="C4" s="21">
        <v>0</v>
      </c>
      <c r="D4" s="21">
        <v>67.84</v>
      </c>
      <c r="E4" s="21">
        <v>64.67</v>
      </c>
      <c r="F4" s="24" t="b">
        <f t="shared" si="0"/>
        <v>0</v>
      </c>
      <c r="G4" s="42">
        <f t="shared" si="1"/>
        <v>0</v>
      </c>
      <c r="H4" s="24" t="b">
        <f t="shared" si="2"/>
        <v>0</v>
      </c>
      <c r="I4" s="23">
        <f t="shared" si="3"/>
        <v>0</v>
      </c>
    </row>
    <row r="5" spans="1:11" ht="30" customHeight="1">
      <c r="A5" s="20">
        <v>4</v>
      </c>
      <c r="B5" s="15" t="s">
        <v>5</v>
      </c>
      <c r="C5" s="21">
        <v>65.319999999999993</v>
      </c>
      <c r="D5" s="21">
        <v>60.53</v>
      </c>
      <c r="E5" s="21">
        <v>89.45</v>
      </c>
      <c r="F5" s="24" t="b">
        <f t="shared" si="0"/>
        <v>1</v>
      </c>
      <c r="G5" s="42">
        <f t="shared" si="1"/>
        <v>1000</v>
      </c>
      <c r="H5" s="24" t="b">
        <f t="shared" si="2"/>
        <v>1</v>
      </c>
      <c r="I5" s="23">
        <f t="shared" si="3"/>
        <v>2000</v>
      </c>
    </row>
    <row r="6" spans="1:11" ht="30" customHeight="1">
      <c r="A6" s="20">
        <v>5</v>
      </c>
      <c r="B6" s="15" t="s">
        <v>6</v>
      </c>
      <c r="C6" s="21">
        <v>85.49</v>
      </c>
      <c r="D6" s="21">
        <v>84.65</v>
      </c>
      <c r="E6" s="21">
        <v>55.49</v>
      </c>
      <c r="F6" s="24" t="b">
        <f t="shared" si="0"/>
        <v>0</v>
      </c>
      <c r="G6" s="42">
        <f t="shared" si="1"/>
        <v>0</v>
      </c>
      <c r="H6" s="24" t="b">
        <f t="shared" si="2"/>
        <v>1</v>
      </c>
      <c r="I6" s="23">
        <f t="shared" si="3"/>
        <v>2000</v>
      </c>
    </row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8190-CC77-40EF-B90A-3E656E927036}">
  <dimension ref="A1:N11"/>
  <sheetViews>
    <sheetView showGridLines="0" workbookViewId="0">
      <selection activeCell="A8" sqref="A8:XFD11"/>
    </sheetView>
  </sheetViews>
  <sheetFormatPr defaultRowHeight="13.9"/>
  <cols>
    <col min="1" max="1" width="4.75" bestFit="1" customWidth="1"/>
    <col min="2" max="2" width="7.75" bestFit="1" customWidth="1"/>
    <col min="3" max="5" width="9.25" bestFit="1" customWidth="1"/>
    <col min="6" max="7" width="14.125" bestFit="1" customWidth="1"/>
    <col min="8" max="8" width="2.625" customWidth="1"/>
    <col min="9" max="9" width="14.125" customWidth="1"/>
    <col min="10" max="10" width="19.375" customWidth="1"/>
  </cols>
  <sheetData>
    <row r="1" spans="1:14" ht="39.75" customHeight="1">
      <c r="A1" s="26" t="s">
        <v>0</v>
      </c>
      <c r="B1" s="16" t="s">
        <v>1</v>
      </c>
      <c r="C1" s="25" t="s">
        <v>7</v>
      </c>
      <c r="D1" s="25" t="s">
        <v>8</v>
      </c>
      <c r="E1" s="25" t="s">
        <v>9</v>
      </c>
      <c r="F1" s="19" t="s">
        <v>31</v>
      </c>
      <c r="G1" s="19" t="s">
        <v>44</v>
      </c>
      <c r="I1" t="s">
        <v>40</v>
      </c>
      <c r="N1" s="17"/>
    </row>
    <row r="2" spans="1:14" ht="30" customHeight="1">
      <c r="A2" s="20">
        <v>1</v>
      </c>
      <c r="B2" s="15" t="s">
        <v>2</v>
      </c>
      <c r="C2" s="21">
        <v>84.13</v>
      </c>
      <c r="D2" s="21">
        <v>64.739999999999995</v>
      </c>
      <c r="E2" s="21">
        <v>52.74</v>
      </c>
      <c r="F2" s="23">
        <f>IF(AND(C2&gt;60,D2&gt;60,E2&gt;60),1000,0)</f>
        <v>0</v>
      </c>
      <c r="G2" s="23"/>
      <c r="I2" t="s">
        <v>41</v>
      </c>
      <c r="N2" s="17"/>
    </row>
    <row r="3" spans="1:14" ht="30" customHeight="1">
      <c r="A3" s="20">
        <v>2</v>
      </c>
      <c r="B3" s="15" t="s">
        <v>3</v>
      </c>
      <c r="C3" s="21">
        <v>71.92</v>
      </c>
      <c r="D3" s="21">
        <v>77.64</v>
      </c>
      <c r="E3" s="21">
        <v>71.260000000000005</v>
      </c>
      <c r="F3" s="23">
        <f t="shared" ref="F3:F6" si="0">IF(AND(C3&gt;60,D3&gt;60,E3&gt;60),1000,0)</f>
        <v>1000</v>
      </c>
      <c r="G3" s="23"/>
      <c r="I3" s="31" t="s">
        <v>42</v>
      </c>
      <c r="N3" s="17"/>
    </row>
    <row r="4" spans="1:14" ht="30" customHeight="1">
      <c r="A4" s="20">
        <v>3</v>
      </c>
      <c r="B4" s="15" t="s">
        <v>4</v>
      </c>
      <c r="C4" s="21">
        <v>0</v>
      </c>
      <c r="D4" s="21">
        <v>67.84</v>
      </c>
      <c r="E4" s="21">
        <v>64.67</v>
      </c>
      <c r="F4" s="23">
        <f t="shared" si="0"/>
        <v>0</v>
      </c>
      <c r="G4" s="23"/>
      <c r="N4" s="17"/>
    </row>
    <row r="5" spans="1:14" ht="30" customHeight="1">
      <c r="A5" s="20">
        <v>4</v>
      </c>
      <c r="B5" s="15" t="s">
        <v>5</v>
      </c>
      <c r="C5" s="21">
        <v>65.319999999999993</v>
      </c>
      <c r="D5" s="21">
        <v>60.53</v>
      </c>
      <c r="E5" s="21">
        <v>89.45</v>
      </c>
      <c r="F5" s="23">
        <f t="shared" si="0"/>
        <v>1000</v>
      </c>
      <c r="G5" s="23"/>
    </row>
    <row r="6" spans="1:14" ht="30" customHeight="1">
      <c r="A6" s="20">
        <v>5</v>
      </c>
      <c r="B6" s="15" t="s">
        <v>6</v>
      </c>
      <c r="C6" s="21">
        <v>85.49</v>
      </c>
      <c r="D6" s="21">
        <v>84.65</v>
      </c>
      <c r="E6" s="21">
        <v>55.49</v>
      </c>
      <c r="F6" s="23">
        <f t="shared" si="0"/>
        <v>0</v>
      </c>
      <c r="G6" s="23"/>
    </row>
    <row r="8" spans="1:14" ht="36.4">
      <c r="A8" s="29" t="s">
        <v>33</v>
      </c>
      <c r="K8" s="18" t="s">
        <v>29</v>
      </c>
    </row>
    <row r="9" spans="1:14" ht="16.899999999999999">
      <c r="B9" s="30" t="s">
        <v>39</v>
      </c>
      <c r="D9" t="s">
        <v>34</v>
      </c>
      <c r="H9" t="s">
        <v>35</v>
      </c>
      <c r="K9" s="18" t="s">
        <v>30</v>
      </c>
    </row>
    <row r="10" spans="1:14" ht="16.149999999999999">
      <c r="B10" s="30" t="s">
        <v>36</v>
      </c>
      <c r="D10" t="s">
        <v>38</v>
      </c>
      <c r="H10" t="s">
        <v>37</v>
      </c>
    </row>
    <row r="11" spans="1:14">
      <c r="D11" t="s">
        <v>45</v>
      </c>
    </row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034D-F72D-4F7B-A1B3-9D441BFFB1E0}">
  <dimension ref="A1:J6"/>
  <sheetViews>
    <sheetView showGridLines="0" workbookViewId="0">
      <selection activeCell="G17" sqref="G17"/>
    </sheetView>
  </sheetViews>
  <sheetFormatPr defaultRowHeight="13.9"/>
  <cols>
    <col min="1" max="1" width="4.75" bestFit="1" customWidth="1"/>
    <col min="2" max="2" width="7.75" bestFit="1" customWidth="1"/>
    <col min="3" max="5" width="9.25" bestFit="1" customWidth="1"/>
    <col min="6" max="7" width="10.875" customWidth="1"/>
    <col min="8" max="8" width="18.625" customWidth="1"/>
    <col min="9" max="9" width="2.625" customWidth="1"/>
    <col min="10" max="10" width="27" customWidth="1"/>
    <col min="11" max="11" width="8.75" bestFit="1" customWidth="1"/>
  </cols>
  <sheetData>
    <row r="1" spans="1:10" ht="39.75" customHeight="1">
      <c r="A1" s="26" t="s">
        <v>0</v>
      </c>
      <c r="B1" s="16" t="s">
        <v>1</v>
      </c>
      <c r="C1" s="25" t="s">
        <v>7</v>
      </c>
      <c r="D1" s="25" t="s">
        <v>8</v>
      </c>
      <c r="E1" s="25" t="s">
        <v>9</v>
      </c>
      <c r="F1" s="19" t="s">
        <v>10</v>
      </c>
      <c r="G1" s="19" t="s">
        <v>32</v>
      </c>
      <c r="H1" s="19" t="s">
        <v>52</v>
      </c>
      <c r="J1" t="s">
        <v>40</v>
      </c>
    </row>
    <row r="2" spans="1:10" ht="30" customHeight="1">
      <c r="A2" s="20">
        <v>1</v>
      </c>
      <c r="B2" s="15" t="s">
        <v>2</v>
      </c>
      <c r="C2" s="21">
        <v>84.13</v>
      </c>
      <c r="D2" s="21">
        <v>64.739999999999995</v>
      </c>
      <c r="E2" s="21">
        <v>52.74</v>
      </c>
      <c r="F2" s="24">
        <f>SUM(C2:E2)</f>
        <v>201.61</v>
      </c>
      <c r="G2" s="22">
        <f>IF(F2&lt;200, 2.5%, IF(F2&lt;220, 5%, 8.8%))</f>
        <v>0.05</v>
      </c>
      <c r="H2" s="24">
        <f>F2*G2*10000</f>
        <v>100805</v>
      </c>
      <c r="J2" t="s">
        <v>41</v>
      </c>
    </row>
    <row r="3" spans="1:10" ht="30" customHeight="1">
      <c r="A3" s="20">
        <v>2</v>
      </c>
      <c r="B3" s="15" t="s">
        <v>3</v>
      </c>
      <c r="C3" s="21">
        <v>71.92</v>
      </c>
      <c r="D3" s="21">
        <v>77.64</v>
      </c>
      <c r="E3" s="21">
        <v>71.260000000000005</v>
      </c>
      <c r="F3" s="24">
        <f t="shared" ref="F3:F6" si="0">SUM(C3:E3)</f>
        <v>220.82</v>
      </c>
      <c r="G3" s="22">
        <f t="shared" ref="G3:G6" si="1">IF(F3&lt;200, 2.5%, IF(F3&lt;220, 5%, 8.8%))</f>
        <v>8.8000000000000009E-2</v>
      </c>
      <c r="H3" s="24">
        <f t="shared" ref="H3:H6" si="2">F3*G3*10000</f>
        <v>194321.6</v>
      </c>
      <c r="J3" t="s">
        <v>42</v>
      </c>
    </row>
    <row r="4" spans="1:10" ht="30" customHeight="1">
      <c r="A4" s="20">
        <v>3</v>
      </c>
      <c r="B4" s="15" t="s">
        <v>4</v>
      </c>
      <c r="C4" s="21">
        <v>0</v>
      </c>
      <c r="D4" s="21">
        <v>67.84</v>
      </c>
      <c r="E4" s="21">
        <v>64.67</v>
      </c>
      <c r="F4" s="24">
        <f t="shared" si="0"/>
        <v>132.51</v>
      </c>
      <c r="G4" s="22">
        <f t="shared" si="1"/>
        <v>2.5000000000000001E-2</v>
      </c>
      <c r="H4" s="24">
        <f t="shared" si="2"/>
        <v>33127.5</v>
      </c>
      <c r="J4" s="31" t="s">
        <v>46</v>
      </c>
    </row>
    <row r="5" spans="1:10" ht="30" customHeight="1">
      <c r="A5" s="20">
        <v>4</v>
      </c>
      <c r="B5" s="15" t="s">
        <v>5</v>
      </c>
      <c r="C5" s="21">
        <v>65.319999999999993</v>
      </c>
      <c r="D5" s="21">
        <v>60.53</v>
      </c>
      <c r="E5" s="21">
        <v>89.45</v>
      </c>
      <c r="F5" s="24">
        <f t="shared" si="0"/>
        <v>215.3</v>
      </c>
      <c r="G5" s="22">
        <f t="shared" si="1"/>
        <v>0.05</v>
      </c>
      <c r="H5" s="24">
        <f t="shared" si="2"/>
        <v>107650</v>
      </c>
      <c r="J5" s="32" t="s">
        <v>47</v>
      </c>
    </row>
    <row r="6" spans="1:10" ht="30" customHeight="1">
      <c r="A6" s="20">
        <v>5</v>
      </c>
      <c r="B6" s="15" t="s">
        <v>6</v>
      </c>
      <c r="C6" s="21">
        <v>85.49</v>
      </c>
      <c r="D6" s="21">
        <v>84.65</v>
      </c>
      <c r="E6" s="21">
        <v>55.49</v>
      </c>
      <c r="F6" s="24">
        <f t="shared" si="0"/>
        <v>225.63</v>
      </c>
      <c r="G6" s="22">
        <f t="shared" si="1"/>
        <v>8.8000000000000009E-2</v>
      </c>
      <c r="H6" s="24">
        <f t="shared" si="2"/>
        <v>198554.40000000002</v>
      </c>
      <c r="J6" s="32" t="s">
        <v>48</v>
      </c>
    </row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DB93-DD5F-4A43-957D-8661DEE26634}">
  <dimension ref="A1:J11"/>
  <sheetViews>
    <sheetView showGridLines="0" zoomScale="115" zoomScaleNormal="115" workbookViewId="0">
      <selection activeCell="H13" sqref="H13"/>
    </sheetView>
  </sheetViews>
  <sheetFormatPr defaultRowHeight="13.9"/>
  <cols>
    <col min="1" max="1" width="6.375" bestFit="1" customWidth="1"/>
    <col min="2" max="2" width="9.75" bestFit="1" customWidth="1"/>
    <col min="3" max="4" width="8" bestFit="1" customWidth="1"/>
    <col min="5" max="5" width="9.75" customWidth="1"/>
    <col min="6" max="6" width="8" bestFit="1" customWidth="1"/>
    <col min="7" max="7" width="11.375" bestFit="1" customWidth="1"/>
    <col min="8" max="10" width="14.5" customWidth="1"/>
    <col min="11" max="11" width="12.625" customWidth="1"/>
  </cols>
  <sheetData>
    <row r="1" spans="1:10" ht="14.65">
      <c r="A1" s="37" t="s">
        <v>19</v>
      </c>
      <c r="B1" s="37"/>
      <c r="D1" s="37" t="s">
        <v>20</v>
      </c>
      <c r="E1" s="37"/>
      <c r="G1" s="37" t="s">
        <v>21</v>
      </c>
      <c r="H1" s="37"/>
      <c r="I1" s="27" t="s">
        <v>23</v>
      </c>
      <c r="J1" s="27" t="s">
        <v>22</v>
      </c>
    </row>
    <row r="2" spans="1:10">
      <c r="A2" s="3" t="s">
        <v>17</v>
      </c>
      <c r="B2" s="3" t="s">
        <v>16</v>
      </c>
      <c r="D2" s="3" t="s">
        <v>18</v>
      </c>
      <c r="E2" s="3" t="s">
        <v>16</v>
      </c>
      <c r="G2" s="36" t="s">
        <v>26</v>
      </c>
      <c r="H2" s="36"/>
      <c r="I2" s="3">
        <v>0</v>
      </c>
      <c r="J2" s="7">
        <v>2.5000000000000001E-2</v>
      </c>
    </row>
    <row r="3" spans="1:10">
      <c r="A3" s="3">
        <v>60</v>
      </c>
      <c r="B3" s="35">
        <v>800</v>
      </c>
      <c r="D3" s="3">
        <v>80</v>
      </c>
      <c r="E3" s="35">
        <v>3000</v>
      </c>
      <c r="G3" s="36" t="s">
        <v>24</v>
      </c>
      <c r="H3" s="36"/>
      <c r="I3" s="3">
        <v>200</v>
      </c>
      <c r="J3" s="7">
        <v>0.05</v>
      </c>
    </row>
    <row r="4" spans="1:10">
      <c r="G4" s="36" t="s">
        <v>25</v>
      </c>
      <c r="H4" s="36"/>
      <c r="I4" s="3">
        <v>220</v>
      </c>
      <c r="J4" s="7">
        <v>8.7999999999999995E-2</v>
      </c>
    </row>
    <row r="5" spans="1:10" ht="3" customHeight="1"/>
    <row r="6" spans="1:10" ht="36.75" customHeight="1">
      <c r="A6" s="1" t="s">
        <v>0</v>
      </c>
      <c r="B6" s="1" t="s">
        <v>1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5" t="s">
        <v>15</v>
      </c>
    </row>
    <row r="7" spans="1:10" ht="24" customHeight="1">
      <c r="A7" s="2">
        <v>1</v>
      </c>
      <c r="B7" s="3" t="s">
        <v>2</v>
      </c>
      <c r="C7" s="6">
        <v>84.13</v>
      </c>
      <c r="D7" s="6">
        <v>64.739999999999995</v>
      </c>
      <c r="E7" s="6">
        <v>52.74</v>
      </c>
      <c r="F7" s="43">
        <f>SUM(C7:E7)</f>
        <v>201.61</v>
      </c>
      <c r="G7" s="33">
        <f>IF(AND(C7&gt;=$A$3,D7&gt;=$A$3,E7&gt;=$A$3),$B$3,0)</f>
        <v>0</v>
      </c>
      <c r="H7" s="33">
        <f>IF(OR(C7&gt;=$D$3,D7&gt;=$D$3,E7&gt;=$D$3),$E$3,0)</f>
        <v>3000</v>
      </c>
      <c r="I7" s="33"/>
      <c r="J7" s="33"/>
    </row>
    <row r="8" spans="1:10" ht="24" customHeight="1">
      <c r="A8" s="2">
        <v>2</v>
      </c>
      <c r="B8" s="3" t="s">
        <v>3</v>
      </c>
      <c r="C8" s="6">
        <v>71.92</v>
      </c>
      <c r="D8" s="6">
        <v>77.64</v>
      </c>
      <c r="E8" s="6">
        <v>71.260000000000005</v>
      </c>
      <c r="F8" s="43">
        <f t="shared" ref="F8:F11" si="0">SUM(C8:E8)</f>
        <v>220.82</v>
      </c>
      <c r="G8" s="33">
        <f t="shared" ref="G8:G11" si="1">IF(AND(C8&gt;=$A$3,D8&gt;=$A$3,E8&gt;=$A$3),$B$3,0)</f>
        <v>800</v>
      </c>
      <c r="H8" s="33">
        <f t="shared" ref="H8:H11" si="2">IF(OR(C8&gt;=$D$3,D8&gt;=$D$3,E8&gt;=$D$3),$E$3,0)</f>
        <v>0</v>
      </c>
      <c r="I8" s="33"/>
      <c r="J8" s="33"/>
    </row>
    <row r="9" spans="1:10" ht="24" customHeight="1">
      <c r="A9" s="2">
        <v>3</v>
      </c>
      <c r="B9" s="3" t="s">
        <v>4</v>
      </c>
      <c r="C9" s="6">
        <v>0</v>
      </c>
      <c r="D9" s="6">
        <v>67.84</v>
      </c>
      <c r="E9" s="6">
        <v>64.67</v>
      </c>
      <c r="F9" s="43">
        <f t="shared" si="0"/>
        <v>132.51</v>
      </c>
      <c r="G9" s="33">
        <f t="shared" si="1"/>
        <v>0</v>
      </c>
      <c r="H9" s="33">
        <f t="shared" si="2"/>
        <v>0</v>
      </c>
      <c r="I9" s="33"/>
      <c r="J9" s="33"/>
    </row>
    <row r="10" spans="1:10" ht="24" customHeight="1">
      <c r="A10" s="2">
        <v>4</v>
      </c>
      <c r="B10" s="3" t="s">
        <v>5</v>
      </c>
      <c r="C10" s="6">
        <v>65.319999999999993</v>
      </c>
      <c r="D10" s="6">
        <v>60.53</v>
      </c>
      <c r="E10" s="6">
        <v>89.45</v>
      </c>
      <c r="F10" s="43">
        <f t="shared" si="0"/>
        <v>215.3</v>
      </c>
      <c r="G10" s="33">
        <f t="shared" si="1"/>
        <v>800</v>
      </c>
      <c r="H10" s="33">
        <f t="shared" si="2"/>
        <v>3000</v>
      </c>
      <c r="I10" s="33"/>
      <c r="J10" s="33"/>
    </row>
    <row r="11" spans="1:10" ht="24" customHeight="1">
      <c r="A11" s="2">
        <v>5</v>
      </c>
      <c r="B11" s="3" t="s">
        <v>6</v>
      </c>
      <c r="C11" s="6">
        <v>85.49</v>
      </c>
      <c r="D11" s="6">
        <v>84.65</v>
      </c>
      <c r="E11" s="6">
        <v>55.49</v>
      </c>
      <c r="F11" s="43">
        <f t="shared" si="0"/>
        <v>225.63</v>
      </c>
      <c r="G11" s="33">
        <f t="shared" si="1"/>
        <v>0</v>
      </c>
      <c r="H11" s="33">
        <f t="shared" si="2"/>
        <v>3000</v>
      </c>
      <c r="I11" s="33"/>
      <c r="J11" s="33"/>
    </row>
  </sheetData>
  <mergeCells count="6">
    <mergeCell ref="G4:H4"/>
    <mergeCell ref="A1:B1"/>
    <mergeCell ref="D1:E1"/>
    <mergeCell ref="G1:H1"/>
    <mergeCell ref="G2:H2"/>
    <mergeCell ref="G3:H3"/>
  </mergeCells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02AE-A22C-49ED-A16B-DD3B9B20F9A4}">
  <dimension ref="A1:L11"/>
  <sheetViews>
    <sheetView showGridLines="0" tabSelected="1" zoomScale="115" zoomScaleNormal="115" workbookViewId="0">
      <pane xSplit="2" ySplit="6" topLeftCell="D7" activePane="bottomRight" state="frozen"/>
      <selection pane="topRight" activeCell="C1" sqref="C1"/>
      <selection pane="bottomLeft" activeCell="A7" sqref="A7"/>
      <selection pane="bottomRight" activeCell="L8" sqref="L8"/>
    </sheetView>
  </sheetViews>
  <sheetFormatPr defaultRowHeight="13.9"/>
  <cols>
    <col min="1" max="1" width="6.375" bestFit="1" customWidth="1"/>
    <col min="2" max="2" width="9.75" bestFit="1" customWidth="1"/>
    <col min="3" max="4" width="8" customWidth="1"/>
    <col min="5" max="5" width="9.75" customWidth="1"/>
    <col min="6" max="6" width="8" customWidth="1"/>
    <col min="7" max="7" width="11.375" customWidth="1"/>
    <col min="8" max="10" width="14.5" customWidth="1"/>
    <col min="11" max="11" width="12.625" customWidth="1"/>
    <col min="12" max="12" width="23.5" bestFit="1" customWidth="1"/>
  </cols>
  <sheetData>
    <row r="1" spans="1:12" ht="14.65">
      <c r="A1" s="38" t="s">
        <v>19</v>
      </c>
      <c r="B1" s="39"/>
      <c r="D1" s="38" t="s">
        <v>20</v>
      </c>
      <c r="E1" s="39"/>
      <c r="G1" s="40" t="s">
        <v>21</v>
      </c>
      <c r="H1" s="40"/>
      <c r="I1" s="28" t="s">
        <v>23</v>
      </c>
      <c r="J1" s="28" t="s">
        <v>22</v>
      </c>
    </row>
    <row r="2" spans="1:12">
      <c r="A2" s="28" t="s">
        <v>17</v>
      </c>
      <c r="B2" s="28" t="s">
        <v>16</v>
      </c>
      <c r="D2" s="28" t="s">
        <v>18</v>
      </c>
      <c r="E2" s="28" t="s">
        <v>16</v>
      </c>
      <c r="G2" s="36" t="s">
        <v>26</v>
      </c>
      <c r="H2" s="36"/>
      <c r="I2" s="28">
        <v>0</v>
      </c>
      <c r="J2" s="7">
        <v>2.5000000000000001E-2</v>
      </c>
    </row>
    <row r="3" spans="1:12">
      <c r="A3" s="28">
        <v>60</v>
      </c>
      <c r="B3" s="35">
        <v>800</v>
      </c>
      <c r="D3" s="28">
        <v>80</v>
      </c>
      <c r="E3" s="35">
        <v>3000</v>
      </c>
      <c r="G3" s="36" t="s">
        <v>24</v>
      </c>
      <c r="H3" s="36"/>
      <c r="I3" s="28">
        <v>200</v>
      </c>
      <c r="J3" s="7">
        <v>0.05</v>
      </c>
    </row>
    <row r="4" spans="1:12">
      <c r="G4" s="36" t="s">
        <v>25</v>
      </c>
      <c r="H4" s="36"/>
      <c r="I4" s="28">
        <v>220</v>
      </c>
      <c r="J4" s="7">
        <v>8.7999999999999995E-2</v>
      </c>
    </row>
    <row r="5" spans="1:12" ht="3" customHeight="1"/>
    <row r="6" spans="1:12" ht="36.75" customHeight="1">
      <c r="A6" s="27" t="s">
        <v>0</v>
      </c>
      <c r="B6" s="27" t="s">
        <v>1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5" t="s">
        <v>15</v>
      </c>
      <c r="K6" s="5" t="s">
        <v>14</v>
      </c>
      <c r="L6" s="5" t="s">
        <v>53</v>
      </c>
    </row>
    <row r="7" spans="1:12" ht="24" customHeight="1">
      <c r="A7" s="2">
        <v>1</v>
      </c>
      <c r="B7" s="28" t="s">
        <v>2</v>
      </c>
      <c r="C7" s="6">
        <v>84.13</v>
      </c>
      <c r="D7" s="6">
        <v>64.739999999999995</v>
      </c>
      <c r="E7" s="6">
        <v>52.74</v>
      </c>
      <c r="F7" s="33">
        <f t="shared" ref="F7:F11" si="0">SUM(C7:E7)</f>
        <v>201.61</v>
      </c>
      <c r="G7" s="33">
        <f>IF(AND(C7&gt;=$A$3,D7&gt;=$A$3,E7&gt;=$A$3),$B$3,0)</f>
        <v>0</v>
      </c>
      <c r="H7" s="33">
        <f>IF(OR(C7&gt;$D$3,D7&gt;$D$3,E7&gt;$D$3),$E$3,0)</f>
        <v>3000</v>
      </c>
      <c r="I7" s="33">
        <f>IF(F7&lt;$I$3,$J$2,IF(F7&lt;=$I$4,$J$3,$J$4))*F7*10000</f>
        <v>100805</v>
      </c>
      <c r="J7" s="33">
        <f>SUM(G7:I7)</f>
        <v>103805</v>
      </c>
      <c r="K7" s="4">
        <v>107400</v>
      </c>
      <c r="L7" s="34">
        <f>IFERROR((J7-K7)/K7,0%)</f>
        <v>-3.3472998137802606E-2</v>
      </c>
    </row>
    <row r="8" spans="1:12" ht="24" customHeight="1">
      <c r="A8" s="2">
        <v>2</v>
      </c>
      <c r="B8" s="28" t="s">
        <v>3</v>
      </c>
      <c r="C8" s="6">
        <v>71.92</v>
      </c>
      <c r="D8" s="6">
        <v>77.64</v>
      </c>
      <c r="E8" s="6">
        <v>71.260000000000005</v>
      </c>
      <c r="F8" s="33">
        <f t="shared" si="0"/>
        <v>220.82</v>
      </c>
      <c r="G8" s="33">
        <f>IF(AND(C8&gt;=$A$3,D8&gt;=$A$3,E8&gt;=$A$3),$B$3,0)</f>
        <v>800</v>
      </c>
      <c r="H8" s="33">
        <f>IF(OR(C8&gt;$D$3,D8&gt;$D$3,E8&gt;$D$3),$E$3,0)</f>
        <v>0</v>
      </c>
      <c r="I8" s="33">
        <f t="shared" ref="I8:I11" si="1">IF(F8&lt;$I$3,$J$2,IF(F8&lt;=$I$4,$J$3,$J$4))*F8*10000</f>
        <v>194321.6</v>
      </c>
      <c r="J8" s="33">
        <f t="shared" ref="J8:J11" si="2">SUM(G8:I8)</f>
        <v>195121.6</v>
      </c>
      <c r="K8" s="4">
        <v>182500</v>
      </c>
      <c r="L8" s="34">
        <f t="shared" ref="L8:L11" si="3">IFERROR((J8-K8)/K8,0%)</f>
        <v>6.9159452054794554E-2</v>
      </c>
    </row>
    <row r="9" spans="1:12" ht="24" customHeight="1">
      <c r="A9" s="2">
        <v>3</v>
      </c>
      <c r="B9" s="28" t="s">
        <v>4</v>
      </c>
      <c r="C9" s="6">
        <v>0</v>
      </c>
      <c r="D9" s="6">
        <v>67.84</v>
      </c>
      <c r="E9" s="6">
        <v>64.67</v>
      </c>
      <c r="F9" s="33">
        <f t="shared" si="0"/>
        <v>132.51</v>
      </c>
      <c r="G9" s="33">
        <f>IF(AND(C9&gt;=$A$3,D9&gt;=$A$3,E9&gt;=$A$3),$B$3,0)</f>
        <v>0</v>
      </c>
      <c r="H9" s="33">
        <f>IF(OR(C9&gt;$D$3,D9&gt;$D$3,E9&gt;$D$3),$E$3,0)</f>
        <v>0</v>
      </c>
      <c r="I9" s="33">
        <f t="shared" si="1"/>
        <v>33127.5</v>
      </c>
      <c r="J9" s="33">
        <f t="shared" si="2"/>
        <v>33127.5</v>
      </c>
      <c r="K9" s="4">
        <v>0</v>
      </c>
      <c r="L9" s="34">
        <f t="shared" si="3"/>
        <v>0</v>
      </c>
    </row>
    <row r="10" spans="1:12" ht="24" customHeight="1">
      <c r="A10" s="2">
        <v>4</v>
      </c>
      <c r="B10" s="28" t="s">
        <v>5</v>
      </c>
      <c r="C10" s="6">
        <v>65.319999999999993</v>
      </c>
      <c r="D10" s="6">
        <v>60.53</v>
      </c>
      <c r="E10" s="6">
        <v>89.45</v>
      </c>
      <c r="F10" s="33">
        <f t="shared" si="0"/>
        <v>215.3</v>
      </c>
      <c r="G10" s="33">
        <f>IF(AND(C10&gt;=$A$3,D10&gt;=$A$3,E10&gt;=$A$3),$B$3,0)</f>
        <v>800</v>
      </c>
      <c r="H10" s="33">
        <f>IF(OR(C10&gt;$D$3,D10&gt;$D$3,E10&gt;$D$3),$E$3,0)</f>
        <v>3000</v>
      </c>
      <c r="I10" s="33">
        <f t="shared" si="1"/>
        <v>107650</v>
      </c>
      <c r="J10" s="33">
        <f t="shared" si="2"/>
        <v>111450</v>
      </c>
      <c r="K10" s="4">
        <v>105800</v>
      </c>
      <c r="L10" s="34">
        <f t="shared" si="3"/>
        <v>5.3402646502835542E-2</v>
      </c>
    </row>
    <row r="11" spans="1:12" ht="24" customHeight="1">
      <c r="A11" s="2">
        <v>5</v>
      </c>
      <c r="B11" s="28" t="s">
        <v>6</v>
      </c>
      <c r="C11" s="6">
        <v>85.49</v>
      </c>
      <c r="D11" s="6">
        <v>84.65</v>
      </c>
      <c r="E11" s="6">
        <v>55.49</v>
      </c>
      <c r="F11" s="33">
        <f t="shared" si="0"/>
        <v>225.63</v>
      </c>
      <c r="G11" s="33">
        <f>IF(AND(C11&gt;=$A$3,D11&gt;=$A$3,E11&gt;=$A$3),$B$3,0)</f>
        <v>0</v>
      </c>
      <c r="H11" s="33">
        <f>IF(OR(C11&gt;$D$3,D11&gt;$D$3,E11&gt;$D$3),$E$3,0)</f>
        <v>3000</v>
      </c>
      <c r="I11" s="33">
        <f t="shared" si="1"/>
        <v>198554.4</v>
      </c>
      <c r="J11" s="33">
        <f t="shared" si="2"/>
        <v>201554.4</v>
      </c>
      <c r="K11" s="4">
        <v>203800</v>
      </c>
      <c r="L11" s="34">
        <f t="shared" si="3"/>
        <v>-1.1018645731108959E-2</v>
      </c>
    </row>
  </sheetData>
  <mergeCells count="6">
    <mergeCell ref="G4:H4"/>
    <mergeCell ref="A1:B1"/>
    <mergeCell ref="D1:E1"/>
    <mergeCell ref="G1:H1"/>
    <mergeCell ref="G2:H2"/>
    <mergeCell ref="G3:H3"/>
  </mergeCells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301A-F330-44FF-A0E5-621CAAA341C4}">
  <dimension ref="B1:N12"/>
  <sheetViews>
    <sheetView showGridLines="0" workbookViewId="0">
      <selection activeCell="C4" sqref="C4:K12"/>
    </sheetView>
  </sheetViews>
  <sheetFormatPr defaultRowHeight="13.9"/>
  <cols>
    <col min="1" max="1" width="1.375" customWidth="1"/>
    <col min="2" max="2" width="10" customWidth="1"/>
    <col min="3" max="11" width="7.875" customWidth="1"/>
    <col min="13" max="13" width="15.625" bestFit="1" customWidth="1"/>
  </cols>
  <sheetData>
    <row r="1" spans="2:14" ht="39.950000000000003" customHeight="1">
      <c r="B1" s="41" t="s">
        <v>28</v>
      </c>
      <c r="C1" s="41"/>
      <c r="D1" s="41"/>
      <c r="E1" s="41"/>
      <c r="F1" s="41"/>
      <c r="G1" s="41"/>
      <c r="H1" s="41"/>
      <c r="I1" s="41"/>
      <c r="J1" s="41"/>
      <c r="K1" s="41"/>
    </row>
    <row r="2" spans="2:14" ht="3" customHeight="1">
      <c r="B2" s="14"/>
      <c r="C2" s="13"/>
      <c r="D2" s="13"/>
      <c r="E2" s="13"/>
      <c r="F2" s="13"/>
      <c r="G2" s="13"/>
      <c r="H2" s="13"/>
      <c r="I2" s="13"/>
      <c r="J2" s="13"/>
      <c r="K2" s="12"/>
    </row>
    <row r="3" spans="2:14" ht="18.75" customHeight="1">
      <c r="B3" s="9" t="s">
        <v>27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11">
        <v>8</v>
      </c>
      <c r="K3" s="9">
        <v>9</v>
      </c>
      <c r="M3" s="10"/>
    </row>
    <row r="4" spans="2:14" ht="24" customHeight="1">
      <c r="B4" s="9">
        <v>1</v>
      </c>
      <c r="C4" s="8" t="str">
        <f t="shared" ref="C4:K12" si="0">IF(C$3&gt;$B4,"",C$3&amp;"×"&amp;$B4&amp;"="&amp;C$3*$B4)</f>
        <v>1×1=1</v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M4" s="10"/>
      <c r="N4" s="10"/>
    </row>
    <row r="5" spans="2:14" ht="24" customHeight="1">
      <c r="B5" s="9">
        <v>2</v>
      </c>
      <c r="C5" s="8" t="str">
        <f t="shared" si="0"/>
        <v>1×2=2</v>
      </c>
      <c r="D5" s="8" t="str">
        <f t="shared" si="0"/>
        <v>2×2=4</v>
      </c>
      <c r="E5" s="8" t="str">
        <f t="shared" si="0"/>
        <v/>
      </c>
      <c r="F5" s="8" t="str">
        <f t="shared" si="0"/>
        <v/>
      </c>
      <c r="G5" s="8" t="str">
        <f t="shared" si="0"/>
        <v/>
      </c>
      <c r="H5" s="8" t="str">
        <f t="shared" si="0"/>
        <v/>
      </c>
      <c r="I5" s="8" t="str">
        <f t="shared" si="0"/>
        <v/>
      </c>
      <c r="J5" s="8" t="str">
        <f t="shared" si="0"/>
        <v/>
      </c>
      <c r="K5" s="8" t="str">
        <f t="shared" si="0"/>
        <v/>
      </c>
      <c r="M5" s="10"/>
      <c r="N5" s="10"/>
    </row>
    <row r="6" spans="2:14" ht="24" customHeight="1">
      <c r="B6" s="9">
        <v>3</v>
      </c>
      <c r="C6" s="8" t="str">
        <f t="shared" si="0"/>
        <v>1×3=3</v>
      </c>
      <c r="D6" s="8" t="str">
        <f t="shared" si="0"/>
        <v>2×3=6</v>
      </c>
      <c r="E6" s="8" t="str">
        <f t="shared" si="0"/>
        <v>3×3=9</v>
      </c>
      <c r="F6" s="8" t="str">
        <f t="shared" si="0"/>
        <v/>
      </c>
      <c r="G6" s="8" t="str">
        <f t="shared" si="0"/>
        <v/>
      </c>
      <c r="H6" s="8" t="str">
        <f t="shared" si="0"/>
        <v/>
      </c>
      <c r="I6" s="8" t="str">
        <f t="shared" si="0"/>
        <v/>
      </c>
      <c r="J6" s="8" t="str">
        <f t="shared" si="0"/>
        <v/>
      </c>
      <c r="K6" s="8" t="str">
        <f t="shared" si="0"/>
        <v/>
      </c>
    </row>
    <row r="7" spans="2:14" ht="24" customHeight="1">
      <c r="B7" s="9">
        <v>4</v>
      </c>
      <c r="C7" s="8" t="str">
        <f t="shared" si="0"/>
        <v>1×4=4</v>
      </c>
      <c r="D7" s="8" t="str">
        <f t="shared" si="0"/>
        <v>2×4=8</v>
      </c>
      <c r="E7" s="8" t="str">
        <f t="shared" si="0"/>
        <v>3×4=12</v>
      </c>
      <c r="F7" s="8" t="str">
        <f t="shared" si="0"/>
        <v>4×4=16</v>
      </c>
      <c r="G7" s="8" t="str">
        <f t="shared" si="0"/>
        <v/>
      </c>
      <c r="H7" s="8" t="str">
        <f t="shared" si="0"/>
        <v/>
      </c>
      <c r="I7" s="8" t="str">
        <f t="shared" si="0"/>
        <v/>
      </c>
      <c r="J7" s="8" t="str">
        <f t="shared" si="0"/>
        <v/>
      </c>
      <c r="K7" s="8" t="str">
        <f t="shared" si="0"/>
        <v/>
      </c>
    </row>
    <row r="8" spans="2:14" ht="24" customHeight="1">
      <c r="B8" s="9">
        <v>5</v>
      </c>
      <c r="C8" s="8" t="str">
        <f t="shared" si="0"/>
        <v>1×5=5</v>
      </c>
      <c r="D8" s="8" t="str">
        <f t="shared" si="0"/>
        <v>2×5=10</v>
      </c>
      <c r="E8" s="8" t="str">
        <f t="shared" si="0"/>
        <v>3×5=15</v>
      </c>
      <c r="F8" s="8" t="str">
        <f t="shared" si="0"/>
        <v>4×5=20</v>
      </c>
      <c r="G8" s="8" t="str">
        <f t="shared" si="0"/>
        <v>5×5=25</v>
      </c>
      <c r="H8" s="8" t="str">
        <f t="shared" si="0"/>
        <v/>
      </c>
      <c r="I8" s="8" t="str">
        <f t="shared" si="0"/>
        <v/>
      </c>
      <c r="J8" s="8" t="str">
        <f t="shared" si="0"/>
        <v/>
      </c>
      <c r="K8" s="8" t="str">
        <f t="shared" si="0"/>
        <v/>
      </c>
    </row>
    <row r="9" spans="2:14" ht="24" customHeight="1">
      <c r="B9" s="9">
        <v>6</v>
      </c>
      <c r="C9" s="8" t="str">
        <f t="shared" si="0"/>
        <v>1×6=6</v>
      </c>
      <c r="D9" s="8" t="str">
        <f t="shared" si="0"/>
        <v>2×6=12</v>
      </c>
      <c r="E9" s="8" t="str">
        <f t="shared" si="0"/>
        <v>3×6=18</v>
      </c>
      <c r="F9" s="8" t="str">
        <f t="shared" si="0"/>
        <v>4×6=24</v>
      </c>
      <c r="G9" s="8" t="str">
        <f t="shared" si="0"/>
        <v>5×6=30</v>
      </c>
      <c r="H9" s="8" t="str">
        <f t="shared" si="0"/>
        <v>6×6=36</v>
      </c>
      <c r="I9" s="8" t="str">
        <f t="shared" si="0"/>
        <v/>
      </c>
      <c r="J9" s="8" t="str">
        <f t="shared" si="0"/>
        <v/>
      </c>
      <c r="K9" s="8" t="str">
        <f t="shared" si="0"/>
        <v/>
      </c>
    </row>
    <row r="10" spans="2:14" ht="24" customHeight="1">
      <c r="B10" s="9">
        <v>7</v>
      </c>
      <c r="C10" s="8" t="str">
        <f t="shared" si="0"/>
        <v>1×7=7</v>
      </c>
      <c r="D10" s="8" t="str">
        <f t="shared" si="0"/>
        <v>2×7=14</v>
      </c>
      <c r="E10" s="8" t="str">
        <f t="shared" si="0"/>
        <v>3×7=21</v>
      </c>
      <c r="F10" s="8" t="str">
        <f t="shared" si="0"/>
        <v>4×7=28</v>
      </c>
      <c r="G10" s="8" t="str">
        <f t="shared" si="0"/>
        <v>5×7=35</v>
      </c>
      <c r="H10" s="8" t="str">
        <f t="shared" si="0"/>
        <v>6×7=42</v>
      </c>
      <c r="I10" s="8" t="str">
        <f t="shared" si="0"/>
        <v>7×7=49</v>
      </c>
      <c r="J10" s="8" t="str">
        <f t="shared" si="0"/>
        <v/>
      </c>
      <c r="K10" s="8" t="str">
        <f t="shared" si="0"/>
        <v/>
      </c>
    </row>
    <row r="11" spans="2:14" ht="24" customHeight="1">
      <c r="B11" s="9">
        <v>8</v>
      </c>
      <c r="C11" s="8" t="str">
        <f t="shared" si="0"/>
        <v>1×8=8</v>
      </c>
      <c r="D11" s="8" t="str">
        <f t="shared" si="0"/>
        <v>2×8=16</v>
      </c>
      <c r="E11" s="8" t="str">
        <f t="shared" si="0"/>
        <v>3×8=24</v>
      </c>
      <c r="F11" s="8" t="str">
        <f t="shared" si="0"/>
        <v>4×8=32</v>
      </c>
      <c r="G11" s="8" t="str">
        <f t="shared" si="0"/>
        <v>5×8=40</v>
      </c>
      <c r="H11" s="8" t="str">
        <f t="shared" si="0"/>
        <v>6×8=48</v>
      </c>
      <c r="I11" s="8" t="str">
        <f t="shared" si="0"/>
        <v>7×8=56</v>
      </c>
      <c r="J11" s="8" t="str">
        <f t="shared" si="0"/>
        <v>8×8=64</v>
      </c>
      <c r="K11" s="8" t="str">
        <f t="shared" si="0"/>
        <v/>
      </c>
    </row>
    <row r="12" spans="2:14" ht="24" customHeight="1">
      <c r="B12" s="9">
        <v>9</v>
      </c>
      <c r="C12" s="8" t="str">
        <f t="shared" si="0"/>
        <v>1×9=9</v>
      </c>
      <c r="D12" s="8" t="str">
        <f t="shared" si="0"/>
        <v>2×9=18</v>
      </c>
      <c r="E12" s="8" t="str">
        <f t="shared" si="0"/>
        <v>3×9=27</v>
      </c>
      <c r="F12" s="8" t="str">
        <f t="shared" si="0"/>
        <v>4×9=36</v>
      </c>
      <c r="G12" s="8" t="str">
        <f t="shared" si="0"/>
        <v>5×9=45</v>
      </c>
      <c r="H12" s="8" t="str">
        <f t="shared" si="0"/>
        <v>6×9=54</v>
      </c>
      <c r="I12" s="8" t="str">
        <f t="shared" si="0"/>
        <v>7×9=63</v>
      </c>
      <c r="J12" s="8" t="str">
        <f t="shared" si="0"/>
        <v>8×9=72</v>
      </c>
      <c r="K12" s="8" t="str">
        <f t="shared" si="0"/>
        <v>9×9=81</v>
      </c>
    </row>
  </sheetData>
  <mergeCells count="1">
    <mergeCell ref="B1:K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2DA4-4F9C-4ADC-9873-45D30104786B}">
  <dimension ref="B1:N12"/>
  <sheetViews>
    <sheetView showGridLines="0" workbookViewId="0">
      <selection activeCell="C4" sqref="C4"/>
    </sheetView>
  </sheetViews>
  <sheetFormatPr defaultRowHeight="13.9"/>
  <cols>
    <col min="1" max="1" width="1.375" customWidth="1"/>
    <col min="2" max="2" width="10" customWidth="1"/>
    <col min="3" max="11" width="7.875" customWidth="1"/>
    <col min="13" max="13" width="15.625" bestFit="1" customWidth="1"/>
  </cols>
  <sheetData>
    <row r="1" spans="2:14" ht="39.950000000000003" customHeight="1">
      <c r="B1" s="41" t="s">
        <v>28</v>
      </c>
      <c r="C1" s="41"/>
      <c r="D1" s="41"/>
      <c r="E1" s="41"/>
      <c r="F1" s="41"/>
      <c r="G1" s="41"/>
      <c r="H1" s="41"/>
      <c r="I1" s="41"/>
      <c r="J1" s="41"/>
      <c r="K1" s="41"/>
    </row>
    <row r="2" spans="2:14" ht="3" customHeight="1">
      <c r="B2" s="14"/>
      <c r="C2" s="13"/>
      <c r="D2" s="13"/>
      <c r="E2" s="13"/>
      <c r="F2" s="13"/>
      <c r="G2" s="13"/>
      <c r="H2" s="13"/>
      <c r="I2" s="13"/>
      <c r="J2" s="13"/>
      <c r="K2" s="12"/>
    </row>
    <row r="3" spans="2:14" ht="18.75" customHeight="1">
      <c r="B3" s="9" t="s">
        <v>27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11">
        <v>8</v>
      </c>
      <c r="K3" s="9">
        <v>9</v>
      </c>
      <c r="M3" s="10"/>
    </row>
    <row r="4" spans="2:14" ht="24" customHeight="1">
      <c r="B4" s="9">
        <v>1</v>
      </c>
      <c r="C4" s="8"/>
      <c r="D4" s="8"/>
      <c r="E4" s="8"/>
      <c r="F4" s="8"/>
      <c r="G4" s="8"/>
      <c r="H4" s="8"/>
      <c r="I4" s="8"/>
      <c r="J4" s="8"/>
      <c r="K4" s="8"/>
      <c r="M4" s="10"/>
      <c r="N4" s="10"/>
    </row>
    <row r="5" spans="2:14" ht="24" customHeight="1">
      <c r="B5" s="9">
        <v>2</v>
      </c>
      <c r="C5" s="8"/>
      <c r="D5" s="8"/>
      <c r="E5" s="8"/>
      <c r="F5" s="8"/>
      <c r="G5" s="8"/>
      <c r="H5" s="8"/>
      <c r="I5" s="8"/>
      <c r="J5" s="8"/>
      <c r="K5" s="8"/>
      <c r="M5" s="10"/>
      <c r="N5" s="10"/>
    </row>
    <row r="6" spans="2:14" ht="24" customHeight="1">
      <c r="B6" s="9">
        <v>3</v>
      </c>
      <c r="C6" s="8"/>
      <c r="D6" s="8"/>
      <c r="E6" s="8"/>
      <c r="F6" s="8"/>
      <c r="G6" s="8"/>
      <c r="H6" s="8"/>
      <c r="I6" s="8"/>
      <c r="J6" s="8"/>
      <c r="K6" s="8"/>
    </row>
    <row r="7" spans="2:14" ht="24" customHeight="1">
      <c r="B7" s="9">
        <v>4</v>
      </c>
      <c r="C7" s="8"/>
      <c r="D7" s="8"/>
      <c r="E7" s="8"/>
      <c r="F7" s="8"/>
      <c r="G7" s="8"/>
      <c r="H7" s="8"/>
      <c r="I7" s="8"/>
      <c r="J7" s="8"/>
      <c r="K7" s="8"/>
    </row>
    <row r="8" spans="2:14" ht="24" customHeight="1">
      <c r="B8" s="9">
        <v>5</v>
      </c>
      <c r="C8" s="8"/>
      <c r="D8" s="8"/>
      <c r="E8" s="8"/>
      <c r="F8" s="8"/>
      <c r="G8" s="8"/>
      <c r="H8" s="8"/>
      <c r="I8" s="8"/>
      <c r="J8" s="8"/>
      <c r="K8" s="8"/>
    </row>
    <row r="9" spans="2:14" ht="24" customHeight="1">
      <c r="B9" s="9">
        <v>6</v>
      </c>
      <c r="C9" s="8"/>
      <c r="D9" s="8"/>
      <c r="E9" s="8"/>
      <c r="F9" s="8"/>
      <c r="G9" s="8"/>
      <c r="H9" s="8"/>
      <c r="I9" s="8"/>
      <c r="J9" s="8"/>
      <c r="K9" s="8"/>
    </row>
    <row r="10" spans="2:14" ht="24" customHeight="1">
      <c r="B10" s="9">
        <v>7</v>
      </c>
      <c r="C10" s="8"/>
      <c r="D10" s="8"/>
      <c r="E10" s="8"/>
      <c r="F10" s="8"/>
      <c r="G10" s="8"/>
      <c r="H10" s="8"/>
      <c r="I10" s="8"/>
      <c r="J10" s="8"/>
      <c r="K10" s="8"/>
    </row>
    <row r="11" spans="2:14" ht="24" customHeight="1">
      <c r="B11" s="9">
        <v>8</v>
      </c>
      <c r="C11" s="8"/>
      <c r="D11" s="8"/>
      <c r="E11" s="8"/>
      <c r="F11" s="8"/>
      <c r="G11" s="8"/>
      <c r="H11" s="8"/>
      <c r="I11" s="8"/>
      <c r="J11" s="8"/>
      <c r="K11" s="8"/>
    </row>
    <row r="12" spans="2:14" ht="24" customHeight="1">
      <c r="B12" s="9">
        <v>9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">
    <mergeCell ref="B1: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【快速上手】1达标奖超标奖</vt:lpstr>
      <vt:lpstr>【快速上手】2-超标奖</vt:lpstr>
      <vt:lpstr>【进阶操作】2季度奖金</vt:lpstr>
      <vt:lpstr>【进阶操作】3整理样式+引用方式</vt:lpstr>
      <vt:lpstr>【彩蛋】</vt:lpstr>
      <vt:lpstr>课后作业-乘法口诀表</vt:lpstr>
      <vt:lpstr>课后作业-空白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2018-05-26T06:46:37Z</dcterms:created>
  <dcterms:modified xsi:type="dcterms:W3CDTF">2020-02-01T10:27:21Z</dcterms:modified>
</cp:coreProperties>
</file>