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20" windowHeight="10740" tabRatio="753" activeTab="3"/>
  </bookViews>
  <sheets>
    <sheet name="1" sheetId="1" r:id="rId1"/>
    <sheet name="2" sheetId="9" r:id="rId2"/>
    <sheet name="3" sheetId="2" r:id="rId3"/>
    <sheet name="4" sheetId="3" r:id="rId4"/>
    <sheet name="5所有者权益变动表" sheetId="4" r:id="rId5"/>
    <sheet name="6所有者权益变动表（续）" sheetId="15" r:id="rId6"/>
  </sheets>
  <externalReferences>
    <externalReference r:id="rId7"/>
    <externalReference r:id="rId8"/>
  </externalReferences>
  <definedNames>
    <definedName name="_xlnm.Print_Area" localSheetId="0">'1'!$A$1:$B$77</definedName>
    <definedName name="_xlnm.Print_Area" localSheetId="1">'2'!$A$1:$B$77</definedName>
    <definedName name="_xlnm.Print_Area" localSheetId="2">'3'!$A$1:$B$74</definedName>
    <definedName name="_xlnm.Print_Area" localSheetId="3">'4'!$A$1:$B$61</definedName>
    <definedName name="_xlnm.Print_Area" localSheetId="4">'5所有者权益变动表'!$A$1:$P$43</definedName>
    <definedName name="_xlnm.Print_Area" localSheetId="5">'6所有者权益变动表（续）'!$A$1:$P$43</definedName>
  </definedNames>
  <calcPr calcId="144525"/>
</workbook>
</file>

<file path=xl/sharedStrings.xml><?xml version="1.0" encoding="utf-8"?>
<sst xmlns="http://schemas.openxmlformats.org/spreadsheetml/2006/main" count="794" uniqueCount="315">
  <si>
    <t>项目</t>
  </si>
  <si>
    <t>期末余额</t>
  </si>
  <si>
    <t>流动资产：</t>
  </si>
  <si>
    <t>—</t>
  </si>
  <si>
    <t xml:space="preserve">        货币资金</t>
  </si>
  <si>
    <t xml:space="preserve">      △结算备付金</t>
  </si>
  <si>
    <t xml:space="preserve">      △拆出资金</t>
  </si>
  <si>
    <t xml:space="preserve">        交易性金融资产</t>
  </si>
  <si>
    <t xml:space="preserve">      ☆以公允价值计量且其变动计入当期损益的金融资产</t>
  </si>
  <si>
    <t xml:space="preserve">        衍生金融资产</t>
  </si>
  <si>
    <t xml:space="preserve">        应收票据</t>
  </si>
  <si>
    <t xml:space="preserve">        应收账款</t>
  </si>
  <si>
    <t xml:space="preserve">        应收款项融资</t>
  </si>
  <si>
    <t xml:space="preserve">        预付款项</t>
  </si>
  <si>
    <t xml:space="preserve">      △应收保费</t>
  </si>
  <si>
    <t xml:space="preserve">      △应收分保账款</t>
  </si>
  <si>
    <t xml:space="preserve">      △应收分保合同准备金</t>
  </si>
  <si>
    <t xml:space="preserve">        其他应收款</t>
  </si>
  <si>
    <t xml:space="preserve">            其中：应收股利</t>
  </si>
  <si>
    <t xml:space="preserve">      △买入返售金融资产</t>
  </si>
  <si>
    <t xml:space="preserve">        存货</t>
  </si>
  <si>
    <t xml:space="preserve">            其中：原材料</t>
  </si>
  <si>
    <t xml:space="preserve">                  库存商品（产成品）</t>
  </si>
  <si>
    <t xml:space="preserve">        合同资产</t>
  </si>
  <si>
    <t xml:space="preserve">        持有待售资产</t>
  </si>
  <si>
    <t xml:space="preserve">        一年内到期的非流动资产</t>
  </si>
  <si>
    <t xml:space="preserve">        其他流动资产</t>
  </si>
  <si>
    <t>流动资产合计</t>
  </si>
  <si>
    <t>非流动资产：</t>
  </si>
  <si>
    <t xml:space="preserve">      △发放贷款和垫款</t>
  </si>
  <si>
    <t xml:space="preserve">        债权投资</t>
  </si>
  <si>
    <t xml:space="preserve">      ☆可供出售金融资产</t>
  </si>
  <si>
    <t xml:space="preserve">        其他债权投资</t>
  </si>
  <si>
    <t xml:space="preserve">      ☆持有至到期投资</t>
  </si>
  <si>
    <t xml:space="preserve">        长期应收款</t>
  </si>
  <si>
    <t xml:space="preserve">        长期股权投资</t>
  </si>
  <si>
    <t xml:space="preserve">        其他权益工具投资</t>
  </si>
  <si>
    <t xml:space="preserve">        其他非流动金融资产</t>
  </si>
  <si>
    <t xml:space="preserve">        投资性房地产</t>
  </si>
  <si>
    <t xml:space="preserve">        固定资产</t>
  </si>
  <si>
    <t xml:space="preserve">            其中：固定资产原价</t>
  </si>
  <si>
    <t xml:space="preserve">                  累计折旧</t>
  </si>
  <si>
    <t xml:space="preserve">                  固定资产减值准备</t>
  </si>
  <si>
    <t xml:space="preserve">        在建工程</t>
  </si>
  <si>
    <t xml:space="preserve">        生产性生物资产</t>
  </si>
  <si>
    <t xml:space="preserve">        油气资产</t>
  </si>
  <si>
    <t xml:space="preserve">        使用权资产</t>
  </si>
  <si>
    <t xml:space="preserve">        无形资产</t>
  </si>
  <si>
    <t xml:space="preserve">        开发支出</t>
  </si>
  <si>
    <t xml:space="preserve">        商誉</t>
  </si>
  <si>
    <t xml:space="preserve">        长期待摊费用</t>
  </si>
  <si>
    <t xml:space="preserve">        递延所得税资产</t>
  </si>
  <si>
    <t xml:space="preserve">        其他非流动资产</t>
  </si>
  <si>
    <t xml:space="preserve">            其中：特准储备物资</t>
  </si>
  <si>
    <t>非流动资产合计</t>
  </si>
  <si>
    <t>资  产  总  计</t>
  </si>
  <si>
    <t>流动负债：</t>
  </si>
  <si>
    <t xml:space="preserve">        短期借款</t>
  </si>
  <si>
    <t xml:space="preserve">      △向中央银行借款</t>
  </si>
  <si>
    <t xml:space="preserve">      △拆入资金</t>
  </si>
  <si>
    <t xml:space="preserve">        交易性金融负债</t>
  </si>
  <si>
    <t xml:space="preserve">      ☆以公允价值计量且其变动计入当期损益的金融负债</t>
  </si>
  <si>
    <t xml:space="preserve">        衍生金融负债</t>
  </si>
  <si>
    <t xml:space="preserve">        应付票据</t>
  </si>
  <si>
    <t xml:space="preserve">        应付账款</t>
  </si>
  <si>
    <t xml:space="preserve">        预收款项</t>
  </si>
  <si>
    <t xml:space="preserve">        合同负债</t>
  </si>
  <si>
    <t xml:space="preserve">      △卖出回购金融资产款</t>
  </si>
  <si>
    <t xml:space="preserve">      △吸收存款及同业存放</t>
  </si>
  <si>
    <t xml:space="preserve">      △代理买卖证券款</t>
  </si>
  <si>
    <t xml:space="preserve">      △代理承销证券款</t>
  </si>
  <si>
    <t xml:space="preserve">        应付职工薪酬</t>
  </si>
  <si>
    <t xml:space="preserve">            其中：应付工资</t>
  </si>
  <si>
    <t xml:space="preserve">                  应付福利费</t>
  </si>
  <si>
    <t xml:space="preserve">                     #其中：职工奖励及福利基金</t>
  </si>
  <si>
    <t xml:space="preserve">        应交税费</t>
  </si>
  <si>
    <t xml:space="preserve">            其中：应交税金</t>
  </si>
  <si>
    <t xml:space="preserve">        其他应付款</t>
  </si>
  <si>
    <t xml:space="preserve">            其中：应付股利</t>
  </si>
  <si>
    <t xml:space="preserve">      △应付手续费及佣金</t>
  </si>
  <si>
    <t xml:space="preserve">      △应付分保账款</t>
  </si>
  <si>
    <t xml:space="preserve">        持有待售负债</t>
  </si>
  <si>
    <t xml:space="preserve">        一年内到期的非流动负债</t>
  </si>
  <si>
    <t xml:space="preserve">        其他流动负债</t>
  </si>
  <si>
    <t>流动负债合计</t>
  </si>
  <si>
    <t>非流动负债：</t>
  </si>
  <si>
    <t xml:space="preserve">      △保险合同准备金</t>
  </si>
  <si>
    <t xml:space="preserve">        长期借款</t>
  </si>
  <si>
    <t xml:space="preserve">        应付债券</t>
  </si>
  <si>
    <t xml:space="preserve">            其中：优先股</t>
  </si>
  <si>
    <t xml:space="preserve">                  永续债</t>
  </si>
  <si>
    <t xml:space="preserve">        租赁负债</t>
  </si>
  <si>
    <t xml:space="preserve">        长期应付款</t>
  </si>
  <si>
    <t xml:space="preserve">        长期应付职工薪酬</t>
  </si>
  <si>
    <t xml:space="preserve">        预计负债</t>
  </si>
  <si>
    <t xml:space="preserve">        递延收益</t>
  </si>
  <si>
    <t xml:space="preserve">        递延所得税负债</t>
  </si>
  <si>
    <t xml:space="preserve">        其他非流动负债</t>
  </si>
  <si>
    <t xml:space="preserve">            其中：特准储备基金</t>
  </si>
  <si>
    <t>非流动负债合计</t>
  </si>
  <si>
    <t>负 债 合 计</t>
  </si>
  <si>
    <t>所有者权益：</t>
  </si>
  <si>
    <t xml:space="preserve">        实收资本</t>
  </si>
  <si>
    <t xml:space="preserve">            国家资本</t>
  </si>
  <si>
    <t xml:space="preserve">            国有法人资本</t>
  </si>
  <si>
    <t xml:space="preserve">            集体资本</t>
  </si>
  <si>
    <t xml:space="preserve">            民营资本</t>
  </si>
  <si>
    <t xml:space="preserve">            外商资本</t>
  </si>
  <si>
    <t xml:space="preserve">       #减：已归还投资</t>
  </si>
  <si>
    <t xml:space="preserve">        实收资本净额</t>
  </si>
  <si>
    <t xml:space="preserve">        其他权益工具</t>
  </si>
  <si>
    <t xml:space="preserve">        资本公积</t>
  </si>
  <si>
    <t xml:space="preserve">        减：库存股</t>
  </si>
  <si>
    <t xml:space="preserve">        其他综合收益</t>
  </si>
  <si>
    <t xml:space="preserve">            其中：外币报表折算差额</t>
  </si>
  <si>
    <t xml:space="preserve">        专项储备</t>
  </si>
  <si>
    <t xml:space="preserve">        盈余公积</t>
  </si>
  <si>
    <t xml:space="preserve">            其中：法定公积金</t>
  </si>
  <si>
    <t xml:space="preserve">                  任意公积金</t>
  </si>
  <si>
    <t xml:space="preserve">                 #储备基金</t>
  </si>
  <si>
    <t xml:space="preserve">                 #企业发展基金</t>
  </si>
  <si>
    <t xml:space="preserve">                 #利润归还投资</t>
  </si>
  <si>
    <t xml:space="preserve">      △一般风险准备</t>
  </si>
  <si>
    <t xml:space="preserve">        未分配利润</t>
  </si>
  <si>
    <t>归属于母公司所有者权益合计</t>
  </si>
  <si>
    <t xml:space="preserve">       *少数股东权益</t>
  </si>
  <si>
    <t>所有者权益合计</t>
  </si>
  <si>
    <t>负债和所有者权益总计</t>
  </si>
  <si>
    <t xml:space="preserve">法定代表人：                               主管会计工作负责人：                        会计机构负责人： </t>
  </si>
  <si>
    <t>本期金额</t>
  </si>
  <si>
    <t>一、营业总收入</t>
  </si>
  <si>
    <t xml:space="preserve">    其中：营业收入</t>
  </si>
  <si>
    <t xml:space="preserve">        △利息收入</t>
  </si>
  <si>
    <t xml:space="preserve">        △已赚保费</t>
  </si>
  <si>
    <t xml:space="preserve">        △手续费及佣金收入</t>
  </si>
  <si>
    <t>二、营业总成本</t>
  </si>
  <si>
    <t xml:space="preserve">    其中：营业成本</t>
  </si>
  <si>
    <t xml:space="preserve">        △利息支出</t>
  </si>
  <si>
    <t xml:space="preserve">        △手续费及佣金支出</t>
  </si>
  <si>
    <t xml:space="preserve">        △退保金</t>
  </si>
  <si>
    <t xml:space="preserve">        △赔付支出净额</t>
  </si>
  <si>
    <t xml:space="preserve">        △提取保险责任准备金净额</t>
  </si>
  <si>
    <t xml:space="preserve">        △保单红利支出</t>
  </si>
  <si>
    <t xml:space="preserve">        △分保费用</t>
  </si>
  <si>
    <t xml:space="preserve">          税金及附加</t>
  </si>
  <si>
    <t xml:space="preserve">          销售费用</t>
  </si>
  <si>
    <t xml:space="preserve">          管理费用</t>
  </si>
  <si>
    <t xml:space="preserve">          研发费用</t>
  </si>
  <si>
    <t xml:space="preserve">          财务费用</t>
  </si>
  <si>
    <t xml:space="preserve">            其中：利息费用</t>
  </si>
  <si>
    <t xml:space="preserve">                  利息收入</t>
  </si>
  <si>
    <t xml:space="preserve">                  汇兑净损失（净收益以“-”号填列）</t>
  </si>
  <si>
    <t xml:space="preserve">          其他</t>
  </si>
  <si>
    <t xml:space="preserve">      加：其他收益</t>
  </si>
  <si>
    <t xml:space="preserve">          投资收益（损失以“-”号填列）</t>
  </si>
  <si>
    <t xml:space="preserve">            其中：对联营企业和合营企业的投资收益</t>
  </si>
  <si>
    <t xml:space="preserve">                  以摊余成本计量的金融资产终止确认收益</t>
  </si>
  <si>
    <t xml:space="preserve">        △汇兑收益（损失以“-”号填列）</t>
  </si>
  <si>
    <t xml:space="preserve">          净敞口套期收益（损失以“-”号填列）</t>
  </si>
  <si>
    <t xml:space="preserve">          公允价值变动收益（损失以“-”号填列）</t>
  </si>
  <si>
    <t xml:space="preserve">          信用减值损失（损失以“-”号填列）</t>
  </si>
  <si>
    <t xml:space="preserve">          资产减值损失（损失以“-”号填列）</t>
  </si>
  <si>
    <t xml:space="preserve">          资产处置收益（损失以“-”号填列）</t>
  </si>
  <si>
    <t>三、营业利润（亏损以“－”号填列）</t>
  </si>
  <si>
    <t xml:space="preserve">      加：营业外收入</t>
  </si>
  <si>
    <t xml:space="preserve">          其中：政府补助</t>
  </si>
  <si>
    <t xml:space="preserve">      减：营业外支出</t>
  </si>
  <si>
    <t>四、利润总额（亏损总额以“－”号填列）</t>
  </si>
  <si>
    <t xml:space="preserve">      减：所得税费用</t>
  </si>
  <si>
    <t>五、净利润（净亏损以“－”号填列）</t>
  </si>
  <si>
    <t xml:space="preserve">    （一）按所有权归属分类:</t>
  </si>
  <si>
    <t xml:space="preserve">          归属于母公司所有者的净利润</t>
  </si>
  <si>
    <t xml:space="preserve">         *少数股东损益</t>
  </si>
  <si>
    <t xml:space="preserve">    （二）按经营持续性分类:</t>
  </si>
  <si>
    <t xml:space="preserve">          持续经营净利润</t>
  </si>
  <si>
    <t xml:space="preserve">          终止经营净利润</t>
  </si>
  <si>
    <t>六、其他综合收益的税后净额</t>
  </si>
  <si>
    <t xml:space="preserve">     归属于母公司所有者的其他综合收益的税后净额</t>
  </si>
  <si>
    <t xml:space="preserve">    （一）不能重分类进损益的其他综合收益</t>
  </si>
  <si>
    <t xml:space="preserve">          1.重新计量设定受益计划变动额</t>
  </si>
  <si>
    <t xml:space="preserve">          2.权益法下不能转损益的其他综合收益</t>
  </si>
  <si>
    <t xml:space="preserve">          3.其他权益工具投资公允价值变动</t>
  </si>
  <si>
    <t xml:space="preserve">          4.企业自身信用风险公允价值变动</t>
  </si>
  <si>
    <t xml:space="preserve">          5.其他</t>
  </si>
  <si>
    <t xml:space="preserve">    （二）将重分类进损益的其他综合收益</t>
  </si>
  <si>
    <t xml:space="preserve">          1.权益法下可转损益的其他综合收益</t>
  </si>
  <si>
    <t xml:space="preserve">          2.其他债权投资公允价值变动</t>
  </si>
  <si>
    <t xml:space="preserve">        ☆3.可供出售金融资产公允价值变动损益</t>
  </si>
  <si>
    <t xml:space="preserve">          4.金融资产重分类计入其他综合收益的金额</t>
  </si>
  <si>
    <t xml:space="preserve">        ☆5.持有至到期投资重分类为可供出售金融资产损益</t>
  </si>
  <si>
    <t xml:space="preserve">          6.其他债权投资信用减值准备</t>
  </si>
  <si>
    <t xml:space="preserve">          7.现金流量套期储备（现金流量套期损益的有效部分）</t>
  </si>
  <si>
    <t xml:space="preserve">          8.外币财务报表折算差额</t>
  </si>
  <si>
    <t xml:space="preserve">          9.其他</t>
  </si>
  <si>
    <t xml:space="preserve">    *归属于少数股东的其他综合收益的税后净额</t>
  </si>
  <si>
    <t>七、综合收益总额</t>
  </si>
  <si>
    <t xml:space="preserve">     归属于母公司所有者的综合收益总额</t>
  </si>
  <si>
    <t xml:space="preserve">    *归属于少数股东的综合收益总额</t>
  </si>
  <si>
    <t>八、每股收益：</t>
  </si>
  <si>
    <t xml:space="preserve">     基本每股收益</t>
  </si>
  <si>
    <t xml:space="preserve">     稀释每股收益</t>
  </si>
  <si>
    <t>一、经营活动产生的现金流量：</t>
  </si>
  <si>
    <t xml:space="preserve">    销售商品、提供劳务收到的现金</t>
  </si>
  <si>
    <t xml:space="preserve">  △客户存款和同业存放款项净增加额</t>
  </si>
  <si>
    <t xml:space="preserve">  △向中央银行借款净增加额</t>
  </si>
  <si>
    <t xml:space="preserve">  △向其他金融机构拆入资金净增加额</t>
  </si>
  <si>
    <t xml:space="preserve">  △收到原保险合同保费取得的现金</t>
  </si>
  <si>
    <t xml:space="preserve">  △收到再保业务现金净额</t>
  </si>
  <si>
    <t xml:space="preserve">  △保户储金及投资款净增加额</t>
  </si>
  <si>
    <t xml:space="preserve">  △处置以公允价值计量且其变动计入当期损益的金融资产净增加额</t>
  </si>
  <si>
    <t xml:space="preserve">  △收取利息、手续费及佣金的现金</t>
  </si>
  <si>
    <t xml:space="preserve">  △拆入资金净增加额</t>
  </si>
  <si>
    <t xml:space="preserve">  △回购业务资金净增加额</t>
  </si>
  <si>
    <t xml:space="preserve">  △代理买卖证券收到的现金净额</t>
  </si>
  <si>
    <t xml:space="preserve">    收到的税费返还</t>
  </si>
  <si>
    <t xml:space="preserve">    收到其他与经营活动有关的现金</t>
  </si>
  <si>
    <t>经营活动现金流入小计</t>
  </si>
  <si>
    <t xml:space="preserve">    购买商品、接受劳务支付的现金</t>
  </si>
  <si>
    <t xml:space="preserve">  △客户贷款及垫款净增加额</t>
  </si>
  <si>
    <t xml:space="preserve">  △存放中央银行和同业款项净增加额</t>
  </si>
  <si>
    <t xml:space="preserve">  △支付原保险合同赔付款项的现金</t>
  </si>
  <si>
    <t xml:space="preserve">  △拆出资金净增加额</t>
  </si>
  <si>
    <t xml:space="preserve">  △支付利息、手续费及佣金的现金</t>
  </si>
  <si>
    <t xml:space="preserve">  △支付保单红利的现金</t>
  </si>
  <si>
    <t xml:space="preserve">    支付给职工及为职工支付的现金</t>
  </si>
  <si>
    <t xml:space="preserve">    支付的各项税费</t>
  </si>
  <si>
    <t xml:space="preserve">    支付其他与经营活动有关的现金</t>
  </si>
  <si>
    <t>经营活动现金流出小计</t>
  </si>
  <si>
    <t>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</si>
  <si>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</si>
  <si>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</si>
  <si>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</si>
  <si>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处置固定资产、无形资产和其他长期资产收回的现金净额</t>
  </si>
  <si>
    <t xml:space="preserve">    处置子公司及其他营业单位收到的现金净额</t>
  </si>
  <si>
    <t xml:space="preserve">    收到其他与投资活动有关的现金</t>
  </si>
  <si>
    <t>投资活动现金流入小计</t>
  </si>
  <si>
    <t xml:space="preserve">    购建固定资产、无形资产和其他长期资产支付的现金</t>
  </si>
  <si>
    <t xml:space="preserve">    投资支付的现金</t>
  </si>
  <si>
    <t xml:space="preserve">  △质押贷款净增加额</t>
  </si>
  <si>
    <t xml:space="preserve">    取得子公司及其他营业单位支付的现金净额</t>
  </si>
  <si>
    <t xml:space="preserve">    支付其他与投资活动有关的现金</t>
  </si>
  <si>
    <t>投资活动现金流出小计</t>
  </si>
  <si>
    <t>投资活动产生的现金流量净额</t>
  </si>
  <si>
    <t>三、筹资活动产生的现金流量：</t>
  </si>
  <si>
    <t xml:space="preserve">    吸收投资收到的现金</t>
  </si>
  <si>
    <t xml:space="preserve">        其中：子公司吸收少数股东投资收到的现金</t>
  </si>
  <si>
    <t xml:space="preserve">    取得借款收到的现金</t>
  </si>
  <si>
    <t xml:space="preserve">    收到其他与筹资活动有关的现金</t>
  </si>
  <si>
    <t>筹资活动现金流入小计</t>
  </si>
  <si>
    <t xml:space="preserve">    偿还债务支付的现金</t>
  </si>
  <si>
    <t xml:space="preserve">    分配股利、利润或偿付利息支付的现金</t>
  </si>
  <si>
    <t xml:space="preserve">        其中：子公司支付给少数股东的股利、利润</t>
  </si>
  <si>
    <t xml:space="preserve">    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</si>
  <si>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</si>
  <si>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</si>
  <si>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</si>
  <si>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</si>
  <si>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</si>
  <si>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</si>
  <si>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所有者权益变动表</t>
  </si>
  <si>
    <t>2021年度</t>
  </si>
  <si>
    <t>金额单位：元</t>
  </si>
  <si>
    <t>项                目</t>
  </si>
  <si>
    <t>本  年  金  额</t>
  </si>
  <si>
    <t>归属于母公司所有者权益</t>
  </si>
  <si>
    <t>少数股东权益</t>
  </si>
  <si>
    <t>实收资本</t>
  </si>
  <si>
    <t>其他权益工具</t>
  </si>
  <si>
    <t>资本公积</t>
  </si>
  <si>
    <t>减:库存股</t>
  </si>
  <si>
    <t>其他综合收益</t>
  </si>
  <si>
    <t>专项储备</t>
  </si>
  <si>
    <t>盈余公积</t>
  </si>
  <si>
    <t>△一般风险准备</t>
  </si>
  <si>
    <t>未分配利润</t>
  </si>
  <si>
    <t>小计</t>
  </si>
  <si>
    <t>优先股</t>
  </si>
  <si>
    <t>永续债</t>
  </si>
  <si>
    <t>其他</t>
  </si>
  <si>
    <t>栏                次</t>
  </si>
  <si>
    <t>一、上年年末余额</t>
  </si>
  <si>
    <t xml:space="preserve">    加：会计政策变更</t>
  </si>
  <si>
    <t xml:space="preserve">        前期差错更正</t>
  </si>
  <si>
    <t xml:space="preserve">        其他</t>
  </si>
  <si>
    <t>二、本年年初余额</t>
  </si>
  <si>
    <t>三、本年增减变动金额（减少以“-”号填列）</t>
  </si>
  <si>
    <t xml:space="preserve">   （一）综合收益总额</t>
  </si>
  <si>
    <t xml:space="preserve">   （二）所有者投入和减少资本</t>
  </si>
  <si>
    <t xml:space="preserve">         1.所有者投入的普通股</t>
  </si>
  <si>
    <t xml:space="preserve">         2.其他权益工具持有者投入资本</t>
  </si>
  <si>
    <t xml:space="preserve">         3.股份支付计入所有者权益的金额</t>
  </si>
  <si>
    <t xml:space="preserve">         4.其他</t>
  </si>
  <si>
    <t xml:space="preserve">   （三）专项储备提取和使用</t>
  </si>
  <si>
    <t xml:space="preserve">         1.提取专项储备</t>
  </si>
  <si>
    <t xml:space="preserve">         2.使用专项储备</t>
  </si>
  <si>
    <t xml:space="preserve">   （四）利润分配</t>
  </si>
  <si>
    <t xml:space="preserve">         1.提取盈余公积</t>
  </si>
  <si>
    <t xml:space="preserve">           其中：法定公积金</t>
  </si>
  <si>
    <t xml:space="preserve">                 任意公积金</t>
  </si>
  <si>
    <t xml:space="preserve">                #储备基金</t>
  </si>
  <si>
    <t xml:space="preserve">                #企业发展基金</t>
  </si>
  <si>
    <t xml:space="preserve">                #利润归还投资</t>
  </si>
  <si>
    <t xml:space="preserve">       △2.提取一般风险准备</t>
  </si>
  <si>
    <t xml:space="preserve">         3.对所有者（或股东）的分配</t>
  </si>
  <si>
    <t xml:space="preserve">   （五）所有者权益内部结转</t>
  </si>
  <si>
    <t xml:space="preserve">         1.资本公积转增资本</t>
  </si>
  <si>
    <t xml:space="preserve">         2.盈余公积转增资本</t>
  </si>
  <si>
    <t xml:space="preserve">         3.盈余公积弥补亏损</t>
  </si>
  <si>
    <t xml:space="preserve">         4.设定受益计划变动额结转留存收益</t>
  </si>
  <si>
    <t xml:space="preserve">         5.其他综合收益结转留存收益</t>
  </si>
  <si>
    <t xml:space="preserve">         6.其他</t>
  </si>
  <si>
    <t>四、本年年末余额</t>
  </si>
  <si>
    <t xml:space="preserve">      法定代表人：                                                                    主管会计工作负责人：                                                                                  会计机构负责人：              </t>
  </si>
  <si>
    <t>所有者权益变动表（续）</t>
  </si>
  <si>
    <t>上  年  金  额</t>
  </si>
</sst>
</file>

<file path=xl/styles.xml><?xml version="1.0" encoding="utf-8"?>
<styleSheet xmlns="http://schemas.openxmlformats.org/spreadsheetml/2006/main">
  <numFmts count="6">
    <numFmt numFmtId="176" formatCode="_ &quot;￥&quot;* #,##0.00_ ;_ &quot;￥&quot;* \-#,##0.00_ ;_ &quot;￥&quot;* &quot;-&quot;??_ ;_ @_ "/>
    <numFmt numFmtId="177" formatCode="_ * #,##0.00_ ;_ * \-#,##0.00_ ;_ 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#,##0.00_ "/>
    <numFmt numFmtId="181" formatCode="_ * #,##0_ ;_ * \-#,##0_ ;_ * &quot;-&quot;??_ ;_ @_ "/>
  </numFmts>
  <fonts count="29">
    <font>
      <sz val="12"/>
      <name val="宋体"/>
      <charset val="134"/>
    </font>
    <font>
      <sz val="10"/>
      <name val="Arial Narrow"/>
      <charset val="134"/>
    </font>
    <font>
      <sz val="11"/>
      <name val="宋体"/>
      <charset val="134"/>
    </font>
    <font>
      <b/>
      <sz val="18"/>
      <name val="黑体"/>
      <charset val="134"/>
    </font>
    <font>
      <sz val="9"/>
      <name val="Arial Narrow"/>
      <charset val="134"/>
    </font>
    <font>
      <sz val="12"/>
      <name val="Arial Narrow"/>
      <charset val="134"/>
    </font>
    <font>
      <b/>
      <sz val="11"/>
      <name val="宋体"/>
      <charset val="134"/>
    </font>
    <font>
      <sz val="9"/>
      <name val="宋体"/>
      <charset val="134"/>
    </font>
    <font>
      <sz val="11"/>
      <color theme="1"/>
      <name val="等线"/>
      <charset val="134"/>
      <scheme val="minor"/>
    </font>
    <font>
      <sz val="10"/>
      <name val="Arial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179" fontId="8" fillId="0" borderId="0" applyFont="0" applyFill="0" applyBorder="0" applyAlignment="0" applyProtection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10" borderId="3" applyNumberFormat="0" applyFont="0" applyAlignment="0" applyProtection="0">
      <alignment vertical="center"/>
    </xf>
    <xf numFmtId="0" fontId="9" fillId="0" borderId="0"/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22" fillId="14" borderId="6" applyNumberFormat="0" applyAlignment="0" applyProtection="0">
      <alignment vertical="center"/>
    </xf>
    <xf numFmtId="0" fontId="23" fillId="14" borderId="2" applyNumberFormat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0" borderId="0"/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177" fontId="0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14" applyFont="1">
      <alignment vertical="center"/>
    </xf>
    <xf numFmtId="0" fontId="2" fillId="0" borderId="0" xfId="14" applyFont="1">
      <alignment vertical="center"/>
    </xf>
    <xf numFmtId="0" fontId="2" fillId="0" borderId="0" xfId="55" applyFont="1" applyAlignment="1">
      <alignment horizontal="center" vertical="center" wrapText="1"/>
    </xf>
    <xf numFmtId="0" fontId="2" fillId="0" borderId="0" xfId="14" applyFont="1" applyProtection="1">
      <alignment vertical="center"/>
      <protection locked="0"/>
    </xf>
    <xf numFmtId="0" fontId="2" fillId="0" borderId="0" xfId="0" applyFont="1"/>
    <xf numFmtId="0" fontId="2" fillId="2" borderId="0" xfId="14" applyFont="1" applyFill="1">
      <alignment vertical="center"/>
    </xf>
    <xf numFmtId="0" fontId="0" fillId="0" borderId="0" xfId="0" applyFont="1"/>
    <xf numFmtId="0" fontId="3" fillId="0" borderId="0" xfId="55" applyFont="1" applyAlignment="1">
      <alignment horizontal="center" vertical="center"/>
    </xf>
    <xf numFmtId="0" fontId="2" fillId="0" borderId="0" xfId="55" applyFont="1" applyAlignment="1">
      <alignment horizontal="center" vertical="center"/>
    </xf>
    <xf numFmtId="0" fontId="2" fillId="0" borderId="0" xfId="55" applyFont="1" applyBorder="1" applyAlignment="1">
      <alignment horizontal="left" vertical="center"/>
    </xf>
    <xf numFmtId="0" fontId="2" fillId="0" borderId="0" xfId="55" applyFont="1" applyBorder="1" applyAlignment="1">
      <alignment vertical="center"/>
    </xf>
    <xf numFmtId="0" fontId="2" fillId="0" borderId="1" xfId="55" applyFont="1" applyBorder="1" applyAlignment="1">
      <alignment horizontal="center" vertical="center" wrapText="1"/>
    </xf>
    <xf numFmtId="0" fontId="2" fillId="0" borderId="1" xfId="55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55" applyFont="1" applyFill="1" applyBorder="1" applyAlignment="1">
      <alignment vertical="center" wrapText="1"/>
    </xf>
    <xf numFmtId="180" fontId="2" fillId="0" borderId="1" xfId="9" applyNumberFormat="1" applyFont="1" applyFill="1" applyBorder="1" applyAlignment="1">
      <alignment horizontal="right" vertical="center" shrinkToFit="1"/>
    </xf>
    <xf numFmtId="0" fontId="2" fillId="0" borderId="1" xfId="26" applyFont="1" applyFill="1" applyBorder="1" applyAlignment="1">
      <alignment vertical="center" wrapText="1"/>
    </xf>
    <xf numFmtId="180" fontId="2" fillId="0" borderId="1" xfId="55" applyNumberFormat="1" applyFont="1" applyBorder="1" applyAlignment="1">
      <alignment horizontal="center" vertical="center" shrinkToFit="1"/>
    </xf>
    <xf numFmtId="180" fontId="2" fillId="0" borderId="1" xfId="9" applyNumberFormat="1" applyFont="1" applyFill="1" applyBorder="1" applyAlignment="1">
      <alignment horizontal="center" vertical="center" shrinkToFit="1"/>
    </xf>
    <xf numFmtId="0" fontId="2" fillId="0" borderId="0" xfId="55" applyFont="1" applyBorder="1" applyAlignment="1">
      <alignment horizontal="left" vertical="center" wrapText="1"/>
    </xf>
    <xf numFmtId="0" fontId="2" fillId="3" borderId="0" xfId="14" applyFont="1" applyFill="1" applyAlignment="1">
      <alignment horizontal="center" vertical="center"/>
    </xf>
    <xf numFmtId="0" fontId="2" fillId="2" borderId="0" xfId="55" applyFont="1" applyFill="1" applyAlignment="1">
      <alignment vertical="center" wrapText="1"/>
    </xf>
    <xf numFmtId="177" fontId="2" fillId="2" borderId="0" xfId="55" applyNumberFormat="1" applyFont="1" applyFill="1" applyAlignment="1">
      <alignment vertical="center"/>
    </xf>
    <xf numFmtId="58" fontId="2" fillId="0" borderId="0" xfId="55" applyNumberFormat="1" applyFont="1" applyBorder="1" applyAlignment="1">
      <alignment vertical="center"/>
    </xf>
    <xf numFmtId="0" fontId="2" fillId="0" borderId="0" xfId="55" applyFont="1" applyBorder="1" applyAlignment="1">
      <alignment horizontal="right" vertical="center"/>
    </xf>
    <xf numFmtId="180" fontId="2" fillId="0" borderId="1" xfId="55" applyNumberFormat="1" applyFont="1" applyBorder="1" applyAlignment="1">
      <alignment horizontal="right" vertical="center" shrinkToFit="1"/>
    </xf>
    <xf numFmtId="0" fontId="1" fillId="0" borderId="0" xfId="55" applyFont="1" applyAlignment="1">
      <alignment vertical="center"/>
    </xf>
    <xf numFmtId="0" fontId="2" fillId="0" borderId="0" xfId="55" applyFont="1" applyAlignment="1">
      <alignment vertical="center"/>
    </xf>
    <xf numFmtId="0" fontId="2" fillId="2" borderId="0" xfId="55" applyFont="1" applyFill="1" applyAlignment="1">
      <alignment vertical="center"/>
    </xf>
    <xf numFmtId="0" fontId="2" fillId="3" borderId="0" xfId="14" applyFont="1" applyFill="1">
      <alignment vertical="center"/>
    </xf>
    <xf numFmtId="0" fontId="1" fillId="3" borderId="0" xfId="55" applyFont="1" applyFill="1" applyAlignment="1">
      <alignment vertical="center" wrapText="1"/>
    </xf>
    <xf numFmtId="0" fontId="1" fillId="3" borderId="0" xfId="55" applyFont="1" applyFill="1" applyAlignment="1">
      <alignment vertical="center"/>
    </xf>
    <xf numFmtId="0" fontId="1" fillId="3" borderId="0" xfId="14" applyFont="1" applyFill="1">
      <alignment vertical="center"/>
    </xf>
    <xf numFmtId="0" fontId="2" fillId="3" borderId="0" xfId="55" applyFont="1" applyFill="1" applyAlignment="1">
      <alignment vertical="center" wrapText="1"/>
    </xf>
    <xf numFmtId="0" fontId="2" fillId="3" borderId="0" xfId="55" applyFont="1" applyFill="1" applyAlignment="1">
      <alignment vertical="center"/>
    </xf>
    <xf numFmtId="181" fontId="2" fillId="2" borderId="0" xfId="55" applyNumberFormat="1" applyFont="1" applyFill="1" applyAlignment="1">
      <alignment vertical="center"/>
    </xf>
    <xf numFmtId="181" fontId="2" fillId="3" borderId="0" xfId="55" applyNumberFormat="1" applyFont="1" applyFill="1" applyAlignment="1">
      <alignment vertical="center"/>
    </xf>
    <xf numFmtId="0" fontId="4" fillId="3" borderId="0" xfId="55" applyFont="1" applyFill="1" applyAlignment="1">
      <alignment horizontal="center" vertical="center" wrapText="1"/>
    </xf>
    <xf numFmtId="177" fontId="1" fillId="2" borderId="0" xfId="57" applyFont="1" applyFill="1" applyAlignment="1">
      <alignment vertical="center" wrapText="1"/>
    </xf>
    <xf numFmtId="177" fontId="1" fillId="2" borderId="0" xfId="57" applyFont="1" applyFill="1" applyAlignment="1">
      <alignment vertical="center"/>
    </xf>
    <xf numFmtId="180" fontId="2" fillId="3" borderId="0" xfId="16" applyNumberFormat="1" applyFont="1" applyFill="1" applyAlignment="1" applyProtection="1">
      <alignment horizontal="right" vertical="center"/>
      <protection locked="0"/>
    </xf>
    <xf numFmtId="180" fontId="2" fillId="3" borderId="0" xfId="14" applyNumberFormat="1" applyFont="1" applyFill="1" applyProtection="1">
      <alignment vertical="center"/>
      <protection locked="0"/>
    </xf>
    <xf numFmtId="180" fontId="5" fillId="3" borderId="0" xfId="16" applyNumberFormat="1" applyFont="1" applyFill="1" applyAlignment="1" applyProtection="1">
      <alignment horizontal="right" vertical="center"/>
      <protection locked="0"/>
    </xf>
    <xf numFmtId="180" fontId="5" fillId="3" borderId="0" xfId="14" applyNumberFormat="1" applyFont="1" applyFill="1" applyProtection="1">
      <alignment vertical="center"/>
      <protection locked="0"/>
    </xf>
    <xf numFmtId="180" fontId="2" fillId="3" borderId="1" xfId="16" applyNumberFormat="1" applyFont="1" applyFill="1" applyBorder="1" applyAlignment="1" applyProtection="1">
      <alignment horizontal="center" vertical="center"/>
      <protection locked="0"/>
    </xf>
    <xf numFmtId="180" fontId="6" fillId="3" borderId="1" xfId="16" applyNumberFormat="1" applyFont="1" applyFill="1" applyBorder="1" applyAlignment="1" applyProtection="1">
      <alignment horizontal="left" vertical="center"/>
      <protection locked="0"/>
    </xf>
    <xf numFmtId="180" fontId="2" fillId="3" borderId="1" xfId="16" applyNumberFormat="1" applyFont="1" applyFill="1" applyBorder="1" applyAlignment="1" applyProtection="1">
      <alignment horizontal="center" vertical="center" shrinkToFit="1"/>
      <protection locked="0"/>
    </xf>
    <xf numFmtId="180" fontId="2" fillId="3" borderId="1" xfId="16" applyNumberFormat="1" applyFont="1" applyFill="1" applyBorder="1" applyAlignment="1" applyProtection="1">
      <alignment horizontal="left" vertical="center"/>
      <protection locked="0"/>
    </xf>
    <xf numFmtId="180" fontId="2" fillId="3" borderId="1" xfId="9" applyNumberFormat="1" applyFont="1" applyFill="1" applyBorder="1" applyAlignment="1" applyProtection="1">
      <alignment horizontal="right" vertical="center" shrinkToFit="1"/>
      <protection locked="0"/>
    </xf>
    <xf numFmtId="180" fontId="2" fillId="3" borderId="1" xfId="16" applyNumberFormat="1" applyFont="1" applyFill="1" applyBorder="1" applyAlignment="1" applyProtection="1">
      <alignment horizontal="left" vertical="center" wrapText="1"/>
      <protection locked="0"/>
    </xf>
    <xf numFmtId="180" fontId="2" fillId="3" borderId="1" xfId="16" applyNumberFormat="1" applyFont="1" applyFill="1" applyBorder="1" applyAlignment="1" applyProtection="1">
      <alignment vertical="center" wrapText="1"/>
      <protection locked="0"/>
    </xf>
    <xf numFmtId="180" fontId="6" fillId="3" borderId="1" xfId="16" applyNumberFormat="1" applyFont="1" applyFill="1" applyBorder="1" applyAlignment="1" applyProtection="1">
      <alignment horizontal="center" vertical="center"/>
      <protection locked="0"/>
    </xf>
    <xf numFmtId="180" fontId="2" fillId="3" borderId="1" xfId="9" applyNumberFormat="1" applyFont="1" applyFill="1" applyBorder="1" applyAlignment="1">
      <alignment horizontal="right" vertical="center" shrinkToFit="1"/>
    </xf>
    <xf numFmtId="180" fontId="2" fillId="3" borderId="1" xfId="9" applyNumberFormat="1" applyFont="1" applyFill="1" applyBorder="1" applyAlignment="1" applyProtection="1">
      <alignment horizontal="center" vertical="center" shrinkToFit="1"/>
      <protection locked="0"/>
    </xf>
    <xf numFmtId="180" fontId="2" fillId="0" borderId="1" xfId="9" applyNumberFormat="1" applyFont="1" applyFill="1" applyBorder="1" applyAlignment="1" applyProtection="1">
      <alignment horizontal="right" vertical="center" shrinkToFit="1"/>
      <protection locked="0"/>
    </xf>
    <xf numFmtId="180" fontId="2" fillId="3" borderId="0" xfId="14" applyNumberFormat="1" applyFont="1" applyFill="1" applyAlignment="1">
      <alignment horizontal="left" vertical="center"/>
    </xf>
    <xf numFmtId="180" fontId="2" fillId="0" borderId="0" xfId="14" applyNumberFormat="1" applyFont="1">
      <alignment vertical="center"/>
    </xf>
    <xf numFmtId="180" fontId="7" fillId="0" borderId="0" xfId="54" applyNumberFormat="1" applyFont="1" applyAlignment="1">
      <alignment horizontal="right" vertical="center"/>
    </xf>
    <xf numFmtId="180" fontId="4" fillId="0" borderId="0" xfId="54" applyNumberFormat="1" applyFont="1" applyAlignment="1">
      <alignment horizontal="right" vertical="center"/>
    </xf>
    <xf numFmtId="180" fontId="7" fillId="0" borderId="0" xfId="14" applyNumberFormat="1" applyFont="1">
      <alignment vertical="center"/>
    </xf>
    <xf numFmtId="180" fontId="2" fillId="0" borderId="1" xfId="54" applyNumberFormat="1" applyFont="1" applyBorder="1" applyAlignment="1">
      <alignment horizontal="center" vertical="center"/>
    </xf>
    <xf numFmtId="180" fontId="2" fillId="0" borderId="0" xfId="54" applyNumberFormat="1" applyFont="1" applyAlignment="1">
      <alignment horizontal="right" vertical="center"/>
    </xf>
    <xf numFmtId="180" fontId="6" fillId="0" borderId="1" xfId="54" applyNumberFormat="1" applyFont="1" applyBorder="1" applyAlignment="1">
      <alignment horizontal="left" vertical="center"/>
    </xf>
    <xf numFmtId="180" fontId="2" fillId="0" borderId="1" xfId="9" applyNumberFormat="1" applyFont="1" applyBorder="1" applyAlignment="1">
      <alignment horizontal="right" vertical="center" shrinkToFit="1"/>
    </xf>
    <xf numFmtId="180" fontId="2" fillId="0" borderId="1" xfId="54" applyNumberFormat="1" applyFont="1" applyBorder="1" applyAlignment="1">
      <alignment horizontal="left" vertical="center"/>
    </xf>
    <xf numFmtId="180" fontId="2" fillId="0" borderId="1" xfId="44" applyNumberFormat="1" applyFont="1" applyBorder="1" applyAlignment="1">
      <alignment horizontal="left" vertical="center"/>
    </xf>
    <xf numFmtId="180" fontId="2" fillId="0" borderId="1" xfId="44" applyNumberFormat="1" applyFont="1" applyBorder="1" applyAlignment="1">
      <alignment horizontal="left" vertical="center" shrinkToFit="1"/>
    </xf>
    <xf numFmtId="180" fontId="2" fillId="0" borderId="1" xfId="14" applyNumberFormat="1" applyFont="1" applyBorder="1">
      <alignment vertical="center"/>
    </xf>
    <xf numFmtId="180" fontId="6" fillId="0" borderId="1" xfId="44" applyNumberFormat="1" applyFont="1" applyBorder="1" applyAlignment="1">
      <alignment horizontal="left" vertical="center" shrinkToFit="1"/>
    </xf>
    <xf numFmtId="180" fontId="2" fillId="0" borderId="1" xfId="9" applyNumberFormat="1" applyFont="1" applyBorder="1" applyAlignment="1">
      <alignment horizontal="center" vertical="center" shrinkToFit="1"/>
    </xf>
    <xf numFmtId="180" fontId="2" fillId="0" borderId="1" xfId="44" applyNumberFormat="1" applyFont="1" applyBorder="1" applyAlignment="1">
      <alignment horizontal="left" vertical="center" wrapText="1" shrinkToFit="1"/>
    </xf>
    <xf numFmtId="180" fontId="2" fillId="0" borderId="1" xfId="56" applyNumberFormat="1" applyFont="1" applyBorder="1">
      <alignment vertical="center"/>
    </xf>
    <xf numFmtId="180" fontId="2" fillId="0" borderId="1" xfId="9" applyNumberFormat="1" applyFont="1" applyBorder="1" applyAlignment="1">
      <alignment vertical="center" shrinkToFit="1"/>
    </xf>
    <xf numFmtId="180" fontId="2" fillId="3" borderId="0" xfId="2" applyNumberFormat="1" applyFont="1" applyFill="1" applyAlignment="1">
      <alignment horizontal="right" vertical="center"/>
    </xf>
    <xf numFmtId="180" fontId="2" fillId="3" borderId="0" xfId="14" applyNumberFormat="1" applyFont="1" applyFill="1">
      <alignment vertical="center"/>
    </xf>
    <xf numFmtId="180" fontId="4" fillId="3" borderId="0" xfId="2" applyNumberFormat="1" applyFont="1" applyFill="1" applyAlignment="1">
      <alignment horizontal="right" vertical="center"/>
    </xf>
    <xf numFmtId="180" fontId="4" fillId="3" borderId="0" xfId="14" applyNumberFormat="1" applyFont="1" applyFill="1">
      <alignment vertical="center"/>
    </xf>
    <xf numFmtId="180" fontId="2" fillId="3" borderId="1" xfId="2" applyNumberFormat="1" applyFont="1" applyFill="1" applyBorder="1" applyAlignment="1">
      <alignment horizontal="center" vertical="center"/>
    </xf>
    <xf numFmtId="180" fontId="6" fillId="0" borderId="1" xfId="2" applyNumberFormat="1" applyFont="1" applyFill="1" applyBorder="1" applyAlignment="1">
      <alignment horizontal="left" vertical="center"/>
    </xf>
    <xf numFmtId="180" fontId="2" fillId="3" borderId="1" xfId="2" applyNumberFormat="1" applyFont="1" applyFill="1" applyBorder="1" applyAlignment="1">
      <alignment horizontal="center" vertical="center" shrinkToFit="1"/>
    </xf>
    <xf numFmtId="180" fontId="2" fillId="0" borderId="1" xfId="2" applyNumberFormat="1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left" vertical="center"/>
    </xf>
    <xf numFmtId="180" fontId="6" fillId="0" borderId="1" xfId="2" applyNumberFormat="1" applyFont="1" applyFill="1" applyBorder="1" applyAlignment="1">
      <alignment horizontal="center" vertical="center"/>
    </xf>
    <xf numFmtId="180" fontId="2" fillId="3" borderId="1" xfId="9" applyNumberFormat="1" applyFont="1" applyFill="1" applyBorder="1" applyAlignment="1">
      <alignment horizontal="center" vertical="center" shrinkToFit="1"/>
    </xf>
    <xf numFmtId="180" fontId="4" fillId="3" borderId="0" xfId="2" applyNumberFormat="1" applyFont="1" applyFill="1" applyAlignment="1">
      <alignment horizontal="center" vertical="center"/>
    </xf>
    <xf numFmtId="180" fontId="4" fillId="4" borderId="0" xfId="2" applyNumberFormat="1" applyFont="1" applyFill="1" applyAlignment="1">
      <alignment horizontal="center" vertical="center"/>
    </xf>
    <xf numFmtId="180" fontId="7" fillId="3" borderId="0" xfId="14" applyNumberFormat="1" applyFont="1" applyFill="1">
      <alignment vertical="center"/>
    </xf>
    <xf numFmtId="180" fontId="2" fillId="0" borderId="1" xfId="2" applyNumberFormat="1" applyFont="1" applyFill="1" applyBorder="1" applyAlignment="1">
      <alignment vertical="center"/>
    </xf>
    <xf numFmtId="180" fontId="2" fillId="0" borderId="1" xfId="2" applyNumberFormat="1" applyFont="1" applyFill="1" applyBorder="1" applyAlignment="1">
      <alignment vertical="center" shrinkToFit="1"/>
    </xf>
    <xf numFmtId="0" fontId="2" fillId="0" borderId="1" xfId="2" applyFont="1" applyFill="1" applyBorder="1" applyAlignment="1">
      <alignment vertical="center" shrinkToFit="1"/>
    </xf>
    <xf numFmtId="180" fontId="2" fillId="3" borderId="1" xfId="2" applyNumberFormat="1" applyFont="1" applyFill="1" applyBorder="1" applyAlignment="1">
      <alignment horizontal="left" vertical="center"/>
    </xf>
    <xf numFmtId="180" fontId="2" fillId="3" borderId="1" xfId="2" applyNumberFormat="1" applyFont="1" applyFill="1" applyBorder="1" applyAlignment="1">
      <alignment horizontal="right" vertical="center" shrinkToFit="1"/>
    </xf>
    <xf numFmtId="180" fontId="6" fillId="3" borderId="1" xfId="2" applyNumberFormat="1" applyFont="1" applyFill="1" applyBorder="1" applyAlignment="1">
      <alignment horizontal="center" vertical="center"/>
    </xf>
    <xf numFmtId="180" fontId="2" fillId="3" borderId="1" xfId="2" applyNumberFormat="1" applyFont="1" applyFill="1" applyBorder="1" applyAlignment="1">
      <alignment horizontal="right" vertical="center"/>
    </xf>
    <xf numFmtId="180" fontId="2" fillId="3" borderId="0" xfId="2" applyNumberFormat="1" applyFont="1" applyFill="1" applyBorder="1" applyAlignment="1">
      <alignment horizontal="left" vertical="center"/>
    </xf>
    <xf numFmtId="180" fontId="2" fillId="3" borderId="0" xfId="14" applyNumberFormat="1" applyFont="1" applyFill="1" applyAlignment="1">
      <alignment horizontal="center" vertical="center"/>
    </xf>
    <xf numFmtId="180" fontId="2" fillId="3" borderId="0" xfId="2" applyNumberFormat="1" applyFont="1" applyFill="1" applyAlignment="1">
      <alignment horizontal="center" vertical="center"/>
    </xf>
    <xf numFmtId="180" fontId="7" fillId="3" borderId="0" xfId="2" applyNumberFormat="1" applyFont="1" applyFill="1" applyAlignment="1">
      <alignment horizontal="right" vertical="center"/>
    </xf>
    <xf numFmtId="180" fontId="2" fillId="3" borderId="1" xfId="2" applyNumberFormat="1" applyFont="1" applyFill="1" applyBorder="1" applyAlignment="1" quotePrefix="1">
      <alignment horizontal="center" vertical="center"/>
    </xf>
    <xf numFmtId="0" fontId="2" fillId="0" borderId="0" xfId="55" applyFont="1" applyAlignment="1" quotePrefix="1">
      <alignment horizontal="center" vertical="center"/>
    </xf>
  </cellXfs>
  <cellStyles count="58">
    <cellStyle name="常规" xfId="0" builtinId="0"/>
    <cellStyle name="货币[0]" xfId="1" builtinId="7"/>
    <cellStyle name="常规_01资产负债表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常规_03现金流量表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0,0_x000d__x000a_NA_x000d__x000a__所有者权益变动表 2" xfId="26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0,0_x000d__x000a_NA_x000d__x000a__利润表 2" xfId="44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0,0_x000d__x000a_NA_x000d__x000a__利润表" xfId="54"/>
    <cellStyle name="0,0_x000d__x000a_NA_x000d__x000a__所有者权益变动表" xfId="55"/>
    <cellStyle name="常规 7" xfId="56"/>
    <cellStyle name="千位分隔 2" xfId="5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Users\&#35802;\Desktop\&#28246;&#21271;&#33021;&#28304;20211231&#24180;&#25253;&#23457;&#35745;\2020WHA20007&#28246;&#21271;&#28165;&#27743;&#27700;&#30005;&#24320;&#21457;&#26377;&#38480;&#36131;&#20219;&#20844;&#21496;2021&#36130;&#25253;&#24180;&#24230;&#23457;&#35745;-&#24402;&#26723;&#24213;&#31295;\2&#12289;&#28246;&#21271;&#33021;&#28304;&#20809;&#35895;&#28909;&#21147;&#26377;&#38480;&#20844;&#21496;\3&#12289;&#23436;&#25104;&#38454;&#27573;\0.4-2&#12289;&#28246;&#21271;&#33021;&#28304;&#20809;&#35895;&#28909;&#21147;&#26377;&#38480;&#20844;&#21496;2020.4.13&#23450;&#31295;&#21457;\01-2&#36130;&#21153;&#25253;&#34920;-&#20809;&#35895;&#28909;&#21147;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Exim\&#36130;&#21153;&#25253;&#34920;-Excel&#20225;&#19994;&#31867;&#24405;&#20837;\data\0.15.2&#12289;&#28246;&#21271;&#33606;&#24030;&#29028;&#28845;&#28207;&#21153;&#26377;&#38480;&#20844;&#2149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资产负债表"/>
      <sheetName val="2资产负债表（续）"/>
      <sheetName val="3利润表"/>
      <sheetName val="4现金流量表"/>
      <sheetName val="5所有者权益变动表"/>
      <sheetName val="6所有者权益变动表（续）"/>
      <sheetName val="Sheet1"/>
    </sheetNames>
    <sheetDataSet>
      <sheetData sheetId="0">
        <row r="59">
          <cell r="A59" t="str">
            <v>法定代表人：             主管会计工作负责人：                会计机构负责人：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填制说明"/>
      <sheetName val="目录"/>
      <sheetName val="合并资产负债表"/>
      <sheetName val="母公司资产负债表"/>
      <sheetName val="合并利润表"/>
      <sheetName val="母公司利润表"/>
      <sheetName val="合并现金流量表"/>
      <sheetName val="母公司现金流量表"/>
      <sheetName val="合并所有者权益变动表"/>
      <sheetName val="母公司所有者权益变动表 "/>
      <sheetName val="已审报表分析"/>
      <sheetName val="报表平衡检查"/>
      <sheetName val="21试算平衡表"/>
      <sheetName val="21分录"/>
      <sheetName val="20试算平衡表"/>
      <sheetName val="20分录"/>
      <sheetName val="科目代码"/>
      <sheetName val="财务报表附注平衡检查"/>
      <sheetName val="附注填报事项（请注意！！！）"/>
      <sheetName val="合并附注"/>
      <sheetName val="首"/>
      <sheetName val="抵消附注"/>
      <sheetName val="母公司附注"/>
      <sheetName val="子公司1"/>
      <sheetName val="子公司……"/>
      <sheetName val="尾"/>
      <sheetName val="关联关系及其交易（上市公司及拟上市公司填报）（二级汇总）"/>
      <sheetName val="期初数调整（二级汇总）"/>
      <sheetName val="期初关联往来抵消统计表（二级汇总）"/>
      <sheetName val="关联往来抵消统计表（二级汇总）"/>
      <sheetName val="关联交易抵消统计表（二级汇总）"/>
      <sheetName val="关联现金流抵消统计表（二级汇总）"/>
      <sheetName val="现金流量表其他明细（二级汇总）"/>
      <sheetName val="委托理财业务（二级汇总）"/>
      <sheetName val="衍生品（二级汇总）"/>
      <sheetName val="基金投资（二级汇总）"/>
      <sheetName val="股票投资（二级汇总）"/>
      <sheetName val="债券投资（二级汇总）"/>
      <sheetName val="对外借款（二级汇总）"/>
      <sheetName val="政府补助及返还事项统计表（二级汇总）"/>
      <sheetName val="2021年外部关联方清单（待更新）"/>
      <sheetName val="带息负债情况表（全级次填报填报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5">
          <cell r="I15">
            <v>0</v>
          </cell>
        </row>
        <row r="17">
          <cell r="C17">
            <v>38000000</v>
          </cell>
        </row>
        <row r="39">
          <cell r="K39" t="str">
            <v>—</v>
          </cell>
        </row>
        <row r="52">
          <cell r="C52">
            <v>1100000000</v>
          </cell>
          <cell r="D52">
            <v>0</v>
          </cell>
        </row>
        <row r="52">
          <cell r="H52">
            <v>0</v>
          </cell>
        </row>
        <row r="58">
          <cell r="I58">
            <v>0</v>
          </cell>
        </row>
        <row r="77">
          <cell r="M77">
            <v>0</v>
          </cell>
        </row>
        <row r="82">
          <cell r="K82" t="str">
            <v>—</v>
          </cell>
        </row>
      </sheetData>
      <sheetData sheetId="10" refreshError="1"/>
      <sheetData sheetId="11" refreshError="1"/>
      <sheetData sheetId="12" refreshError="1">
        <row r="10">
          <cell r="BB10">
            <v>112759638.26</v>
          </cell>
        </row>
        <row r="11">
          <cell r="BB11">
            <v>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15764277.92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9">
          <cell r="BB29">
            <v>37225</v>
          </cell>
        </row>
        <row r="30">
          <cell r="BB30">
            <v>0</v>
          </cell>
        </row>
        <row r="32">
          <cell r="BB32">
            <v>1771042.88</v>
          </cell>
        </row>
        <row r="33">
          <cell r="BB33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1771042.88</v>
          </cell>
        </row>
        <row r="40">
          <cell r="BB40">
            <v>0</v>
          </cell>
        </row>
        <row r="41">
          <cell r="BB41">
            <v>0</v>
          </cell>
        </row>
        <row r="42">
          <cell r="BB42">
            <v>0</v>
          </cell>
        </row>
        <row r="43">
          <cell r="BB43">
            <v>0</v>
          </cell>
        </row>
        <row r="46">
          <cell r="BB46">
            <v>0</v>
          </cell>
        </row>
        <row r="49">
          <cell r="BB49">
            <v>0</v>
          </cell>
        </row>
        <row r="52">
          <cell r="BB52">
            <v>0</v>
          </cell>
        </row>
        <row r="55">
          <cell r="BB55">
            <v>0</v>
          </cell>
        </row>
        <row r="58">
          <cell r="BB58">
            <v>0</v>
          </cell>
        </row>
        <row r="63">
          <cell r="BB63">
            <v>0</v>
          </cell>
        </row>
        <row r="66">
          <cell r="BB66">
            <v>0</v>
          </cell>
        </row>
        <row r="67">
          <cell r="BB67">
            <v>0</v>
          </cell>
        </row>
        <row r="68">
          <cell r="BB68">
            <v>0</v>
          </cell>
        </row>
        <row r="71">
          <cell r="BB71">
            <v>0</v>
          </cell>
        </row>
        <row r="72">
          <cell r="BB72">
            <v>1717549072.69</v>
          </cell>
        </row>
        <row r="73">
          <cell r="BB73">
            <v>27632492.86</v>
          </cell>
        </row>
        <row r="75">
          <cell r="BB75">
            <v>0</v>
          </cell>
        </row>
        <row r="76">
          <cell r="BB76">
            <v>1689916579.83</v>
          </cell>
        </row>
        <row r="79">
          <cell r="BB79">
            <v>882923294.7</v>
          </cell>
        </row>
        <row r="82">
          <cell r="BB82">
            <v>0</v>
          </cell>
        </row>
        <row r="83">
          <cell r="BB83">
            <v>0</v>
          </cell>
        </row>
        <row r="88">
          <cell r="BB88">
            <v>0</v>
          </cell>
        </row>
        <row r="93">
          <cell r="BB93">
            <v>0</v>
          </cell>
        </row>
        <row r="98">
          <cell r="BB98">
            <v>0</v>
          </cell>
        </row>
        <row r="103">
          <cell r="BB103">
            <v>186285131.47</v>
          </cell>
        </row>
        <row r="104">
          <cell r="BB104">
            <v>0</v>
          </cell>
        </row>
        <row r="107">
          <cell r="BB107">
            <v>0</v>
          </cell>
        </row>
        <row r="108">
          <cell r="BB108">
            <v>0</v>
          </cell>
        </row>
        <row r="109">
          <cell r="BB109">
            <v>0</v>
          </cell>
        </row>
        <row r="110">
          <cell r="BB110">
            <v>210850230.82</v>
          </cell>
        </row>
        <row r="111">
          <cell r="BB111">
            <v>0</v>
          </cell>
        </row>
        <row r="120">
          <cell r="BB120">
            <v>0</v>
          </cell>
        </row>
        <row r="121">
          <cell r="BB121">
            <v>0</v>
          </cell>
        </row>
        <row r="122">
          <cell r="BB122">
            <v>0</v>
          </cell>
        </row>
        <row r="123">
          <cell r="BB123">
            <v>0</v>
          </cell>
        </row>
        <row r="124">
          <cell r="BB124">
            <v>0</v>
          </cell>
        </row>
        <row r="125">
          <cell r="BB125">
            <v>0</v>
          </cell>
        </row>
        <row r="126">
          <cell r="BB126">
            <v>0</v>
          </cell>
        </row>
        <row r="127">
          <cell r="BB127">
            <v>86996139.17</v>
          </cell>
        </row>
        <row r="128">
          <cell r="BB128">
            <v>0</v>
          </cell>
        </row>
        <row r="129">
          <cell r="BB129">
            <v>30838422.95</v>
          </cell>
        </row>
        <row r="130">
          <cell r="BB130">
            <v>0</v>
          </cell>
        </row>
        <row r="131">
          <cell r="BB131">
            <v>0</v>
          </cell>
        </row>
        <row r="132">
          <cell r="BB132">
            <v>0</v>
          </cell>
        </row>
        <row r="133">
          <cell r="BB133">
            <v>0</v>
          </cell>
        </row>
        <row r="134">
          <cell r="BB134">
            <v>1197800.9</v>
          </cell>
        </row>
        <row r="135">
          <cell r="BB135">
            <v>0</v>
          </cell>
        </row>
        <row r="136">
          <cell r="BB136">
            <v>0</v>
          </cell>
        </row>
        <row r="137">
          <cell r="BB137">
            <v>0</v>
          </cell>
        </row>
        <row r="138">
          <cell r="BB138">
            <v>1684657.96</v>
          </cell>
        </row>
        <row r="139">
          <cell r="BB139">
            <v>1684657.96</v>
          </cell>
        </row>
        <row r="140">
          <cell r="BB140">
            <v>2138974.36</v>
          </cell>
        </row>
        <row r="141">
          <cell r="BB141">
            <v>0</v>
          </cell>
        </row>
        <row r="142">
          <cell r="BB142">
            <v>1162609.13</v>
          </cell>
        </row>
        <row r="143">
          <cell r="BB143">
            <v>0</v>
          </cell>
        </row>
        <row r="144">
          <cell r="BB144">
            <v>0</v>
          </cell>
        </row>
        <row r="145">
          <cell r="BB145">
            <v>0</v>
          </cell>
        </row>
        <row r="146">
          <cell r="BB146">
            <v>0</v>
          </cell>
        </row>
        <row r="147">
          <cell r="BB147">
            <v>0</v>
          </cell>
        </row>
        <row r="150">
          <cell r="BB150">
            <v>0</v>
          </cell>
        </row>
        <row r="151">
          <cell r="BB151">
            <v>1739835117.91</v>
          </cell>
        </row>
        <row r="152">
          <cell r="BB152">
            <v>0</v>
          </cell>
        </row>
        <row r="153">
          <cell r="BB153">
            <v>0</v>
          </cell>
        </row>
        <row r="154">
          <cell r="BB154">
            <v>0</v>
          </cell>
        </row>
        <row r="155">
          <cell r="BB155">
            <v>0</v>
          </cell>
        </row>
        <row r="158">
          <cell r="BB158">
            <v>0</v>
          </cell>
        </row>
        <row r="159">
          <cell r="BB159">
            <v>0</v>
          </cell>
        </row>
        <row r="160">
          <cell r="BB160">
            <v>0</v>
          </cell>
        </row>
        <row r="161">
          <cell r="BB161">
            <v>0</v>
          </cell>
        </row>
        <row r="162">
          <cell r="BB162">
            <v>98219234.08</v>
          </cell>
        </row>
        <row r="163">
          <cell r="BB163">
            <v>0</v>
          </cell>
        </row>
        <row r="164">
          <cell r="BB164">
            <v>0</v>
          </cell>
        </row>
        <row r="165">
          <cell r="BB165">
            <v>0</v>
          </cell>
        </row>
        <row r="179">
          <cell r="BB179">
            <v>1138000000</v>
          </cell>
        </row>
        <row r="180">
          <cell r="BB180">
            <v>0</v>
          </cell>
        </row>
        <row r="181">
          <cell r="BB181">
            <v>1138000000</v>
          </cell>
        </row>
        <row r="182">
          <cell r="BB182">
            <v>0</v>
          </cell>
        </row>
        <row r="183">
          <cell r="BB183">
            <v>0</v>
          </cell>
        </row>
        <row r="184">
          <cell r="BB184">
            <v>0</v>
          </cell>
        </row>
        <row r="185">
          <cell r="BB185">
            <v>0</v>
          </cell>
        </row>
        <row r="186">
          <cell r="BB186">
            <v>1138000000</v>
          </cell>
        </row>
        <row r="187">
          <cell r="BB187">
            <v>0</v>
          </cell>
        </row>
        <row r="188">
          <cell r="BB188">
            <v>0</v>
          </cell>
        </row>
        <row r="189">
          <cell r="BB189">
            <v>0</v>
          </cell>
        </row>
        <row r="190">
          <cell r="BB190">
            <v>0</v>
          </cell>
        </row>
        <row r="191">
          <cell r="BB191">
            <v>0</v>
          </cell>
        </row>
        <row r="192">
          <cell r="BB192">
            <v>0</v>
          </cell>
        </row>
        <row r="193">
          <cell r="BB193">
            <v>0</v>
          </cell>
        </row>
        <row r="194">
          <cell r="BB194">
            <v>0</v>
          </cell>
        </row>
        <row r="195">
          <cell r="BB195">
            <v>0</v>
          </cell>
        </row>
        <row r="196">
          <cell r="BB196">
            <v>0</v>
          </cell>
        </row>
        <row r="197">
          <cell r="BB197">
            <v>0</v>
          </cell>
        </row>
        <row r="198">
          <cell r="BB198">
            <v>0</v>
          </cell>
        </row>
        <row r="199">
          <cell r="BB199">
            <v>0</v>
          </cell>
        </row>
        <row r="200">
          <cell r="BB200">
            <v>0</v>
          </cell>
        </row>
        <row r="201">
          <cell r="BB201">
            <v>0</v>
          </cell>
        </row>
        <row r="202">
          <cell r="BB202">
            <v>234464.42</v>
          </cell>
        </row>
        <row r="204">
          <cell r="BB204">
            <v>0</v>
          </cell>
        </row>
        <row r="216">
          <cell r="BB216">
            <v>92239895.14</v>
          </cell>
        </row>
        <row r="219">
          <cell r="BB219">
            <v>0</v>
          </cell>
        </row>
        <row r="220">
          <cell r="BB220">
            <v>0</v>
          </cell>
        </row>
        <row r="221">
          <cell r="BB221">
            <v>0</v>
          </cell>
        </row>
        <row r="222">
          <cell r="BB222">
            <v>93969641.83</v>
          </cell>
        </row>
        <row r="223">
          <cell r="BB223">
            <v>71332036.2</v>
          </cell>
        </row>
        <row r="226">
          <cell r="BB226">
            <v>0</v>
          </cell>
        </row>
        <row r="227">
          <cell r="BB227">
            <v>0</v>
          </cell>
        </row>
        <row r="228">
          <cell r="BB228">
            <v>0</v>
          </cell>
        </row>
        <row r="229">
          <cell r="BB229">
            <v>0</v>
          </cell>
        </row>
        <row r="230">
          <cell r="BB230">
            <v>0</v>
          </cell>
        </row>
        <row r="231">
          <cell r="BB231">
            <v>0</v>
          </cell>
        </row>
        <row r="232">
          <cell r="BB232">
            <v>0</v>
          </cell>
        </row>
        <row r="233">
          <cell r="BB233">
            <v>0</v>
          </cell>
        </row>
        <row r="234">
          <cell r="BB234">
            <v>0</v>
          </cell>
        </row>
        <row r="235">
          <cell r="BB235">
            <v>0</v>
          </cell>
        </row>
        <row r="236">
          <cell r="BB236">
            <v>0</v>
          </cell>
        </row>
        <row r="237">
          <cell r="BB237">
            <v>22637605.63</v>
          </cell>
        </row>
        <row r="238">
          <cell r="BB238">
            <v>22637605.63</v>
          </cell>
        </row>
        <row r="239">
          <cell r="BB239">
            <v>0</v>
          </cell>
        </row>
        <row r="240">
          <cell r="BB240">
            <v>0</v>
          </cell>
        </row>
        <row r="241">
          <cell r="BB241">
            <v>0</v>
          </cell>
        </row>
        <row r="242">
          <cell r="BB242">
            <v>2042365.92</v>
          </cell>
        </row>
        <row r="243">
          <cell r="BB243">
            <v>0</v>
          </cell>
        </row>
        <row r="244">
          <cell r="BB244">
            <v>0</v>
          </cell>
        </row>
        <row r="245">
          <cell r="BB245">
            <v>0</v>
          </cell>
        </row>
        <row r="246">
          <cell r="BB246">
            <v>0</v>
          </cell>
        </row>
        <row r="247">
          <cell r="BB247">
            <v>0</v>
          </cell>
        </row>
        <row r="248">
          <cell r="BB248">
            <v>0</v>
          </cell>
        </row>
        <row r="249">
          <cell r="BB249">
            <v>0</v>
          </cell>
        </row>
        <row r="250">
          <cell r="BB250">
            <v>0</v>
          </cell>
        </row>
        <row r="251">
          <cell r="BB251">
            <v>0</v>
          </cell>
        </row>
        <row r="253">
          <cell r="BB253">
            <v>0</v>
          </cell>
        </row>
        <row r="254">
          <cell r="BB254">
            <v>0</v>
          </cell>
        </row>
        <row r="255">
          <cell r="BB255">
            <v>0</v>
          </cell>
        </row>
        <row r="257">
          <cell r="BB257">
            <v>78154.81</v>
          </cell>
        </row>
        <row r="261">
          <cell r="BB261">
            <v>0</v>
          </cell>
        </row>
        <row r="264">
          <cell r="BB264">
            <v>0</v>
          </cell>
        </row>
        <row r="266">
          <cell r="BB266">
            <v>0</v>
          </cell>
        </row>
        <row r="267">
          <cell r="BB267">
            <v>0</v>
          </cell>
        </row>
        <row r="268">
          <cell r="BB268">
            <v>0</v>
          </cell>
        </row>
        <row r="269">
          <cell r="BB269">
            <v>0</v>
          </cell>
        </row>
        <row r="270">
          <cell r="BB270">
            <v>0</v>
          </cell>
        </row>
        <row r="271">
          <cell r="BB271">
            <v>0</v>
          </cell>
        </row>
        <row r="272">
          <cell r="BB272">
            <v>0</v>
          </cell>
        </row>
        <row r="273">
          <cell r="BB273">
            <v>0</v>
          </cell>
        </row>
        <row r="274">
          <cell r="BB274">
            <v>0</v>
          </cell>
        </row>
        <row r="275">
          <cell r="BB275">
            <v>0</v>
          </cell>
        </row>
        <row r="276">
          <cell r="BB276">
            <v>0</v>
          </cell>
        </row>
        <row r="277">
          <cell r="BB277">
            <v>0</v>
          </cell>
        </row>
        <row r="278">
          <cell r="BB278">
            <v>0</v>
          </cell>
        </row>
        <row r="279">
          <cell r="BB279">
            <v>0</v>
          </cell>
        </row>
        <row r="280">
          <cell r="BB280">
            <v>0</v>
          </cell>
        </row>
        <row r="281">
          <cell r="BB281">
            <v>0</v>
          </cell>
        </row>
        <row r="282">
          <cell r="BB282">
            <v>0</v>
          </cell>
        </row>
        <row r="283">
          <cell r="BB283">
            <v>0</v>
          </cell>
        </row>
        <row r="286">
          <cell r="BB286">
            <v>0</v>
          </cell>
        </row>
        <row r="323">
          <cell r="BB323">
            <v>128583782.28</v>
          </cell>
        </row>
        <row r="324">
          <cell r="BB324">
            <v>0</v>
          </cell>
        </row>
        <row r="325">
          <cell r="BB325">
            <v>0</v>
          </cell>
        </row>
        <row r="326">
          <cell r="BB326">
            <v>0</v>
          </cell>
        </row>
        <row r="327">
          <cell r="BB327">
            <v>0</v>
          </cell>
        </row>
        <row r="328">
          <cell r="BB328">
            <v>0</v>
          </cell>
        </row>
        <row r="329">
          <cell r="BB329">
            <v>0</v>
          </cell>
        </row>
        <row r="330">
          <cell r="BB330">
            <v>0</v>
          </cell>
        </row>
        <row r="331">
          <cell r="BB331">
            <v>0</v>
          </cell>
        </row>
        <row r="332">
          <cell r="BB332">
            <v>0</v>
          </cell>
        </row>
        <row r="333">
          <cell r="BB333">
            <v>0</v>
          </cell>
        </row>
        <row r="334">
          <cell r="BB334">
            <v>0</v>
          </cell>
        </row>
        <row r="335">
          <cell r="BB335">
            <v>0</v>
          </cell>
        </row>
        <row r="336">
          <cell r="BB336">
            <v>0</v>
          </cell>
        </row>
        <row r="338">
          <cell r="BB338">
            <v>0</v>
          </cell>
        </row>
        <row r="339">
          <cell r="BB339">
            <v>0</v>
          </cell>
        </row>
        <row r="340">
          <cell r="BB340">
            <v>0</v>
          </cell>
        </row>
        <row r="341">
          <cell r="BB341">
            <v>0</v>
          </cell>
        </row>
        <row r="342">
          <cell r="BB342">
            <v>0</v>
          </cell>
        </row>
        <row r="343">
          <cell r="BB343">
            <v>0</v>
          </cell>
        </row>
        <row r="344">
          <cell r="BB344">
            <v>0</v>
          </cell>
        </row>
        <row r="345">
          <cell r="BB345">
            <v>21959209.29</v>
          </cell>
        </row>
        <row r="346">
          <cell r="BB346">
            <v>259191.68</v>
          </cell>
        </row>
        <row r="347">
          <cell r="BB347">
            <v>6776283</v>
          </cell>
        </row>
        <row r="351">
          <cell r="BB351">
            <v>0</v>
          </cell>
        </row>
        <row r="352">
          <cell r="BB352">
            <v>0</v>
          </cell>
        </row>
        <row r="353">
          <cell r="BB353">
            <v>0</v>
          </cell>
        </row>
        <row r="354">
          <cell r="BB354">
            <v>0</v>
          </cell>
        </row>
        <row r="355">
          <cell r="BB355">
            <v>0</v>
          </cell>
        </row>
        <row r="357">
          <cell r="BB357">
            <v>583380860.01</v>
          </cell>
        </row>
        <row r="358">
          <cell r="BB358">
            <v>0</v>
          </cell>
        </row>
        <row r="359">
          <cell r="BB359">
            <v>0</v>
          </cell>
        </row>
        <row r="360">
          <cell r="BB360">
            <v>0</v>
          </cell>
        </row>
        <row r="361">
          <cell r="BB361">
            <v>0</v>
          </cell>
        </row>
        <row r="365">
          <cell r="BB365">
            <v>6648141.6</v>
          </cell>
        </row>
        <row r="366">
          <cell r="BB366">
            <v>0</v>
          </cell>
        </row>
        <row r="367">
          <cell r="BB367">
            <v>670180000</v>
          </cell>
        </row>
        <row r="369">
          <cell r="BB369">
            <v>0</v>
          </cell>
        </row>
        <row r="371">
          <cell r="BB371">
            <v>100840867.9</v>
          </cell>
        </row>
        <row r="372">
          <cell r="BB372">
            <v>0</v>
          </cell>
        </row>
        <row r="373">
          <cell r="BB373">
            <v>0</v>
          </cell>
        </row>
        <row r="374">
          <cell r="BB374">
            <v>0</v>
          </cell>
        </row>
        <row r="377">
          <cell r="BB377">
            <v>0</v>
          </cell>
        </row>
        <row r="379">
          <cell r="BB379">
            <v>20564126.26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B99"/>
  <sheetViews>
    <sheetView showZeros="0" view="pageBreakPreview" zoomScale="55" zoomScalePageLayoutView="85" zoomScaleNormal="100" workbookViewId="0">
      <selection activeCell="L31" sqref="L31"/>
    </sheetView>
  </sheetViews>
  <sheetFormatPr defaultColWidth="9" defaultRowHeight="11.3" outlineLevelCol="1"/>
  <cols>
    <col min="1" max="1" width="50.7" style="76" customWidth="1"/>
    <col min="2" max="2" width="28.7" style="76" customWidth="1"/>
    <col min="3" max="248" width="9" style="77"/>
    <col min="249" max="249" width="60.6" style="77" customWidth="1"/>
    <col min="250" max="250" width="8.1" style="77" customWidth="1"/>
    <col min="251" max="252" width="25.6" style="77" customWidth="1"/>
    <col min="253" max="253" width="60.6" style="77" customWidth="1"/>
    <col min="254" max="254" width="8.1" style="77" customWidth="1"/>
    <col min="255" max="256" width="25.6" style="77" customWidth="1"/>
    <col min="257" max="504" width="9" style="77"/>
    <col min="505" max="505" width="60.6" style="77" customWidth="1"/>
    <col min="506" max="506" width="8.1" style="77" customWidth="1"/>
    <col min="507" max="508" width="25.6" style="77" customWidth="1"/>
    <col min="509" max="509" width="60.6" style="77" customWidth="1"/>
    <col min="510" max="510" width="8.1" style="77" customWidth="1"/>
    <col min="511" max="512" width="25.6" style="77" customWidth="1"/>
    <col min="513" max="760" width="9" style="77"/>
    <col min="761" max="761" width="60.6" style="77" customWidth="1"/>
    <col min="762" max="762" width="8.1" style="77" customWidth="1"/>
    <col min="763" max="764" width="25.6" style="77" customWidth="1"/>
    <col min="765" max="765" width="60.6" style="77" customWidth="1"/>
    <col min="766" max="766" width="8.1" style="77" customWidth="1"/>
    <col min="767" max="768" width="25.6" style="77" customWidth="1"/>
    <col min="769" max="1016" width="9" style="77"/>
    <col min="1017" max="1017" width="60.6" style="77" customWidth="1"/>
    <col min="1018" max="1018" width="8.1" style="77" customWidth="1"/>
    <col min="1019" max="1020" width="25.6" style="77" customWidth="1"/>
    <col min="1021" max="1021" width="60.6" style="77" customWidth="1"/>
    <col min="1022" max="1022" width="8.1" style="77" customWidth="1"/>
    <col min="1023" max="1024" width="25.6" style="77" customWidth="1"/>
    <col min="1025" max="1272" width="9" style="77"/>
    <col min="1273" max="1273" width="60.6" style="77" customWidth="1"/>
    <col min="1274" max="1274" width="8.1" style="77" customWidth="1"/>
    <col min="1275" max="1276" width="25.6" style="77" customWidth="1"/>
    <col min="1277" max="1277" width="60.6" style="77" customWidth="1"/>
    <col min="1278" max="1278" width="8.1" style="77" customWidth="1"/>
    <col min="1279" max="1280" width="25.6" style="77" customWidth="1"/>
    <col min="1281" max="1528" width="9" style="77"/>
    <col min="1529" max="1529" width="60.6" style="77" customWidth="1"/>
    <col min="1530" max="1530" width="8.1" style="77" customWidth="1"/>
    <col min="1531" max="1532" width="25.6" style="77" customWidth="1"/>
    <col min="1533" max="1533" width="60.6" style="77" customWidth="1"/>
    <col min="1534" max="1534" width="8.1" style="77" customWidth="1"/>
    <col min="1535" max="1536" width="25.6" style="77" customWidth="1"/>
    <col min="1537" max="1784" width="9" style="77"/>
    <col min="1785" max="1785" width="60.6" style="77" customWidth="1"/>
    <col min="1786" max="1786" width="8.1" style="77" customWidth="1"/>
    <col min="1787" max="1788" width="25.6" style="77" customWidth="1"/>
    <col min="1789" max="1789" width="60.6" style="77" customWidth="1"/>
    <col min="1790" max="1790" width="8.1" style="77" customWidth="1"/>
    <col min="1791" max="1792" width="25.6" style="77" customWidth="1"/>
    <col min="1793" max="2040" width="9" style="77"/>
    <col min="2041" max="2041" width="60.6" style="77" customWidth="1"/>
    <col min="2042" max="2042" width="8.1" style="77" customWidth="1"/>
    <col min="2043" max="2044" width="25.6" style="77" customWidth="1"/>
    <col min="2045" max="2045" width="60.6" style="77" customWidth="1"/>
    <col min="2046" max="2046" width="8.1" style="77" customWidth="1"/>
    <col min="2047" max="2048" width="25.6" style="77" customWidth="1"/>
    <col min="2049" max="2296" width="9" style="77"/>
    <col min="2297" max="2297" width="60.6" style="77" customWidth="1"/>
    <col min="2298" max="2298" width="8.1" style="77" customWidth="1"/>
    <col min="2299" max="2300" width="25.6" style="77" customWidth="1"/>
    <col min="2301" max="2301" width="60.6" style="77" customWidth="1"/>
    <col min="2302" max="2302" width="8.1" style="77" customWidth="1"/>
    <col min="2303" max="2304" width="25.6" style="77" customWidth="1"/>
    <col min="2305" max="2552" width="9" style="77"/>
    <col min="2553" max="2553" width="60.6" style="77" customWidth="1"/>
    <col min="2554" max="2554" width="8.1" style="77" customWidth="1"/>
    <col min="2555" max="2556" width="25.6" style="77" customWidth="1"/>
    <col min="2557" max="2557" width="60.6" style="77" customWidth="1"/>
    <col min="2558" max="2558" width="8.1" style="77" customWidth="1"/>
    <col min="2559" max="2560" width="25.6" style="77" customWidth="1"/>
    <col min="2561" max="2808" width="9" style="77"/>
    <col min="2809" max="2809" width="60.6" style="77" customWidth="1"/>
    <col min="2810" max="2810" width="8.1" style="77" customWidth="1"/>
    <col min="2811" max="2812" width="25.6" style="77" customWidth="1"/>
    <col min="2813" max="2813" width="60.6" style="77" customWidth="1"/>
    <col min="2814" max="2814" width="8.1" style="77" customWidth="1"/>
    <col min="2815" max="2816" width="25.6" style="77" customWidth="1"/>
    <col min="2817" max="3064" width="9" style="77"/>
    <col min="3065" max="3065" width="60.6" style="77" customWidth="1"/>
    <col min="3066" max="3066" width="8.1" style="77" customWidth="1"/>
    <col min="3067" max="3068" width="25.6" style="77" customWidth="1"/>
    <col min="3069" max="3069" width="60.6" style="77" customWidth="1"/>
    <col min="3070" max="3070" width="8.1" style="77" customWidth="1"/>
    <col min="3071" max="3072" width="25.6" style="77" customWidth="1"/>
    <col min="3073" max="3320" width="9" style="77"/>
    <col min="3321" max="3321" width="60.6" style="77" customWidth="1"/>
    <col min="3322" max="3322" width="8.1" style="77" customWidth="1"/>
    <col min="3323" max="3324" width="25.6" style="77" customWidth="1"/>
    <col min="3325" max="3325" width="60.6" style="77" customWidth="1"/>
    <col min="3326" max="3326" width="8.1" style="77" customWidth="1"/>
    <col min="3327" max="3328" width="25.6" style="77" customWidth="1"/>
    <col min="3329" max="3576" width="9" style="77"/>
    <col min="3577" max="3577" width="60.6" style="77" customWidth="1"/>
    <col min="3578" max="3578" width="8.1" style="77" customWidth="1"/>
    <col min="3579" max="3580" width="25.6" style="77" customWidth="1"/>
    <col min="3581" max="3581" width="60.6" style="77" customWidth="1"/>
    <col min="3582" max="3582" width="8.1" style="77" customWidth="1"/>
    <col min="3583" max="3584" width="25.6" style="77" customWidth="1"/>
    <col min="3585" max="3832" width="9" style="77"/>
    <col min="3833" max="3833" width="60.6" style="77" customWidth="1"/>
    <col min="3834" max="3834" width="8.1" style="77" customWidth="1"/>
    <col min="3835" max="3836" width="25.6" style="77" customWidth="1"/>
    <col min="3837" max="3837" width="60.6" style="77" customWidth="1"/>
    <col min="3838" max="3838" width="8.1" style="77" customWidth="1"/>
    <col min="3839" max="3840" width="25.6" style="77" customWidth="1"/>
    <col min="3841" max="4088" width="9" style="77"/>
    <col min="4089" max="4089" width="60.6" style="77" customWidth="1"/>
    <col min="4090" max="4090" width="8.1" style="77" customWidth="1"/>
    <col min="4091" max="4092" width="25.6" style="77" customWidth="1"/>
    <col min="4093" max="4093" width="60.6" style="77" customWidth="1"/>
    <col min="4094" max="4094" width="8.1" style="77" customWidth="1"/>
    <col min="4095" max="4096" width="25.6" style="77" customWidth="1"/>
    <col min="4097" max="4344" width="9" style="77"/>
    <col min="4345" max="4345" width="60.6" style="77" customWidth="1"/>
    <col min="4346" max="4346" width="8.1" style="77" customWidth="1"/>
    <col min="4347" max="4348" width="25.6" style="77" customWidth="1"/>
    <col min="4349" max="4349" width="60.6" style="77" customWidth="1"/>
    <col min="4350" max="4350" width="8.1" style="77" customWidth="1"/>
    <col min="4351" max="4352" width="25.6" style="77" customWidth="1"/>
    <col min="4353" max="4600" width="9" style="77"/>
    <col min="4601" max="4601" width="60.6" style="77" customWidth="1"/>
    <col min="4602" max="4602" width="8.1" style="77" customWidth="1"/>
    <col min="4603" max="4604" width="25.6" style="77" customWidth="1"/>
    <col min="4605" max="4605" width="60.6" style="77" customWidth="1"/>
    <col min="4606" max="4606" width="8.1" style="77" customWidth="1"/>
    <col min="4607" max="4608" width="25.6" style="77" customWidth="1"/>
    <col min="4609" max="4856" width="9" style="77"/>
    <col min="4857" max="4857" width="60.6" style="77" customWidth="1"/>
    <col min="4858" max="4858" width="8.1" style="77" customWidth="1"/>
    <col min="4859" max="4860" width="25.6" style="77" customWidth="1"/>
    <col min="4861" max="4861" width="60.6" style="77" customWidth="1"/>
    <col min="4862" max="4862" width="8.1" style="77" customWidth="1"/>
    <col min="4863" max="4864" width="25.6" style="77" customWidth="1"/>
    <col min="4865" max="5112" width="9" style="77"/>
    <col min="5113" max="5113" width="60.6" style="77" customWidth="1"/>
    <col min="5114" max="5114" width="8.1" style="77" customWidth="1"/>
    <col min="5115" max="5116" width="25.6" style="77" customWidth="1"/>
    <col min="5117" max="5117" width="60.6" style="77" customWidth="1"/>
    <col min="5118" max="5118" width="8.1" style="77" customWidth="1"/>
    <col min="5119" max="5120" width="25.6" style="77" customWidth="1"/>
    <col min="5121" max="5368" width="9" style="77"/>
    <col min="5369" max="5369" width="60.6" style="77" customWidth="1"/>
    <col min="5370" max="5370" width="8.1" style="77" customWidth="1"/>
    <col min="5371" max="5372" width="25.6" style="77" customWidth="1"/>
    <col min="5373" max="5373" width="60.6" style="77" customWidth="1"/>
    <col min="5374" max="5374" width="8.1" style="77" customWidth="1"/>
    <col min="5375" max="5376" width="25.6" style="77" customWidth="1"/>
    <col min="5377" max="5624" width="9" style="77"/>
    <col min="5625" max="5625" width="60.6" style="77" customWidth="1"/>
    <col min="5626" max="5626" width="8.1" style="77" customWidth="1"/>
    <col min="5627" max="5628" width="25.6" style="77" customWidth="1"/>
    <col min="5629" max="5629" width="60.6" style="77" customWidth="1"/>
    <col min="5630" max="5630" width="8.1" style="77" customWidth="1"/>
    <col min="5631" max="5632" width="25.6" style="77" customWidth="1"/>
    <col min="5633" max="5880" width="9" style="77"/>
    <col min="5881" max="5881" width="60.6" style="77" customWidth="1"/>
    <col min="5882" max="5882" width="8.1" style="77" customWidth="1"/>
    <col min="5883" max="5884" width="25.6" style="77" customWidth="1"/>
    <col min="5885" max="5885" width="60.6" style="77" customWidth="1"/>
    <col min="5886" max="5886" width="8.1" style="77" customWidth="1"/>
    <col min="5887" max="5888" width="25.6" style="77" customWidth="1"/>
    <col min="5889" max="6136" width="9" style="77"/>
    <col min="6137" max="6137" width="60.6" style="77" customWidth="1"/>
    <col min="6138" max="6138" width="8.1" style="77" customWidth="1"/>
    <col min="6139" max="6140" width="25.6" style="77" customWidth="1"/>
    <col min="6141" max="6141" width="60.6" style="77" customWidth="1"/>
    <col min="6142" max="6142" width="8.1" style="77" customWidth="1"/>
    <col min="6143" max="6144" width="25.6" style="77" customWidth="1"/>
    <col min="6145" max="6392" width="9" style="77"/>
    <col min="6393" max="6393" width="60.6" style="77" customWidth="1"/>
    <col min="6394" max="6394" width="8.1" style="77" customWidth="1"/>
    <col min="6395" max="6396" width="25.6" style="77" customWidth="1"/>
    <col min="6397" max="6397" width="60.6" style="77" customWidth="1"/>
    <col min="6398" max="6398" width="8.1" style="77" customWidth="1"/>
    <col min="6399" max="6400" width="25.6" style="77" customWidth="1"/>
    <col min="6401" max="6648" width="9" style="77"/>
    <col min="6649" max="6649" width="60.6" style="77" customWidth="1"/>
    <col min="6650" max="6650" width="8.1" style="77" customWidth="1"/>
    <col min="6651" max="6652" width="25.6" style="77" customWidth="1"/>
    <col min="6653" max="6653" width="60.6" style="77" customWidth="1"/>
    <col min="6654" max="6654" width="8.1" style="77" customWidth="1"/>
    <col min="6655" max="6656" width="25.6" style="77" customWidth="1"/>
    <col min="6657" max="6904" width="9" style="77"/>
    <col min="6905" max="6905" width="60.6" style="77" customWidth="1"/>
    <col min="6906" max="6906" width="8.1" style="77" customWidth="1"/>
    <col min="6907" max="6908" width="25.6" style="77" customWidth="1"/>
    <col min="6909" max="6909" width="60.6" style="77" customWidth="1"/>
    <col min="6910" max="6910" width="8.1" style="77" customWidth="1"/>
    <col min="6911" max="6912" width="25.6" style="77" customWidth="1"/>
    <col min="6913" max="7160" width="9" style="77"/>
    <col min="7161" max="7161" width="60.6" style="77" customWidth="1"/>
    <col min="7162" max="7162" width="8.1" style="77" customWidth="1"/>
    <col min="7163" max="7164" width="25.6" style="77" customWidth="1"/>
    <col min="7165" max="7165" width="60.6" style="77" customWidth="1"/>
    <col min="7166" max="7166" width="8.1" style="77" customWidth="1"/>
    <col min="7167" max="7168" width="25.6" style="77" customWidth="1"/>
    <col min="7169" max="7416" width="9" style="77"/>
    <col min="7417" max="7417" width="60.6" style="77" customWidth="1"/>
    <col min="7418" max="7418" width="8.1" style="77" customWidth="1"/>
    <col min="7419" max="7420" width="25.6" style="77" customWidth="1"/>
    <col min="7421" max="7421" width="60.6" style="77" customWidth="1"/>
    <col min="7422" max="7422" width="8.1" style="77" customWidth="1"/>
    <col min="7423" max="7424" width="25.6" style="77" customWidth="1"/>
    <col min="7425" max="7672" width="9" style="77"/>
    <col min="7673" max="7673" width="60.6" style="77" customWidth="1"/>
    <col min="7674" max="7674" width="8.1" style="77" customWidth="1"/>
    <col min="7675" max="7676" width="25.6" style="77" customWidth="1"/>
    <col min="7677" max="7677" width="60.6" style="77" customWidth="1"/>
    <col min="7678" max="7678" width="8.1" style="77" customWidth="1"/>
    <col min="7679" max="7680" width="25.6" style="77" customWidth="1"/>
    <col min="7681" max="7928" width="9" style="77"/>
    <col min="7929" max="7929" width="60.6" style="77" customWidth="1"/>
    <col min="7930" max="7930" width="8.1" style="77" customWidth="1"/>
    <col min="7931" max="7932" width="25.6" style="77" customWidth="1"/>
    <col min="7933" max="7933" width="60.6" style="77" customWidth="1"/>
    <col min="7934" max="7934" width="8.1" style="77" customWidth="1"/>
    <col min="7935" max="7936" width="25.6" style="77" customWidth="1"/>
    <col min="7937" max="8184" width="9" style="77"/>
    <col min="8185" max="8185" width="60.6" style="77" customWidth="1"/>
    <col min="8186" max="8186" width="8.1" style="77" customWidth="1"/>
    <col min="8187" max="8188" width="25.6" style="77" customWidth="1"/>
    <col min="8189" max="8189" width="60.6" style="77" customWidth="1"/>
    <col min="8190" max="8190" width="8.1" style="77" customWidth="1"/>
    <col min="8191" max="8192" width="25.6" style="77" customWidth="1"/>
    <col min="8193" max="8440" width="9" style="77"/>
    <col min="8441" max="8441" width="60.6" style="77" customWidth="1"/>
    <col min="8442" max="8442" width="8.1" style="77" customWidth="1"/>
    <col min="8443" max="8444" width="25.6" style="77" customWidth="1"/>
    <col min="8445" max="8445" width="60.6" style="77" customWidth="1"/>
    <col min="8446" max="8446" width="8.1" style="77" customWidth="1"/>
    <col min="8447" max="8448" width="25.6" style="77" customWidth="1"/>
    <col min="8449" max="8696" width="9" style="77"/>
    <col min="8697" max="8697" width="60.6" style="77" customWidth="1"/>
    <col min="8698" max="8698" width="8.1" style="77" customWidth="1"/>
    <col min="8699" max="8700" width="25.6" style="77" customWidth="1"/>
    <col min="8701" max="8701" width="60.6" style="77" customWidth="1"/>
    <col min="8702" max="8702" width="8.1" style="77" customWidth="1"/>
    <col min="8703" max="8704" width="25.6" style="77" customWidth="1"/>
    <col min="8705" max="8952" width="9" style="77"/>
    <col min="8953" max="8953" width="60.6" style="77" customWidth="1"/>
    <col min="8954" max="8954" width="8.1" style="77" customWidth="1"/>
    <col min="8955" max="8956" width="25.6" style="77" customWidth="1"/>
    <col min="8957" max="8957" width="60.6" style="77" customWidth="1"/>
    <col min="8958" max="8958" width="8.1" style="77" customWidth="1"/>
    <col min="8959" max="8960" width="25.6" style="77" customWidth="1"/>
    <col min="8961" max="9208" width="9" style="77"/>
    <col min="9209" max="9209" width="60.6" style="77" customWidth="1"/>
    <col min="9210" max="9210" width="8.1" style="77" customWidth="1"/>
    <col min="9211" max="9212" width="25.6" style="77" customWidth="1"/>
    <col min="9213" max="9213" width="60.6" style="77" customWidth="1"/>
    <col min="9214" max="9214" width="8.1" style="77" customWidth="1"/>
    <col min="9215" max="9216" width="25.6" style="77" customWidth="1"/>
    <col min="9217" max="9464" width="9" style="77"/>
    <col min="9465" max="9465" width="60.6" style="77" customWidth="1"/>
    <col min="9466" max="9466" width="8.1" style="77" customWidth="1"/>
    <col min="9467" max="9468" width="25.6" style="77" customWidth="1"/>
    <col min="9469" max="9469" width="60.6" style="77" customWidth="1"/>
    <col min="9470" max="9470" width="8.1" style="77" customWidth="1"/>
    <col min="9471" max="9472" width="25.6" style="77" customWidth="1"/>
    <col min="9473" max="9720" width="9" style="77"/>
    <col min="9721" max="9721" width="60.6" style="77" customWidth="1"/>
    <col min="9722" max="9722" width="8.1" style="77" customWidth="1"/>
    <col min="9723" max="9724" width="25.6" style="77" customWidth="1"/>
    <col min="9725" max="9725" width="60.6" style="77" customWidth="1"/>
    <col min="9726" max="9726" width="8.1" style="77" customWidth="1"/>
    <col min="9727" max="9728" width="25.6" style="77" customWidth="1"/>
    <col min="9729" max="9976" width="9" style="77"/>
    <col min="9977" max="9977" width="60.6" style="77" customWidth="1"/>
    <col min="9978" max="9978" width="8.1" style="77" customWidth="1"/>
    <col min="9979" max="9980" width="25.6" style="77" customWidth="1"/>
    <col min="9981" max="9981" width="60.6" style="77" customWidth="1"/>
    <col min="9982" max="9982" width="8.1" style="77" customWidth="1"/>
    <col min="9983" max="9984" width="25.6" style="77" customWidth="1"/>
    <col min="9985" max="10232" width="9" style="77"/>
    <col min="10233" max="10233" width="60.6" style="77" customWidth="1"/>
    <col min="10234" max="10234" width="8.1" style="77" customWidth="1"/>
    <col min="10235" max="10236" width="25.6" style="77" customWidth="1"/>
    <col min="10237" max="10237" width="60.6" style="77" customWidth="1"/>
    <col min="10238" max="10238" width="8.1" style="77" customWidth="1"/>
    <col min="10239" max="10240" width="25.6" style="77" customWidth="1"/>
    <col min="10241" max="10488" width="9" style="77"/>
    <col min="10489" max="10489" width="60.6" style="77" customWidth="1"/>
    <col min="10490" max="10490" width="8.1" style="77" customWidth="1"/>
    <col min="10491" max="10492" width="25.6" style="77" customWidth="1"/>
    <col min="10493" max="10493" width="60.6" style="77" customWidth="1"/>
    <col min="10494" max="10494" width="8.1" style="77" customWidth="1"/>
    <col min="10495" max="10496" width="25.6" style="77" customWidth="1"/>
    <col min="10497" max="10744" width="9" style="77"/>
    <col min="10745" max="10745" width="60.6" style="77" customWidth="1"/>
    <col min="10746" max="10746" width="8.1" style="77" customWidth="1"/>
    <col min="10747" max="10748" width="25.6" style="77" customWidth="1"/>
    <col min="10749" max="10749" width="60.6" style="77" customWidth="1"/>
    <col min="10750" max="10750" width="8.1" style="77" customWidth="1"/>
    <col min="10751" max="10752" width="25.6" style="77" customWidth="1"/>
    <col min="10753" max="11000" width="9" style="77"/>
    <col min="11001" max="11001" width="60.6" style="77" customWidth="1"/>
    <col min="11002" max="11002" width="8.1" style="77" customWidth="1"/>
    <col min="11003" max="11004" width="25.6" style="77" customWidth="1"/>
    <col min="11005" max="11005" width="60.6" style="77" customWidth="1"/>
    <col min="11006" max="11006" width="8.1" style="77" customWidth="1"/>
    <col min="11007" max="11008" width="25.6" style="77" customWidth="1"/>
    <col min="11009" max="11256" width="9" style="77"/>
    <col min="11257" max="11257" width="60.6" style="77" customWidth="1"/>
    <col min="11258" max="11258" width="8.1" style="77" customWidth="1"/>
    <col min="11259" max="11260" width="25.6" style="77" customWidth="1"/>
    <col min="11261" max="11261" width="60.6" style="77" customWidth="1"/>
    <col min="11262" max="11262" width="8.1" style="77" customWidth="1"/>
    <col min="11263" max="11264" width="25.6" style="77" customWidth="1"/>
    <col min="11265" max="11512" width="9" style="77"/>
    <col min="11513" max="11513" width="60.6" style="77" customWidth="1"/>
    <col min="11514" max="11514" width="8.1" style="77" customWidth="1"/>
    <col min="11515" max="11516" width="25.6" style="77" customWidth="1"/>
    <col min="11517" max="11517" width="60.6" style="77" customWidth="1"/>
    <col min="11518" max="11518" width="8.1" style="77" customWidth="1"/>
    <col min="11519" max="11520" width="25.6" style="77" customWidth="1"/>
    <col min="11521" max="11768" width="9" style="77"/>
    <col min="11769" max="11769" width="60.6" style="77" customWidth="1"/>
    <col min="11770" max="11770" width="8.1" style="77" customWidth="1"/>
    <col min="11771" max="11772" width="25.6" style="77" customWidth="1"/>
    <col min="11773" max="11773" width="60.6" style="77" customWidth="1"/>
    <col min="11774" max="11774" width="8.1" style="77" customWidth="1"/>
    <col min="11775" max="11776" width="25.6" style="77" customWidth="1"/>
    <col min="11777" max="12024" width="9" style="77"/>
    <col min="12025" max="12025" width="60.6" style="77" customWidth="1"/>
    <col min="12026" max="12026" width="8.1" style="77" customWidth="1"/>
    <col min="12027" max="12028" width="25.6" style="77" customWidth="1"/>
    <col min="12029" max="12029" width="60.6" style="77" customWidth="1"/>
    <col min="12030" max="12030" width="8.1" style="77" customWidth="1"/>
    <col min="12031" max="12032" width="25.6" style="77" customWidth="1"/>
    <col min="12033" max="12280" width="9" style="77"/>
    <col min="12281" max="12281" width="60.6" style="77" customWidth="1"/>
    <col min="12282" max="12282" width="8.1" style="77" customWidth="1"/>
    <col min="12283" max="12284" width="25.6" style="77" customWidth="1"/>
    <col min="12285" max="12285" width="60.6" style="77" customWidth="1"/>
    <col min="12286" max="12286" width="8.1" style="77" customWidth="1"/>
    <col min="12287" max="12288" width="25.6" style="77" customWidth="1"/>
    <col min="12289" max="12536" width="9" style="77"/>
    <col min="12537" max="12537" width="60.6" style="77" customWidth="1"/>
    <col min="12538" max="12538" width="8.1" style="77" customWidth="1"/>
    <col min="12539" max="12540" width="25.6" style="77" customWidth="1"/>
    <col min="12541" max="12541" width="60.6" style="77" customWidth="1"/>
    <col min="12542" max="12542" width="8.1" style="77" customWidth="1"/>
    <col min="12543" max="12544" width="25.6" style="77" customWidth="1"/>
    <col min="12545" max="12792" width="9" style="77"/>
    <col min="12793" max="12793" width="60.6" style="77" customWidth="1"/>
    <col min="12794" max="12794" width="8.1" style="77" customWidth="1"/>
    <col min="12795" max="12796" width="25.6" style="77" customWidth="1"/>
    <col min="12797" max="12797" width="60.6" style="77" customWidth="1"/>
    <col min="12798" max="12798" width="8.1" style="77" customWidth="1"/>
    <col min="12799" max="12800" width="25.6" style="77" customWidth="1"/>
    <col min="12801" max="13048" width="9" style="77"/>
    <col min="13049" max="13049" width="60.6" style="77" customWidth="1"/>
    <col min="13050" max="13050" width="8.1" style="77" customWidth="1"/>
    <col min="13051" max="13052" width="25.6" style="77" customWidth="1"/>
    <col min="13053" max="13053" width="60.6" style="77" customWidth="1"/>
    <col min="13054" max="13054" width="8.1" style="77" customWidth="1"/>
    <col min="13055" max="13056" width="25.6" style="77" customWidth="1"/>
    <col min="13057" max="13304" width="9" style="77"/>
    <col min="13305" max="13305" width="60.6" style="77" customWidth="1"/>
    <col min="13306" max="13306" width="8.1" style="77" customWidth="1"/>
    <col min="13307" max="13308" width="25.6" style="77" customWidth="1"/>
    <col min="13309" max="13309" width="60.6" style="77" customWidth="1"/>
    <col min="13310" max="13310" width="8.1" style="77" customWidth="1"/>
    <col min="13311" max="13312" width="25.6" style="77" customWidth="1"/>
    <col min="13313" max="13560" width="9" style="77"/>
    <col min="13561" max="13561" width="60.6" style="77" customWidth="1"/>
    <col min="13562" max="13562" width="8.1" style="77" customWidth="1"/>
    <col min="13563" max="13564" width="25.6" style="77" customWidth="1"/>
    <col min="13565" max="13565" width="60.6" style="77" customWidth="1"/>
    <col min="13566" max="13566" width="8.1" style="77" customWidth="1"/>
    <col min="13567" max="13568" width="25.6" style="77" customWidth="1"/>
    <col min="13569" max="13816" width="9" style="77"/>
    <col min="13817" max="13817" width="60.6" style="77" customWidth="1"/>
    <col min="13818" max="13818" width="8.1" style="77" customWidth="1"/>
    <col min="13819" max="13820" width="25.6" style="77" customWidth="1"/>
    <col min="13821" max="13821" width="60.6" style="77" customWidth="1"/>
    <col min="13822" max="13822" width="8.1" style="77" customWidth="1"/>
    <col min="13823" max="13824" width="25.6" style="77" customWidth="1"/>
    <col min="13825" max="14072" width="9" style="77"/>
    <col min="14073" max="14073" width="60.6" style="77" customWidth="1"/>
    <col min="14074" max="14074" width="8.1" style="77" customWidth="1"/>
    <col min="14075" max="14076" width="25.6" style="77" customWidth="1"/>
    <col min="14077" max="14077" width="60.6" style="77" customWidth="1"/>
    <col min="14078" max="14078" width="8.1" style="77" customWidth="1"/>
    <col min="14079" max="14080" width="25.6" style="77" customWidth="1"/>
    <col min="14081" max="14328" width="9" style="77"/>
    <col min="14329" max="14329" width="60.6" style="77" customWidth="1"/>
    <col min="14330" max="14330" width="8.1" style="77" customWidth="1"/>
    <col min="14331" max="14332" width="25.6" style="77" customWidth="1"/>
    <col min="14333" max="14333" width="60.6" style="77" customWidth="1"/>
    <col min="14334" max="14334" width="8.1" style="77" customWidth="1"/>
    <col min="14335" max="14336" width="25.6" style="77" customWidth="1"/>
    <col min="14337" max="14584" width="9" style="77"/>
    <col min="14585" max="14585" width="60.6" style="77" customWidth="1"/>
    <col min="14586" max="14586" width="8.1" style="77" customWidth="1"/>
    <col min="14587" max="14588" width="25.6" style="77" customWidth="1"/>
    <col min="14589" max="14589" width="60.6" style="77" customWidth="1"/>
    <col min="14590" max="14590" width="8.1" style="77" customWidth="1"/>
    <col min="14591" max="14592" width="25.6" style="77" customWidth="1"/>
    <col min="14593" max="14840" width="9" style="77"/>
    <col min="14841" max="14841" width="60.6" style="77" customWidth="1"/>
    <col min="14842" max="14842" width="8.1" style="77" customWidth="1"/>
    <col min="14843" max="14844" width="25.6" style="77" customWidth="1"/>
    <col min="14845" max="14845" width="60.6" style="77" customWidth="1"/>
    <col min="14846" max="14846" width="8.1" style="77" customWidth="1"/>
    <col min="14847" max="14848" width="25.6" style="77" customWidth="1"/>
    <col min="14849" max="15096" width="9" style="77"/>
    <col min="15097" max="15097" width="60.6" style="77" customWidth="1"/>
    <col min="15098" max="15098" width="8.1" style="77" customWidth="1"/>
    <col min="15099" max="15100" width="25.6" style="77" customWidth="1"/>
    <col min="15101" max="15101" width="60.6" style="77" customWidth="1"/>
    <col min="15102" max="15102" width="8.1" style="77" customWidth="1"/>
    <col min="15103" max="15104" width="25.6" style="77" customWidth="1"/>
    <col min="15105" max="15352" width="9" style="77"/>
    <col min="15353" max="15353" width="60.6" style="77" customWidth="1"/>
    <col min="15354" max="15354" width="8.1" style="77" customWidth="1"/>
    <col min="15355" max="15356" width="25.6" style="77" customWidth="1"/>
    <col min="15357" max="15357" width="60.6" style="77" customWidth="1"/>
    <col min="15358" max="15358" width="8.1" style="77" customWidth="1"/>
    <col min="15359" max="15360" width="25.6" style="77" customWidth="1"/>
    <col min="15361" max="15608" width="9" style="77"/>
    <col min="15609" max="15609" width="60.6" style="77" customWidth="1"/>
    <col min="15610" max="15610" width="8.1" style="77" customWidth="1"/>
    <col min="15611" max="15612" width="25.6" style="77" customWidth="1"/>
    <col min="15613" max="15613" width="60.6" style="77" customWidth="1"/>
    <col min="15614" max="15614" width="8.1" style="77" customWidth="1"/>
    <col min="15615" max="15616" width="25.6" style="77" customWidth="1"/>
    <col min="15617" max="15864" width="9" style="77"/>
    <col min="15865" max="15865" width="60.6" style="77" customWidth="1"/>
    <col min="15866" max="15866" width="8.1" style="77" customWidth="1"/>
    <col min="15867" max="15868" width="25.6" style="77" customWidth="1"/>
    <col min="15869" max="15869" width="60.6" style="77" customWidth="1"/>
    <col min="15870" max="15870" width="8.1" style="77" customWidth="1"/>
    <col min="15871" max="15872" width="25.6" style="77" customWidth="1"/>
    <col min="15873" max="16120" width="9" style="77"/>
    <col min="16121" max="16121" width="60.6" style="77" customWidth="1"/>
    <col min="16122" max="16122" width="8.1" style="77" customWidth="1"/>
    <col min="16123" max="16124" width="25.6" style="77" customWidth="1"/>
    <col min="16125" max="16125" width="60.6" style="77" customWidth="1"/>
    <col min="16126" max="16126" width="8.1" style="77" customWidth="1"/>
    <col min="16127" max="16128" width="25.6" style="77" customWidth="1"/>
    <col min="16129" max="16384" width="9" style="77"/>
  </cols>
  <sheetData>
    <row r="1" s="74" customFormat="1" ht="13.95" customHeight="1" spans="1:2">
      <c r="A1" s="78" t="s">
        <v>0</v>
      </c>
      <c r="B1" s="99" t="s">
        <v>1</v>
      </c>
    </row>
    <row r="2" s="74" customFormat="1" ht="13.95" customHeight="1" spans="1:2">
      <c r="A2" s="79" t="s">
        <v>2</v>
      </c>
      <c r="B2" s="80" t="s">
        <v>3</v>
      </c>
    </row>
    <row r="3" s="74" customFormat="1" ht="13.95" customHeight="1" spans="1:2">
      <c r="A3" s="81" t="s">
        <v>4</v>
      </c>
      <c r="B3" s="53">
        <f>'[2]21试算平衡表'!$BB$10</f>
        <v>112759638.26</v>
      </c>
    </row>
    <row r="4" s="74" customFormat="1" ht="13.95" customHeight="1" spans="1:2">
      <c r="A4" s="81" t="s">
        <v>5</v>
      </c>
      <c r="B4" s="53">
        <f>'[2]21试算平衡表'!$BB$11</f>
        <v>0</v>
      </c>
    </row>
    <row r="5" s="74" customFormat="1" ht="13.95" customHeight="1" spans="1:2">
      <c r="A5" s="81" t="s">
        <v>6</v>
      </c>
      <c r="B5" s="53">
        <f>'[2]21试算平衡表'!$BB$12</f>
        <v>0</v>
      </c>
    </row>
    <row r="6" s="74" customFormat="1" ht="13.95" customHeight="1" spans="1:2">
      <c r="A6" s="81" t="s">
        <v>7</v>
      </c>
      <c r="B6" s="53">
        <f>'[2]21试算平衡表'!$BB$13</f>
        <v>0</v>
      </c>
    </row>
    <row r="7" s="74" customFormat="1" ht="13.95" customHeight="1" spans="1:2">
      <c r="A7" s="81" t="s">
        <v>8</v>
      </c>
      <c r="B7" s="53">
        <f>'[2]21试算平衡表'!$BB$14</f>
        <v>0</v>
      </c>
    </row>
    <row r="8" s="74" customFormat="1" ht="13.95" customHeight="1" spans="1:2">
      <c r="A8" s="81" t="s">
        <v>9</v>
      </c>
      <c r="B8" s="53">
        <f>'[2]21试算平衡表'!$BB$15</f>
        <v>0</v>
      </c>
    </row>
    <row r="9" s="74" customFormat="1" ht="13.95" customHeight="1" spans="1:2">
      <c r="A9" s="81" t="s">
        <v>10</v>
      </c>
      <c r="B9" s="53">
        <f>'[2]21试算平衡表'!$BB$16</f>
        <v>0</v>
      </c>
    </row>
    <row r="10" s="74" customFormat="1" ht="13.95" customHeight="1" spans="1:2">
      <c r="A10" s="81" t="s">
        <v>11</v>
      </c>
      <c r="B10" s="53">
        <f>'[2]21试算平衡表'!$BB$19</f>
        <v>0</v>
      </c>
    </row>
    <row r="11" s="74" customFormat="1" ht="13.95" customHeight="1" spans="1:2">
      <c r="A11" s="81" t="s">
        <v>12</v>
      </c>
      <c r="B11" s="53">
        <f>'[2]21试算平衡表'!$BB$20</f>
        <v>0</v>
      </c>
    </row>
    <row r="12" s="74" customFormat="1" ht="13.95" customHeight="1" spans="1:2">
      <c r="A12" s="81" t="s">
        <v>13</v>
      </c>
      <c r="B12" s="53">
        <f>'[2]21试算平衡表'!$BB$21</f>
        <v>15764277.92</v>
      </c>
    </row>
    <row r="13" s="74" customFormat="1" ht="13.95" customHeight="1" spans="1:2">
      <c r="A13" s="81" t="s">
        <v>14</v>
      </c>
      <c r="B13" s="53">
        <f>'[2]21试算平衡表'!$BB$22</f>
        <v>0</v>
      </c>
    </row>
    <row r="14" s="74" customFormat="1" ht="13.95" customHeight="1" spans="1:2">
      <c r="A14" s="81" t="s">
        <v>15</v>
      </c>
      <c r="B14" s="53">
        <f>'[2]21试算平衡表'!$BB$23</f>
        <v>0</v>
      </c>
    </row>
    <row r="15" s="74" customFormat="1" ht="13.95" customHeight="1" spans="1:2">
      <c r="A15" s="81" t="s">
        <v>16</v>
      </c>
      <c r="B15" s="53">
        <f>'[2]21试算平衡表'!$BB$24</f>
        <v>0</v>
      </c>
    </row>
    <row r="16" s="74" customFormat="1" ht="13.95" customHeight="1" spans="1:2">
      <c r="A16" s="81" t="s">
        <v>17</v>
      </c>
      <c r="B16" s="53">
        <f>'[2]21试算平衡表'!$BB$25+'[2]21试算平衡表'!$BB$26+'[2]21试算平衡表'!$BB$29</f>
        <v>37225</v>
      </c>
    </row>
    <row r="17" s="74" customFormat="1" ht="13.95" customHeight="1" spans="1:2">
      <c r="A17" s="82" t="s">
        <v>18</v>
      </c>
      <c r="B17" s="53">
        <f>'[2]21试算平衡表'!$BB$25</f>
        <v>0</v>
      </c>
    </row>
    <row r="18" s="74" customFormat="1" ht="13.95" customHeight="1" spans="1:2">
      <c r="A18" s="81" t="s">
        <v>19</v>
      </c>
      <c r="B18" s="53">
        <f>'[2]21试算平衡表'!$BB$30</f>
        <v>0</v>
      </c>
    </row>
    <row r="19" s="74" customFormat="1" ht="13.95" customHeight="1" spans="1:2">
      <c r="A19" s="81" t="s">
        <v>20</v>
      </c>
      <c r="B19" s="53">
        <f>'[2]21试算平衡表'!$BB$37</f>
        <v>1771042.88</v>
      </c>
    </row>
    <row r="20" s="74" customFormat="1" ht="13.95" customHeight="1" spans="1:2">
      <c r="A20" s="81" t="s">
        <v>21</v>
      </c>
      <c r="B20" s="53">
        <f>'[2]21试算平衡表'!$BB$32-'[2]21试算平衡表'!$BB$35</f>
        <v>1771042.88</v>
      </c>
    </row>
    <row r="21" s="74" customFormat="1" ht="13.95" customHeight="1" spans="1:2">
      <c r="A21" s="81" t="s">
        <v>22</v>
      </c>
      <c r="B21" s="53">
        <f>'[2]21试算平衡表'!$BB$33-'[2]21试算平衡表'!$BB$36</f>
        <v>0</v>
      </c>
    </row>
    <row r="22" s="74" customFormat="1" ht="13.95" customHeight="1" spans="1:2">
      <c r="A22" s="81" t="s">
        <v>23</v>
      </c>
      <c r="B22" s="53">
        <f>'[2]21试算平衡表'!$BB$40</f>
        <v>0</v>
      </c>
    </row>
    <row r="23" s="74" customFormat="1" ht="13.95" customHeight="1" spans="1:2">
      <c r="A23" s="81" t="s">
        <v>24</v>
      </c>
      <c r="B23" s="53">
        <f>'[2]21试算平衡表'!$BB$41</f>
        <v>0</v>
      </c>
    </row>
    <row r="24" s="74" customFormat="1" ht="13.95" customHeight="1" spans="1:2">
      <c r="A24" s="81" t="s">
        <v>25</v>
      </c>
      <c r="B24" s="53">
        <f>'[2]21试算平衡表'!$BB$42</f>
        <v>0</v>
      </c>
    </row>
    <row r="25" s="74" customFormat="1" ht="13.95" customHeight="1" spans="1:2">
      <c r="A25" s="81" t="s">
        <v>26</v>
      </c>
      <c r="B25" s="53">
        <f>'[2]21试算平衡表'!$BB$43</f>
        <v>0</v>
      </c>
    </row>
    <row r="26" s="74" customFormat="1" ht="13.95" customHeight="1" spans="1:2">
      <c r="A26" s="83" t="s">
        <v>27</v>
      </c>
      <c r="B26" s="53">
        <f>ROUND(SUM(B3:B16,B18:B19,B22:B25),2)</f>
        <v>130332184.06</v>
      </c>
    </row>
    <row r="27" s="74" customFormat="1" ht="13.95" customHeight="1" spans="1:2">
      <c r="A27" s="79" t="s">
        <v>28</v>
      </c>
      <c r="B27" s="84" t="s">
        <v>3</v>
      </c>
    </row>
    <row r="28" s="74" customFormat="1" ht="13.95" customHeight="1" spans="1:2">
      <c r="A28" s="88" t="s">
        <v>29</v>
      </c>
      <c r="B28" s="53">
        <f>'[2]21试算平衡表'!$BB$46</f>
        <v>0</v>
      </c>
    </row>
    <row r="29" s="74" customFormat="1" ht="13.95" customHeight="1" spans="1:2">
      <c r="A29" s="88" t="s">
        <v>30</v>
      </c>
      <c r="B29" s="53">
        <f>'[2]21试算平衡表'!$BB$49</f>
        <v>0</v>
      </c>
    </row>
    <row r="30" s="74" customFormat="1" ht="13.95" customHeight="1" spans="1:2">
      <c r="A30" s="88" t="s">
        <v>31</v>
      </c>
      <c r="B30" s="53">
        <f>'[2]21试算平衡表'!$BB$52</f>
        <v>0</v>
      </c>
    </row>
    <row r="31" s="74" customFormat="1" ht="13.95" customHeight="1" spans="1:2">
      <c r="A31" s="88" t="s">
        <v>32</v>
      </c>
      <c r="B31" s="53">
        <f>'[2]21试算平衡表'!$BB$55</f>
        <v>0</v>
      </c>
    </row>
    <row r="32" s="74" customFormat="1" ht="13.95" customHeight="1" spans="1:2">
      <c r="A32" s="88" t="s">
        <v>33</v>
      </c>
      <c r="B32" s="53">
        <f>'[2]21试算平衡表'!$BB$58</f>
        <v>0</v>
      </c>
    </row>
    <row r="33" s="74" customFormat="1" ht="13.95" customHeight="1" spans="1:2">
      <c r="A33" s="88" t="s">
        <v>34</v>
      </c>
      <c r="B33" s="53">
        <f>'[2]21试算平衡表'!$BB$63</f>
        <v>0</v>
      </c>
    </row>
    <row r="34" s="74" customFormat="1" ht="13.95" customHeight="1" spans="1:2">
      <c r="A34" s="88" t="s">
        <v>35</v>
      </c>
      <c r="B34" s="53">
        <f>'[2]21试算平衡表'!$BB$66</f>
        <v>0</v>
      </c>
    </row>
    <row r="35" s="74" customFormat="1" ht="13.95" customHeight="1" spans="1:2">
      <c r="A35" s="88" t="s">
        <v>36</v>
      </c>
      <c r="B35" s="53">
        <f>'[2]21试算平衡表'!$BB$67</f>
        <v>0</v>
      </c>
    </row>
    <row r="36" s="74" customFormat="1" ht="13.95" customHeight="1" spans="1:2">
      <c r="A36" s="89" t="s">
        <v>37</v>
      </c>
      <c r="B36" s="53">
        <f>'[2]21试算平衡表'!$BB$68</f>
        <v>0</v>
      </c>
    </row>
    <row r="37" s="74" customFormat="1" ht="13.95" customHeight="1" spans="1:2">
      <c r="A37" s="89" t="s">
        <v>38</v>
      </c>
      <c r="B37" s="53">
        <f>'[2]21试算平衡表'!$BB$71</f>
        <v>0</v>
      </c>
    </row>
    <row r="38" s="74" customFormat="1" ht="13.95" customHeight="1" spans="1:2">
      <c r="A38" s="89" t="s">
        <v>39</v>
      </c>
      <c r="B38" s="53">
        <f>'[2]21试算平衡表'!$BB$76+'[2]21试算平衡表'!$BB$83</f>
        <v>1689916579.83</v>
      </c>
    </row>
    <row r="39" s="74" customFormat="1" ht="13.95" customHeight="1" spans="1:2">
      <c r="A39" s="90" t="s">
        <v>40</v>
      </c>
      <c r="B39" s="53">
        <f>'[2]21试算平衡表'!$BB$72</f>
        <v>1717549072.69</v>
      </c>
    </row>
    <row r="40" s="74" customFormat="1" ht="13.95" customHeight="1" spans="1:2">
      <c r="A40" s="90" t="s">
        <v>41</v>
      </c>
      <c r="B40" s="53">
        <f>'[2]21试算平衡表'!$BB$73</f>
        <v>27632492.86</v>
      </c>
    </row>
    <row r="41" s="74" customFormat="1" ht="13.95" customHeight="1" spans="1:2">
      <c r="A41" s="90" t="s">
        <v>42</v>
      </c>
      <c r="B41" s="53">
        <f>'[2]21试算平衡表'!$BB$75</f>
        <v>0</v>
      </c>
    </row>
    <row r="42" s="74" customFormat="1" ht="13.95" customHeight="1" spans="1:2">
      <c r="A42" s="89" t="s">
        <v>43</v>
      </c>
      <c r="B42" s="53">
        <f>'[2]21试算平衡表'!$BB$79+'[2]21试算平衡表'!$BB$82</f>
        <v>882923294.7</v>
      </c>
    </row>
    <row r="43" s="74" customFormat="1" ht="13.95" customHeight="1" spans="1:2">
      <c r="A43" s="89" t="s">
        <v>44</v>
      </c>
      <c r="B43" s="53">
        <f>'[2]21试算平衡表'!$BB$88</f>
        <v>0</v>
      </c>
    </row>
    <row r="44" s="74" customFormat="1" ht="13.95" customHeight="1" spans="1:2">
      <c r="A44" s="88" t="s">
        <v>45</v>
      </c>
      <c r="B44" s="53">
        <f>'[2]21试算平衡表'!$BB$93</f>
        <v>0</v>
      </c>
    </row>
    <row r="45" s="74" customFormat="1" ht="13.95" customHeight="1" spans="1:2">
      <c r="A45" s="88" t="s">
        <v>46</v>
      </c>
      <c r="B45" s="53">
        <f>'[2]21试算平衡表'!$BB$98</f>
        <v>0</v>
      </c>
    </row>
    <row r="46" s="74" customFormat="1" ht="13.95" customHeight="1" spans="1:2">
      <c r="A46" s="88" t="s">
        <v>47</v>
      </c>
      <c r="B46" s="53">
        <f>'[2]21试算平衡表'!$BB$103</f>
        <v>186285131.47</v>
      </c>
    </row>
    <row r="47" s="74" customFormat="1" ht="13.95" customHeight="1" spans="1:2">
      <c r="A47" s="88" t="s">
        <v>48</v>
      </c>
      <c r="B47" s="53">
        <f>'[2]21试算平衡表'!$BB$104</f>
        <v>0</v>
      </c>
    </row>
    <row r="48" s="74" customFormat="1" ht="13.95" customHeight="1" spans="1:2">
      <c r="A48" s="88" t="s">
        <v>49</v>
      </c>
      <c r="B48" s="53">
        <f>'[2]21试算平衡表'!$BB$107</f>
        <v>0</v>
      </c>
    </row>
    <row r="49" s="74" customFormat="1" ht="13.95" customHeight="1" spans="1:2">
      <c r="A49" s="88" t="s">
        <v>50</v>
      </c>
      <c r="B49" s="53">
        <f>'[2]21试算平衡表'!$BB$108</f>
        <v>0</v>
      </c>
    </row>
    <row r="50" s="74" customFormat="1" ht="13.95" customHeight="1" spans="1:2">
      <c r="A50" s="88" t="s">
        <v>51</v>
      </c>
      <c r="B50" s="53">
        <f>'[2]21试算平衡表'!$BB$109</f>
        <v>0</v>
      </c>
    </row>
    <row r="51" s="74" customFormat="1" ht="13.95" customHeight="1" spans="1:2">
      <c r="A51" s="88" t="s">
        <v>52</v>
      </c>
      <c r="B51" s="53">
        <f>'[2]21试算平衡表'!$BB$110</f>
        <v>210850230.82</v>
      </c>
    </row>
    <row r="52" s="74" customFormat="1" ht="13.95" customHeight="1" spans="1:2">
      <c r="A52" s="81" t="s">
        <v>53</v>
      </c>
      <c r="B52" s="53">
        <f>'[2]21试算平衡表'!$BB$111</f>
        <v>0</v>
      </c>
    </row>
    <row r="53" s="74" customFormat="1" ht="13.95" customHeight="1" spans="1:2">
      <c r="A53" s="83" t="s">
        <v>54</v>
      </c>
      <c r="B53" s="53">
        <f>ROUND(SUM(B28:B38,B42:B51),2)</f>
        <v>2969975236.82</v>
      </c>
    </row>
    <row r="54" s="74" customFormat="1" ht="13.95" hidden="1" customHeight="1" spans="1:2">
      <c r="A54" s="91"/>
      <c r="B54" s="92"/>
    </row>
    <row r="55" s="74" customFormat="1" ht="13.95" hidden="1" customHeight="1" spans="1:2">
      <c r="A55" s="91"/>
      <c r="B55" s="92"/>
    </row>
    <row r="56" s="74" customFormat="1" ht="13.95" hidden="1" customHeight="1" spans="1:2">
      <c r="A56" s="91"/>
      <c r="B56" s="92"/>
    </row>
    <row r="57" s="74" customFormat="1" ht="13.95" hidden="1" customHeight="1" spans="1:2">
      <c r="A57" s="93"/>
      <c r="B57" s="92"/>
    </row>
    <row r="58" s="74" customFormat="1" ht="13.95" hidden="1" customHeight="1" spans="1:2">
      <c r="A58" s="93"/>
      <c r="B58" s="92"/>
    </row>
    <row r="59" s="74" customFormat="1" ht="13.95" hidden="1" customHeight="1" spans="1:2">
      <c r="A59" s="93"/>
      <c r="B59" s="92"/>
    </row>
    <row r="60" s="74" customFormat="1" ht="13.95" hidden="1" customHeight="1" spans="1:2">
      <c r="A60" s="93"/>
      <c r="B60" s="92"/>
    </row>
    <row r="61" s="74" customFormat="1" ht="13.95" hidden="1" customHeight="1" spans="1:2">
      <c r="A61" s="93"/>
      <c r="B61" s="92"/>
    </row>
    <row r="62" s="74" customFormat="1" ht="13.95" hidden="1" customHeight="1" spans="1:2">
      <c r="A62" s="93"/>
      <c r="B62" s="92"/>
    </row>
    <row r="63" s="74" customFormat="1" ht="13.95" hidden="1" customHeight="1" spans="1:2">
      <c r="A63" s="93"/>
      <c r="B63" s="92"/>
    </row>
    <row r="64" s="74" customFormat="1" ht="13.95" hidden="1" customHeight="1" spans="1:2">
      <c r="A64" s="94"/>
      <c r="B64" s="92"/>
    </row>
    <row r="65" s="74" customFormat="1" ht="13.95" hidden="1" customHeight="1" spans="1:2">
      <c r="A65" s="94"/>
      <c r="B65" s="92"/>
    </row>
    <row r="66" s="74" customFormat="1" ht="13.95" hidden="1" customHeight="1" spans="1:2">
      <c r="A66" s="94"/>
      <c r="B66" s="92"/>
    </row>
    <row r="67" s="74" customFormat="1" ht="13.95" hidden="1" customHeight="1" spans="1:2">
      <c r="A67" s="94"/>
      <c r="B67" s="92"/>
    </row>
    <row r="68" s="74" customFormat="1" ht="13.95" hidden="1" customHeight="1" spans="1:2">
      <c r="A68" s="94"/>
      <c r="B68" s="92"/>
    </row>
    <row r="69" s="74" customFormat="1" ht="13.95" hidden="1" customHeight="1" spans="1:2">
      <c r="A69" s="94"/>
      <c r="B69" s="92"/>
    </row>
    <row r="70" s="74" customFormat="1" ht="13.95" hidden="1" customHeight="1" spans="1:2">
      <c r="A70" s="94"/>
      <c r="B70" s="92"/>
    </row>
    <row r="71" s="75" customFormat="1" ht="13.95" hidden="1" customHeight="1" spans="1:2">
      <c r="A71" s="94"/>
      <c r="B71" s="92"/>
    </row>
    <row r="72" s="75" customFormat="1" ht="13.95" hidden="1" customHeight="1" spans="1:2">
      <c r="A72" s="94"/>
      <c r="B72" s="92"/>
    </row>
    <row r="73" s="75" customFormat="1" ht="13.95" hidden="1" customHeight="1" spans="1:2">
      <c r="A73" s="94"/>
      <c r="B73" s="92"/>
    </row>
    <row r="74" s="75" customFormat="1" ht="13.95" hidden="1" customHeight="1" spans="1:2">
      <c r="A74" s="94"/>
      <c r="B74" s="92"/>
    </row>
    <row r="75" s="75" customFormat="1" ht="13.95" customHeight="1" spans="1:2">
      <c r="A75" s="93" t="s">
        <v>55</v>
      </c>
      <c r="B75" s="53">
        <f>ROUND(B26+B53,2)</f>
        <v>3100307420.88</v>
      </c>
    </row>
    <row r="76" s="75" customFormat="1" ht="13.95" customHeight="1" spans="1:2">
      <c r="A76" s="95"/>
      <c r="B76" s="95"/>
    </row>
    <row r="77" s="75" customFormat="1" ht="13.95" customHeight="1" spans="1:2">
      <c r="A77" s="96" t="str">
        <f>'[1]1资产负债表'!A59:D59</f>
        <v>法定代表人：             主管会计工作负责人：                会计机构负责人：</v>
      </c>
      <c r="B77" s="96"/>
    </row>
    <row r="78" s="75" customFormat="1" ht="14.3" spans="1:2">
      <c r="A78" s="74"/>
      <c r="B78" s="74">
        <f>B75-'2'!B75</f>
        <v>0</v>
      </c>
    </row>
    <row r="79" s="75" customFormat="1" ht="14.3" spans="1:2">
      <c r="A79" s="97"/>
      <c r="B79" s="97"/>
    </row>
    <row r="80" s="75" customFormat="1" ht="14.3" spans="1:2">
      <c r="A80" s="74"/>
      <c r="B80" s="74"/>
    </row>
    <row r="81" s="75" customFormat="1" ht="14.3" spans="1:2">
      <c r="A81" s="74"/>
      <c r="B81" s="74"/>
    </row>
    <row r="82" s="75" customFormat="1" ht="14.3" spans="1:2">
      <c r="A82" s="74"/>
      <c r="B82" s="74"/>
    </row>
    <row r="83" s="75" customFormat="1" ht="14.3" spans="1:2">
      <c r="A83" s="74"/>
      <c r="B83" s="74"/>
    </row>
    <row r="84" s="75" customFormat="1" ht="14.3" spans="1:2">
      <c r="A84" s="74"/>
      <c r="B84" s="74"/>
    </row>
    <row r="85" s="75" customFormat="1" ht="14.3" spans="1:2">
      <c r="A85" s="74"/>
      <c r="B85" s="74"/>
    </row>
    <row r="86" s="75" customFormat="1" ht="14.3" spans="1:2">
      <c r="A86" s="74"/>
      <c r="B86" s="74"/>
    </row>
    <row r="87" s="75" customFormat="1" ht="14.3" spans="1:2">
      <c r="A87" s="74"/>
      <c r="B87" s="74"/>
    </row>
    <row r="88" s="75" customFormat="1" ht="14.3" spans="1:2">
      <c r="A88" s="74"/>
      <c r="B88" s="74"/>
    </row>
    <row r="89" s="75" customFormat="1" ht="14.3" spans="1:2">
      <c r="A89" s="74"/>
      <c r="B89" s="74"/>
    </row>
    <row r="90" s="75" customFormat="1" ht="14.3" spans="1:2">
      <c r="A90" s="74"/>
      <c r="B90" s="74"/>
    </row>
    <row r="91" s="75" customFormat="1" ht="14.3" spans="1:2">
      <c r="A91" s="74"/>
      <c r="B91" s="74"/>
    </row>
    <row r="92" s="75" customFormat="1" ht="14.3" spans="1:2">
      <c r="A92" s="74"/>
      <c r="B92" s="74"/>
    </row>
    <row r="93" s="75" customFormat="1" ht="14.3" spans="1:2">
      <c r="A93" s="74"/>
      <c r="B93" s="74"/>
    </row>
    <row r="94" s="75" customFormat="1" ht="14.3" spans="1:2">
      <c r="A94" s="74"/>
      <c r="B94" s="74"/>
    </row>
    <row r="95" s="75" customFormat="1" ht="14.3" spans="1:2">
      <c r="A95" s="74"/>
      <c r="B95" s="74"/>
    </row>
    <row r="96" s="87" customFormat="1" spans="1:2">
      <c r="A96" s="98"/>
      <c r="B96" s="98"/>
    </row>
    <row r="97" s="87" customFormat="1" spans="1:2">
      <c r="A97" s="98"/>
      <c r="B97" s="98"/>
    </row>
    <row r="98" s="87" customFormat="1" spans="1:2">
      <c r="A98" s="98"/>
      <c r="B98" s="98"/>
    </row>
    <row r="99" s="87" customFormat="1" spans="1:2">
      <c r="A99" s="98"/>
      <c r="B99" s="98"/>
    </row>
  </sheetData>
  <mergeCells count="2">
    <mergeCell ref="A76:B76"/>
    <mergeCell ref="A77:B77"/>
  </mergeCells>
  <printOptions horizontalCentered="1"/>
  <pageMargins left="0.984251968503937" right="0.984251968503937" top="0.984251968503937" bottom="0.78740157480315" header="0.393700787401575" footer="0.590551181102362"/>
  <pageSetup paperSize="9" scale="94" fitToHeight="0" orientation="portrait" blackAndWhite="1" useFirstPageNumber="1"/>
  <headerFooter alignWithMargins="0">
    <oddFooter>&amp;C&amp;9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1:B82"/>
  <sheetViews>
    <sheetView showZeros="0" view="pageBreakPreview" zoomScale="85" zoomScaleNormal="100" workbookViewId="0">
      <selection activeCell="B1" sqref="B1"/>
    </sheetView>
  </sheetViews>
  <sheetFormatPr defaultColWidth="9" defaultRowHeight="11.3" outlineLevelCol="1"/>
  <cols>
    <col min="1" max="1" width="50.7" style="76" customWidth="1"/>
    <col min="2" max="2" width="28.7" style="76" customWidth="1"/>
    <col min="3" max="248" width="9" style="77"/>
    <col min="249" max="249" width="60.6" style="77" customWidth="1"/>
    <col min="250" max="250" width="8.1" style="77" customWidth="1"/>
    <col min="251" max="252" width="25.6" style="77" customWidth="1"/>
    <col min="253" max="253" width="60.6" style="77" customWidth="1"/>
    <col min="254" max="254" width="8.1" style="77" customWidth="1"/>
    <col min="255" max="256" width="25.6" style="77" customWidth="1"/>
    <col min="257" max="504" width="9" style="77"/>
    <col min="505" max="505" width="60.6" style="77" customWidth="1"/>
    <col min="506" max="506" width="8.1" style="77" customWidth="1"/>
    <col min="507" max="508" width="25.6" style="77" customWidth="1"/>
    <col min="509" max="509" width="60.6" style="77" customWidth="1"/>
    <col min="510" max="510" width="8.1" style="77" customWidth="1"/>
    <col min="511" max="512" width="25.6" style="77" customWidth="1"/>
    <col min="513" max="760" width="9" style="77"/>
    <col min="761" max="761" width="60.6" style="77" customWidth="1"/>
    <col min="762" max="762" width="8.1" style="77" customWidth="1"/>
    <col min="763" max="764" width="25.6" style="77" customWidth="1"/>
    <col min="765" max="765" width="60.6" style="77" customWidth="1"/>
    <col min="766" max="766" width="8.1" style="77" customWidth="1"/>
    <col min="767" max="768" width="25.6" style="77" customWidth="1"/>
    <col min="769" max="1016" width="9" style="77"/>
    <col min="1017" max="1017" width="60.6" style="77" customWidth="1"/>
    <col min="1018" max="1018" width="8.1" style="77" customWidth="1"/>
    <col min="1019" max="1020" width="25.6" style="77" customWidth="1"/>
    <col min="1021" max="1021" width="60.6" style="77" customWidth="1"/>
    <col min="1022" max="1022" width="8.1" style="77" customWidth="1"/>
    <col min="1023" max="1024" width="25.6" style="77" customWidth="1"/>
    <col min="1025" max="1272" width="9" style="77"/>
    <col min="1273" max="1273" width="60.6" style="77" customWidth="1"/>
    <col min="1274" max="1274" width="8.1" style="77" customWidth="1"/>
    <col min="1275" max="1276" width="25.6" style="77" customWidth="1"/>
    <col min="1277" max="1277" width="60.6" style="77" customWidth="1"/>
    <col min="1278" max="1278" width="8.1" style="77" customWidth="1"/>
    <col min="1279" max="1280" width="25.6" style="77" customWidth="1"/>
    <col min="1281" max="1528" width="9" style="77"/>
    <col min="1529" max="1529" width="60.6" style="77" customWidth="1"/>
    <col min="1530" max="1530" width="8.1" style="77" customWidth="1"/>
    <col min="1531" max="1532" width="25.6" style="77" customWidth="1"/>
    <col min="1533" max="1533" width="60.6" style="77" customWidth="1"/>
    <col min="1534" max="1534" width="8.1" style="77" customWidth="1"/>
    <col min="1535" max="1536" width="25.6" style="77" customWidth="1"/>
    <col min="1537" max="1784" width="9" style="77"/>
    <col min="1785" max="1785" width="60.6" style="77" customWidth="1"/>
    <col min="1786" max="1786" width="8.1" style="77" customWidth="1"/>
    <col min="1787" max="1788" width="25.6" style="77" customWidth="1"/>
    <col min="1789" max="1789" width="60.6" style="77" customWidth="1"/>
    <col min="1790" max="1790" width="8.1" style="77" customWidth="1"/>
    <col min="1791" max="1792" width="25.6" style="77" customWidth="1"/>
    <col min="1793" max="2040" width="9" style="77"/>
    <col min="2041" max="2041" width="60.6" style="77" customWidth="1"/>
    <col min="2042" max="2042" width="8.1" style="77" customWidth="1"/>
    <col min="2043" max="2044" width="25.6" style="77" customWidth="1"/>
    <col min="2045" max="2045" width="60.6" style="77" customWidth="1"/>
    <col min="2046" max="2046" width="8.1" style="77" customWidth="1"/>
    <col min="2047" max="2048" width="25.6" style="77" customWidth="1"/>
    <col min="2049" max="2296" width="9" style="77"/>
    <col min="2297" max="2297" width="60.6" style="77" customWidth="1"/>
    <col min="2298" max="2298" width="8.1" style="77" customWidth="1"/>
    <col min="2299" max="2300" width="25.6" style="77" customWidth="1"/>
    <col min="2301" max="2301" width="60.6" style="77" customWidth="1"/>
    <col min="2302" max="2302" width="8.1" style="77" customWidth="1"/>
    <col min="2303" max="2304" width="25.6" style="77" customWidth="1"/>
    <col min="2305" max="2552" width="9" style="77"/>
    <col min="2553" max="2553" width="60.6" style="77" customWidth="1"/>
    <col min="2554" max="2554" width="8.1" style="77" customWidth="1"/>
    <col min="2555" max="2556" width="25.6" style="77" customWidth="1"/>
    <col min="2557" max="2557" width="60.6" style="77" customWidth="1"/>
    <col min="2558" max="2558" width="8.1" style="77" customWidth="1"/>
    <col min="2559" max="2560" width="25.6" style="77" customWidth="1"/>
    <col min="2561" max="2808" width="9" style="77"/>
    <col min="2809" max="2809" width="60.6" style="77" customWidth="1"/>
    <col min="2810" max="2810" width="8.1" style="77" customWidth="1"/>
    <col min="2811" max="2812" width="25.6" style="77" customWidth="1"/>
    <col min="2813" max="2813" width="60.6" style="77" customWidth="1"/>
    <col min="2814" max="2814" width="8.1" style="77" customWidth="1"/>
    <col min="2815" max="2816" width="25.6" style="77" customWidth="1"/>
    <col min="2817" max="3064" width="9" style="77"/>
    <col min="3065" max="3065" width="60.6" style="77" customWidth="1"/>
    <col min="3066" max="3066" width="8.1" style="77" customWidth="1"/>
    <col min="3067" max="3068" width="25.6" style="77" customWidth="1"/>
    <col min="3069" max="3069" width="60.6" style="77" customWidth="1"/>
    <col min="3070" max="3070" width="8.1" style="77" customWidth="1"/>
    <col min="3071" max="3072" width="25.6" style="77" customWidth="1"/>
    <col min="3073" max="3320" width="9" style="77"/>
    <col min="3321" max="3321" width="60.6" style="77" customWidth="1"/>
    <col min="3322" max="3322" width="8.1" style="77" customWidth="1"/>
    <col min="3323" max="3324" width="25.6" style="77" customWidth="1"/>
    <col min="3325" max="3325" width="60.6" style="77" customWidth="1"/>
    <col min="3326" max="3326" width="8.1" style="77" customWidth="1"/>
    <col min="3327" max="3328" width="25.6" style="77" customWidth="1"/>
    <col min="3329" max="3576" width="9" style="77"/>
    <col min="3577" max="3577" width="60.6" style="77" customWidth="1"/>
    <col min="3578" max="3578" width="8.1" style="77" customWidth="1"/>
    <col min="3579" max="3580" width="25.6" style="77" customWidth="1"/>
    <col min="3581" max="3581" width="60.6" style="77" customWidth="1"/>
    <col min="3582" max="3582" width="8.1" style="77" customWidth="1"/>
    <col min="3583" max="3584" width="25.6" style="77" customWidth="1"/>
    <col min="3585" max="3832" width="9" style="77"/>
    <col min="3833" max="3833" width="60.6" style="77" customWidth="1"/>
    <col min="3834" max="3834" width="8.1" style="77" customWidth="1"/>
    <col min="3835" max="3836" width="25.6" style="77" customWidth="1"/>
    <col min="3837" max="3837" width="60.6" style="77" customWidth="1"/>
    <col min="3838" max="3838" width="8.1" style="77" customWidth="1"/>
    <col min="3839" max="3840" width="25.6" style="77" customWidth="1"/>
    <col min="3841" max="4088" width="9" style="77"/>
    <col min="4089" max="4089" width="60.6" style="77" customWidth="1"/>
    <col min="4090" max="4090" width="8.1" style="77" customWidth="1"/>
    <col min="4091" max="4092" width="25.6" style="77" customWidth="1"/>
    <col min="4093" max="4093" width="60.6" style="77" customWidth="1"/>
    <col min="4094" max="4094" width="8.1" style="77" customWidth="1"/>
    <col min="4095" max="4096" width="25.6" style="77" customWidth="1"/>
    <col min="4097" max="4344" width="9" style="77"/>
    <col min="4345" max="4345" width="60.6" style="77" customWidth="1"/>
    <col min="4346" max="4346" width="8.1" style="77" customWidth="1"/>
    <col min="4347" max="4348" width="25.6" style="77" customWidth="1"/>
    <col min="4349" max="4349" width="60.6" style="77" customWidth="1"/>
    <col min="4350" max="4350" width="8.1" style="77" customWidth="1"/>
    <col min="4351" max="4352" width="25.6" style="77" customWidth="1"/>
    <col min="4353" max="4600" width="9" style="77"/>
    <col min="4601" max="4601" width="60.6" style="77" customWidth="1"/>
    <col min="4602" max="4602" width="8.1" style="77" customWidth="1"/>
    <col min="4603" max="4604" width="25.6" style="77" customWidth="1"/>
    <col min="4605" max="4605" width="60.6" style="77" customWidth="1"/>
    <col min="4606" max="4606" width="8.1" style="77" customWidth="1"/>
    <col min="4607" max="4608" width="25.6" style="77" customWidth="1"/>
    <col min="4609" max="4856" width="9" style="77"/>
    <col min="4857" max="4857" width="60.6" style="77" customWidth="1"/>
    <col min="4858" max="4858" width="8.1" style="77" customWidth="1"/>
    <col min="4859" max="4860" width="25.6" style="77" customWidth="1"/>
    <col min="4861" max="4861" width="60.6" style="77" customWidth="1"/>
    <col min="4862" max="4862" width="8.1" style="77" customWidth="1"/>
    <col min="4863" max="4864" width="25.6" style="77" customWidth="1"/>
    <col min="4865" max="5112" width="9" style="77"/>
    <col min="5113" max="5113" width="60.6" style="77" customWidth="1"/>
    <col min="5114" max="5114" width="8.1" style="77" customWidth="1"/>
    <col min="5115" max="5116" width="25.6" style="77" customWidth="1"/>
    <col min="5117" max="5117" width="60.6" style="77" customWidth="1"/>
    <col min="5118" max="5118" width="8.1" style="77" customWidth="1"/>
    <col min="5119" max="5120" width="25.6" style="77" customWidth="1"/>
    <col min="5121" max="5368" width="9" style="77"/>
    <col min="5369" max="5369" width="60.6" style="77" customWidth="1"/>
    <col min="5370" max="5370" width="8.1" style="77" customWidth="1"/>
    <col min="5371" max="5372" width="25.6" style="77" customWidth="1"/>
    <col min="5373" max="5373" width="60.6" style="77" customWidth="1"/>
    <col min="5374" max="5374" width="8.1" style="77" customWidth="1"/>
    <col min="5375" max="5376" width="25.6" style="77" customWidth="1"/>
    <col min="5377" max="5624" width="9" style="77"/>
    <col min="5625" max="5625" width="60.6" style="77" customWidth="1"/>
    <col min="5626" max="5626" width="8.1" style="77" customWidth="1"/>
    <col min="5627" max="5628" width="25.6" style="77" customWidth="1"/>
    <col min="5629" max="5629" width="60.6" style="77" customWidth="1"/>
    <col min="5630" max="5630" width="8.1" style="77" customWidth="1"/>
    <col min="5631" max="5632" width="25.6" style="77" customWidth="1"/>
    <col min="5633" max="5880" width="9" style="77"/>
    <col min="5881" max="5881" width="60.6" style="77" customWidth="1"/>
    <col min="5882" max="5882" width="8.1" style="77" customWidth="1"/>
    <col min="5883" max="5884" width="25.6" style="77" customWidth="1"/>
    <col min="5885" max="5885" width="60.6" style="77" customWidth="1"/>
    <col min="5886" max="5886" width="8.1" style="77" customWidth="1"/>
    <col min="5887" max="5888" width="25.6" style="77" customWidth="1"/>
    <col min="5889" max="6136" width="9" style="77"/>
    <col min="6137" max="6137" width="60.6" style="77" customWidth="1"/>
    <col min="6138" max="6138" width="8.1" style="77" customWidth="1"/>
    <col min="6139" max="6140" width="25.6" style="77" customWidth="1"/>
    <col min="6141" max="6141" width="60.6" style="77" customWidth="1"/>
    <col min="6142" max="6142" width="8.1" style="77" customWidth="1"/>
    <col min="6143" max="6144" width="25.6" style="77" customWidth="1"/>
    <col min="6145" max="6392" width="9" style="77"/>
    <col min="6393" max="6393" width="60.6" style="77" customWidth="1"/>
    <col min="6394" max="6394" width="8.1" style="77" customWidth="1"/>
    <col min="6395" max="6396" width="25.6" style="77" customWidth="1"/>
    <col min="6397" max="6397" width="60.6" style="77" customWidth="1"/>
    <col min="6398" max="6398" width="8.1" style="77" customWidth="1"/>
    <col min="6399" max="6400" width="25.6" style="77" customWidth="1"/>
    <col min="6401" max="6648" width="9" style="77"/>
    <col min="6649" max="6649" width="60.6" style="77" customWidth="1"/>
    <col min="6650" max="6650" width="8.1" style="77" customWidth="1"/>
    <col min="6651" max="6652" width="25.6" style="77" customWidth="1"/>
    <col min="6653" max="6653" width="60.6" style="77" customWidth="1"/>
    <col min="6654" max="6654" width="8.1" style="77" customWidth="1"/>
    <col min="6655" max="6656" width="25.6" style="77" customWidth="1"/>
    <col min="6657" max="6904" width="9" style="77"/>
    <col min="6905" max="6905" width="60.6" style="77" customWidth="1"/>
    <col min="6906" max="6906" width="8.1" style="77" customWidth="1"/>
    <col min="6907" max="6908" width="25.6" style="77" customWidth="1"/>
    <col min="6909" max="6909" width="60.6" style="77" customWidth="1"/>
    <col min="6910" max="6910" width="8.1" style="77" customWidth="1"/>
    <col min="6911" max="6912" width="25.6" style="77" customWidth="1"/>
    <col min="6913" max="7160" width="9" style="77"/>
    <col min="7161" max="7161" width="60.6" style="77" customWidth="1"/>
    <col min="7162" max="7162" width="8.1" style="77" customWidth="1"/>
    <col min="7163" max="7164" width="25.6" style="77" customWidth="1"/>
    <col min="7165" max="7165" width="60.6" style="77" customWidth="1"/>
    <col min="7166" max="7166" width="8.1" style="77" customWidth="1"/>
    <col min="7167" max="7168" width="25.6" style="77" customWidth="1"/>
    <col min="7169" max="7416" width="9" style="77"/>
    <col min="7417" max="7417" width="60.6" style="77" customWidth="1"/>
    <col min="7418" max="7418" width="8.1" style="77" customWidth="1"/>
    <col min="7419" max="7420" width="25.6" style="77" customWidth="1"/>
    <col min="7421" max="7421" width="60.6" style="77" customWidth="1"/>
    <col min="7422" max="7422" width="8.1" style="77" customWidth="1"/>
    <col min="7423" max="7424" width="25.6" style="77" customWidth="1"/>
    <col min="7425" max="7672" width="9" style="77"/>
    <col min="7673" max="7673" width="60.6" style="77" customWidth="1"/>
    <col min="7674" max="7674" width="8.1" style="77" customWidth="1"/>
    <col min="7675" max="7676" width="25.6" style="77" customWidth="1"/>
    <col min="7677" max="7677" width="60.6" style="77" customWidth="1"/>
    <col min="7678" max="7678" width="8.1" style="77" customWidth="1"/>
    <col min="7679" max="7680" width="25.6" style="77" customWidth="1"/>
    <col min="7681" max="7928" width="9" style="77"/>
    <col min="7929" max="7929" width="60.6" style="77" customWidth="1"/>
    <col min="7930" max="7930" width="8.1" style="77" customWidth="1"/>
    <col min="7931" max="7932" width="25.6" style="77" customWidth="1"/>
    <col min="7933" max="7933" width="60.6" style="77" customWidth="1"/>
    <col min="7934" max="7934" width="8.1" style="77" customWidth="1"/>
    <col min="7935" max="7936" width="25.6" style="77" customWidth="1"/>
    <col min="7937" max="8184" width="9" style="77"/>
    <col min="8185" max="8185" width="60.6" style="77" customWidth="1"/>
    <col min="8186" max="8186" width="8.1" style="77" customWidth="1"/>
    <col min="8187" max="8188" width="25.6" style="77" customWidth="1"/>
    <col min="8189" max="8189" width="60.6" style="77" customWidth="1"/>
    <col min="8190" max="8190" width="8.1" style="77" customWidth="1"/>
    <col min="8191" max="8192" width="25.6" style="77" customWidth="1"/>
    <col min="8193" max="8440" width="9" style="77"/>
    <col min="8441" max="8441" width="60.6" style="77" customWidth="1"/>
    <col min="8442" max="8442" width="8.1" style="77" customWidth="1"/>
    <col min="8443" max="8444" width="25.6" style="77" customWidth="1"/>
    <col min="8445" max="8445" width="60.6" style="77" customWidth="1"/>
    <col min="8446" max="8446" width="8.1" style="77" customWidth="1"/>
    <col min="8447" max="8448" width="25.6" style="77" customWidth="1"/>
    <col min="8449" max="8696" width="9" style="77"/>
    <col min="8697" max="8697" width="60.6" style="77" customWidth="1"/>
    <col min="8698" max="8698" width="8.1" style="77" customWidth="1"/>
    <col min="8699" max="8700" width="25.6" style="77" customWidth="1"/>
    <col min="8701" max="8701" width="60.6" style="77" customWidth="1"/>
    <col min="8702" max="8702" width="8.1" style="77" customWidth="1"/>
    <col min="8703" max="8704" width="25.6" style="77" customWidth="1"/>
    <col min="8705" max="8952" width="9" style="77"/>
    <col min="8953" max="8953" width="60.6" style="77" customWidth="1"/>
    <col min="8954" max="8954" width="8.1" style="77" customWidth="1"/>
    <col min="8955" max="8956" width="25.6" style="77" customWidth="1"/>
    <col min="8957" max="8957" width="60.6" style="77" customWidth="1"/>
    <col min="8958" max="8958" width="8.1" style="77" customWidth="1"/>
    <col min="8959" max="8960" width="25.6" style="77" customWidth="1"/>
    <col min="8961" max="9208" width="9" style="77"/>
    <col min="9209" max="9209" width="60.6" style="77" customWidth="1"/>
    <col min="9210" max="9210" width="8.1" style="77" customWidth="1"/>
    <col min="9211" max="9212" width="25.6" style="77" customWidth="1"/>
    <col min="9213" max="9213" width="60.6" style="77" customWidth="1"/>
    <col min="9214" max="9214" width="8.1" style="77" customWidth="1"/>
    <col min="9215" max="9216" width="25.6" style="77" customWidth="1"/>
    <col min="9217" max="9464" width="9" style="77"/>
    <col min="9465" max="9465" width="60.6" style="77" customWidth="1"/>
    <col min="9466" max="9466" width="8.1" style="77" customWidth="1"/>
    <col min="9467" max="9468" width="25.6" style="77" customWidth="1"/>
    <col min="9469" max="9469" width="60.6" style="77" customWidth="1"/>
    <col min="9470" max="9470" width="8.1" style="77" customWidth="1"/>
    <col min="9471" max="9472" width="25.6" style="77" customWidth="1"/>
    <col min="9473" max="9720" width="9" style="77"/>
    <col min="9721" max="9721" width="60.6" style="77" customWidth="1"/>
    <col min="9722" max="9722" width="8.1" style="77" customWidth="1"/>
    <col min="9723" max="9724" width="25.6" style="77" customWidth="1"/>
    <col min="9725" max="9725" width="60.6" style="77" customWidth="1"/>
    <col min="9726" max="9726" width="8.1" style="77" customWidth="1"/>
    <col min="9727" max="9728" width="25.6" style="77" customWidth="1"/>
    <col min="9729" max="9976" width="9" style="77"/>
    <col min="9977" max="9977" width="60.6" style="77" customWidth="1"/>
    <col min="9978" max="9978" width="8.1" style="77" customWidth="1"/>
    <col min="9979" max="9980" width="25.6" style="77" customWidth="1"/>
    <col min="9981" max="9981" width="60.6" style="77" customWidth="1"/>
    <col min="9982" max="9982" width="8.1" style="77" customWidth="1"/>
    <col min="9983" max="9984" width="25.6" style="77" customWidth="1"/>
    <col min="9985" max="10232" width="9" style="77"/>
    <col min="10233" max="10233" width="60.6" style="77" customWidth="1"/>
    <col min="10234" max="10234" width="8.1" style="77" customWidth="1"/>
    <col min="10235" max="10236" width="25.6" style="77" customWidth="1"/>
    <col min="10237" max="10237" width="60.6" style="77" customWidth="1"/>
    <col min="10238" max="10238" width="8.1" style="77" customWidth="1"/>
    <col min="10239" max="10240" width="25.6" style="77" customWidth="1"/>
    <col min="10241" max="10488" width="9" style="77"/>
    <col min="10489" max="10489" width="60.6" style="77" customWidth="1"/>
    <col min="10490" max="10490" width="8.1" style="77" customWidth="1"/>
    <col min="10491" max="10492" width="25.6" style="77" customWidth="1"/>
    <col min="10493" max="10493" width="60.6" style="77" customWidth="1"/>
    <col min="10494" max="10494" width="8.1" style="77" customWidth="1"/>
    <col min="10495" max="10496" width="25.6" style="77" customWidth="1"/>
    <col min="10497" max="10744" width="9" style="77"/>
    <col min="10745" max="10745" width="60.6" style="77" customWidth="1"/>
    <col min="10746" max="10746" width="8.1" style="77" customWidth="1"/>
    <col min="10747" max="10748" width="25.6" style="77" customWidth="1"/>
    <col min="10749" max="10749" width="60.6" style="77" customWidth="1"/>
    <col min="10750" max="10750" width="8.1" style="77" customWidth="1"/>
    <col min="10751" max="10752" width="25.6" style="77" customWidth="1"/>
    <col min="10753" max="11000" width="9" style="77"/>
    <col min="11001" max="11001" width="60.6" style="77" customWidth="1"/>
    <col min="11002" max="11002" width="8.1" style="77" customWidth="1"/>
    <col min="11003" max="11004" width="25.6" style="77" customWidth="1"/>
    <col min="11005" max="11005" width="60.6" style="77" customWidth="1"/>
    <col min="11006" max="11006" width="8.1" style="77" customWidth="1"/>
    <col min="11007" max="11008" width="25.6" style="77" customWidth="1"/>
    <col min="11009" max="11256" width="9" style="77"/>
    <col min="11257" max="11257" width="60.6" style="77" customWidth="1"/>
    <col min="11258" max="11258" width="8.1" style="77" customWidth="1"/>
    <col min="11259" max="11260" width="25.6" style="77" customWidth="1"/>
    <col min="11261" max="11261" width="60.6" style="77" customWidth="1"/>
    <col min="11262" max="11262" width="8.1" style="77" customWidth="1"/>
    <col min="11263" max="11264" width="25.6" style="77" customWidth="1"/>
    <col min="11265" max="11512" width="9" style="77"/>
    <col min="11513" max="11513" width="60.6" style="77" customWidth="1"/>
    <col min="11514" max="11514" width="8.1" style="77" customWidth="1"/>
    <col min="11515" max="11516" width="25.6" style="77" customWidth="1"/>
    <col min="11517" max="11517" width="60.6" style="77" customWidth="1"/>
    <col min="11518" max="11518" width="8.1" style="77" customWidth="1"/>
    <col min="11519" max="11520" width="25.6" style="77" customWidth="1"/>
    <col min="11521" max="11768" width="9" style="77"/>
    <col min="11769" max="11769" width="60.6" style="77" customWidth="1"/>
    <col min="11770" max="11770" width="8.1" style="77" customWidth="1"/>
    <col min="11771" max="11772" width="25.6" style="77" customWidth="1"/>
    <col min="11773" max="11773" width="60.6" style="77" customWidth="1"/>
    <col min="11774" max="11774" width="8.1" style="77" customWidth="1"/>
    <col min="11775" max="11776" width="25.6" style="77" customWidth="1"/>
    <col min="11777" max="12024" width="9" style="77"/>
    <col min="12025" max="12025" width="60.6" style="77" customWidth="1"/>
    <col min="12026" max="12026" width="8.1" style="77" customWidth="1"/>
    <col min="12027" max="12028" width="25.6" style="77" customWidth="1"/>
    <col min="12029" max="12029" width="60.6" style="77" customWidth="1"/>
    <col min="12030" max="12030" width="8.1" style="77" customWidth="1"/>
    <col min="12031" max="12032" width="25.6" style="77" customWidth="1"/>
    <col min="12033" max="12280" width="9" style="77"/>
    <col min="12281" max="12281" width="60.6" style="77" customWidth="1"/>
    <col min="12282" max="12282" width="8.1" style="77" customWidth="1"/>
    <col min="12283" max="12284" width="25.6" style="77" customWidth="1"/>
    <col min="12285" max="12285" width="60.6" style="77" customWidth="1"/>
    <col min="12286" max="12286" width="8.1" style="77" customWidth="1"/>
    <col min="12287" max="12288" width="25.6" style="77" customWidth="1"/>
    <col min="12289" max="12536" width="9" style="77"/>
    <col min="12537" max="12537" width="60.6" style="77" customWidth="1"/>
    <col min="12538" max="12538" width="8.1" style="77" customWidth="1"/>
    <col min="12539" max="12540" width="25.6" style="77" customWidth="1"/>
    <col min="12541" max="12541" width="60.6" style="77" customWidth="1"/>
    <col min="12542" max="12542" width="8.1" style="77" customWidth="1"/>
    <col min="12543" max="12544" width="25.6" style="77" customWidth="1"/>
    <col min="12545" max="12792" width="9" style="77"/>
    <col min="12793" max="12793" width="60.6" style="77" customWidth="1"/>
    <col min="12794" max="12794" width="8.1" style="77" customWidth="1"/>
    <col min="12795" max="12796" width="25.6" style="77" customWidth="1"/>
    <col min="12797" max="12797" width="60.6" style="77" customWidth="1"/>
    <col min="12798" max="12798" width="8.1" style="77" customWidth="1"/>
    <col min="12799" max="12800" width="25.6" style="77" customWidth="1"/>
    <col min="12801" max="13048" width="9" style="77"/>
    <col min="13049" max="13049" width="60.6" style="77" customWidth="1"/>
    <col min="13050" max="13050" width="8.1" style="77" customWidth="1"/>
    <col min="13051" max="13052" width="25.6" style="77" customWidth="1"/>
    <col min="13053" max="13053" width="60.6" style="77" customWidth="1"/>
    <col min="13054" max="13054" width="8.1" style="77" customWidth="1"/>
    <col min="13055" max="13056" width="25.6" style="77" customWidth="1"/>
    <col min="13057" max="13304" width="9" style="77"/>
    <col min="13305" max="13305" width="60.6" style="77" customWidth="1"/>
    <col min="13306" max="13306" width="8.1" style="77" customWidth="1"/>
    <col min="13307" max="13308" width="25.6" style="77" customWidth="1"/>
    <col min="13309" max="13309" width="60.6" style="77" customWidth="1"/>
    <col min="13310" max="13310" width="8.1" style="77" customWidth="1"/>
    <col min="13311" max="13312" width="25.6" style="77" customWidth="1"/>
    <col min="13313" max="13560" width="9" style="77"/>
    <col min="13561" max="13561" width="60.6" style="77" customWidth="1"/>
    <col min="13562" max="13562" width="8.1" style="77" customWidth="1"/>
    <col min="13563" max="13564" width="25.6" style="77" customWidth="1"/>
    <col min="13565" max="13565" width="60.6" style="77" customWidth="1"/>
    <col min="13566" max="13566" width="8.1" style="77" customWidth="1"/>
    <col min="13567" max="13568" width="25.6" style="77" customWidth="1"/>
    <col min="13569" max="13816" width="9" style="77"/>
    <col min="13817" max="13817" width="60.6" style="77" customWidth="1"/>
    <col min="13818" max="13818" width="8.1" style="77" customWidth="1"/>
    <col min="13819" max="13820" width="25.6" style="77" customWidth="1"/>
    <col min="13821" max="13821" width="60.6" style="77" customWidth="1"/>
    <col min="13822" max="13822" width="8.1" style="77" customWidth="1"/>
    <col min="13823" max="13824" width="25.6" style="77" customWidth="1"/>
    <col min="13825" max="14072" width="9" style="77"/>
    <col min="14073" max="14073" width="60.6" style="77" customWidth="1"/>
    <col min="14074" max="14074" width="8.1" style="77" customWidth="1"/>
    <col min="14075" max="14076" width="25.6" style="77" customWidth="1"/>
    <col min="14077" max="14077" width="60.6" style="77" customWidth="1"/>
    <col min="14078" max="14078" width="8.1" style="77" customWidth="1"/>
    <col min="14079" max="14080" width="25.6" style="77" customWidth="1"/>
    <col min="14081" max="14328" width="9" style="77"/>
    <col min="14329" max="14329" width="60.6" style="77" customWidth="1"/>
    <col min="14330" max="14330" width="8.1" style="77" customWidth="1"/>
    <col min="14331" max="14332" width="25.6" style="77" customWidth="1"/>
    <col min="14333" max="14333" width="60.6" style="77" customWidth="1"/>
    <col min="14334" max="14334" width="8.1" style="77" customWidth="1"/>
    <col min="14335" max="14336" width="25.6" style="77" customWidth="1"/>
    <col min="14337" max="14584" width="9" style="77"/>
    <col min="14585" max="14585" width="60.6" style="77" customWidth="1"/>
    <col min="14586" max="14586" width="8.1" style="77" customWidth="1"/>
    <col min="14587" max="14588" width="25.6" style="77" customWidth="1"/>
    <col min="14589" max="14589" width="60.6" style="77" customWidth="1"/>
    <col min="14590" max="14590" width="8.1" style="77" customWidth="1"/>
    <col min="14591" max="14592" width="25.6" style="77" customWidth="1"/>
    <col min="14593" max="14840" width="9" style="77"/>
    <col min="14841" max="14841" width="60.6" style="77" customWidth="1"/>
    <col min="14842" max="14842" width="8.1" style="77" customWidth="1"/>
    <col min="14843" max="14844" width="25.6" style="77" customWidth="1"/>
    <col min="14845" max="14845" width="60.6" style="77" customWidth="1"/>
    <col min="14846" max="14846" width="8.1" style="77" customWidth="1"/>
    <col min="14847" max="14848" width="25.6" style="77" customWidth="1"/>
    <col min="14849" max="15096" width="9" style="77"/>
    <col min="15097" max="15097" width="60.6" style="77" customWidth="1"/>
    <col min="15098" max="15098" width="8.1" style="77" customWidth="1"/>
    <col min="15099" max="15100" width="25.6" style="77" customWidth="1"/>
    <col min="15101" max="15101" width="60.6" style="77" customWidth="1"/>
    <col min="15102" max="15102" width="8.1" style="77" customWidth="1"/>
    <col min="15103" max="15104" width="25.6" style="77" customWidth="1"/>
    <col min="15105" max="15352" width="9" style="77"/>
    <col min="15353" max="15353" width="60.6" style="77" customWidth="1"/>
    <col min="15354" max="15354" width="8.1" style="77" customWidth="1"/>
    <col min="15355" max="15356" width="25.6" style="77" customWidth="1"/>
    <col min="15357" max="15357" width="60.6" style="77" customWidth="1"/>
    <col min="15358" max="15358" width="8.1" style="77" customWidth="1"/>
    <col min="15359" max="15360" width="25.6" style="77" customWidth="1"/>
    <col min="15361" max="15608" width="9" style="77"/>
    <col min="15609" max="15609" width="60.6" style="77" customWidth="1"/>
    <col min="15610" max="15610" width="8.1" style="77" customWidth="1"/>
    <col min="15611" max="15612" width="25.6" style="77" customWidth="1"/>
    <col min="15613" max="15613" width="60.6" style="77" customWidth="1"/>
    <col min="15614" max="15614" width="8.1" style="77" customWidth="1"/>
    <col min="15615" max="15616" width="25.6" style="77" customWidth="1"/>
    <col min="15617" max="15864" width="9" style="77"/>
    <col min="15865" max="15865" width="60.6" style="77" customWidth="1"/>
    <col min="15866" max="15866" width="8.1" style="77" customWidth="1"/>
    <col min="15867" max="15868" width="25.6" style="77" customWidth="1"/>
    <col min="15869" max="15869" width="60.6" style="77" customWidth="1"/>
    <col min="15870" max="15870" width="8.1" style="77" customWidth="1"/>
    <col min="15871" max="15872" width="25.6" style="77" customWidth="1"/>
    <col min="15873" max="16120" width="9" style="77"/>
    <col min="16121" max="16121" width="60.6" style="77" customWidth="1"/>
    <col min="16122" max="16122" width="8.1" style="77" customWidth="1"/>
    <col min="16123" max="16124" width="25.6" style="77" customWidth="1"/>
    <col min="16125" max="16125" width="60.6" style="77" customWidth="1"/>
    <col min="16126" max="16126" width="8.1" style="77" customWidth="1"/>
    <col min="16127" max="16128" width="25.6" style="77" customWidth="1"/>
    <col min="16129" max="16384" width="9" style="77"/>
  </cols>
  <sheetData>
    <row r="1" s="74" customFormat="1" ht="13.95" customHeight="1" spans="1:2">
      <c r="A1" s="78" t="s">
        <v>0</v>
      </c>
      <c r="B1" s="78" t="s">
        <v>1</v>
      </c>
    </row>
    <row r="2" s="74" customFormat="1" ht="13.95" customHeight="1" spans="1:2">
      <c r="A2" s="79" t="s">
        <v>56</v>
      </c>
      <c r="B2" s="80" t="s">
        <v>3</v>
      </c>
    </row>
    <row r="3" s="74" customFormat="1" ht="13.95" customHeight="1" spans="1:2">
      <c r="A3" s="81" t="s">
        <v>57</v>
      </c>
      <c r="B3" s="53">
        <f>'[2]21试算平衡表'!$BB$120</f>
        <v>0</v>
      </c>
    </row>
    <row r="4" s="74" customFormat="1" ht="13.95" customHeight="1" spans="1:2">
      <c r="A4" s="81" t="s">
        <v>58</v>
      </c>
      <c r="B4" s="53">
        <f>'[2]21试算平衡表'!$BB$121</f>
        <v>0</v>
      </c>
    </row>
    <row r="5" s="74" customFormat="1" ht="13.95" customHeight="1" spans="1:2">
      <c r="A5" s="81" t="s">
        <v>59</v>
      </c>
      <c r="B5" s="53">
        <f>'[2]21试算平衡表'!$BB$122</f>
        <v>0</v>
      </c>
    </row>
    <row r="6" s="74" customFormat="1" ht="13.95" customHeight="1" spans="1:2">
      <c r="A6" s="81" t="s">
        <v>60</v>
      </c>
      <c r="B6" s="53">
        <f>'[2]21试算平衡表'!$BB$123</f>
        <v>0</v>
      </c>
    </row>
    <row r="7" s="74" customFormat="1" ht="13.95" customHeight="1" spans="1:2">
      <c r="A7" s="81" t="s">
        <v>61</v>
      </c>
      <c r="B7" s="53">
        <f>'[2]21试算平衡表'!$BB$124</f>
        <v>0</v>
      </c>
    </row>
    <row r="8" s="74" customFormat="1" ht="13.95" customHeight="1" spans="1:2">
      <c r="A8" s="81" t="s">
        <v>62</v>
      </c>
      <c r="B8" s="53">
        <f>'[2]21试算平衡表'!$BB$125</f>
        <v>0</v>
      </c>
    </row>
    <row r="9" s="74" customFormat="1" ht="13.95" customHeight="1" spans="1:2">
      <c r="A9" s="81" t="s">
        <v>63</v>
      </c>
      <c r="B9" s="53">
        <f>'[2]21试算平衡表'!$BB$126</f>
        <v>0</v>
      </c>
    </row>
    <row r="10" s="74" customFormat="1" ht="13.95" customHeight="1" spans="1:2">
      <c r="A10" s="81" t="s">
        <v>64</v>
      </c>
      <c r="B10" s="53">
        <f>'[2]21试算平衡表'!$BB$127</f>
        <v>86996139.17</v>
      </c>
    </row>
    <row r="11" s="74" customFormat="1" ht="13.95" customHeight="1" spans="1:2">
      <c r="A11" s="81" t="s">
        <v>65</v>
      </c>
      <c r="B11" s="53">
        <f>'[2]21试算平衡表'!$BB$128</f>
        <v>0</v>
      </c>
    </row>
    <row r="12" s="74" customFormat="1" ht="13.95" customHeight="1" spans="1:2">
      <c r="A12" s="81" t="s">
        <v>66</v>
      </c>
      <c r="B12" s="53">
        <f>'[2]21试算平衡表'!$BB$129</f>
        <v>30838422.95</v>
      </c>
    </row>
    <row r="13" s="74" customFormat="1" ht="13.95" customHeight="1" spans="1:2">
      <c r="A13" s="81" t="s">
        <v>67</v>
      </c>
      <c r="B13" s="53">
        <f>'[2]21试算平衡表'!$BB$130</f>
        <v>0</v>
      </c>
    </row>
    <row r="14" s="74" customFormat="1" ht="13.95" customHeight="1" spans="1:2">
      <c r="A14" s="81" t="s">
        <v>68</v>
      </c>
      <c r="B14" s="53">
        <f>'[2]21试算平衡表'!$BB$131</f>
        <v>0</v>
      </c>
    </row>
    <row r="15" s="74" customFormat="1" ht="13.95" customHeight="1" spans="1:2">
      <c r="A15" s="81" t="s">
        <v>69</v>
      </c>
      <c r="B15" s="53">
        <f>'[2]21试算平衡表'!$BB$132</f>
        <v>0</v>
      </c>
    </row>
    <row r="16" s="74" customFormat="1" ht="13.95" customHeight="1" spans="1:2">
      <c r="A16" s="81" t="s">
        <v>70</v>
      </c>
      <c r="B16" s="53">
        <f>'[2]21试算平衡表'!$BB$133</f>
        <v>0</v>
      </c>
    </row>
    <row r="17" s="74" customFormat="1" ht="13.95" customHeight="1" spans="1:2">
      <c r="A17" s="81" t="s">
        <v>71</v>
      </c>
      <c r="B17" s="53">
        <f>'[2]21试算平衡表'!$BB$134</f>
        <v>1197800.9</v>
      </c>
    </row>
    <row r="18" s="74" customFormat="1" ht="13.95" customHeight="1" spans="1:2">
      <c r="A18" s="81" t="s">
        <v>72</v>
      </c>
      <c r="B18" s="53">
        <f>'[2]21试算平衡表'!$BB$135</f>
        <v>0</v>
      </c>
    </row>
    <row r="19" s="74" customFormat="1" ht="13.95" customHeight="1" spans="1:2">
      <c r="A19" s="81" t="s">
        <v>73</v>
      </c>
      <c r="B19" s="53">
        <f>'[2]21试算平衡表'!$BB$136</f>
        <v>0</v>
      </c>
    </row>
    <row r="20" s="74" customFormat="1" ht="13.95" customHeight="1" spans="1:2">
      <c r="A20" s="81" t="s">
        <v>74</v>
      </c>
      <c r="B20" s="53">
        <f>'[2]21试算平衡表'!$BB$137</f>
        <v>0</v>
      </c>
    </row>
    <row r="21" s="74" customFormat="1" ht="13.95" customHeight="1" spans="1:2">
      <c r="A21" s="81" t="s">
        <v>75</v>
      </c>
      <c r="B21" s="53">
        <f>'[2]21试算平衡表'!$BB$138</f>
        <v>1684657.96</v>
      </c>
    </row>
    <row r="22" s="74" customFormat="1" ht="13.95" customHeight="1" spans="1:2">
      <c r="A22" s="81" t="s">
        <v>76</v>
      </c>
      <c r="B22" s="53">
        <f>'[2]21试算平衡表'!$BB$139</f>
        <v>1684657.96</v>
      </c>
    </row>
    <row r="23" s="74" customFormat="1" ht="13.95" customHeight="1" spans="1:2">
      <c r="A23" s="81" t="s">
        <v>77</v>
      </c>
      <c r="B23" s="53">
        <f>'[2]21试算平衡表'!$BB$140+'[2]21试算平衡表'!$BB$141+'[2]21试算平衡表'!$BB$142</f>
        <v>3301583.49</v>
      </c>
    </row>
    <row r="24" s="74" customFormat="1" ht="13.95" customHeight="1" spans="1:2">
      <c r="A24" s="82" t="s">
        <v>78</v>
      </c>
      <c r="B24" s="53">
        <f>'[2]21试算平衡表'!$BB$141</f>
        <v>0</v>
      </c>
    </row>
    <row r="25" s="74" customFormat="1" ht="13.95" customHeight="1" spans="1:2">
      <c r="A25" s="81" t="s">
        <v>79</v>
      </c>
      <c r="B25" s="53">
        <f>'[2]21试算平衡表'!$BB$143</f>
        <v>0</v>
      </c>
    </row>
    <row r="26" s="74" customFormat="1" ht="13.95" customHeight="1" spans="1:2">
      <c r="A26" s="81" t="s">
        <v>80</v>
      </c>
      <c r="B26" s="53">
        <f>'[2]21试算平衡表'!$BB$144</f>
        <v>0</v>
      </c>
    </row>
    <row r="27" s="74" customFormat="1" ht="13.95" customHeight="1" spans="1:2">
      <c r="A27" s="81" t="s">
        <v>81</v>
      </c>
      <c r="B27" s="53">
        <f>'[2]21试算平衡表'!$BB$145</f>
        <v>0</v>
      </c>
    </row>
    <row r="28" s="74" customFormat="1" ht="13.95" customHeight="1" spans="1:2">
      <c r="A28" s="81" t="s">
        <v>82</v>
      </c>
      <c r="B28" s="53">
        <f>'[2]21试算平衡表'!$BB$146</f>
        <v>0</v>
      </c>
    </row>
    <row r="29" s="74" customFormat="1" ht="13.95" customHeight="1" spans="1:2">
      <c r="A29" s="81" t="s">
        <v>83</v>
      </c>
      <c r="B29" s="53">
        <f>'[2]21试算平衡表'!$BB$147</f>
        <v>0</v>
      </c>
    </row>
    <row r="30" s="74" customFormat="1" ht="13.95" customHeight="1" spans="1:2">
      <c r="A30" s="83" t="s">
        <v>84</v>
      </c>
      <c r="B30" s="64">
        <f>ROUND(SUM(B3:B17)+B21+B23+SUM(B25:B29),2)</f>
        <v>124018604.47</v>
      </c>
    </row>
    <row r="31" s="74" customFormat="1" ht="13.95" customHeight="1" spans="1:2">
      <c r="A31" s="79" t="s">
        <v>85</v>
      </c>
      <c r="B31" s="84" t="s">
        <v>3</v>
      </c>
    </row>
    <row r="32" s="74" customFormat="1" ht="13.95" customHeight="1" spans="1:2">
      <c r="A32" s="81" t="s">
        <v>86</v>
      </c>
      <c r="B32" s="53">
        <f>'[2]21试算平衡表'!$BB$150</f>
        <v>0</v>
      </c>
    </row>
    <row r="33" s="74" customFormat="1" ht="13.95" customHeight="1" spans="1:2">
      <c r="A33" s="81" t="s">
        <v>87</v>
      </c>
      <c r="B33" s="53">
        <f>'[2]21试算平衡表'!$BB$151</f>
        <v>1739835117.91</v>
      </c>
    </row>
    <row r="34" s="74" customFormat="1" ht="13.95" customHeight="1" spans="1:2">
      <c r="A34" s="81" t="s">
        <v>88</v>
      </c>
      <c r="B34" s="53">
        <f>'[2]21试算平衡表'!$BB$152</f>
        <v>0</v>
      </c>
    </row>
    <row r="35" s="74" customFormat="1" ht="13.95" customHeight="1" spans="1:2">
      <c r="A35" s="81" t="s">
        <v>89</v>
      </c>
      <c r="B35" s="53">
        <f>'[2]21试算平衡表'!$BB$153</f>
        <v>0</v>
      </c>
    </row>
    <row r="36" s="74" customFormat="1" ht="13.95" customHeight="1" spans="1:2">
      <c r="A36" s="81" t="s">
        <v>90</v>
      </c>
      <c r="B36" s="53">
        <f>'[2]21试算平衡表'!$BB$154</f>
        <v>0</v>
      </c>
    </row>
    <row r="37" s="74" customFormat="1" ht="13.95" customHeight="1" spans="1:2">
      <c r="A37" s="81" t="s">
        <v>91</v>
      </c>
      <c r="B37" s="53">
        <f>'[2]21试算平衡表'!$BB$155</f>
        <v>0</v>
      </c>
    </row>
    <row r="38" s="74" customFormat="1" ht="13.95" customHeight="1" spans="1:2">
      <c r="A38" s="81" t="s">
        <v>92</v>
      </c>
      <c r="B38" s="53">
        <f>'[2]21试算平衡表'!$BB$158+'[2]21试算平衡表'!$BB$160</f>
        <v>0</v>
      </c>
    </row>
    <row r="39" s="74" customFormat="1" ht="13.95" customHeight="1" spans="1:2">
      <c r="A39" s="81" t="s">
        <v>93</v>
      </c>
      <c r="B39" s="53">
        <f>'[2]21试算平衡表'!$BB$159</f>
        <v>0</v>
      </c>
    </row>
    <row r="40" s="74" customFormat="1" ht="13.95" customHeight="1" spans="1:2">
      <c r="A40" s="81" t="s">
        <v>94</v>
      </c>
      <c r="B40" s="53">
        <f>'[2]21试算平衡表'!$BB$161</f>
        <v>0</v>
      </c>
    </row>
    <row r="41" s="74" customFormat="1" ht="13.95" customHeight="1" spans="1:2">
      <c r="A41" s="81" t="s">
        <v>95</v>
      </c>
      <c r="B41" s="53">
        <f>'[2]21试算平衡表'!$BB$162</f>
        <v>98219234.08</v>
      </c>
    </row>
    <row r="42" s="74" customFormat="1" ht="13.95" customHeight="1" spans="1:2">
      <c r="A42" s="81" t="s">
        <v>96</v>
      </c>
      <c r="B42" s="53">
        <f>'[2]21试算平衡表'!$BB$163</f>
        <v>0</v>
      </c>
    </row>
    <row r="43" s="74" customFormat="1" ht="13.95" customHeight="1" spans="1:2">
      <c r="A43" s="81" t="s">
        <v>97</v>
      </c>
      <c r="B43" s="53">
        <f>'[2]21试算平衡表'!$BB$164</f>
        <v>0</v>
      </c>
    </row>
    <row r="44" s="74" customFormat="1" ht="13.95" customHeight="1" spans="1:2">
      <c r="A44" s="81" t="s">
        <v>98</v>
      </c>
      <c r="B44" s="53">
        <f>'[2]21试算平衡表'!$BB$165</f>
        <v>0</v>
      </c>
    </row>
    <row r="45" s="74" customFormat="1" ht="13.95" customHeight="1" spans="1:2">
      <c r="A45" s="83" t="s">
        <v>99</v>
      </c>
      <c r="B45" s="64">
        <f>ROUND(SUM(B32:B34)+SUM(B37:B43),2)</f>
        <v>1838054351.99</v>
      </c>
    </row>
    <row r="46" s="74" customFormat="1" ht="13.95" customHeight="1" spans="1:2">
      <c r="A46" s="83" t="s">
        <v>100</v>
      </c>
      <c r="B46" s="53">
        <f>ROUND(B30+B45,2)</f>
        <v>1962072956.46</v>
      </c>
    </row>
    <row r="47" s="74" customFormat="1" ht="13.95" customHeight="1" spans="1:2">
      <c r="A47" s="79" t="s">
        <v>101</v>
      </c>
      <c r="B47" s="84" t="s">
        <v>3</v>
      </c>
    </row>
    <row r="48" s="74" customFormat="1" ht="13.95" customHeight="1" spans="1:2">
      <c r="A48" s="81" t="s">
        <v>102</v>
      </c>
      <c r="B48" s="53">
        <f>'[2]21试算平衡表'!$BB$179</f>
        <v>1138000000</v>
      </c>
    </row>
    <row r="49" s="74" customFormat="1" ht="13.95" customHeight="1" spans="1:2">
      <c r="A49" s="81" t="s">
        <v>103</v>
      </c>
      <c r="B49" s="53">
        <f>'[2]21试算平衡表'!$BB$180</f>
        <v>0</v>
      </c>
    </row>
    <row r="50" s="74" customFormat="1" ht="13.95" customHeight="1" spans="1:2">
      <c r="A50" s="81" t="s">
        <v>104</v>
      </c>
      <c r="B50" s="53">
        <f>'[2]21试算平衡表'!$BB$181</f>
        <v>1138000000</v>
      </c>
    </row>
    <row r="51" s="74" customFormat="1" ht="13.95" customHeight="1" spans="1:2">
      <c r="A51" s="81" t="s">
        <v>105</v>
      </c>
      <c r="B51" s="53">
        <f>'[2]21试算平衡表'!$BB$182</f>
        <v>0</v>
      </c>
    </row>
    <row r="52" s="74" customFormat="1" ht="13.95" customHeight="1" spans="1:2">
      <c r="A52" s="81" t="s">
        <v>106</v>
      </c>
      <c r="B52" s="53">
        <f>'[2]21试算平衡表'!$BB$183</f>
        <v>0</v>
      </c>
    </row>
    <row r="53" s="74" customFormat="1" ht="13.95" customHeight="1" spans="1:2">
      <c r="A53" s="81" t="s">
        <v>107</v>
      </c>
      <c r="B53" s="53">
        <f>'[2]21试算平衡表'!$BB$184</f>
        <v>0</v>
      </c>
    </row>
    <row r="54" s="74" customFormat="1" ht="13.95" customHeight="1" spans="1:2">
      <c r="A54" s="81" t="s">
        <v>108</v>
      </c>
      <c r="B54" s="53">
        <f>'[2]21试算平衡表'!$BB$185</f>
        <v>0</v>
      </c>
    </row>
    <row r="55" s="74" customFormat="1" ht="13.95" customHeight="1" spans="1:2">
      <c r="A55" s="81" t="s">
        <v>109</v>
      </c>
      <c r="B55" s="53">
        <f>'[2]21试算平衡表'!$BB$186</f>
        <v>1138000000</v>
      </c>
    </row>
    <row r="56" s="74" customFormat="1" ht="13.95" customHeight="1" spans="1:2">
      <c r="A56" s="81" t="s">
        <v>110</v>
      </c>
      <c r="B56" s="53">
        <f>'[2]21试算平衡表'!$BB$187</f>
        <v>0</v>
      </c>
    </row>
    <row r="57" s="74" customFormat="1" ht="13.95" customHeight="1" spans="1:2">
      <c r="A57" s="81" t="s">
        <v>89</v>
      </c>
      <c r="B57" s="53">
        <f>'[2]21试算平衡表'!$BB$188</f>
        <v>0</v>
      </c>
    </row>
    <row r="58" s="74" customFormat="1" ht="13.95" customHeight="1" spans="1:2">
      <c r="A58" s="81" t="s">
        <v>90</v>
      </c>
      <c r="B58" s="53">
        <f>'[2]21试算平衡表'!$BB$189</f>
        <v>0</v>
      </c>
    </row>
    <row r="59" s="74" customFormat="1" ht="13.95" customHeight="1" spans="1:2">
      <c r="A59" s="81" t="s">
        <v>111</v>
      </c>
      <c r="B59" s="53">
        <f>'[2]21试算平衡表'!$BB$190</f>
        <v>0</v>
      </c>
    </row>
    <row r="60" s="74" customFormat="1" ht="13.95" customHeight="1" spans="1:2">
      <c r="A60" s="81" t="s">
        <v>112</v>
      </c>
      <c r="B60" s="53">
        <f>'[2]21试算平衡表'!$BB$191</f>
        <v>0</v>
      </c>
    </row>
    <row r="61" s="74" customFormat="1" ht="13.95" customHeight="1" spans="1:2">
      <c r="A61" s="81" t="s">
        <v>113</v>
      </c>
      <c r="B61" s="53">
        <f>'[2]21试算平衡表'!$BB$192</f>
        <v>0</v>
      </c>
    </row>
    <row r="62" s="74" customFormat="1" ht="13.95" customHeight="1" spans="1:2">
      <c r="A62" s="81" t="s">
        <v>114</v>
      </c>
      <c r="B62" s="53">
        <f>'[2]21试算平衡表'!$BB$193</f>
        <v>0</v>
      </c>
    </row>
    <row r="63" s="74" customFormat="1" ht="13.95" customHeight="1" spans="1:2">
      <c r="A63" s="81" t="s">
        <v>115</v>
      </c>
      <c r="B63" s="53">
        <f>'[2]21试算平衡表'!$BB$194</f>
        <v>0</v>
      </c>
    </row>
    <row r="64" s="74" customFormat="1" ht="13.95" customHeight="1" spans="1:2">
      <c r="A64" s="81" t="s">
        <v>116</v>
      </c>
      <c r="B64" s="53">
        <f>'[2]21试算平衡表'!$BB$195</f>
        <v>0</v>
      </c>
    </row>
    <row r="65" s="74" customFormat="1" ht="13.95" customHeight="1" spans="1:2">
      <c r="A65" s="81" t="s">
        <v>117</v>
      </c>
      <c r="B65" s="53">
        <f>'[2]21试算平衡表'!$BB$196</f>
        <v>0</v>
      </c>
    </row>
    <row r="66" s="74" customFormat="1" ht="13.95" customHeight="1" spans="1:2">
      <c r="A66" s="81" t="s">
        <v>118</v>
      </c>
      <c r="B66" s="53">
        <f>'[2]21试算平衡表'!$BB$197</f>
        <v>0</v>
      </c>
    </row>
    <row r="67" s="74" customFormat="1" ht="13.95" customHeight="1" spans="1:2">
      <c r="A67" s="81" t="s">
        <v>119</v>
      </c>
      <c r="B67" s="53">
        <f>'[2]21试算平衡表'!$BB$198</f>
        <v>0</v>
      </c>
    </row>
    <row r="68" s="74" customFormat="1" ht="13.95" customHeight="1" spans="1:2">
      <c r="A68" s="81" t="s">
        <v>120</v>
      </c>
      <c r="B68" s="53">
        <f>'[2]21试算平衡表'!$BB$199</f>
        <v>0</v>
      </c>
    </row>
    <row r="69" s="74" customFormat="1" ht="13.95" customHeight="1" spans="1:2">
      <c r="A69" s="81" t="s">
        <v>121</v>
      </c>
      <c r="B69" s="53">
        <f>'[2]21试算平衡表'!$BB$200</f>
        <v>0</v>
      </c>
    </row>
    <row r="70" s="74" customFormat="1" ht="13.95" customHeight="1" spans="1:2">
      <c r="A70" s="81" t="s">
        <v>122</v>
      </c>
      <c r="B70" s="53">
        <f>'[2]21试算平衡表'!$BB$201</f>
        <v>0</v>
      </c>
    </row>
    <row r="71" s="75" customFormat="1" ht="13.95" customHeight="1" spans="1:2">
      <c r="A71" s="81" t="s">
        <v>123</v>
      </c>
      <c r="B71" s="16">
        <f>'[2]21试算平衡表'!$BB$202</f>
        <v>234464.42</v>
      </c>
    </row>
    <row r="72" s="75" customFormat="1" ht="13.95" customHeight="1" spans="1:2">
      <c r="A72" s="83" t="s">
        <v>124</v>
      </c>
      <c r="B72" s="53">
        <f>ROUND(B55+B56+B59-B60+B61+B63+B64+B70+B71,2)</f>
        <v>1138234464.42</v>
      </c>
    </row>
    <row r="73" s="75" customFormat="1" ht="13.95" customHeight="1" spans="1:2">
      <c r="A73" s="81" t="s">
        <v>125</v>
      </c>
      <c r="B73" s="53">
        <f>'[2]21试算平衡表'!$BB$204</f>
        <v>0</v>
      </c>
    </row>
    <row r="74" s="75" customFormat="1" ht="13.95" customHeight="1" spans="1:2">
      <c r="A74" s="83" t="s">
        <v>126</v>
      </c>
      <c r="B74" s="53">
        <f>ROUND(B72+B73,2)</f>
        <v>1138234464.42</v>
      </c>
    </row>
    <row r="75" s="75" customFormat="1" ht="13.95" customHeight="1" spans="1:2">
      <c r="A75" s="83" t="s">
        <v>127</v>
      </c>
      <c r="B75" s="53">
        <f>ROUND(B46+B74,2)</f>
        <v>3100307420.88</v>
      </c>
    </row>
    <row r="76" s="75" customFormat="1" ht="13.95" customHeight="1" spans="1:2">
      <c r="A76" s="74"/>
      <c r="B76" s="74"/>
    </row>
    <row r="77" s="75" customFormat="1" ht="18.75" customHeight="1" spans="1:2">
      <c r="A77" s="56" t="s">
        <v>128</v>
      </c>
      <c r="B77" s="56"/>
    </row>
    <row r="79" spans="1:1">
      <c r="A79" s="85"/>
    </row>
    <row r="82" spans="2:2">
      <c r="B82" s="86">
        <f>B75-'1'!B75</f>
        <v>0</v>
      </c>
    </row>
  </sheetData>
  <mergeCells count="1">
    <mergeCell ref="A77:B77"/>
  </mergeCells>
  <printOptions horizontalCentered="1"/>
  <pageMargins left="0.984251968503937" right="0.984251968503937" top="0.984251968503937" bottom="0.78740157480315" header="0.393700787401575" footer="0.590551181102362"/>
  <pageSetup paperSize="9" scale="69" orientation="portrait" blackAndWhite="1" useFirstPageNumber="1"/>
  <headerFooter alignWithMargins="0">
    <oddFooter>&amp;C&amp;9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pageSetUpPr fitToPage="1"/>
  </sheetPr>
  <dimension ref="A1:C74"/>
  <sheetViews>
    <sheetView showZeros="0" view="pageBreakPreview" zoomScaleNormal="100" workbookViewId="0">
      <selection activeCell="A6" sqref="A5:A6"/>
    </sheetView>
  </sheetViews>
  <sheetFormatPr defaultColWidth="9" defaultRowHeight="11.3" outlineLevelCol="2"/>
  <cols>
    <col min="1" max="1" width="61.5" style="58" customWidth="1"/>
    <col min="2" max="2" width="22" style="59" customWidth="1"/>
    <col min="3" max="3" width="9" style="58" customWidth="1"/>
    <col min="4" max="4" width="16.1" style="60" customWidth="1"/>
    <col min="5" max="5" width="15" style="60" customWidth="1"/>
    <col min="6" max="250" width="9" style="60"/>
    <col min="251" max="251" width="52.7" style="60" customWidth="1"/>
    <col min="252" max="252" width="8.1" style="60" customWidth="1"/>
    <col min="253" max="254" width="20.6" style="60" customWidth="1"/>
    <col min="255" max="255" width="52.7" style="60" customWidth="1"/>
    <col min="256" max="256" width="8.1" style="60" customWidth="1"/>
    <col min="257" max="258" width="20.6" style="60" customWidth="1"/>
    <col min="259" max="259" width="9" style="60"/>
    <col min="260" max="260" width="16.1" style="60" customWidth="1"/>
    <col min="261" max="261" width="15" style="60" customWidth="1"/>
    <col min="262" max="506" width="9" style="60"/>
    <col min="507" max="507" width="52.7" style="60" customWidth="1"/>
    <col min="508" max="508" width="8.1" style="60" customWidth="1"/>
    <col min="509" max="510" width="20.6" style="60" customWidth="1"/>
    <col min="511" max="511" width="52.7" style="60" customWidth="1"/>
    <col min="512" max="512" width="8.1" style="60" customWidth="1"/>
    <col min="513" max="514" width="20.6" style="60" customWidth="1"/>
    <col min="515" max="515" width="9" style="60"/>
    <col min="516" max="516" width="16.1" style="60" customWidth="1"/>
    <col min="517" max="517" width="15" style="60" customWidth="1"/>
    <col min="518" max="762" width="9" style="60"/>
    <col min="763" max="763" width="52.7" style="60" customWidth="1"/>
    <col min="764" max="764" width="8.1" style="60" customWidth="1"/>
    <col min="765" max="766" width="20.6" style="60" customWidth="1"/>
    <col min="767" max="767" width="52.7" style="60" customWidth="1"/>
    <col min="768" max="768" width="8.1" style="60" customWidth="1"/>
    <col min="769" max="770" width="20.6" style="60" customWidth="1"/>
    <col min="771" max="771" width="9" style="60"/>
    <col min="772" max="772" width="16.1" style="60" customWidth="1"/>
    <col min="773" max="773" width="15" style="60" customWidth="1"/>
    <col min="774" max="1018" width="9" style="60"/>
    <col min="1019" max="1019" width="52.7" style="60" customWidth="1"/>
    <col min="1020" max="1020" width="8.1" style="60" customWidth="1"/>
    <col min="1021" max="1022" width="20.6" style="60" customWidth="1"/>
    <col min="1023" max="1023" width="52.7" style="60" customWidth="1"/>
    <col min="1024" max="1024" width="8.1" style="60" customWidth="1"/>
    <col min="1025" max="1026" width="20.6" style="60" customWidth="1"/>
    <col min="1027" max="1027" width="9" style="60"/>
    <col min="1028" max="1028" width="16.1" style="60" customWidth="1"/>
    <col min="1029" max="1029" width="15" style="60" customWidth="1"/>
    <col min="1030" max="1274" width="9" style="60"/>
    <col min="1275" max="1275" width="52.7" style="60" customWidth="1"/>
    <col min="1276" max="1276" width="8.1" style="60" customWidth="1"/>
    <col min="1277" max="1278" width="20.6" style="60" customWidth="1"/>
    <col min="1279" max="1279" width="52.7" style="60" customWidth="1"/>
    <col min="1280" max="1280" width="8.1" style="60" customWidth="1"/>
    <col min="1281" max="1282" width="20.6" style="60" customWidth="1"/>
    <col min="1283" max="1283" width="9" style="60"/>
    <col min="1284" max="1284" width="16.1" style="60" customWidth="1"/>
    <col min="1285" max="1285" width="15" style="60" customWidth="1"/>
    <col min="1286" max="1530" width="9" style="60"/>
    <col min="1531" max="1531" width="52.7" style="60" customWidth="1"/>
    <col min="1532" max="1532" width="8.1" style="60" customWidth="1"/>
    <col min="1533" max="1534" width="20.6" style="60" customWidth="1"/>
    <col min="1535" max="1535" width="52.7" style="60" customWidth="1"/>
    <col min="1536" max="1536" width="8.1" style="60" customWidth="1"/>
    <col min="1537" max="1538" width="20.6" style="60" customWidth="1"/>
    <col min="1539" max="1539" width="9" style="60"/>
    <col min="1540" max="1540" width="16.1" style="60" customWidth="1"/>
    <col min="1541" max="1541" width="15" style="60" customWidth="1"/>
    <col min="1542" max="1786" width="9" style="60"/>
    <col min="1787" max="1787" width="52.7" style="60" customWidth="1"/>
    <col min="1788" max="1788" width="8.1" style="60" customWidth="1"/>
    <col min="1789" max="1790" width="20.6" style="60" customWidth="1"/>
    <col min="1791" max="1791" width="52.7" style="60" customWidth="1"/>
    <col min="1792" max="1792" width="8.1" style="60" customWidth="1"/>
    <col min="1793" max="1794" width="20.6" style="60" customWidth="1"/>
    <col min="1795" max="1795" width="9" style="60"/>
    <col min="1796" max="1796" width="16.1" style="60" customWidth="1"/>
    <col min="1797" max="1797" width="15" style="60" customWidth="1"/>
    <col min="1798" max="2042" width="9" style="60"/>
    <col min="2043" max="2043" width="52.7" style="60" customWidth="1"/>
    <col min="2044" max="2044" width="8.1" style="60" customWidth="1"/>
    <col min="2045" max="2046" width="20.6" style="60" customWidth="1"/>
    <col min="2047" max="2047" width="52.7" style="60" customWidth="1"/>
    <col min="2048" max="2048" width="8.1" style="60" customWidth="1"/>
    <col min="2049" max="2050" width="20.6" style="60" customWidth="1"/>
    <col min="2051" max="2051" width="9" style="60"/>
    <col min="2052" max="2052" width="16.1" style="60" customWidth="1"/>
    <col min="2053" max="2053" width="15" style="60" customWidth="1"/>
    <col min="2054" max="2298" width="9" style="60"/>
    <col min="2299" max="2299" width="52.7" style="60" customWidth="1"/>
    <col min="2300" max="2300" width="8.1" style="60" customWidth="1"/>
    <col min="2301" max="2302" width="20.6" style="60" customWidth="1"/>
    <col min="2303" max="2303" width="52.7" style="60" customWidth="1"/>
    <col min="2304" max="2304" width="8.1" style="60" customWidth="1"/>
    <col min="2305" max="2306" width="20.6" style="60" customWidth="1"/>
    <col min="2307" max="2307" width="9" style="60"/>
    <col min="2308" max="2308" width="16.1" style="60" customWidth="1"/>
    <col min="2309" max="2309" width="15" style="60" customWidth="1"/>
    <col min="2310" max="2554" width="9" style="60"/>
    <col min="2555" max="2555" width="52.7" style="60" customWidth="1"/>
    <col min="2556" max="2556" width="8.1" style="60" customWidth="1"/>
    <col min="2557" max="2558" width="20.6" style="60" customWidth="1"/>
    <col min="2559" max="2559" width="52.7" style="60" customWidth="1"/>
    <col min="2560" max="2560" width="8.1" style="60" customWidth="1"/>
    <col min="2561" max="2562" width="20.6" style="60" customWidth="1"/>
    <col min="2563" max="2563" width="9" style="60"/>
    <col min="2564" max="2564" width="16.1" style="60" customWidth="1"/>
    <col min="2565" max="2565" width="15" style="60" customWidth="1"/>
    <col min="2566" max="2810" width="9" style="60"/>
    <col min="2811" max="2811" width="52.7" style="60" customWidth="1"/>
    <col min="2812" max="2812" width="8.1" style="60" customWidth="1"/>
    <col min="2813" max="2814" width="20.6" style="60" customWidth="1"/>
    <col min="2815" max="2815" width="52.7" style="60" customWidth="1"/>
    <col min="2816" max="2816" width="8.1" style="60" customWidth="1"/>
    <col min="2817" max="2818" width="20.6" style="60" customWidth="1"/>
    <col min="2819" max="2819" width="9" style="60"/>
    <col min="2820" max="2820" width="16.1" style="60" customWidth="1"/>
    <col min="2821" max="2821" width="15" style="60" customWidth="1"/>
    <col min="2822" max="3066" width="9" style="60"/>
    <col min="3067" max="3067" width="52.7" style="60" customWidth="1"/>
    <col min="3068" max="3068" width="8.1" style="60" customWidth="1"/>
    <col min="3069" max="3070" width="20.6" style="60" customWidth="1"/>
    <col min="3071" max="3071" width="52.7" style="60" customWidth="1"/>
    <col min="3072" max="3072" width="8.1" style="60" customWidth="1"/>
    <col min="3073" max="3074" width="20.6" style="60" customWidth="1"/>
    <col min="3075" max="3075" width="9" style="60"/>
    <col min="3076" max="3076" width="16.1" style="60" customWidth="1"/>
    <col min="3077" max="3077" width="15" style="60" customWidth="1"/>
    <col min="3078" max="3322" width="9" style="60"/>
    <col min="3323" max="3323" width="52.7" style="60" customWidth="1"/>
    <col min="3324" max="3324" width="8.1" style="60" customWidth="1"/>
    <col min="3325" max="3326" width="20.6" style="60" customWidth="1"/>
    <col min="3327" max="3327" width="52.7" style="60" customWidth="1"/>
    <col min="3328" max="3328" width="8.1" style="60" customWidth="1"/>
    <col min="3329" max="3330" width="20.6" style="60" customWidth="1"/>
    <col min="3331" max="3331" width="9" style="60"/>
    <col min="3332" max="3332" width="16.1" style="60" customWidth="1"/>
    <col min="3333" max="3333" width="15" style="60" customWidth="1"/>
    <col min="3334" max="3578" width="9" style="60"/>
    <col min="3579" max="3579" width="52.7" style="60" customWidth="1"/>
    <col min="3580" max="3580" width="8.1" style="60" customWidth="1"/>
    <col min="3581" max="3582" width="20.6" style="60" customWidth="1"/>
    <col min="3583" max="3583" width="52.7" style="60" customWidth="1"/>
    <col min="3584" max="3584" width="8.1" style="60" customWidth="1"/>
    <col min="3585" max="3586" width="20.6" style="60" customWidth="1"/>
    <col min="3587" max="3587" width="9" style="60"/>
    <col min="3588" max="3588" width="16.1" style="60" customWidth="1"/>
    <col min="3589" max="3589" width="15" style="60" customWidth="1"/>
    <col min="3590" max="3834" width="9" style="60"/>
    <col min="3835" max="3835" width="52.7" style="60" customWidth="1"/>
    <col min="3836" max="3836" width="8.1" style="60" customWidth="1"/>
    <col min="3837" max="3838" width="20.6" style="60" customWidth="1"/>
    <col min="3839" max="3839" width="52.7" style="60" customWidth="1"/>
    <col min="3840" max="3840" width="8.1" style="60" customWidth="1"/>
    <col min="3841" max="3842" width="20.6" style="60" customWidth="1"/>
    <col min="3843" max="3843" width="9" style="60"/>
    <col min="3844" max="3844" width="16.1" style="60" customWidth="1"/>
    <col min="3845" max="3845" width="15" style="60" customWidth="1"/>
    <col min="3846" max="4090" width="9" style="60"/>
    <col min="4091" max="4091" width="52.7" style="60" customWidth="1"/>
    <col min="4092" max="4092" width="8.1" style="60" customWidth="1"/>
    <col min="4093" max="4094" width="20.6" style="60" customWidth="1"/>
    <col min="4095" max="4095" width="52.7" style="60" customWidth="1"/>
    <col min="4096" max="4096" width="8.1" style="60" customWidth="1"/>
    <col min="4097" max="4098" width="20.6" style="60" customWidth="1"/>
    <col min="4099" max="4099" width="9" style="60"/>
    <col min="4100" max="4100" width="16.1" style="60" customWidth="1"/>
    <col min="4101" max="4101" width="15" style="60" customWidth="1"/>
    <col min="4102" max="4346" width="9" style="60"/>
    <col min="4347" max="4347" width="52.7" style="60" customWidth="1"/>
    <col min="4348" max="4348" width="8.1" style="60" customWidth="1"/>
    <col min="4349" max="4350" width="20.6" style="60" customWidth="1"/>
    <col min="4351" max="4351" width="52.7" style="60" customWidth="1"/>
    <col min="4352" max="4352" width="8.1" style="60" customWidth="1"/>
    <col min="4353" max="4354" width="20.6" style="60" customWidth="1"/>
    <col min="4355" max="4355" width="9" style="60"/>
    <col min="4356" max="4356" width="16.1" style="60" customWidth="1"/>
    <col min="4357" max="4357" width="15" style="60" customWidth="1"/>
    <col min="4358" max="4602" width="9" style="60"/>
    <col min="4603" max="4603" width="52.7" style="60" customWidth="1"/>
    <col min="4604" max="4604" width="8.1" style="60" customWidth="1"/>
    <col min="4605" max="4606" width="20.6" style="60" customWidth="1"/>
    <col min="4607" max="4607" width="52.7" style="60" customWidth="1"/>
    <col min="4608" max="4608" width="8.1" style="60" customWidth="1"/>
    <col min="4609" max="4610" width="20.6" style="60" customWidth="1"/>
    <col min="4611" max="4611" width="9" style="60"/>
    <col min="4612" max="4612" width="16.1" style="60" customWidth="1"/>
    <col min="4613" max="4613" width="15" style="60" customWidth="1"/>
    <col min="4614" max="4858" width="9" style="60"/>
    <col min="4859" max="4859" width="52.7" style="60" customWidth="1"/>
    <col min="4860" max="4860" width="8.1" style="60" customWidth="1"/>
    <col min="4861" max="4862" width="20.6" style="60" customWidth="1"/>
    <col min="4863" max="4863" width="52.7" style="60" customWidth="1"/>
    <col min="4864" max="4864" width="8.1" style="60" customWidth="1"/>
    <col min="4865" max="4866" width="20.6" style="60" customWidth="1"/>
    <col min="4867" max="4867" width="9" style="60"/>
    <col min="4868" max="4868" width="16.1" style="60" customWidth="1"/>
    <col min="4869" max="4869" width="15" style="60" customWidth="1"/>
    <col min="4870" max="5114" width="9" style="60"/>
    <col min="5115" max="5115" width="52.7" style="60" customWidth="1"/>
    <col min="5116" max="5116" width="8.1" style="60" customWidth="1"/>
    <col min="5117" max="5118" width="20.6" style="60" customWidth="1"/>
    <col min="5119" max="5119" width="52.7" style="60" customWidth="1"/>
    <col min="5120" max="5120" width="8.1" style="60" customWidth="1"/>
    <col min="5121" max="5122" width="20.6" style="60" customWidth="1"/>
    <col min="5123" max="5123" width="9" style="60"/>
    <col min="5124" max="5124" width="16.1" style="60" customWidth="1"/>
    <col min="5125" max="5125" width="15" style="60" customWidth="1"/>
    <col min="5126" max="5370" width="9" style="60"/>
    <col min="5371" max="5371" width="52.7" style="60" customWidth="1"/>
    <col min="5372" max="5372" width="8.1" style="60" customWidth="1"/>
    <col min="5373" max="5374" width="20.6" style="60" customWidth="1"/>
    <col min="5375" max="5375" width="52.7" style="60" customWidth="1"/>
    <col min="5376" max="5376" width="8.1" style="60" customWidth="1"/>
    <col min="5377" max="5378" width="20.6" style="60" customWidth="1"/>
    <col min="5379" max="5379" width="9" style="60"/>
    <col min="5380" max="5380" width="16.1" style="60" customWidth="1"/>
    <col min="5381" max="5381" width="15" style="60" customWidth="1"/>
    <col min="5382" max="5626" width="9" style="60"/>
    <col min="5627" max="5627" width="52.7" style="60" customWidth="1"/>
    <col min="5628" max="5628" width="8.1" style="60" customWidth="1"/>
    <col min="5629" max="5630" width="20.6" style="60" customWidth="1"/>
    <col min="5631" max="5631" width="52.7" style="60" customWidth="1"/>
    <col min="5632" max="5632" width="8.1" style="60" customWidth="1"/>
    <col min="5633" max="5634" width="20.6" style="60" customWidth="1"/>
    <col min="5635" max="5635" width="9" style="60"/>
    <col min="5636" max="5636" width="16.1" style="60" customWidth="1"/>
    <col min="5637" max="5637" width="15" style="60" customWidth="1"/>
    <col min="5638" max="5882" width="9" style="60"/>
    <col min="5883" max="5883" width="52.7" style="60" customWidth="1"/>
    <col min="5884" max="5884" width="8.1" style="60" customWidth="1"/>
    <col min="5885" max="5886" width="20.6" style="60" customWidth="1"/>
    <col min="5887" max="5887" width="52.7" style="60" customWidth="1"/>
    <col min="5888" max="5888" width="8.1" style="60" customWidth="1"/>
    <col min="5889" max="5890" width="20.6" style="60" customWidth="1"/>
    <col min="5891" max="5891" width="9" style="60"/>
    <col min="5892" max="5892" width="16.1" style="60" customWidth="1"/>
    <col min="5893" max="5893" width="15" style="60" customWidth="1"/>
    <col min="5894" max="6138" width="9" style="60"/>
    <col min="6139" max="6139" width="52.7" style="60" customWidth="1"/>
    <col min="6140" max="6140" width="8.1" style="60" customWidth="1"/>
    <col min="6141" max="6142" width="20.6" style="60" customWidth="1"/>
    <col min="6143" max="6143" width="52.7" style="60" customWidth="1"/>
    <col min="6144" max="6144" width="8.1" style="60" customWidth="1"/>
    <col min="6145" max="6146" width="20.6" style="60" customWidth="1"/>
    <col min="6147" max="6147" width="9" style="60"/>
    <col min="6148" max="6148" width="16.1" style="60" customWidth="1"/>
    <col min="6149" max="6149" width="15" style="60" customWidth="1"/>
    <col min="6150" max="6394" width="9" style="60"/>
    <col min="6395" max="6395" width="52.7" style="60" customWidth="1"/>
    <col min="6396" max="6396" width="8.1" style="60" customWidth="1"/>
    <col min="6397" max="6398" width="20.6" style="60" customWidth="1"/>
    <col min="6399" max="6399" width="52.7" style="60" customWidth="1"/>
    <col min="6400" max="6400" width="8.1" style="60" customWidth="1"/>
    <col min="6401" max="6402" width="20.6" style="60" customWidth="1"/>
    <col min="6403" max="6403" width="9" style="60"/>
    <col min="6404" max="6404" width="16.1" style="60" customWidth="1"/>
    <col min="6405" max="6405" width="15" style="60" customWidth="1"/>
    <col min="6406" max="6650" width="9" style="60"/>
    <col min="6651" max="6651" width="52.7" style="60" customWidth="1"/>
    <col min="6652" max="6652" width="8.1" style="60" customWidth="1"/>
    <col min="6653" max="6654" width="20.6" style="60" customWidth="1"/>
    <col min="6655" max="6655" width="52.7" style="60" customWidth="1"/>
    <col min="6656" max="6656" width="8.1" style="60" customWidth="1"/>
    <col min="6657" max="6658" width="20.6" style="60" customWidth="1"/>
    <col min="6659" max="6659" width="9" style="60"/>
    <col min="6660" max="6660" width="16.1" style="60" customWidth="1"/>
    <col min="6661" max="6661" width="15" style="60" customWidth="1"/>
    <col min="6662" max="6906" width="9" style="60"/>
    <col min="6907" max="6907" width="52.7" style="60" customWidth="1"/>
    <col min="6908" max="6908" width="8.1" style="60" customWidth="1"/>
    <col min="6909" max="6910" width="20.6" style="60" customWidth="1"/>
    <col min="6911" max="6911" width="52.7" style="60" customWidth="1"/>
    <col min="6912" max="6912" width="8.1" style="60" customWidth="1"/>
    <col min="6913" max="6914" width="20.6" style="60" customWidth="1"/>
    <col min="6915" max="6915" width="9" style="60"/>
    <col min="6916" max="6916" width="16.1" style="60" customWidth="1"/>
    <col min="6917" max="6917" width="15" style="60" customWidth="1"/>
    <col min="6918" max="7162" width="9" style="60"/>
    <col min="7163" max="7163" width="52.7" style="60" customWidth="1"/>
    <col min="7164" max="7164" width="8.1" style="60" customWidth="1"/>
    <col min="7165" max="7166" width="20.6" style="60" customWidth="1"/>
    <col min="7167" max="7167" width="52.7" style="60" customWidth="1"/>
    <col min="7168" max="7168" width="8.1" style="60" customWidth="1"/>
    <col min="7169" max="7170" width="20.6" style="60" customWidth="1"/>
    <col min="7171" max="7171" width="9" style="60"/>
    <col min="7172" max="7172" width="16.1" style="60" customWidth="1"/>
    <col min="7173" max="7173" width="15" style="60" customWidth="1"/>
    <col min="7174" max="7418" width="9" style="60"/>
    <col min="7419" max="7419" width="52.7" style="60" customWidth="1"/>
    <col min="7420" max="7420" width="8.1" style="60" customWidth="1"/>
    <col min="7421" max="7422" width="20.6" style="60" customWidth="1"/>
    <col min="7423" max="7423" width="52.7" style="60" customWidth="1"/>
    <col min="7424" max="7424" width="8.1" style="60" customWidth="1"/>
    <col min="7425" max="7426" width="20.6" style="60" customWidth="1"/>
    <col min="7427" max="7427" width="9" style="60"/>
    <col min="7428" max="7428" width="16.1" style="60" customWidth="1"/>
    <col min="7429" max="7429" width="15" style="60" customWidth="1"/>
    <col min="7430" max="7674" width="9" style="60"/>
    <col min="7675" max="7675" width="52.7" style="60" customWidth="1"/>
    <col min="7676" max="7676" width="8.1" style="60" customWidth="1"/>
    <col min="7677" max="7678" width="20.6" style="60" customWidth="1"/>
    <col min="7679" max="7679" width="52.7" style="60" customWidth="1"/>
    <col min="7680" max="7680" width="8.1" style="60" customWidth="1"/>
    <col min="7681" max="7682" width="20.6" style="60" customWidth="1"/>
    <col min="7683" max="7683" width="9" style="60"/>
    <col min="7684" max="7684" width="16.1" style="60" customWidth="1"/>
    <col min="7685" max="7685" width="15" style="60" customWidth="1"/>
    <col min="7686" max="7930" width="9" style="60"/>
    <col min="7931" max="7931" width="52.7" style="60" customWidth="1"/>
    <col min="7932" max="7932" width="8.1" style="60" customWidth="1"/>
    <col min="7933" max="7934" width="20.6" style="60" customWidth="1"/>
    <col min="7935" max="7935" width="52.7" style="60" customWidth="1"/>
    <col min="7936" max="7936" width="8.1" style="60" customWidth="1"/>
    <col min="7937" max="7938" width="20.6" style="60" customWidth="1"/>
    <col min="7939" max="7939" width="9" style="60"/>
    <col min="7940" max="7940" width="16.1" style="60" customWidth="1"/>
    <col min="7941" max="7941" width="15" style="60" customWidth="1"/>
    <col min="7942" max="8186" width="9" style="60"/>
    <col min="8187" max="8187" width="52.7" style="60" customWidth="1"/>
    <col min="8188" max="8188" width="8.1" style="60" customWidth="1"/>
    <col min="8189" max="8190" width="20.6" style="60" customWidth="1"/>
    <col min="8191" max="8191" width="52.7" style="60" customWidth="1"/>
    <col min="8192" max="8192" width="8.1" style="60" customWidth="1"/>
    <col min="8193" max="8194" width="20.6" style="60" customWidth="1"/>
    <col min="8195" max="8195" width="9" style="60"/>
    <col min="8196" max="8196" width="16.1" style="60" customWidth="1"/>
    <col min="8197" max="8197" width="15" style="60" customWidth="1"/>
    <col min="8198" max="8442" width="9" style="60"/>
    <col min="8443" max="8443" width="52.7" style="60" customWidth="1"/>
    <col min="8444" max="8444" width="8.1" style="60" customWidth="1"/>
    <col min="8445" max="8446" width="20.6" style="60" customWidth="1"/>
    <col min="8447" max="8447" width="52.7" style="60" customWidth="1"/>
    <col min="8448" max="8448" width="8.1" style="60" customWidth="1"/>
    <col min="8449" max="8450" width="20.6" style="60" customWidth="1"/>
    <col min="8451" max="8451" width="9" style="60"/>
    <col min="8452" max="8452" width="16.1" style="60" customWidth="1"/>
    <col min="8453" max="8453" width="15" style="60" customWidth="1"/>
    <col min="8454" max="8698" width="9" style="60"/>
    <col min="8699" max="8699" width="52.7" style="60" customWidth="1"/>
    <col min="8700" max="8700" width="8.1" style="60" customWidth="1"/>
    <col min="8701" max="8702" width="20.6" style="60" customWidth="1"/>
    <col min="8703" max="8703" width="52.7" style="60" customWidth="1"/>
    <col min="8704" max="8704" width="8.1" style="60" customWidth="1"/>
    <col min="8705" max="8706" width="20.6" style="60" customWidth="1"/>
    <col min="8707" max="8707" width="9" style="60"/>
    <col min="8708" max="8708" width="16.1" style="60" customWidth="1"/>
    <col min="8709" max="8709" width="15" style="60" customWidth="1"/>
    <col min="8710" max="8954" width="9" style="60"/>
    <col min="8955" max="8955" width="52.7" style="60" customWidth="1"/>
    <col min="8956" max="8956" width="8.1" style="60" customWidth="1"/>
    <col min="8957" max="8958" width="20.6" style="60" customWidth="1"/>
    <col min="8959" max="8959" width="52.7" style="60" customWidth="1"/>
    <col min="8960" max="8960" width="8.1" style="60" customWidth="1"/>
    <col min="8961" max="8962" width="20.6" style="60" customWidth="1"/>
    <col min="8963" max="8963" width="9" style="60"/>
    <col min="8964" max="8964" width="16.1" style="60" customWidth="1"/>
    <col min="8965" max="8965" width="15" style="60" customWidth="1"/>
    <col min="8966" max="9210" width="9" style="60"/>
    <col min="9211" max="9211" width="52.7" style="60" customWidth="1"/>
    <col min="9212" max="9212" width="8.1" style="60" customWidth="1"/>
    <col min="9213" max="9214" width="20.6" style="60" customWidth="1"/>
    <col min="9215" max="9215" width="52.7" style="60" customWidth="1"/>
    <col min="9216" max="9216" width="8.1" style="60" customWidth="1"/>
    <col min="9217" max="9218" width="20.6" style="60" customWidth="1"/>
    <col min="9219" max="9219" width="9" style="60"/>
    <col min="9220" max="9220" width="16.1" style="60" customWidth="1"/>
    <col min="9221" max="9221" width="15" style="60" customWidth="1"/>
    <col min="9222" max="9466" width="9" style="60"/>
    <col min="9467" max="9467" width="52.7" style="60" customWidth="1"/>
    <col min="9468" max="9468" width="8.1" style="60" customWidth="1"/>
    <col min="9469" max="9470" width="20.6" style="60" customWidth="1"/>
    <col min="9471" max="9471" width="52.7" style="60" customWidth="1"/>
    <col min="9472" max="9472" width="8.1" style="60" customWidth="1"/>
    <col min="9473" max="9474" width="20.6" style="60" customWidth="1"/>
    <col min="9475" max="9475" width="9" style="60"/>
    <col min="9476" max="9476" width="16.1" style="60" customWidth="1"/>
    <col min="9477" max="9477" width="15" style="60" customWidth="1"/>
    <col min="9478" max="9722" width="9" style="60"/>
    <col min="9723" max="9723" width="52.7" style="60" customWidth="1"/>
    <col min="9724" max="9724" width="8.1" style="60" customWidth="1"/>
    <col min="9725" max="9726" width="20.6" style="60" customWidth="1"/>
    <col min="9727" max="9727" width="52.7" style="60" customWidth="1"/>
    <col min="9728" max="9728" width="8.1" style="60" customWidth="1"/>
    <col min="9729" max="9730" width="20.6" style="60" customWidth="1"/>
    <col min="9731" max="9731" width="9" style="60"/>
    <col min="9732" max="9732" width="16.1" style="60" customWidth="1"/>
    <col min="9733" max="9733" width="15" style="60" customWidth="1"/>
    <col min="9734" max="9978" width="9" style="60"/>
    <col min="9979" max="9979" width="52.7" style="60" customWidth="1"/>
    <col min="9980" max="9980" width="8.1" style="60" customWidth="1"/>
    <col min="9981" max="9982" width="20.6" style="60" customWidth="1"/>
    <col min="9983" max="9983" width="52.7" style="60" customWidth="1"/>
    <col min="9984" max="9984" width="8.1" style="60" customWidth="1"/>
    <col min="9985" max="9986" width="20.6" style="60" customWidth="1"/>
    <col min="9987" max="9987" width="9" style="60"/>
    <col min="9988" max="9988" width="16.1" style="60" customWidth="1"/>
    <col min="9989" max="9989" width="15" style="60" customWidth="1"/>
    <col min="9990" max="10234" width="9" style="60"/>
    <col min="10235" max="10235" width="52.7" style="60" customWidth="1"/>
    <col min="10236" max="10236" width="8.1" style="60" customWidth="1"/>
    <col min="10237" max="10238" width="20.6" style="60" customWidth="1"/>
    <col min="10239" max="10239" width="52.7" style="60" customWidth="1"/>
    <col min="10240" max="10240" width="8.1" style="60" customWidth="1"/>
    <col min="10241" max="10242" width="20.6" style="60" customWidth="1"/>
    <col min="10243" max="10243" width="9" style="60"/>
    <col min="10244" max="10244" width="16.1" style="60" customWidth="1"/>
    <col min="10245" max="10245" width="15" style="60" customWidth="1"/>
    <col min="10246" max="10490" width="9" style="60"/>
    <col min="10491" max="10491" width="52.7" style="60" customWidth="1"/>
    <col min="10492" max="10492" width="8.1" style="60" customWidth="1"/>
    <col min="10493" max="10494" width="20.6" style="60" customWidth="1"/>
    <col min="10495" max="10495" width="52.7" style="60" customWidth="1"/>
    <col min="10496" max="10496" width="8.1" style="60" customWidth="1"/>
    <col min="10497" max="10498" width="20.6" style="60" customWidth="1"/>
    <col min="10499" max="10499" width="9" style="60"/>
    <col min="10500" max="10500" width="16.1" style="60" customWidth="1"/>
    <col min="10501" max="10501" width="15" style="60" customWidth="1"/>
    <col min="10502" max="10746" width="9" style="60"/>
    <col min="10747" max="10747" width="52.7" style="60" customWidth="1"/>
    <col min="10748" max="10748" width="8.1" style="60" customWidth="1"/>
    <col min="10749" max="10750" width="20.6" style="60" customWidth="1"/>
    <col min="10751" max="10751" width="52.7" style="60" customWidth="1"/>
    <col min="10752" max="10752" width="8.1" style="60" customWidth="1"/>
    <col min="10753" max="10754" width="20.6" style="60" customWidth="1"/>
    <col min="10755" max="10755" width="9" style="60"/>
    <col min="10756" max="10756" width="16.1" style="60" customWidth="1"/>
    <col min="10757" max="10757" width="15" style="60" customWidth="1"/>
    <col min="10758" max="11002" width="9" style="60"/>
    <col min="11003" max="11003" width="52.7" style="60" customWidth="1"/>
    <col min="11004" max="11004" width="8.1" style="60" customWidth="1"/>
    <col min="11005" max="11006" width="20.6" style="60" customWidth="1"/>
    <col min="11007" max="11007" width="52.7" style="60" customWidth="1"/>
    <col min="11008" max="11008" width="8.1" style="60" customWidth="1"/>
    <col min="11009" max="11010" width="20.6" style="60" customWidth="1"/>
    <col min="11011" max="11011" width="9" style="60"/>
    <col min="11012" max="11012" width="16.1" style="60" customWidth="1"/>
    <col min="11013" max="11013" width="15" style="60" customWidth="1"/>
    <col min="11014" max="11258" width="9" style="60"/>
    <col min="11259" max="11259" width="52.7" style="60" customWidth="1"/>
    <col min="11260" max="11260" width="8.1" style="60" customWidth="1"/>
    <col min="11261" max="11262" width="20.6" style="60" customWidth="1"/>
    <col min="11263" max="11263" width="52.7" style="60" customWidth="1"/>
    <col min="11264" max="11264" width="8.1" style="60" customWidth="1"/>
    <col min="11265" max="11266" width="20.6" style="60" customWidth="1"/>
    <col min="11267" max="11267" width="9" style="60"/>
    <col min="11268" max="11268" width="16.1" style="60" customWidth="1"/>
    <col min="11269" max="11269" width="15" style="60" customWidth="1"/>
    <col min="11270" max="11514" width="9" style="60"/>
    <col min="11515" max="11515" width="52.7" style="60" customWidth="1"/>
    <col min="11516" max="11516" width="8.1" style="60" customWidth="1"/>
    <col min="11517" max="11518" width="20.6" style="60" customWidth="1"/>
    <col min="11519" max="11519" width="52.7" style="60" customWidth="1"/>
    <col min="11520" max="11520" width="8.1" style="60" customWidth="1"/>
    <col min="11521" max="11522" width="20.6" style="60" customWidth="1"/>
    <col min="11523" max="11523" width="9" style="60"/>
    <col min="11524" max="11524" width="16.1" style="60" customWidth="1"/>
    <col min="11525" max="11525" width="15" style="60" customWidth="1"/>
    <col min="11526" max="11770" width="9" style="60"/>
    <col min="11771" max="11771" width="52.7" style="60" customWidth="1"/>
    <col min="11772" max="11772" width="8.1" style="60" customWidth="1"/>
    <col min="11773" max="11774" width="20.6" style="60" customWidth="1"/>
    <col min="11775" max="11775" width="52.7" style="60" customWidth="1"/>
    <col min="11776" max="11776" width="8.1" style="60" customWidth="1"/>
    <col min="11777" max="11778" width="20.6" style="60" customWidth="1"/>
    <col min="11779" max="11779" width="9" style="60"/>
    <col min="11780" max="11780" width="16.1" style="60" customWidth="1"/>
    <col min="11781" max="11781" width="15" style="60" customWidth="1"/>
    <col min="11782" max="12026" width="9" style="60"/>
    <col min="12027" max="12027" width="52.7" style="60" customWidth="1"/>
    <col min="12028" max="12028" width="8.1" style="60" customWidth="1"/>
    <col min="12029" max="12030" width="20.6" style="60" customWidth="1"/>
    <col min="12031" max="12031" width="52.7" style="60" customWidth="1"/>
    <col min="12032" max="12032" width="8.1" style="60" customWidth="1"/>
    <col min="12033" max="12034" width="20.6" style="60" customWidth="1"/>
    <col min="12035" max="12035" width="9" style="60"/>
    <col min="12036" max="12036" width="16.1" style="60" customWidth="1"/>
    <col min="12037" max="12037" width="15" style="60" customWidth="1"/>
    <col min="12038" max="12282" width="9" style="60"/>
    <col min="12283" max="12283" width="52.7" style="60" customWidth="1"/>
    <col min="12284" max="12284" width="8.1" style="60" customWidth="1"/>
    <col min="12285" max="12286" width="20.6" style="60" customWidth="1"/>
    <col min="12287" max="12287" width="52.7" style="60" customWidth="1"/>
    <col min="12288" max="12288" width="8.1" style="60" customWidth="1"/>
    <col min="12289" max="12290" width="20.6" style="60" customWidth="1"/>
    <col min="12291" max="12291" width="9" style="60"/>
    <col min="12292" max="12292" width="16.1" style="60" customWidth="1"/>
    <col min="12293" max="12293" width="15" style="60" customWidth="1"/>
    <col min="12294" max="12538" width="9" style="60"/>
    <col min="12539" max="12539" width="52.7" style="60" customWidth="1"/>
    <col min="12540" max="12540" width="8.1" style="60" customWidth="1"/>
    <col min="12541" max="12542" width="20.6" style="60" customWidth="1"/>
    <col min="12543" max="12543" width="52.7" style="60" customWidth="1"/>
    <col min="12544" max="12544" width="8.1" style="60" customWidth="1"/>
    <col min="12545" max="12546" width="20.6" style="60" customWidth="1"/>
    <col min="12547" max="12547" width="9" style="60"/>
    <col min="12548" max="12548" width="16.1" style="60" customWidth="1"/>
    <col min="12549" max="12549" width="15" style="60" customWidth="1"/>
    <col min="12550" max="12794" width="9" style="60"/>
    <col min="12795" max="12795" width="52.7" style="60" customWidth="1"/>
    <col min="12796" max="12796" width="8.1" style="60" customWidth="1"/>
    <col min="12797" max="12798" width="20.6" style="60" customWidth="1"/>
    <col min="12799" max="12799" width="52.7" style="60" customWidth="1"/>
    <col min="12800" max="12800" width="8.1" style="60" customWidth="1"/>
    <col min="12801" max="12802" width="20.6" style="60" customWidth="1"/>
    <col min="12803" max="12803" width="9" style="60"/>
    <col min="12804" max="12804" width="16.1" style="60" customWidth="1"/>
    <col min="12805" max="12805" width="15" style="60" customWidth="1"/>
    <col min="12806" max="13050" width="9" style="60"/>
    <col min="13051" max="13051" width="52.7" style="60" customWidth="1"/>
    <col min="13052" max="13052" width="8.1" style="60" customWidth="1"/>
    <col min="13053" max="13054" width="20.6" style="60" customWidth="1"/>
    <col min="13055" max="13055" width="52.7" style="60" customWidth="1"/>
    <col min="13056" max="13056" width="8.1" style="60" customWidth="1"/>
    <col min="13057" max="13058" width="20.6" style="60" customWidth="1"/>
    <col min="13059" max="13059" width="9" style="60"/>
    <col min="13060" max="13060" width="16.1" style="60" customWidth="1"/>
    <col min="13061" max="13061" width="15" style="60" customWidth="1"/>
    <col min="13062" max="13306" width="9" style="60"/>
    <col min="13307" max="13307" width="52.7" style="60" customWidth="1"/>
    <col min="13308" max="13308" width="8.1" style="60" customWidth="1"/>
    <col min="13309" max="13310" width="20.6" style="60" customWidth="1"/>
    <col min="13311" max="13311" width="52.7" style="60" customWidth="1"/>
    <col min="13312" max="13312" width="8.1" style="60" customWidth="1"/>
    <col min="13313" max="13314" width="20.6" style="60" customWidth="1"/>
    <col min="13315" max="13315" width="9" style="60"/>
    <col min="13316" max="13316" width="16.1" style="60" customWidth="1"/>
    <col min="13317" max="13317" width="15" style="60" customWidth="1"/>
    <col min="13318" max="13562" width="9" style="60"/>
    <col min="13563" max="13563" width="52.7" style="60" customWidth="1"/>
    <col min="13564" max="13564" width="8.1" style="60" customWidth="1"/>
    <col min="13565" max="13566" width="20.6" style="60" customWidth="1"/>
    <col min="13567" max="13567" width="52.7" style="60" customWidth="1"/>
    <col min="13568" max="13568" width="8.1" style="60" customWidth="1"/>
    <col min="13569" max="13570" width="20.6" style="60" customWidth="1"/>
    <col min="13571" max="13571" width="9" style="60"/>
    <col min="13572" max="13572" width="16.1" style="60" customWidth="1"/>
    <col min="13573" max="13573" width="15" style="60" customWidth="1"/>
    <col min="13574" max="13818" width="9" style="60"/>
    <col min="13819" max="13819" width="52.7" style="60" customWidth="1"/>
    <col min="13820" max="13820" width="8.1" style="60" customWidth="1"/>
    <col min="13821" max="13822" width="20.6" style="60" customWidth="1"/>
    <col min="13823" max="13823" width="52.7" style="60" customWidth="1"/>
    <col min="13824" max="13824" width="8.1" style="60" customWidth="1"/>
    <col min="13825" max="13826" width="20.6" style="60" customWidth="1"/>
    <col min="13827" max="13827" width="9" style="60"/>
    <col min="13828" max="13828" width="16.1" style="60" customWidth="1"/>
    <col min="13829" max="13829" width="15" style="60" customWidth="1"/>
    <col min="13830" max="14074" width="9" style="60"/>
    <col min="14075" max="14075" width="52.7" style="60" customWidth="1"/>
    <col min="14076" max="14076" width="8.1" style="60" customWidth="1"/>
    <col min="14077" max="14078" width="20.6" style="60" customWidth="1"/>
    <col min="14079" max="14079" width="52.7" style="60" customWidth="1"/>
    <col min="14080" max="14080" width="8.1" style="60" customWidth="1"/>
    <col min="14081" max="14082" width="20.6" style="60" customWidth="1"/>
    <col min="14083" max="14083" width="9" style="60"/>
    <col min="14084" max="14084" width="16.1" style="60" customWidth="1"/>
    <col min="14085" max="14085" width="15" style="60" customWidth="1"/>
    <col min="14086" max="14330" width="9" style="60"/>
    <col min="14331" max="14331" width="52.7" style="60" customWidth="1"/>
    <col min="14332" max="14332" width="8.1" style="60" customWidth="1"/>
    <col min="14333" max="14334" width="20.6" style="60" customWidth="1"/>
    <col min="14335" max="14335" width="52.7" style="60" customWidth="1"/>
    <col min="14336" max="14336" width="8.1" style="60" customWidth="1"/>
    <col min="14337" max="14338" width="20.6" style="60" customWidth="1"/>
    <col min="14339" max="14339" width="9" style="60"/>
    <col min="14340" max="14340" width="16.1" style="60" customWidth="1"/>
    <col min="14341" max="14341" width="15" style="60" customWidth="1"/>
    <col min="14342" max="14586" width="9" style="60"/>
    <col min="14587" max="14587" width="52.7" style="60" customWidth="1"/>
    <col min="14588" max="14588" width="8.1" style="60" customWidth="1"/>
    <col min="14589" max="14590" width="20.6" style="60" customWidth="1"/>
    <col min="14591" max="14591" width="52.7" style="60" customWidth="1"/>
    <col min="14592" max="14592" width="8.1" style="60" customWidth="1"/>
    <col min="14593" max="14594" width="20.6" style="60" customWidth="1"/>
    <col min="14595" max="14595" width="9" style="60"/>
    <col min="14596" max="14596" width="16.1" style="60" customWidth="1"/>
    <col min="14597" max="14597" width="15" style="60" customWidth="1"/>
    <col min="14598" max="14842" width="9" style="60"/>
    <col min="14843" max="14843" width="52.7" style="60" customWidth="1"/>
    <col min="14844" max="14844" width="8.1" style="60" customWidth="1"/>
    <col min="14845" max="14846" width="20.6" style="60" customWidth="1"/>
    <col min="14847" max="14847" width="52.7" style="60" customWidth="1"/>
    <col min="14848" max="14848" width="8.1" style="60" customWidth="1"/>
    <col min="14849" max="14850" width="20.6" style="60" customWidth="1"/>
    <col min="14851" max="14851" width="9" style="60"/>
    <col min="14852" max="14852" width="16.1" style="60" customWidth="1"/>
    <col min="14853" max="14853" width="15" style="60" customWidth="1"/>
    <col min="14854" max="15098" width="9" style="60"/>
    <col min="15099" max="15099" width="52.7" style="60" customWidth="1"/>
    <col min="15100" max="15100" width="8.1" style="60" customWidth="1"/>
    <col min="15101" max="15102" width="20.6" style="60" customWidth="1"/>
    <col min="15103" max="15103" width="52.7" style="60" customWidth="1"/>
    <col min="15104" max="15104" width="8.1" style="60" customWidth="1"/>
    <col min="15105" max="15106" width="20.6" style="60" customWidth="1"/>
    <col min="15107" max="15107" width="9" style="60"/>
    <col min="15108" max="15108" width="16.1" style="60" customWidth="1"/>
    <col min="15109" max="15109" width="15" style="60" customWidth="1"/>
    <col min="15110" max="15354" width="9" style="60"/>
    <col min="15355" max="15355" width="52.7" style="60" customWidth="1"/>
    <col min="15356" max="15356" width="8.1" style="60" customWidth="1"/>
    <col min="15357" max="15358" width="20.6" style="60" customWidth="1"/>
    <col min="15359" max="15359" width="52.7" style="60" customWidth="1"/>
    <col min="15360" max="15360" width="8.1" style="60" customWidth="1"/>
    <col min="15361" max="15362" width="20.6" style="60" customWidth="1"/>
    <col min="15363" max="15363" width="9" style="60"/>
    <col min="15364" max="15364" width="16.1" style="60" customWidth="1"/>
    <col min="15365" max="15365" width="15" style="60" customWidth="1"/>
    <col min="15366" max="15610" width="9" style="60"/>
    <col min="15611" max="15611" width="52.7" style="60" customWidth="1"/>
    <col min="15612" max="15612" width="8.1" style="60" customWidth="1"/>
    <col min="15613" max="15614" width="20.6" style="60" customWidth="1"/>
    <col min="15615" max="15615" width="52.7" style="60" customWidth="1"/>
    <col min="15616" max="15616" width="8.1" style="60" customWidth="1"/>
    <col min="15617" max="15618" width="20.6" style="60" customWidth="1"/>
    <col min="15619" max="15619" width="9" style="60"/>
    <col min="15620" max="15620" width="16.1" style="60" customWidth="1"/>
    <col min="15621" max="15621" width="15" style="60" customWidth="1"/>
    <col min="15622" max="15866" width="9" style="60"/>
    <col min="15867" max="15867" width="52.7" style="60" customWidth="1"/>
    <col min="15868" max="15868" width="8.1" style="60" customWidth="1"/>
    <col min="15869" max="15870" width="20.6" style="60" customWidth="1"/>
    <col min="15871" max="15871" width="52.7" style="60" customWidth="1"/>
    <col min="15872" max="15872" width="8.1" style="60" customWidth="1"/>
    <col min="15873" max="15874" width="20.6" style="60" customWidth="1"/>
    <col min="15875" max="15875" width="9" style="60"/>
    <col min="15876" max="15876" width="16.1" style="60" customWidth="1"/>
    <col min="15877" max="15877" width="15" style="60" customWidth="1"/>
    <col min="15878" max="16122" width="9" style="60"/>
    <col min="16123" max="16123" width="52.7" style="60" customWidth="1"/>
    <col min="16124" max="16124" width="8.1" style="60" customWidth="1"/>
    <col min="16125" max="16126" width="20.6" style="60" customWidth="1"/>
    <col min="16127" max="16127" width="52.7" style="60" customWidth="1"/>
    <col min="16128" max="16128" width="8.1" style="60" customWidth="1"/>
    <col min="16129" max="16130" width="20.6" style="60" customWidth="1"/>
    <col min="16131" max="16131" width="9" style="60"/>
    <col min="16132" max="16132" width="16.1" style="60" customWidth="1"/>
    <col min="16133" max="16133" width="15" style="60" customWidth="1"/>
    <col min="16134" max="16384" width="9" style="60"/>
  </cols>
  <sheetData>
    <row r="1" s="57" customFormat="1" ht="13.95" customHeight="1" spans="1:3">
      <c r="A1" s="61" t="s">
        <v>0</v>
      </c>
      <c r="B1" s="61" t="s">
        <v>129</v>
      </c>
      <c r="C1" s="62"/>
    </row>
    <row r="2" s="57" customFormat="1" ht="13.95" customHeight="1" spans="1:3">
      <c r="A2" s="63" t="s">
        <v>130</v>
      </c>
      <c r="B2" s="64">
        <f>ROUND(SUM(B3:B6),2)</f>
        <v>92239895.14</v>
      </c>
      <c r="C2" s="62"/>
    </row>
    <row r="3" s="57" customFormat="1" ht="13.95" customHeight="1" spans="1:3">
      <c r="A3" s="65" t="s">
        <v>131</v>
      </c>
      <c r="B3" s="64">
        <f>'[2]21试算平衡表'!$BB$216</f>
        <v>92239895.14</v>
      </c>
      <c r="C3" s="62"/>
    </row>
    <row r="4" s="57" customFormat="1" ht="13.95" customHeight="1" spans="1:3">
      <c r="A4" s="66" t="s">
        <v>132</v>
      </c>
      <c r="B4" s="64">
        <f>'[2]21试算平衡表'!$BB$219</f>
        <v>0</v>
      </c>
      <c r="C4" s="62"/>
    </row>
    <row r="5" s="57" customFormat="1" ht="13.95" customHeight="1" spans="1:3">
      <c r="A5" s="66" t="s">
        <v>133</v>
      </c>
      <c r="B5" s="64">
        <f>'[2]21试算平衡表'!$BB$220</f>
        <v>0</v>
      </c>
      <c r="C5" s="62"/>
    </row>
    <row r="6" s="57" customFormat="1" ht="13.95" customHeight="1" spans="1:3">
      <c r="A6" s="66" t="s">
        <v>134</v>
      </c>
      <c r="B6" s="64">
        <f>'[2]21试算平衡表'!$BB$221</f>
        <v>0</v>
      </c>
      <c r="C6" s="62"/>
    </row>
    <row r="7" s="57" customFormat="1" ht="13.95" customHeight="1" spans="1:3">
      <c r="A7" s="63" t="s">
        <v>135</v>
      </c>
      <c r="B7" s="64">
        <f>'[2]21试算平衡表'!$BB$222</f>
        <v>93969641.83</v>
      </c>
      <c r="C7" s="62"/>
    </row>
    <row r="8" s="57" customFormat="1" ht="13.95" customHeight="1" spans="1:3">
      <c r="A8" s="65" t="s">
        <v>136</v>
      </c>
      <c r="B8" s="64">
        <f>'[2]21试算平衡表'!$BB$223</f>
        <v>71332036.2</v>
      </c>
      <c r="C8" s="62"/>
    </row>
    <row r="9" s="57" customFormat="1" ht="13.95" customHeight="1" spans="1:3">
      <c r="A9" s="66" t="s">
        <v>137</v>
      </c>
      <c r="B9" s="64">
        <f>'[2]21试算平衡表'!$BB$226</f>
        <v>0</v>
      </c>
      <c r="C9" s="62"/>
    </row>
    <row r="10" s="57" customFormat="1" ht="13.95" customHeight="1" spans="1:3">
      <c r="A10" s="66" t="s">
        <v>138</v>
      </c>
      <c r="B10" s="64">
        <f>'[2]21试算平衡表'!$BB$227</f>
        <v>0</v>
      </c>
      <c r="C10" s="62"/>
    </row>
    <row r="11" s="57" customFormat="1" ht="13.95" customHeight="1" spans="1:3">
      <c r="A11" s="66" t="s">
        <v>139</v>
      </c>
      <c r="B11" s="64">
        <f>'[2]21试算平衡表'!$BB$228</f>
        <v>0</v>
      </c>
      <c r="C11" s="62"/>
    </row>
    <row r="12" s="57" customFormat="1" ht="13.95" customHeight="1" spans="1:3">
      <c r="A12" s="66" t="s">
        <v>140</v>
      </c>
      <c r="B12" s="64">
        <f>'[2]21试算平衡表'!$BB$229</f>
        <v>0</v>
      </c>
      <c r="C12" s="62"/>
    </row>
    <row r="13" s="57" customFormat="1" ht="13.95" customHeight="1" spans="1:3">
      <c r="A13" s="66" t="s">
        <v>141</v>
      </c>
      <c r="B13" s="64">
        <f>'[2]21试算平衡表'!$BB$230</f>
        <v>0</v>
      </c>
      <c r="C13" s="62"/>
    </row>
    <row r="14" s="57" customFormat="1" ht="13.95" customHeight="1" spans="1:3">
      <c r="A14" s="66" t="s">
        <v>142</v>
      </c>
      <c r="B14" s="64">
        <f>'[2]21试算平衡表'!$BB$231</f>
        <v>0</v>
      </c>
      <c r="C14" s="62"/>
    </row>
    <row r="15" s="57" customFormat="1" ht="13.95" customHeight="1" spans="1:3">
      <c r="A15" s="66" t="s">
        <v>143</v>
      </c>
      <c r="B15" s="64">
        <f>'[2]21试算平衡表'!$BB$232</f>
        <v>0</v>
      </c>
      <c r="C15" s="62"/>
    </row>
    <row r="16" s="57" customFormat="1" ht="13.95" customHeight="1" spans="1:3">
      <c r="A16" s="65" t="s">
        <v>144</v>
      </c>
      <c r="B16" s="64">
        <f>'[2]21试算平衡表'!$BB$233</f>
        <v>0</v>
      </c>
      <c r="C16" s="62"/>
    </row>
    <row r="17" s="57" customFormat="1" ht="13.95" customHeight="1" spans="1:3">
      <c r="A17" s="65" t="s">
        <v>145</v>
      </c>
      <c r="B17" s="64">
        <f>'[2]21试算平衡表'!$BB$234</f>
        <v>0</v>
      </c>
      <c r="C17" s="62"/>
    </row>
    <row r="18" s="57" customFormat="1" ht="13.95" customHeight="1" spans="1:3">
      <c r="A18" s="65" t="s">
        <v>146</v>
      </c>
      <c r="B18" s="64">
        <f>'[2]21试算平衡表'!$BB$235</f>
        <v>0</v>
      </c>
      <c r="C18" s="62"/>
    </row>
    <row r="19" s="57" customFormat="1" ht="13.95" customHeight="1" spans="1:3">
      <c r="A19" s="67" t="s">
        <v>147</v>
      </c>
      <c r="B19" s="64">
        <f>'[2]21试算平衡表'!$BB$236</f>
        <v>0</v>
      </c>
      <c r="C19" s="62"/>
    </row>
    <row r="20" s="57" customFormat="1" ht="13.95" customHeight="1" spans="1:3">
      <c r="A20" s="67" t="s">
        <v>148</v>
      </c>
      <c r="B20" s="64">
        <f>'[2]21试算平衡表'!$BB$237</f>
        <v>22637605.63</v>
      </c>
      <c r="C20" s="62"/>
    </row>
    <row r="21" s="57" customFormat="1" ht="13.95" customHeight="1" spans="1:3">
      <c r="A21" s="67" t="s">
        <v>149</v>
      </c>
      <c r="B21" s="64">
        <f>'[2]21试算平衡表'!$BB$238</f>
        <v>22637605.63</v>
      </c>
      <c r="C21" s="62"/>
    </row>
    <row r="22" s="57" customFormat="1" ht="13.95" customHeight="1" spans="1:3">
      <c r="A22" s="67" t="s">
        <v>150</v>
      </c>
      <c r="B22" s="64">
        <f>'[2]21试算平衡表'!$BB$239</f>
        <v>0</v>
      </c>
      <c r="C22" s="62"/>
    </row>
    <row r="23" s="57" customFormat="1" ht="13.95" customHeight="1" spans="1:3">
      <c r="A23" s="67" t="s">
        <v>151</v>
      </c>
      <c r="B23" s="64">
        <f>'[2]21试算平衡表'!$BB$240</f>
        <v>0</v>
      </c>
      <c r="C23" s="62"/>
    </row>
    <row r="24" s="57" customFormat="1" ht="13.95" customHeight="1" spans="1:3">
      <c r="A24" s="67" t="s">
        <v>152</v>
      </c>
      <c r="B24" s="64">
        <f>'[2]21试算平衡表'!$BB$241</f>
        <v>0</v>
      </c>
      <c r="C24" s="62"/>
    </row>
    <row r="25" s="57" customFormat="1" ht="13.95" customHeight="1" spans="1:3">
      <c r="A25" s="67" t="s">
        <v>153</v>
      </c>
      <c r="B25" s="64">
        <f>'[2]21试算平衡表'!$BB$242</f>
        <v>2042365.92</v>
      </c>
      <c r="C25" s="62"/>
    </row>
    <row r="26" s="57" customFormat="1" ht="13.95" customHeight="1" spans="1:3">
      <c r="A26" s="67" t="s">
        <v>154</v>
      </c>
      <c r="B26" s="64">
        <f>'[2]21试算平衡表'!$BB$243</f>
        <v>0</v>
      </c>
      <c r="C26" s="62"/>
    </row>
    <row r="27" s="57" customFormat="1" ht="13.95" customHeight="1" spans="1:3">
      <c r="A27" s="67" t="s">
        <v>155</v>
      </c>
      <c r="B27" s="64">
        <f>'[2]21试算平衡表'!$BB$244</f>
        <v>0</v>
      </c>
      <c r="C27" s="62"/>
    </row>
    <row r="28" s="57" customFormat="1" ht="13.95" customHeight="1" spans="1:3">
      <c r="A28" s="68" t="s">
        <v>156</v>
      </c>
      <c r="B28" s="64">
        <f>'[2]21试算平衡表'!$BB$245</f>
        <v>0</v>
      </c>
      <c r="C28" s="62"/>
    </row>
    <row r="29" s="57" customFormat="1" ht="13.95" customHeight="1" spans="1:3">
      <c r="A29" s="67" t="s">
        <v>157</v>
      </c>
      <c r="B29" s="64">
        <f>'[2]21试算平衡表'!$BB$246</f>
        <v>0</v>
      </c>
      <c r="C29" s="62"/>
    </row>
    <row r="30" s="57" customFormat="1" ht="13.95" customHeight="1" spans="1:3">
      <c r="A30" s="67" t="s">
        <v>158</v>
      </c>
      <c r="B30" s="64">
        <f>'[2]21试算平衡表'!$BB$247</f>
        <v>0</v>
      </c>
      <c r="C30" s="62"/>
    </row>
    <row r="31" s="57" customFormat="1" ht="13.95" customHeight="1" spans="1:3">
      <c r="A31" s="67" t="s">
        <v>159</v>
      </c>
      <c r="B31" s="64">
        <f>'[2]21试算平衡表'!$BB$248</f>
        <v>0</v>
      </c>
      <c r="C31" s="62"/>
    </row>
    <row r="32" s="57" customFormat="1" ht="13.95" customHeight="1" spans="1:3">
      <c r="A32" s="68" t="s">
        <v>160</v>
      </c>
      <c r="B32" s="64">
        <f>'[2]21试算平衡表'!$BB$249</f>
        <v>0</v>
      </c>
      <c r="C32" s="62"/>
    </row>
    <row r="33" s="57" customFormat="1" ht="13.95" customHeight="1" spans="1:3">
      <c r="A33" s="68" t="s">
        <v>161</v>
      </c>
      <c r="B33" s="64">
        <f>'[2]21试算平衡表'!$BB$250</f>
        <v>0</v>
      </c>
      <c r="C33" s="62"/>
    </row>
    <row r="34" s="57" customFormat="1" ht="13.95" customHeight="1" spans="1:3">
      <c r="A34" s="67" t="s">
        <v>162</v>
      </c>
      <c r="B34" s="64">
        <f>'[2]21试算平衡表'!$BB$251</f>
        <v>0</v>
      </c>
      <c r="C34" s="62"/>
    </row>
    <row r="35" s="57" customFormat="1" ht="13.95" customHeight="1" spans="1:3">
      <c r="A35" s="69" t="s">
        <v>163</v>
      </c>
      <c r="B35" s="64">
        <f>ROUND(SUM(B2,-B7,B25:B26,B29:B34),2)</f>
        <v>312619.23</v>
      </c>
      <c r="C35" s="62"/>
    </row>
    <row r="36" s="57" customFormat="1" ht="13.95" customHeight="1" spans="1:3">
      <c r="A36" s="67" t="s">
        <v>164</v>
      </c>
      <c r="B36" s="64">
        <f>'[2]21试算平衡表'!$BB$253</f>
        <v>0</v>
      </c>
      <c r="C36" s="62"/>
    </row>
    <row r="37" s="57" customFormat="1" ht="13.95" customHeight="1" spans="1:3">
      <c r="A37" s="67" t="s">
        <v>165</v>
      </c>
      <c r="B37" s="64">
        <f>'[2]21试算平衡表'!$BB$254</f>
        <v>0</v>
      </c>
      <c r="C37" s="62"/>
    </row>
    <row r="38" s="57" customFormat="1" ht="13.95" customHeight="1" spans="1:3">
      <c r="A38" s="67" t="s">
        <v>166</v>
      </c>
      <c r="B38" s="64">
        <f>'[2]21试算平衡表'!$BB$255</f>
        <v>0</v>
      </c>
      <c r="C38" s="62"/>
    </row>
    <row r="39" s="57" customFormat="1" ht="13.95" customHeight="1" spans="1:3">
      <c r="A39" s="69" t="s">
        <v>167</v>
      </c>
      <c r="B39" s="64">
        <f>ROUND(SUM(B35,B36,-B38),2)</f>
        <v>312619.23</v>
      </c>
      <c r="C39" s="62"/>
    </row>
    <row r="40" s="57" customFormat="1" ht="13.95" customHeight="1" spans="1:3">
      <c r="A40" s="67" t="s">
        <v>168</v>
      </c>
      <c r="B40" s="16">
        <f>'[2]21试算平衡表'!$BB$257</f>
        <v>78154.81</v>
      </c>
      <c r="C40" s="62"/>
    </row>
    <row r="41" s="57" customFormat="1" ht="13.95" customHeight="1" spans="1:3">
      <c r="A41" s="69" t="s">
        <v>169</v>
      </c>
      <c r="B41" s="64">
        <f>ROUND(B39-B40,2)</f>
        <v>234464.42</v>
      </c>
      <c r="C41" s="62"/>
    </row>
    <row r="42" s="57" customFormat="1" ht="13.95" customHeight="1" spans="1:3">
      <c r="A42" s="67" t="s">
        <v>170</v>
      </c>
      <c r="B42" s="70" t="s">
        <v>3</v>
      </c>
      <c r="C42" s="62"/>
    </row>
    <row r="43" s="57" customFormat="1" ht="13.95" customHeight="1" spans="1:3">
      <c r="A43" s="67" t="s">
        <v>171</v>
      </c>
      <c r="B43" s="64">
        <f>ROUND(B41-B44,2)</f>
        <v>234464.42</v>
      </c>
      <c r="C43" s="62"/>
    </row>
    <row r="44" s="57" customFormat="1" ht="13.95" customHeight="1" spans="1:3">
      <c r="A44" s="67" t="s">
        <v>172</v>
      </c>
      <c r="B44" s="64">
        <f>'[2]21试算平衡表'!$BB$261</f>
        <v>0</v>
      </c>
      <c r="C44" s="62"/>
    </row>
    <row r="45" s="57" customFormat="1" ht="13.95" customHeight="1" spans="1:3">
      <c r="A45" s="67" t="s">
        <v>173</v>
      </c>
      <c r="B45" s="70" t="s">
        <v>3</v>
      </c>
      <c r="C45" s="62"/>
    </row>
    <row r="46" s="57" customFormat="1" ht="13.95" customHeight="1" spans="1:3">
      <c r="A46" s="67" t="s">
        <v>174</v>
      </c>
      <c r="B46" s="64">
        <f>ROUND(B41-B47,2)</f>
        <v>234464.42</v>
      </c>
      <c r="C46" s="62"/>
    </row>
    <row r="47" s="57" customFormat="1" ht="13.95" customHeight="1" spans="1:3">
      <c r="A47" s="67" t="s">
        <v>175</v>
      </c>
      <c r="B47" s="64">
        <f>'[2]21试算平衡表'!$BB$264</f>
        <v>0</v>
      </c>
      <c r="C47" s="62"/>
    </row>
    <row r="48" s="57" customFormat="1" ht="13.95" customHeight="1" spans="1:3">
      <c r="A48" s="69" t="s">
        <v>176</v>
      </c>
      <c r="B48" s="64">
        <f>ROUND(SUM(B49,B66),2)</f>
        <v>0</v>
      </c>
      <c r="C48" s="62"/>
    </row>
    <row r="49" s="57" customFormat="1" ht="13.95" customHeight="1" spans="1:3">
      <c r="A49" s="67" t="s">
        <v>177</v>
      </c>
      <c r="B49" s="64">
        <f>'[2]21试算平衡表'!$BB$266</f>
        <v>0</v>
      </c>
      <c r="C49" s="62"/>
    </row>
    <row r="50" s="57" customFormat="1" ht="13.95" customHeight="1" spans="1:3">
      <c r="A50" s="67" t="s">
        <v>178</v>
      </c>
      <c r="B50" s="64">
        <f>'[2]21试算平衡表'!$BB$267</f>
        <v>0</v>
      </c>
      <c r="C50" s="62"/>
    </row>
    <row r="51" s="57" customFormat="1" ht="13.95" customHeight="1" spans="1:3">
      <c r="A51" s="67" t="s">
        <v>179</v>
      </c>
      <c r="B51" s="64">
        <f>'[2]21试算平衡表'!$BB$268</f>
        <v>0</v>
      </c>
      <c r="C51" s="62"/>
    </row>
    <row r="52" s="57" customFormat="1" ht="13.95" customHeight="1" spans="1:3">
      <c r="A52" s="71" t="s">
        <v>180</v>
      </c>
      <c r="B52" s="64">
        <f>'[2]21试算平衡表'!$BB$269</f>
        <v>0</v>
      </c>
      <c r="C52" s="62"/>
    </row>
    <row r="53" s="57" customFormat="1" ht="13.95" customHeight="1" spans="1:3">
      <c r="A53" s="67" t="s">
        <v>181</v>
      </c>
      <c r="B53" s="64">
        <f>'[2]21试算平衡表'!$BB$270</f>
        <v>0</v>
      </c>
      <c r="C53" s="62"/>
    </row>
    <row r="54" s="57" customFormat="1" ht="13.95" customHeight="1" spans="1:3">
      <c r="A54" s="71" t="s">
        <v>182</v>
      </c>
      <c r="B54" s="64">
        <f>'[2]21试算平衡表'!$BB$271</f>
        <v>0</v>
      </c>
      <c r="C54" s="62"/>
    </row>
    <row r="55" s="57" customFormat="1" ht="13.95" customHeight="1" spans="1:3">
      <c r="A55" s="72" t="s">
        <v>183</v>
      </c>
      <c r="B55" s="64">
        <f>'[2]21试算平衡表'!$BB$272</f>
        <v>0</v>
      </c>
      <c r="C55" s="62"/>
    </row>
    <row r="56" s="57" customFormat="1" ht="13.95" customHeight="1" spans="1:3">
      <c r="A56" s="67" t="s">
        <v>184</v>
      </c>
      <c r="B56" s="64">
        <f>'[2]21试算平衡表'!$BB$273</f>
        <v>0</v>
      </c>
      <c r="C56" s="62"/>
    </row>
    <row r="57" s="57" customFormat="1" ht="13.95" customHeight="1" spans="1:3">
      <c r="A57" s="71" t="s">
        <v>185</v>
      </c>
      <c r="B57" s="64">
        <f>'[2]21试算平衡表'!$BB$274</f>
        <v>0</v>
      </c>
      <c r="C57" s="62"/>
    </row>
    <row r="58" s="57" customFormat="1" ht="13.95" customHeight="1" spans="1:3">
      <c r="A58" s="67" t="s">
        <v>186</v>
      </c>
      <c r="B58" s="64">
        <f>'[2]21试算平衡表'!$BB$275</f>
        <v>0</v>
      </c>
      <c r="C58" s="62"/>
    </row>
    <row r="59" s="57" customFormat="1" ht="13.95" customHeight="1" spans="1:3">
      <c r="A59" s="67" t="s">
        <v>187</v>
      </c>
      <c r="B59" s="64">
        <f>'[2]21试算平衡表'!$BB$276</f>
        <v>0</v>
      </c>
      <c r="C59" s="62"/>
    </row>
    <row r="60" s="57" customFormat="1" ht="13.95" customHeight="1" spans="1:3">
      <c r="A60" s="67" t="s">
        <v>188</v>
      </c>
      <c r="B60" s="64">
        <f>'[2]21试算平衡表'!$BB$277</f>
        <v>0</v>
      </c>
      <c r="C60" s="62"/>
    </row>
    <row r="61" s="57" customFormat="1" ht="13.95" customHeight="1" spans="1:3">
      <c r="A61" s="67" t="s">
        <v>189</v>
      </c>
      <c r="B61" s="64">
        <f>'[2]21试算平衡表'!$BB$278</f>
        <v>0</v>
      </c>
      <c r="C61" s="62"/>
    </row>
    <row r="62" s="57" customFormat="1" ht="13.95" customHeight="1" spans="1:3">
      <c r="A62" s="67" t="s">
        <v>190</v>
      </c>
      <c r="B62" s="64">
        <f>'[2]21试算平衡表'!$BB$279</f>
        <v>0</v>
      </c>
      <c r="C62" s="62"/>
    </row>
    <row r="63" s="57" customFormat="1" ht="13.95" customHeight="1" spans="1:3">
      <c r="A63" s="67" t="s">
        <v>191</v>
      </c>
      <c r="B63" s="64">
        <f>'[2]21试算平衡表'!$BB$280</f>
        <v>0</v>
      </c>
      <c r="C63" s="62"/>
    </row>
    <row r="64" s="57" customFormat="1" ht="13.95" customHeight="1" spans="1:3">
      <c r="A64" s="67" t="s">
        <v>192</v>
      </c>
      <c r="B64" s="64">
        <f>'[2]21试算平衡表'!$BB$281</f>
        <v>0</v>
      </c>
      <c r="C64" s="62"/>
    </row>
    <row r="65" s="57" customFormat="1" ht="13.95" customHeight="1" spans="1:3">
      <c r="A65" s="72" t="s">
        <v>193</v>
      </c>
      <c r="B65" s="64">
        <f>'[2]21试算平衡表'!$BB$282</f>
        <v>0</v>
      </c>
      <c r="C65" s="62"/>
    </row>
    <row r="66" s="57" customFormat="1" ht="13.95" customHeight="1" spans="1:3">
      <c r="A66" s="67" t="s">
        <v>194</v>
      </c>
      <c r="B66" s="64">
        <f>'[2]21试算平衡表'!$BB$283</f>
        <v>0</v>
      </c>
      <c r="C66" s="62"/>
    </row>
    <row r="67" s="57" customFormat="1" ht="13.95" customHeight="1" spans="1:3">
      <c r="A67" s="69" t="s">
        <v>195</v>
      </c>
      <c r="B67" s="73">
        <f>ROUND(B41+B48,2)</f>
        <v>234464.42</v>
      </c>
      <c r="C67" s="62"/>
    </row>
    <row r="68" s="57" customFormat="1" ht="13.95" customHeight="1" spans="1:3">
      <c r="A68" s="67" t="s">
        <v>196</v>
      </c>
      <c r="B68" s="73">
        <f>ROUND(B43+B49,2)</f>
        <v>234464.42</v>
      </c>
      <c r="C68" s="62"/>
    </row>
    <row r="69" s="57" customFormat="1" ht="13.95" customHeight="1" spans="1:3">
      <c r="A69" s="67" t="s">
        <v>197</v>
      </c>
      <c r="B69" s="73">
        <f>'[2]21试算平衡表'!$BB$286</f>
        <v>0</v>
      </c>
      <c r="C69" s="62"/>
    </row>
    <row r="70" s="57" customFormat="1" ht="13.95" customHeight="1" spans="1:3">
      <c r="A70" s="69" t="s">
        <v>198</v>
      </c>
      <c r="B70" s="70" t="s">
        <v>3</v>
      </c>
      <c r="C70" s="62"/>
    </row>
    <row r="71" s="57" customFormat="1" ht="13.95" customHeight="1" spans="1:3">
      <c r="A71" s="67" t="s">
        <v>199</v>
      </c>
      <c r="B71" s="64">
        <f>'[2]21试算平衡表'!$BB$288</f>
        <v>0</v>
      </c>
      <c r="C71" s="62"/>
    </row>
    <row r="72" s="57" customFormat="1" ht="13.95" customHeight="1" spans="1:3">
      <c r="A72" s="67" t="s">
        <v>200</v>
      </c>
      <c r="B72" s="64">
        <f>'[2]21试算平衡表'!$BB$289</f>
        <v>0</v>
      </c>
      <c r="C72" s="62"/>
    </row>
    <row r="73" ht="13.95" customHeight="1"/>
    <row r="74" ht="13.95" customHeight="1" spans="1:2">
      <c r="A74" s="56" t="s">
        <v>128</v>
      </c>
      <c r="B74" s="56"/>
    </row>
  </sheetData>
  <mergeCells count="1">
    <mergeCell ref="A74:B74"/>
  </mergeCells>
  <printOptions horizontalCentered="1"/>
  <pageMargins left="0.984251968503937" right="0.984251968503937" top="0.984251968503937" bottom="0.78740157480315" header="0.393700787401575" footer="0.590551181102362"/>
  <pageSetup paperSize="9" scale="72" orientation="portrait" blackAndWhite="1" useFirstPageNumber="1"/>
  <headerFooter alignWithMargins="0">
    <oddFooter>&amp;C&amp;9 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pageSetUpPr fitToPage="1"/>
  </sheetPr>
  <dimension ref="A1:B61"/>
  <sheetViews>
    <sheetView showZeros="0" tabSelected="1" view="pageBreakPreview" zoomScale="85" zoomScaleNormal="100" workbookViewId="0">
      <selection activeCell="B1" sqref="B1"/>
    </sheetView>
  </sheetViews>
  <sheetFormatPr defaultColWidth="8" defaultRowHeight="15.3" outlineLevelCol="1"/>
  <cols>
    <col min="1" max="1" width="59.6" style="43" customWidth="1"/>
    <col min="2" max="2" width="21.7" style="43" customWidth="1"/>
    <col min="3" max="250" width="8" style="44"/>
    <col min="251" max="251" width="53.2" style="44" customWidth="1"/>
    <col min="252" max="252" width="8.1" style="44" customWidth="1"/>
    <col min="253" max="254" width="20.6" style="44" customWidth="1"/>
    <col min="255" max="255" width="52.7" style="44" customWidth="1"/>
    <col min="256" max="256" width="8.1" style="44" customWidth="1"/>
    <col min="257" max="258" width="20.6" style="44" customWidth="1"/>
    <col min="259" max="506" width="8" style="44"/>
    <col min="507" max="507" width="53.2" style="44" customWidth="1"/>
    <col min="508" max="508" width="8.1" style="44" customWidth="1"/>
    <col min="509" max="510" width="20.6" style="44" customWidth="1"/>
    <col min="511" max="511" width="52.7" style="44" customWidth="1"/>
    <col min="512" max="512" width="8.1" style="44" customWidth="1"/>
    <col min="513" max="514" width="20.6" style="44" customWidth="1"/>
    <col min="515" max="762" width="8" style="44"/>
    <col min="763" max="763" width="53.2" style="44" customWidth="1"/>
    <col min="764" max="764" width="8.1" style="44" customWidth="1"/>
    <col min="765" max="766" width="20.6" style="44" customWidth="1"/>
    <col min="767" max="767" width="52.7" style="44" customWidth="1"/>
    <col min="768" max="768" width="8.1" style="44" customWidth="1"/>
    <col min="769" max="770" width="20.6" style="44" customWidth="1"/>
    <col min="771" max="1018" width="8" style="44"/>
    <col min="1019" max="1019" width="53.2" style="44" customWidth="1"/>
    <col min="1020" max="1020" width="8.1" style="44" customWidth="1"/>
    <col min="1021" max="1022" width="20.6" style="44" customWidth="1"/>
    <col min="1023" max="1023" width="52.7" style="44" customWidth="1"/>
    <col min="1024" max="1024" width="8.1" style="44" customWidth="1"/>
    <col min="1025" max="1026" width="20.6" style="44" customWidth="1"/>
    <col min="1027" max="1274" width="8" style="44"/>
    <col min="1275" max="1275" width="53.2" style="44" customWidth="1"/>
    <col min="1276" max="1276" width="8.1" style="44" customWidth="1"/>
    <col min="1277" max="1278" width="20.6" style="44" customWidth="1"/>
    <col min="1279" max="1279" width="52.7" style="44" customWidth="1"/>
    <col min="1280" max="1280" width="8.1" style="44" customWidth="1"/>
    <col min="1281" max="1282" width="20.6" style="44" customWidth="1"/>
    <col min="1283" max="1530" width="8" style="44"/>
    <col min="1531" max="1531" width="53.2" style="44" customWidth="1"/>
    <col min="1532" max="1532" width="8.1" style="44" customWidth="1"/>
    <col min="1533" max="1534" width="20.6" style="44" customWidth="1"/>
    <col min="1535" max="1535" width="52.7" style="44" customWidth="1"/>
    <col min="1536" max="1536" width="8.1" style="44" customWidth="1"/>
    <col min="1537" max="1538" width="20.6" style="44" customWidth="1"/>
    <col min="1539" max="1786" width="8" style="44"/>
    <col min="1787" max="1787" width="53.2" style="44" customWidth="1"/>
    <col min="1788" max="1788" width="8.1" style="44" customWidth="1"/>
    <col min="1789" max="1790" width="20.6" style="44" customWidth="1"/>
    <col min="1791" max="1791" width="52.7" style="44" customWidth="1"/>
    <col min="1792" max="1792" width="8.1" style="44" customWidth="1"/>
    <col min="1793" max="1794" width="20.6" style="44" customWidth="1"/>
    <col min="1795" max="2042" width="8" style="44"/>
    <col min="2043" max="2043" width="53.2" style="44" customWidth="1"/>
    <col min="2044" max="2044" width="8.1" style="44" customWidth="1"/>
    <col min="2045" max="2046" width="20.6" style="44" customWidth="1"/>
    <col min="2047" max="2047" width="52.7" style="44" customWidth="1"/>
    <col min="2048" max="2048" width="8.1" style="44" customWidth="1"/>
    <col min="2049" max="2050" width="20.6" style="44" customWidth="1"/>
    <col min="2051" max="2298" width="8" style="44"/>
    <col min="2299" max="2299" width="53.2" style="44" customWidth="1"/>
    <col min="2300" max="2300" width="8.1" style="44" customWidth="1"/>
    <col min="2301" max="2302" width="20.6" style="44" customWidth="1"/>
    <col min="2303" max="2303" width="52.7" style="44" customWidth="1"/>
    <col min="2304" max="2304" width="8.1" style="44" customWidth="1"/>
    <col min="2305" max="2306" width="20.6" style="44" customWidth="1"/>
    <col min="2307" max="2554" width="8" style="44"/>
    <col min="2555" max="2555" width="53.2" style="44" customWidth="1"/>
    <col min="2556" max="2556" width="8.1" style="44" customWidth="1"/>
    <col min="2557" max="2558" width="20.6" style="44" customWidth="1"/>
    <col min="2559" max="2559" width="52.7" style="44" customWidth="1"/>
    <col min="2560" max="2560" width="8.1" style="44" customWidth="1"/>
    <col min="2561" max="2562" width="20.6" style="44" customWidth="1"/>
    <col min="2563" max="2810" width="8" style="44"/>
    <col min="2811" max="2811" width="53.2" style="44" customWidth="1"/>
    <col min="2812" max="2812" width="8.1" style="44" customWidth="1"/>
    <col min="2813" max="2814" width="20.6" style="44" customWidth="1"/>
    <col min="2815" max="2815" width="52.7" style="44" customWidth="1"/>
    <col min="2816" max="2816" width="8.1" style="44" customWidth="1"/>
    <col min="2817" max="2818" width="20.6" style="44" customWidth="1"/>
    <col min="2819" max="3066" width="8" style="44"/>
    <col min="3067" max="3067" width="53.2" style="44" customWidth="1"/>
    <col min="3068" max="3068" width="8.1" style="44" customWidth="1"/>
    <col min="3069" max="3070" width="20.6" style="44" customWidth="1"/>
    <col min="3071" max="3071" width="52.7" style="44" customWidth="1"/>
    <col min="3072" max="3072" width="8.1" style="44" customWidth="1"/>
    <col min="3073" max="3074" width="20.6" style="44" customWidth="1"/>
    <col min="3075" max="3322" width="8" style="44"/>
    <col min="3323" max="3323" width="53.2" style="44" customWidth="1"/>
    <col min="3324" max="3324" width="8.1" style="44" customWidth="1"/>
    <col min="3325" max="3326" width="20.6" style="44" customWidth="1"/>
    <col min="3327" max="3327" width="52.7" style="44" customWidth="1"/>
    <col min="3328" max="3328" width="8.1" style="44" customWidth="1"/>
    <col min="3329" max="3330" width="20.6" style="44" customWidth="1"/>
    <col min="3331" max="3578" width="8" style="44"/>
    <col min="3579" max="3579" width="53.2" style="44" customWidth="1"/>
    <col min="3580" max="3580" width="8.1" style="44" customWidth="1"/>
    <col min="3581" max="3582" width="20.6" style="44" customWidth="1"/>
    <col min="3583" max="3583" width="52.7" style="44" customWidth="1"/>
    <col min="3584" max="3584" width="8.1" style="44" customWidth="1"/>
    <col min="3585" max="3586" width="20.6" style="44" customWidth="1"/>
    <col min="3587" max="3834" width="8" style="44"/>
    <col min="3835" max="3835" width="53.2" style="44" customWidth="1"/>
    <col min="3836" max="3836" width="8.1" style="44" customWidth="1"/>
    <col min="3837" max="3838" width="20.6" style="44" customWidth="1"/>
    <col min="3839" max="3839" width="52.7" style="44" customWidth="1"/>
    <col min="3840" max="3840" width="8.1" style="44" customWidth="1"/>
    <col min="3841" max="3842" width="20.6" style="44" customWidth="1"/>
    <col min="3843" max="4090" width="8" style="44"/>
    <col min="4091" max="4091" width="53.2" style="44" customWidth="1"/>
    <col min="4092" max="4092" width="8.1" style="44" customWidth="1"/>
    <col min="4093" max="4094" width="20.6" style="44" customWidth="1"/>
    <col min="4095" max="4095" width="52.7" style="44" customWidth="1"/>
    <col min="4096" max="4096" width="8.1" style="44" customWidth="1"/>
    <col min="4097" max="4098" width="20.6" style="44" customWidth="1"/>
    <col min="4099" max="4346" width="8" style="44"/>
    <col min="4347" max="4347" width="53.2" style="44" customWidth="1"/>
    <col min="4348" max="4348" width="8.1" style="44" customWidth="1"/>
    <col min="4349" max="4350" width="20.6" style="44" customWidth="1"/>
    <col min="4351" max="4351" width="52.7" style="44" customWidth="1"/>
    <col min="4352" max="4352" width="8.1" style="44" customWidth="1"/>
    <col min="4353" max="4354" width="20.6" style="44" customWidth="1"/>
    <col min="4355" max="4602" width="8" style="44"/>
    <col min="4603" max="4603" width="53.2" style="44" customWidth="1"/>
    <col min="4604" max="4604" width="8.1" style="44" customWidth="1"/>
    <col min="4605" max="4606" width="20.6" style="44" customWidth="1"/>
    <col min="4607" max="4607" width="52.7" style="44" customWidth="1"/>
    <col min="4608" max="4608" width="8.1" style="44" customWidth="1"/>
    <col min="4609" max="4610" width="20.6" style="44" customWidth="1"/>
    <col min="4611" max="4858" width="8" style="44"/>
    <col min="4859" max="4859" width="53.2" style="44" customWidth="1"/>
    <col min="4860" max="4860" width="8.1" style="44" customWidth="1"/>
    <col min="4861" max="4862" width="20.6" style="44" customWidth="1"/>
    <col min="4863" max="4863" width="52.7" style="44" customWidth="1"/>
    <col min="4864" max="4864" width="8.1" style="44" customWidth="1"/>
    <col min="4865" max="4866" width="20.6" style="44" customWidth="1"/>
    <col min="4867" max="5114" width="8" style="44"/>
    <col min="5115" max="5115" width="53.2" style="44" customWidth="1"/>
    <col min="5116" max="5116" width="8.1" style="44" customWidth="1"/>
    <col min="5117" max="5118" width="20.6" style="44" customWidth="1"/>
    <col min="5119" max="5119" width="52.7" style="44" customWidth="1"/>
    <col min="5120" max="5120" width="8.1" style="44" customWidth="1"/>
    <col min="5121" max="5122" width="20.6" style="44" customWidth="1"/>
    <col min="5123" max="5370" width="8" style="44"/>
    <col min="5371" max="5371" width="53.2" style="44" customWidth="1"/>
    <col min="5372" max="5372" width="8.1" style="44" customWidth="1"/>
    <col min="5373" max="5374" width="20.6" style="44" customWidth="1"/>
    <col min="5375" max="5375" width="52.7" style="44" customWidth="1"/>
    <col min="5376" max="5376" width="8.1" style="44" customWidth="1"/>
    <col min="5377" max="5378" width="20.6" style="44" customWidth="1"/>
    <col min="5379" max="5626" width="8" style="44"/>
    <col min="5627" max="5627" width="53.2" style="44" customWidth="1"/>
    <col min="5628" max="5628" width="8.1" style="44" customWidth="1"/>
    <col min="5629" max="5630" width="20.6" style="44" customWidth="1"/>
    <col min="5631" max="5631" width="52.7" style="44" customWidth="1"/>
    <col min="5632" max="5632" width="8.1" style="44" customWidth="1"/>
    <col min="5633" max="5634" width="20.6" style="44" customWidth="1"/>
    <col min="5635" max="5882" width="8" style="44"/>
    <col min="5883" max="5883" width="53.2" style="44" customWidth="1"/>
    <col min="5884" max="5884" width="8.1" style="44" customWidth="1"/>
    <col min="5885" max="5886" width="20.6" style="44" customWidth="1"/>
    <col min="5887" max="5887" width="52.7" style="44" customWidth="1"/>
    <col min="5888" max="5888" width="8.1" style="44" customWidth="1"/>
    <col min="5889" max="5890" width="20.6" style="44" customWidth="1"/>
    <col min="5891" max="6138" width="8" style="44"/>
    <col min="6139" max="6139" width="53.2" style="44" customWidth="1"/>
    <col min="6140" max="6140" width="8.1" style="44" customWidth="1"/>
    <col min="6141" max="6142" width="20.6" style="44" customWidth="1"/>
    <col min="6143" max="6143" width="52.7" style="44" customWidth="1"/>
    <col min="6144" max="6144" width="8.1" style="44" customWidth="1"/>
    <col min="6145" max="6146" width="20.6" style="44" customWidth="1"/>
    <col min="6147" max="6394" width="8" style="44"/>
    <col min="6395" max="6395" width="53.2" style="44" customWidth="1"/>
    <col min="6396" max="6396" width="8.1" style="44" customWidth="1"/>
    <col min="6397" max="6398" width="20.6" style="44" customWidth="1"/>
    <col min="6399" max="6399" width="52.7" style="44" customWidth="1"/>
    <col min="6400" max="6400" width="8.1" style="44" customWidth="1"/>
    <col min="6401" max="6402" width="20.6" style="44" customWidth="1"/>
    <col min="6403" max="6650" width="8" style="44"/>
    <col min="6651" max="6651" width="53.2" style="44" customWidth="1"/>
    <col min="6652" max="6652" width="8.1" style="44" customWidth="1"/>
    <col min="6653" max="6654" width="20.6" style="44" customWidth="1"/>
    <col min="6655" max="6655" width="52.7" style="44" customWidth="1"/>
    <col min="6656" max="6656" width="8.1" style="44" customWidth="1"/>
    <col min="6657" max="6658" width="20.6" style="44" customWidth="1"/>
    <col min="6659" max="6906" width="8" style="44"/>
    <col min="6907" max="6907" width="53.2" style="44" customWidth="1"/>
    <col min="6908" max="6908" width="8.1" style="44" customWidth="1"/>
    <col min="6909" max="6910" width="20.6" style="44" customWidth="1"/>
    <col min="6911" max="6911" width="52.7" style="44" customWidth="1"/>
    <col min="6912" max="6912" width="8.1" style="44" customWidth="1"/>
    <col min="6913" max="6914" width="20.6" style="44" customWidth="1"/>
    <col min="6915" max="7162" width="8" style="44"/>
    <col min="7163" max="7163" width="53.2" style="44" customWidth="1"/>
    <col min="7164" max="7164" width="8.1" style="44" customWidth="1"/>
    <col min="7165" max="7166" width="20.6" style="44" customWidth="1"/>
    <col min="7167" max="7167" width="52.7" style="44" customWidth="1"/>
    <col min="7168" max="7168" width="8.1" style="44" customWidth="1"/>
    <col min="7169" max="7170" width="20.6" style="44" customWidth="1"/>
    <col min="7171" max="7418" width="8" style="44"/>
    <col min="7419" max="7419" width="53.2" style="44" customWidth="1"/>
    <col min="7420" max="7420" width="8.1" style="44" customWidth="1"/>
    <col min="7421" max="7422" width="20.6" style="44" customWidth="1"/>
    <col min="7423" max="7423" width="52.7" style="44" customWidth="1"/>
    <col min="7424" max="7424" width="8.1" style="44" customWidth="1"/>
    <col min="7425" max="7426" width="20.6" style="44" customWidth="1"/>
    <col min="7427" max="7674" width="8" style="44"/>
    <col min="7675" max="7675" width="53.2" style="44" customWidth="1"/>
    <col min="7676" max="7676" width="8.1" style="44" customWidth="1"/>
    <col min="7677" max="7678" width="20.6" style="44" customWidth="1"/>
    <col min="7679" max="7679" width="52.7" style="44" customWidth="1"/>
    <col min="7680" max="7680" width="8.1" style="44" customWidth="1"/>
    <col min="7681" max="7682" width="20.6" style="44" customWidth="1"/>
    <col min="7683" max="7930" width="8" style="44"/>
    <col min="7931" max="7931" width="53.2" style="44" customWidth="1"/>
    <col min="7932" max="7932" width="8.1" style="44" customWidth="1"/>
    <col min="7933" max="7934" width="20.6" style="44" customWidth="1"/>
    <col min="7935" max="7935" width="52.7" style="44" customWidth="1"/>
    <col min="7936" max="7936" width="8.1" style="44" customWidth="1"/>
    <col min="7937" max="7938" width="20.6" style="44" customWidth="1"/>
    <col min="7939" max="8186" width="8" style="44"/>
    <col min="8187" max="8187" width="53.2" style="44" customWidth="1"/>
    <col min="8188" max="8188" width="8.1" style="44" customWidth="1"/>
    <col min="8189" max="8190" width="20.6" style="44" customWidth="1"/>
    <col min="8191" max="8191" width="52.7" style="44" customWidth="1"/>
    <col min="8192" max="8192" width="8.1" style="44" customWidth="1"/>
    <col min="8193" max="8194" width="20.6" style="44" customWidth="1"/>
    <col min="8195" max="8442" width="8" style="44"/>
    <col min="8443" max="8443" width="53.2" style="44" customWidth="1"/>
    <col min="8444" max="8444" width="8.1" style="44" customWidth="1"/>
    <col min="8445" max="8446" width="20.6" style="44" customWidth="1"/>
    <col min="8447" max="8447" width="52.7" style="44" customWidth="1"/>
    <col min="8448" max="8448" width="8.1" style="44" customWidth="1"/>
    <col min="8449" max="8450" width="20.6" style="44" customWidth="1"/>
    <col min="8451" max="8698" width="8" style="44"/>
    <col min="8699" max="8699" width="53.2" style="44" customWidth="1"/>
    <col min="8700" max="8700" width="8.1" style="44" customWidth="1"/>
    <col min="8701" max="8702" width="20.6" style="44" customWidth="1"/>
    <col min="8703" max="8703" width="52.7" style="44" customWidth="1"/>
    <col min="8704" max="8704" width="8.1" style="44" customWidth="1"/>
    <col min="8705" max="8706" width="20.6" style="44" customWidth="1"/>
    <col min="8707" max="8954" width="8" style="44"/>
    <col min="8955" max="8955" width="53.2" style="44" customWidth="1"/>
    <col min="8956" max="8956" width="8.1" style="44" customWidth="1"/>
    <col min="8957" max="8958" width="20.6" style="44" customWidth="1"/>
    <col min="8959" max="8959" width="52.7" style="44" customWidth="1"/>
    <col min="8960" max="8960" width="8.1" style="44" customWidth="1"/>
    <col min="8961" max="8962" width="20.6" style="44" customWidth="1"/>
    <col min="8963" max="9210" width="8" style="44"/>
    <col min="9211" max="9211" width="53.2" style="44" customWidth="1"/>
    <col min="9212" max="9212" width="8.1" style="44" customWidth="1"/>
    <col min="9213" max="9214" width="20.6" style="44" customWidth="1"/>
    <col min="9215" max="9215" width="52.7" style="44" customWidth="1"/>
    <col min="9216" max="9216" width="8.1" style="44" customWidth="1"/>
    <col min="9217" max="9218" width="20.6" style="44" customWidth="1"/>
    <col min="9219" max="9466" width="8" style="44"/>
    <col min="9467" max="9467" width="53.2" style="44" customWidth="1"/>
    <col min="9468" max="9468" width="8.1" style="44" customWidth="1"/>
    <col min="9469" max="9470" width="20.6" style="44" customWidth="1"/>
    <col min="9471" max="9471" width="52.7" style="44" customWidth="1"/>
    <col min="9472" max="9472" width="8.1" style="44" customWidth="1"/>
    <col min="9473" max="9474" width="20.6" style="44" customWidth="1"/>
    <col min="9475" max="9722" width="8" style="44"/>
    <col min="9723" max="9723" width="53.2" style="44" customWidth="1"/>
    <col min="9724" max="9724" width="8.1" style="44" customWidth="1"/>
    <col min="9725" max="9726" width="20.6" style="44" customWidth="1"/>
    <col min="9727" max="9727" width="52.7" style="44" customWidth="1"/>
    <col min="9728" max="9728" width="8.1" style="44" customWidth="1"/>
    <col min="9729" max="9730" width="20.6" style="44" customWidth="1"/>
    <col min="9731" max="9978" width="8" style="44"/>
    <col min="9979" max="9979" width="53.2" style="44" customWidth="1"/>
    <col min="9980" max="9980" width="8.1" style="44" customWidth="1"/>
    <col min="9981" max="9982" width="20.6" style="44" customWidth="1"/>
    <col min="9983" max="9983" width="52.7" style="44" customWidth="1"/>
    <col min="9984" max="9984" width="8.1" style="44" customWidth="1"/>
    <col min="9985" max="9986" width="20.6" style="44" customWidth="1"/>
    <col min="9987" max="10234" width="8" style="44"/>
    <col min="10235" max="10235" width="53.2" style="44" customWidth="1"/>
    <col min="10236" max="10236" width="8.1" style="44" customWidth="1"/>
    <col min="10237" max="10238" width="20.6" style="44" customWidth="1"/>
    <col min="10239" max="10239" width="52.7" style="44" customWidth="1"/>
    <col min="10240" max="10240" width="8.1" style="44" customWidth="1"/>
    <col min="10241" max="10242" width="20.6" style="44" customWidth="1"/>
    <col min="10243" max="10490" width="8" style="44"/>
    <col min="10491" max="10491" width="53.2" style="44" customWidth="1"/>
    <col min="10492" max="10492" width="8.1" style="44" customWidth="1"/>
    <col min="10493" max="10494" width="20.6" style="44" customWidth="1"/>
    <col min="10495" max="10495" width="52.7" style="44" customWidth="1"/>
    <col min="10496" max="10496" width="8.1" style="44" customWidth="1"/>
    <col min="10497" max="10498" width="20.6" style="44" customWidth="1"/>
    <col min="10499" max="10746" width="8" style="44"/>
    <col min="10747" max="10747" width="53.2" style="44" customWidth="1"/>
    <col min="10748" max="10748" width="8.1" style="44" customWidth="1"/>
    <col min="10749" max="10750" width="20.6" style="44" customWidth="1"/>
    <col min="10751" max="10751" width="52.7" style="44" customWidth="1"/>
    <col min="10752" max="10752" width="8.1" style="44" customWidth="1"/>
    <col min="10753" max="10754" width="20.6" style="44" customWidth="1"/>
    <col min="10755" max="11002" width="8" style="44"/>
    <col min="11003" max="11003" width="53.2" style="44" customWidth="1"/>
    <col min="11004" max="11004" width="8.1" style="44" customWidth="1"/>
    <col min="11005" max="11006" width="20.6" style="44" customWidth="1"/>
    <col min="11007" max="11007" width="52.7" style="44" customWidth="1"/>
    <col min="11008" max="11008" width="8.1" style="44" customWidth="1"/>
    <col min="11009" max="11010" width="20.6" style="44" customWidth="1"/>
    <col min="11011" max="11258" width="8" style="44"/>
    <col min="11259" max="11259" width="53.2" style="44" customWidth="1"/>
    <col min="11260" max="11260" width="8.1" style="44" customWidth="1"/>
    <col min="11261" max="11262" width="20.6" style="44" customWidth="1"/>
    <col min="11263" max="11263" width="52.7" style="44" customWidth="1"/>
    <col min="11264" max="11264" width="8.1" style="44" customWidth="1"/>
    <col min="11265" max="11266" width="20.6" style="44" customWidth="1"/>
    <col min="11267" max="11514" width="8" style="44"/>
    <col min="11515" max="11515" width="53.2" style="44" customWidth="1"/>
    <col min="11516" max="11516" width="8.1" style="44" customWidth="1"/>
    <col min="11517" max="11518" width="20.6" style="44" customWidth="1"/>
    <col min="11519" max="11519" width="52.7" style="44" customWidth="1"/>
    <col min="11520" max="11520" width="8.1" style="44" customWidth="1"/>
    <col min="11521" max="11522" width="20.6" style="44" customWidth="1"/>
    <col min="11523" max="11770" width="8" style="44"/>
    <col min="11771" max="11771" width="53.2" style="44" customWidth="1"/>
    <col min="11772" max="11772" width="8.1" style="44" customWidth="1"/>
    <col min="11773" max="11774" width="20.6" style="44" customWidth="1"/>
    <col min="11775" max="11775" width="52.7" style="44" customWidth="1"/>
    <col min="11776" max="11776" width="8.1" style="44" customWidth="1"/>
    <col min="11777" max="11778" width="20.6" style="44" customWidth="1"/>
    <col min="11779" max="12026" width="8" style="44"/>
    <col min="12027" max="12027" width="53.2" style="44" customWidth="1"/>
    <col min="12028" max="12028" width="8.1" style="44" customWidth="1"/>
    <col min="12029" max="12030" width="20.6" style="44" customWidth="1"/>
    <col min="12031" max="12031" width="52.7" style="44" customWidth="1"/>
    <col min="12032" max="12032" width="8.1" style="44" customWidth="1"/>
    <col min="12033" max="12034" width="20.6" style="44" customWidth="1"/>
    <col min="12035" max="12282" width="8" style="44"/>
    <col min="12283" max="12283" width="53.2" style="44" customWidth="1"/>
    <col min="12284" max="12284" width="8.1" style="44" customWidth="1"/>
    <col min="12285" max="12286" width="20.6" style="44" customWidth="1"/>
    <col min="12287" max="12287" width="52.7" style="44" customWidth="1"/>
    <col min="12288" max="12288" width="8.1" style="44" customWidth="1"/>
    <col min="12289" max="12290" width="20.6" style="44" customWidth="1"/>
    <col min="12291" max="12538" width="8" style="44"/>
    <col min="12539" max="12539" width="53.2" style="44" customWidth="1"/>
    <col min="12540" max="12540" width="8.1" style="44" customWidth="1"/>
    <col min="12541" max="12542" width="20.6" style="44" customWidth="1"/>
    <col min="12543" max="12543" width="52.7" style="44" customWidth="1"/>
    <col min="12544" max="12544" width="8.1" style="44" customWidth="1"/>
    <col min="12545" max="12546" width="20.6" style="44" customWidth="1"/>
    <col min="12547" max="12794" width="8" style="44"/>
    <col min="12795" max="12795" width="53.2" style="44" customWidth="1"/>
    <col min="12796" max="12796" width="8.1" style="44" customWidth="1"/>
    <col min="12797" max="12798" width="20.6" style="44" customWidth="1"/>
    <col min="12799" max="12799" width="52.7" style="44" customWidth="1"/>
    <col min="12800" max="12800" width="8.1" style="44" customWidth="1"/>
    <col min="12801" max="12802" width="20.6" style="44" customWidth="1"/>
    <col min="12803" max="13050" width="8" style="44"/>
    <col min="13051" max="13051" width="53.2" style="44" customWidth="1"/>
    <col min="13052" max="13052" width="8.1" style="44" customWidth="1"/>
    <col min="13053" max="13054" width="20.6" style="44" customWidth="1"/>
    <col min="13055" max="13055" width="52.7" style="44" customWidth="1"/>
    <col min="13056" max="13056" width="8.1" style="44" customWidth="1"/>
    <col min="13057" max="13058" width="20.6" style="44" customWidth="1"/>
    <col min="13059" max="13306" width="8" style="44"/>
    <col min="13307" max="13307" width="53.2" style="44" customWidth="1"/>
    <col min="13308" max="13308" width="8.1" style="44" customWidth="1"/>
    <col min="13309" max="13310" width="20.6" style="44" customWidth="1"/>
    <col min="13311" max="13311" width="52.7" style="44" customWidth="1"/>
    <col min="13312" max="13312" width="8.1" style="44" customWidth="1"/>
    <col min="13313" max="13314" width="20.6" style="44" customWidth="1"/>
    <col min="13315" max="13562" width="8" style="44"/>
    <col min="13563" max="13563" width="53.2" style="44" customWidth="1"/>
    <col min="13564" max="13564" width="8.1" style="44" customWidth="1"/>
    <col min="13565" max="13566" width="20.6" style="44" customWidth="1"/>
    <col min="13567" max="13567" width="52.7" style="44" customWidth="1"/>
    <col min="13568" max="13568" width="8.1" style="44" customWidth="1"/>
    <col min="13569" max="13570" width="20.6" style="44" customWidth="1"/>
    <col min="13571" max="13818" width="8" style="44"/>
    <col min="13819" max="13819" width="53.2" style="44" customWidth="1"/>
    <col min="13820" max="13820" width="8.1" style="44" customWidth="1"/>
    <col min="13821" max="13822" width="20.6" style="44" customWidth="1"/>
    <col min="13823" max="13823" width="52.7" style="44" customWidth="1"/>
    <col min="13824" max="13824" width="8.1" style="44" customWidth="1"/>
    <col min="13825" max="13826" width="20.6" style="44" customWidth="1"/>
    <col min="13827" max="14074" width="8" style="44"/>
    <col min="14075" max="14075" width="53.2" style="44" customWidth="1"/>
    <col min="14076" max="14076" width="8.1" style="44" customWidth="1"/>
    <col min="14077" max="14078" width="20.6" style="44" customWidth="1"/>
    <col min="14079" max="14079" width="52.7" style="44" customWidth="1"/>
    <col min="14080" max="14080" width="8.1" style="44" customWidth="1"/>
    <col min="14081" max="14082" width="20.6" style="44" customWidth="1"/>
    <col min="14083" max="14330" width="8" style="44"/>
    <col min="14331" max="14331" width="53.2" style="44" customWidth="1"/>
    <col min="14332" max="14332" width="8.1" style="44" customWidth="1"/>
    <col min="14333" max="14334" width="20.6" style="44" customWidth="1"/>
    <col min="14335" max="14335" width="52.7" style="44" customWidth="1"/>
    <col min="14336" max="14336" width="8.1" style="44" customWidth="1"/>
    <col min="14337" max="14338" width="20.6" style="44" customWidth="1"/>
    <col min="14339" max="14586" width="8" style="44"/>
    <col min="14587" max="14587" width="53.2" style="44" customWidth="1"/>
    <col min="14588" max="14588" width="8.1" style="44" customWidth="1"/>
    <col min="14589" max="14590" width="20.6" style="44" customWidth="1"/>
    <col min="14591" max="14591" width="52.7" style="44" customWidth="1"/>
    <col min="14592" max="14592" width="8.1" style="44" customWidth="1"/>
    <col min="14593" max="14594" width="20.6" style="44" customWidth="1"/>
    <col min="14595" max="14842" width="8" style="44"/>
    <col min="14843" max="14843" width="53.2" style="44" customWidth="1"/>
    <col min="14844" max="14844" width="8.1" style="44" customWidth="1"/>
    <col min="14845" max="14846" width="20.6" style="44" customWidth="1"/>
    <col min="14847" max="14847" width="52.7" style="44" customWidth="1"/>
    <col min="14848" max="14848" width="8.1" style="44" customWidth="1"/>
    <col min="14849" max="14850" width="20.6" style="44" customWidth="1"/>
    <col min="14851" max="15098" width="8" style="44"/>
    <col min="15099" max="15099" width="53.2" style="44" customWidth="1"/>
    <col min="15100" max="15100" width="8.1" style="44" customWidth="1"/>
    <col min="15101" max="15102" width="20.6" style="44" customWidth="1"/>
    <col min="15103" max="15103" width="52.7" style="44" customWidth="1"/>
    <col min="15104" max="15104" width="8.1" style="44" customWidth="1"/>
    <col min="15105" max="15106" width="20.6" style="44" customWidth="1"/>
    <col min="15107" max="15354" width="8" style="44"/>
    <col min="15355" max="15355" width="53.2" style="44" customWidth="1"/>
    <col min="15356" max="15356" width="8.1" style="44" customWidth="1"/>
    <col min="15357" max="15358" width="20.6" style="44" customWidth="1"/>
    <col min="15359" max="15359" width="52.7" style="44" customWidth="1"/>
    <col min="15360" max="15360" width="8.1" style="44" customWidth="1"/>
    <col min="15361" max="15362" width="20.6" style="44" customWidth="1"/>
    <col min="15363" max="15610" width="8" style="44"/>
    <col min="15611" max="15611" width="53.2" style="44" customWidth="1"/>
    <col min="15612" max="15612" width="8.1" style="44" customWidth="1"/>
    <col min="15613" max="15614" width="20.6" style="44" customWidth="1"/>
    <col min="15615" max="15615" width="52.7" style="44" customWidth="1"/>
    <col min="15616" max="15616" width="8.1" style="44" customWidth="1"/>
    <col min="15617" max="15618" width="20.6" style="44" customWidth="1"/>
    <col min="15619" max="15866" width="8" style="44"/>
    <col min="15867" max="15867" width="53.2" style="44" customWidth="1"/>
    <col min="15868" max="15868" width="8.1" style="44" customWidth="1"/>
    <col min="15869" max="15870" width="20.6" style="44" customWidth="1"/>
    <col min="15871" max="15871" width="52.7" style="44" customWidth="1"/>
    <col min="15872" max="15872" width="8.1" style="44" customWidth="1"/>
    <col min="15873" max="15874" width="20.6" style="44" customWidth="1"/>
    <col min="15875" max="16122" width="8" style="44"/>
    <col min="16123" max="16123" width="53.2" style="44" customWidth="1"/>
    <col min="16124" max="16124" width="8.1" style="44" customWidth="1"/>
    <col min="16125" max="16126" width="20.6" style="44" customWidth="1"/>
    <col min="16127" max="16127" width="52.7" style="44" customWidth="1"/>
    <col min="16128" max="16128" width="8.1" style="44" customWidth="1"/>
    <col min="16129" max="16130" width="20.6" style="44" customWidth="1"/>
    <col min="16131" max="16380" width="8" style="44"/>
    <col min="16383" max="16384" width="8" style="44"/>
  </cols>
  <sheetData>
    <row r="1" s="41" customFormat="1" ht="16.2" customHeight="1" spans="1:2">
      <c r="A1" s="45" t="s">
        <v>0</v>
      </c>
      <c r="B1" s="45" t="s">
        <v>129</v>
      </c>
    </row>
    <row r="2" s="41" customFormat="1" ht="16.2" customHeight="1" spans="1:2">
      <c r="A2" s="46" t="s">
        <v>201</v>
      </c>
      <c r="B2" s="47" t="s">
        <v>3</v>
      </c>
    </row>
    <row r="3" s="41" customFormat="1" ht="16.2" customHeight="1" spans="1:2">
      <c r="A3" s="48" t="s">
        <v>202</v>
      </c>
      <c r="B3" s="49">
        <f>'[2]21试算平衡表'!$BB$323</f>
        <v>128583782.28</v>
      </c>
    </row>
    <row r="4" s="41" customFormat="1" ht="16.2" customHeight="1" spans="1:2">
      <c r="A4" s="50" t="s">
        <v>203</v>
      </c>
      <c r="B4" s="49">
        <f>'[2]21试算平衡表'!$BB$324</f>
        <v>0</v>
      </c>
    </row>
    <row r="5" s="41" customFormat="1" ht="16.2" customHeight="1" spans="1:2">
      <c r="A5" s="50" t="s">
        <v>204</v>
      </c>
      <c r="B5" s="49">
        <f>'[2]21试算平衡表'!$BB$325</f>
        <v>0</v>
      </c>
    </row>
    <row r="6" s="41" customFormat="1" ht="16.2" customHeight="1" spans="1:2">
      <c r="A6" s="50" t="s">
        <v>205</v>
      </c>
      <c r="B6" s="49">
        <f>'[2]21试算平衡表'!$BB$326</f>
        <v>0</v>
      </c>
    </row>
    <row r="7" s="41" customFormat="1" ht="16.2" customHeight="1" spans="1:2">
      <c r="A7" s="50" t="s">
        <v>206</v>
      </c>
      <c r="B7" s="49">
        <f>'[2]21试算平衡表'!$BB$327</f>
        <v>0</v>
      </c>
    </row>
    <row r="8" s="41" customFormat="1" ht="16.2" customHeight="1" spans="1:2">
      <c r="A8" s="50" t="s">
        <v>207</v>
      </c>
      <c r="B8" s="49">
        <f>'[2]21试算平衡表'!$BB$328</f>
        <v>0</v>
      </c>
    </row>
    <row r="9" s="41" customFormat="1" ht="16.2" customHeight="1" spans="1:2">
      <c r="A9" s="51" t="s">
        <v>208</v>
      </c>
      <c r="B9" s="49">
        <f>'[2]21试算平衡表'!$BB$329</f>
        <v>0</v>
      </c>
    </row>
    <row r="10" s="41" customFormat="1" ht="16.2" customHeight="1" spans="1:2">
      <c r="A10" s="51" t="s">
        <v>209</v>
      </c>
      <c r="B10" s="49">
        <f>'[2]21试算平衡表'!$BB$330</f>
        <v>0</v>
      </c>
    </row>
    <row r="11" s="41" customFormat="1" ht="16.2" customHeight="1" spans="1:2">
      <c r="A11" s="51" t="s">
        <v>210</v>
      </c>
      <c r="B11" s="49">
        <f>'[2]21试算平衡表'!$BB$331</f>
        <v>0</v>
      </c>
    </row>
    <row r="12" s="41" customFormat="1" ht="16.2" customHeight="1" spans="1:2">
      <c r="A12" s="51" t="s">
        <v>211</v>
      </c>
      <c r="B12" s="49">
        <f>'[2]21试算平衡表'!$BB$332</f>
        <v>0</v>
      </c>
    </row>
    <row r="13" s="41" customFormat="1" ht="16.2" customHeight="1" spans="1:2">
      <c r="A13" s="51" t="s">
        <v>212</v>
      </c>
      <c r="B13" s="49">
        <f>'[2]21试算平衡表'!$BB$333</f>
        <v>0</v>
      </c>
    </row>
    <row r="14" s="41" customFormat="1" ht="16.2" customHeight="1" spans="1:2">
      <c r="A14" s="51" t="s">
        <v>213</v>
      </c>
      <c r="B14" s="49">
        <f>'[2]21试算平衡表'!$BB$334</f>
        <v>0</v>
      </c>
    </row>
    <row r="15" s="41" customFormat="1" ht="16.2" customHeight="1" spans="1:2">
      <c r="A15" s="48" t="s">
        <v>214</v>
      </c>
      <c r="B15" s="49">
        <f>'[2]21试算平衡表'!$BB$335</f>
        <v>0</v>
      </c>
    </row>
    <row r="16" s="41" customFormat="1" ht="16.2" customHeight="1" spans="1:2">
      <c r="A16" s="48" t="s">
        <v>215</v>
      </c>
      <c r="B16" s="49">
        <f>'[2]21试算平衡表'!$BB$336</f>
        <v>0</v>
      </c>
    </row>
    <row r="17" s="41" customFormat="1" ht="16.2" customHeight="1" spans="1:2">
      <c r="A17" s="52" t="s">
        <v>216</v>
      </c>
      <c r="B17" s="53">
        <f>ROUND(SUM(B3:B16),2)</f>
        <v>128583782.28</v>
      </c>
    </row>
    <row r="18" s="41" customFormat="1" ht="16.2" customHeight="1" spans="1:2">
      <c r="A18" s="48" t="s">
        <v>217</v>
      </c>
      <c r="B18" s="49">
        <f>'[2]21试算平衡表'!$BB$338</f>
        <v>0</v>
      </c>
    </row>
    <row r="19" s="41" customFormat="1" ht="16.2" customHeight="1" spans="1:2">
      <c r="A19" s="51" t="s">
        <v>218</v>
      </c>
      <c r="B19" s="49">
        <f>'[2]21试算平衡表'!$BB$339</f>
        <v>0</v>
      </c>
    </row>
    <row r="20" s="41" customFormat="1" ht="16.2" customHeight="1" spans="1:2">
      <c r="A20" s="51" t="s">
        <v>219</v>
      </c>
      <c r="B20" s="49">
        <f>'[2]21试算平衡表'!$BB$340</f>
        <v>0</v>
      </c>
    </row>
    <row r="21" s="41" customFormat="1" ht="16.2" customHeight="1" spans="1:2">
      <c r="A21" s="51" t="s">
        <v>220</v>
      </c>
      <c r="B21" s="49">
        <f>'[2]21试算平衡表'!$BB$341</f>
        <v>0</v>
      </c>
    </row>
    <row r="22" s="41" customFormat="1" ht="16.2" customHeight="1" spans="1:2">
      <c r="A22" s="51" t="s">
        <v>221</v>
      </c>
      <c r="B22" s="49">
        <f>'[2]21试算平衡表'!$BB$342</f>
        <v>0</v>
      </c>
    </row>
    <row r="23" s="41" customFormat="1" ht="16.2" customHeight="1" spans="1:2">
      <c r="A23" s="51" t="s">
        <v>222</v>
      </c>
      <c r="B23" s="49">
        <f>'[2]21试算平衡表'!$BB$343</f>
        <v>0</v>
      </c>
    </row>
    <row r="24" s="41" customFormat="1" ht="16.2" customHeight="1" spans="1:2">
      <c r="A24" s="51" t="s">
        <v>223</v>
      </c>
      <c r="B24" s="49">
        <f>'[2]21试算平衡表'!$BB$344</f>
        <v>0</v>
      </c>
    </row>
    <row r="25" s="41" customFormat="1" ht="16.2" customHeight="1" spans="1:2">
      <c r="A25" s="48" t="s">
        <v>224</v>
      </c>
      <c r="B25" s="49">
        <f>'[2]21试算平衡表'!$BB$345</f>
        <v>21959209.29</v>
      </c>
    </row>
    <row r="26" s="41" customFormat="1" ht="16.2" customHeight="1" spans="1:2">
      <c r="A26" s="48" t="s">
        <v>225</v>
      </c>
      <c r="B26" s="49">
        <f>'[2]21试算平衡表'!$BB$346</f>
        <v>259191.68</v>
      </c>
    </row>
    <row r="27" s="41" customFormat="1" ht="16.2" customHeight="1" spans="1:2">
      <c r="A27" s="48" t="s">
        <v>226</v>
      </c>
      <c r="B27" s="49">
        <f>'[2]21试算平衡表'!$BB$347</f>
        <v>6776283</v>
      </c>
    </row>
    <row r="28" s="41" customFormat="1" ht="16.2" customHeight="1" spans="1:2">
      <c r="A28" s="52" t="s">
        <v>227</v>
      </c>
      <c r="B28" s="53">
        <f>ROUND(SUM(B18:B27),2)</f>
        <v>28994683.97</v>
      </c>
    </row>
    <row r="29" s="41" customFormat="1" ht="16.2" customHeight="1" spans="1:2">
      <c r="A29" s="52" t="s">
        <v>228</v>
      </c>
      <c r="B29" s="53">
        <f>ROUND(B17-B28,2)</f>
        <v>99589098.31</v>
      </c>
    </row>
    <row r="30" s="41" customFormat="1" ht="16.2" customHeight="1" spans="1:2">
      <c r="A30" s="46" t="s">
        <v>229</v>
      </c>
      <c r="B30" s="54" t="s">
        <v>3</v>
      </c>
    </row>
    <row r="31" s="41" customFormat="1" ht="16.2" customHeight="1" spans="1:2">
      <c r="A31" s="48" t="s">
        <v>230</v>
      </c>
      <c r="B31" s="49">
        <f>'[2]21试算平衡表'!$BB$351</f>
        <v>0</v>
      </c>
    </row>
    <row r="32" s="41" customFormat="1" ht="16.2" customHeight="1" spans="1:2">
      <c r="A32" s="48" t="s">
        <v>231</v>
      </c>
      <c r="B32" s="49">
        <f>'[2]21试算平衡表'!$BB$352</f>
        <v>0</v>
      </c>
    </row>
    <row r="33" s="42" customFormat="1" ht="16.2" customHeight="1" spans="1:2">
      <c r="A33" s="48" t="s">
        <v>232</v>
      </c>
      <c r="B33" s="49">
        <f>'[2]21试算平衡表'!$BB$353</f>
        <v>0</v>
      </c>
    </row>
    <row r="34" s="42" customFormat="1" ht="16.2" customHeight="1" spans="1:2">
      <c r="A34" s="48" t="s">
        <v>233</v>
      </c>
      <c r="B34" s="49">
        <f>'[2]21试算平衡表'!$BB$354</f>
        <v>0</v>
      </c>
    </row>
    <row r="35" s="42" customFormat="1" ht="16.2" customHeight="1" spans="1:2">
      <c r="A35" s="48" t="s">
        <v>234</v>
      </c>
      <c r="B35" s="49">
        <f>'[2]21试算平衡表'!$BB$355</f>
        <v>0</v>
      </c>
    </row>
    <row r="36" s="42" customFormat="1" ht="16.2" customHeight="1" spans="1:2">
      <c r="A36" s="52" t="s">
        <v>235</v>
      </c>
      <c r="B36" s="53">
        <f>ROUND(SUM(B31:B35),2)</f>
        <v>0</v>
      </c>
    </row>
    <row r="37" s="42" customFormat="1" ht="16.2" customHeight="1" spans="1:2">
      <c r="A37" s="48" t="s">
        <v>236</v>
      </c>
      <c r="B37" s="49">
        <f>'[2]21试算平衡表'!$BB$357</f>
        <v>583380860.01</v>
      </c>
    </row>
    <row r="38" s="42" customFormat="1" ht="16.2" customHeight="1" spans="1:2">
      <c r="A38" s="48" t="s">
        <v>237</v>
      </c>
      <c r="B38" s="49">
        <f>'[2]21试算平衡表'!$BB$358</f>
        <v>0</v>
      </c>
    </row>
    <row r="39" s="42" customFormat="1" ht="16.2" customHeight="1" spans="1:2">
      <c r="A39" s="51" t="s">
        <v>238</v>
      </c>
      <c r="B39" s="49">
        <f>'[2]21试算平衡表'!$BB$359</f>
        <v>0</v>
      </c>
    </row>
    <row r="40" s="42" customFormat="1" ht="16.2" customHeight="1" spans="1:2">
      <c r="A40" s="48" t="s">
        <v>239</v>
      </c>
      <c r="B40" s="49">
        <f>'[2]21试算平衡表'!$BB$360</f>
        <v>0</v>
      </c>
    </row>
    <row r="41" s="42" customFormat="1" ht="16.2" customHeight="1" spans="1:2">
      <c r="A41" s="48" t="s">
        <v>240</v>
      </c>
      <c r="B41" s="49">
        <f>'[2]21试算平衡表'!$BB$361</f>
        <v>0</v>
      </c>
    </row>
    <row r="42" s="42" customFormat="1" ht="16.2" customHeight="1" spans="1:2">
      <c r="A42" s="52" t="s">
        <v>241</v>
      </c>
      <c r="B42" s="53">
        <f>ROUND(SUM(B37:B41),2)</f>
        <v>583380860.01</v>
      </c>
    </row>
    <row r="43" s="42" customFormat="1" ht="16.2" customHeight="1" spans="1:2">
      <c r="A43" s="52" t="s">
        <v>242</v>
      </c>
      <c r="B43" s="53">
        <f>ROUND(B36-B42,2)</f>
        <v>-583380860.01</v>
      </c>
    </row>
    <row r="44" s="42" customFormat="1" ht="16.2" customHeight="1" spans="1:2">
      <c r="A44" s="46" t="s">
        <v>243</v>
      </c>
      <c r="B44" s="54" t="s">
        <v>3</v>
      </c>
    </row>
    <row r="45" s="42" customFormat="1" ht="16.2" customHeight="1" spans="1:2">
      <c r="A45" s="48" t="s">
        <v>244</v>
      </c>
      <c r="B45" s="49">
        <f>'[2]21试算平衡表'!$BB$365</f>
        <v>6648141.6</v>
      </c>
    </row>
    <row r="46" s="42" customFormat="1" ht="16.2" customHeight="1" spans="1:2">
      <c r="A46" s="48" t="s">
        <v>245</v>
      </c>
      <c r="B46" s="49">
        <f>'[2]21试算平衡表'!$BB$366</f>
        <v>0</v>
      </c>
    </row>
    <row r="47" s="42" customFormat="1" ht="16.2" customHeight="1" spans="1:2">
      <c r="A47" s="48" t="s">
        <v>246</v>
      </c>
      <c r="B47" s="49">
        <f>'[2]21试算平衡表'!$BB$367</f>
        <v>670180000</v>
      </c>
    </row>
    <row r="48" s="42" customFormat="1" ht="16.2" customHeight="1" spans="1:2">
      <c r="A48" s="48" t="s">
        <v>247</v>
      </c>
      <c r="B48" s="49">
        <f>'[2]21试算平衡表'!$BB$369</f>
        <v>0</v>
      </c>
    </row>
    <row r="49" s="42" customFormat="1" ht="16.2" customHeight="1" spans="1:2">
      <c r="A49" s="52" t="s">
        <v>248</v>
      </c>
      <c r="B49" s="53">
        <f>ROUND(SUM(B45,B47:B48),2)</f>
        <v>676828141.6</v>
      </c>
    </row>
    <row r="50" s="42" customFormat="1" ht="16.2" customHeight="1" spans="1:2">
      <c r="A50" s="48" t="s">
        <v>249</v>
      </c>
      <c r="B50" s="49">
        <f>'[2]21试算平衡表'!$BB$371</f>
        <v>100840867.9</v>
      </c>
    </row>
    <row r="51" s="42" customFormat="1" ht="16.2" customHeight="1" spans="1:2">
      <c r="A51" s="48" t="s">
        <v>250</v>
      </c>
      <c r="B51" s="55">
        <f>'[2]21试算平衡表'!$BB$372</f>
        <v>0</v>
      </c>
    </row>
    <row r="52" s="42" customFormat="1" ht="16.2" customHeight="1" spans="1:2">
      <c r="A52" s="48" t="s">
        <v>251</v>
      </c>
      <c r="B52" s="49">
        <f>'[2]21试算平衡表'!$BB$373</f>
        <v>0</v>
      </c>
    </row>
    <row r="53" s="42" customFormat="1" ht="16.2" customHeight="1" spans="1:2">
      <c r="A53" s="48" t="s">
        <v>252</v>
      </c>
      <c r="B53" s="49">
        <f>'[2]21试算平衡表'!$BB$374</f>
        <v>0</v>
      </c>
    </row>
    <row r="54" s="42" customFormat="1" ht="16.2" customHeight="1" spans="1:2">
      <c r="A54" s="52" t="s">
        <v>253</v>
      </c>
      <c r="B54" s="53">
        <f>ROUND(SUM(B50:B51,B53),2)</f>
        <v>100840867.9</v>
      </c>
    </row>
    <row r="55" s="42" customFormat="1" ht="16.2" customHeight="1" spans="1:2">
      <c r="A55" s="52" t="s">
        <v>254</v>
      </c>
      <c r="B55" s="53">
        <f>ROUND(B49-B54,2)</f>
        <v>575987273.7</v>
      </c>
    </row>
    <row r="56" s="42" customFormat="1" ht="16.2" customHeight="1" spans="1:2">
      <c r="A56" s="46" t="s">
        <v>255</v>
      </c>
      <c r="B56" s="49">
        <f>'[2]21试算平衡表'!$BB$377</f>
        <v>0</v>
      </c>
    </row>
    <row r="57" s="42" customFormat="1" ht="16.2" customHeight="1" spans="1:2">
      <c r="A57" s="46" t="s">
        <v>256</v>
      </c>
      <c r="B57" s="49">
        <f>ROUND(B29+B43+B55+B56,2)</f>
        <v>92195512</v>
      </c>
    </row>
    <row r="58" s="42" customFormat="1" ht="16.2" customHeight="1" spans="1:2">
      <c r="A58" s="48" t="s">
        <v>257</v>
      </c>
      <c r="B58" s="49">
        <f>'[2]21试算平衡表'!$BB$379</f>
        <v>20564126.26</v>
      </c>
    </row>
    <row r="59" s="42" customFormat="1" ht="16.2" customHeight="1" spans="1:2">
      <c r="A59" s="46" t="s">
        <v>258</v>
      </c>
      <c r="B59" s="49">
        <f>ROUND(B57+B58,2)</f>
        <v>112759638.26</v>
      </c>
    </row>
    <row r="60" s="42" customFormat="1" ht="16.2" customHeight="1" spans="1:2">
      <c r="A60" s="41"/>
      <c r="B60" s="41"/>
    </row>
    <row r="61" s="42" customFormat="1" ht="13.95" customHeight="1" spans="1:2">
      <c r="A61" s="56" t="s">
        <v>128</v>
      </c>
      <c r="B61" s="56"/>
    </row>
  </sheetData>
  <mergeCells count="1">
    <mergeCell ref="A61:B61"/>
  </mergeCells>
  <printOptions horizontalCentered="1"/>
  <pageMargins left="0.984251968503937" right="0.984251968503937" top="0.984251968503937" bottom="0.78740157480315" header="0.393700787401575" footer="0.590551181102362"/>
  <pageSetup paperSize="9" scale="75" orientation="portrait" blackAndWhite="1" useFirstPageNumber="1"/>
  <headerFooter alignWithMargins="0">
    <oddFooter>&amp;C&amp;9 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pageSetUpPr fitToPage="1"/>
  </sheetPr>
  <dimension ref="A1:Q91"/>
  <sheetViews>
    <sheetView showZeros="0" view="pageBreakPreview" zoomScale="60" zoomScaleNormal="70" topLeftCell="A4" workbookViewId="0">
      <selection activeCell="G16" sqref="G16"/>
    </sheetView>
  </sheetViews>
  <sheetFormatPr defaultColWidth="9" defaultRowHeight="12.65"/>
  <cols>
    <col min="1" max="1" width="41.2" style="31" customWidth="1"/>
    <col min="2" max="2" width="9.6" style="31" customWidth="1"/>
    <col min="3" max="16" width="16.7" style="32" customWidth="1"/>
    <col min="17" max="17" width="9" style="32" customWidth="1"/>
    <col min="18" max="256" width="9" style="33"/>
    <col min="257" max="257" width="44.6" style="33" customWidth="1"/>
    <col min="258" max="258" width="7.6" style="33" customWidth="1"/>
    <col min="259" max="272" width="15.5" style="33" customWidth="1"/>
    <col min="273" max="512" width="9" style="33"/>
    <col min="513" max="513" width="44.6" style="33" customWidth="1"/>
    <col min="514" max="514" width="7.6" style="33" customWidth="1"/>
    <col min="515" max="528" width="15.5" style="33" customWidth="1"/>
    <col min="529" max="768" width="9" style="33"/>
    <col min="769" max="769" width="44.6" style="33" customWidth="1"/>
    <col min="770" max="770" width="7.6" style="33" customWidth="1"/>
    <col min="771" max="784" width="15.5" style="33" customWidth="1"/>
    <col min="785" max="1024" width="9" style="33"/>
    <col min="1025" max="1025" width="44.6" style="33" customWidth="1"/>
    <col min="1026" max="1026" width="7.6" style="33" customWidth="1"/>
    <col min="1027" max="1040" width="15.5" style="33" customWidth="1"/>
    <col min="1041" max="1280" width="9" style="33"/>
    <col min="1281" max="1281" width="44.6" style="33" customWidth="1"/>
    <col min="1282" max="1282" width="7.6" style="33" customWidth="1"/>
    <col min="1283" max="1296" width="15.5" style="33" customWidth="1"/>
    <col min="1297" max="1536" width="9" style="33"/>
    <col min="1537" max="1537" width="44.6" style="33" customWidth="1"/>
    <col min="1538" max="1538" width="7.6" style="33" customWidth="1"/>
    <col min="1539" max="1552" width="15.5" style="33" customWidth="1"/>
    <col min="1553" max="1792" width="9" style="33"/>
    <col min="1793" max="1793" width="44.6" style="33" customWidth="1"/>
    <col min="1794" max="1794" width="7.6" style="33" customWidth="1"/>
    <col min="1795" max="1808" width="15.5" style="33" customWidth="1"/>
    <col min="1809" max="2048" width="9" style="33"/>
    <col min="2049" max="2049" width="44.6" style="33" customWidth="1"/>
    <col min="2050" max="2050" width="7.6" style="33" customWidth="1"/>
    <col min="2051" max="2064" width="15.5" style="33" customWidth="1"/>
    <col min="2065" max="2304" width="9" style="33"/>
    <col min="2305" max="2305" width="44.6" style="33" customWidth="1"/>
    <col min="2306" max="2306" width="7.6" style="33" customWidth="1"/>
    <col min="2307" max="2320" width="15.5" style="33" customWidth="1"/>
    <col min="2321" max="2560" width="9" style="33"/>
    <col min="2561" max="2561" width="44.6" style="33" customWidth="1"/>
    <col min="2562" max="2562" width="7.6" style="33" customWidth="1"/>
    <col min="2563" max="2576" width="15.5" style="33" customWidth="1"/>
    <col min="2577" max="2816" width="9" style="33"/>
    <col min="2817" max="2817" width="44.6" style="33" customWidth="1"/>
    <col min="2818" max="2818" width="7.6" style="33" customWidth="1"/>
    <col min="2819" max="2832" width="15.5" style="33" customWidth="1"/>
    <col min="2833" max="3072" width="9" style="33"/>
    <col min="3073" max="3073" width="44.6" style="33" customWidth="1"/>
    <col min="3074" max="3074" width="7.6" style="33" customWidth="1"/>
    <col min="3075" max="3088" width="15.5" style="33" customWidth="1"/>
    <col min="3089" max="3328" width="9" style="33"/>
    <col min="3329" max="3329" width="44.6" style="33" customWidth="1"/>
    <col min="3330" max="3330" width="7.6" style="33" customWidth="1"/>
    <col min="3331" max="3344" width="15.5" style="33" customWidth="1"/>
    <col min="3345" max="3584" width="9" style="33"/>
    <col min="3585" max="3585" width="44.6" style="33" customWidth="1"/>
    <col min="3586" max="3586" width="7.6" style="33" customWidth="1"/>
    <col min="3587" max="3600" width="15.5" style="33" customWidth="1"/>
    <col min="3601" max="3840" width="9" style="33"/>
    <col min="3841" max="3841" width="44.6" style="33" customWidth="1"/>
    <col min="3842" max="3842" width="7.6" style="33" customWidth="1"/>
    <col min="3843" max="3856" width="15.5" style="33" customWidth="1"/>
    <col min="3857" max="4096" width="9" style="33"/>
    <col min="4097" max="4097" width="44.6" style="33" customWidth="1"/>
    <col min="4098" max="4098" width="7.6" style="33" customWidth="1"/>
    <col min="4099" max="4112" width="15.5" style="33" customWidth="1"/>
    <col min="4113" max="4352" width="9" style="33"/>
    <col min="4353" max="4353" width="44.6" style="33" customWidth="1"/>
    <col min="4354" max="4354" width="7.6" style="33" customWidth="1"/>
    <col min="4355" max="4368" width="15.5" style="33" customWidth="1"/>
    <col min="4369" max="4608" width="9" style="33"/>
    <col min="4609" max="4609" width="44.6" style="33" customWidth="1"/>
    <col min="4610" max="4610" width="7.6" style="33" customWidth="1"/>
    <col min="4611" max="4624" width="15.5" style="33" customWidth="1"/>
    <col min="4625" max="4864" width="9" style="33"/>
    <col min="4865" max="4865" width="44.6" style="33" customWidth="1"/>
    <col min="4866" max="4866" width="7.6" style="33" customWidth="1"/>
    <col min="4867" max="4880" width="15.5" style="33" customWidth="1"/>
    <col min="4881" max="5120" width="9" style="33"/>
    <col min="5121" max="5121" width="44.6" style="33" customWidth="1"/>
    <col min="5122" max="5122" width="7.6" style="33" customWidth="1"/>
    <col min="5123" max="5136" width="15.5" style="33" customWidth="1"/>
    <col min="5137" max="5376" width="9" style="33"/>
    <col min="5377" max="5377" width="44.6" style="33" customWidth="1"/>
    <col min="5378" max="5378" width="7.6" style="33" customWidth="1"/>
    <col min="5379" max="5392" width="15.5" style="33" customWidth="1"/>
    <col min="5393" max="5632" width="9" style="33"/>
    <col min="5633" max="5633" width="44.6" style="33" customWidth="1"/>
    <col min="5634" max="5634" width="7.6" style="33" customWidth="1"/>
    <col min="5635" max="5648" width="15.5" style="33" customWidth="1"/>
    <col min="5649" max="5888" width="9" style="33"/>
    <col min="5889" max="5889" width="44.6" style="33" customWidth="1"/>
    <col min="5890" max="5890" width="7.6" style="33" customWidth="1"/>
    <col min="5891" max="5904" width="15.5" style="33" customWidth="1"/>
    <col min="5905" max="6144" width="9" style="33"/>
    <col min="6145" max="6145" width="44.6" style="33" customWidth="1"/>
    <col min="6146" max="6146" width="7.6" style="33" customWidth="1"/>
    <col min="6147" max="6160" width="15.5" style="33" customWidth="1"/>
    <col min="6161" max="6400" width="9" style="33"/>
    <col min="6401" max="6401" width="44.6" style="33" customWidth="1"/>
    <col min="6402" max="6402" width="7.6" style="33" customWidth="1"/>
    <col min="6403" max="6416" width="15.5" style="33" customWidth="1"/>
    <col min="6417" max="6656" width="9" style="33"/>
    <col min="6657" max="6657" width="44.6" style="33" customWidth="1"/>
    <col min="6658" max="6658" width="7.6" style="33" customWidth="1"/>
    <col min="6659" max="6672" width="15.5" style="33" customWidth="1"/>
    <col min="6673" max="6912" width="9" style="33"/>
    <col min="6913" max="6913" width="44.6" style="33" customWidth="1"/>
    <col min="6914" max="6914" width="7.6" style="33" customWidth="1"/>
    <col min="6915" max="6928" width="15.5" style="33" customWidth="1"/>
    <col min="6929" max="7168" width="9" style="33"/>
    <col min="7169" max="7169" width="44.6" style="33" customWidth="1"/>
    <col min="7170" max="7170" width="7.6" style="33" customWidth="1"/>
    <col min="7171" max="7184" width="15.5" style="33" customWidth="1"/>
    <col min="7185" max="7424" width="9" style="33"/>
    <col min="7425" max="7425" width="44.6" style="33" customWidth="1"/>
    <col min="7426" max="7426" width="7.6" style="33" customWidth="1"/>
    <col min="7427" max="7440" width="15.5" style="33" customWidth="1"/>
    <col min="7441" max="7680" width="9" style="33"/>
    <col min="7681" max="7681" width="44.6" style="33" customWidth="1"/>
    <col min="7682" max="7682" width="7.6" style="33" customWidth="1"/>
    <col min="7683" max="7696" width="15.5" style="33" customWidth="1"/>
    <col min="7697" max="7936" width="9" style="33"/>
    <col min="7937" max="7937" width="44.6" style="33" customWidth="1"/>
    <col min="7938" max="7938" width="7.6" style="33" customWidth="1"/>
    <col min="7939" max="7952" width="15.5" style="33" customWidth="1"/>
    <col min="7953" max="8192" width="9" style="33"/>
    <col min="8193" max="8193" width="44.6" style="33" customWidth="1"/>
    <col min="8194" max="8194" width="7.6" style="33" customWidth="1"/>
    <col min="8195" max="8208" width="15.5" style="33" customWidth="1"/>
    <col min="8209" max="8448" width="9" style="33"/>
    <col min="8449" max="8449" width="44.6" style="33" customWidth="1"/>
    <col min="8450" max="8450" width="7.6" style="33" customWidth="1"/>
    <col min="8451" max="8464" width="15.5" style="33" customWidth="1"/>
    <col min="8465" max="8704" width="9" style="33"/>
    <col min="8705" max="8705" width="44.6" style="33" customWidth="1"/>
    <col min="8706" max="8706" width="7.6" style="33" customWidth="1"/>
    <col min="8707" max="8720" width="15.5" style="33" customWidth="1"/>
    <col min="8721" max="8960" width="9" style="33"/>
    <col min="8961" max="8961" width="44.6" style="33" customWidth="1"/>
    <col min="8962" max="8962" width="7.6" style="33" customWidth="1"/>
    <col min="8963" max="8976" width="15.5" style="33" customWidth="1"/>
    <col min="8977" max="9216" width="9" style="33"/>
    <col min="9217" max="9217" width="44.6" style="33" customWidth="1"/>
    <col min="9218" max="9218" width="7.6" style="33" customWidth="1"/>
    <col min="9219" max="9232" width="15.5" style="33" customWidth="1"/>
    <col min="9233" max="9472" width="9" style="33"/>
    <col min="9473" max="9473" width="44.6" style="33" customWidth="1"/>
    <col min="9474" max="9474" width="7.6" style="33" customWidth="1"/>
    <col min="9475" max="9488" width="15.5" style="33" customWidth="1"/>
    <col min="9489" max="9728" width="9" style="33"/>
    <col min="9729" max="9729" width="44.6" style="33" customWidth="1"/>
    <col min="9730" max="9730" width="7.6" style="33" customWidth="1"/>
    <col min="9731" max="9744" width="15.5" style="33" customWidth="1"/>
    <col min="9745" max="9984" width="9" style="33"/>
    <col min="9985" max="9985" width="44.6" style="33" customWidth="1"/>
    <col min="9986" max="9986" width="7.6" style="33" customWidth="1"/>
    <col min="9987" max="10000" width="15.5" style="33" customWidth="1"/>
    <col min="10001" max="10240" width="9" style="33"/>
    <col min="10241" max="10241" width="44.6" style="33" customWidth="1"/>
    <col min="10242" max="10242" width="7.6" style="33" customWidth="1"/>
    <col min="10243" max="10256" width="15.5" style="33" customWidth="1"/>
    <col min="10257" max="10496" width="9" style="33"/>
    <col min="10497" max="10497" width="44.6" style="33" customWidth="1"/>
    <col min="10498" max="10498" width="7.6" style="33" customWidth="1"/>
    <col min="10499" max="10512" width="15.5" style="33" customWidth="1"/>
    <col min="10513" max="10752" width="9" style="33"/>
    <col min="10753" max="10753" width="44.6" style="33" customWidth="1"/>
    <col min="10754" max="10754" width="7.6" style="33" customWidth="1"/>
    <col min="10755" max="10768" width="15.5" style="33" customWidth="1"/>
    <col min="10769" max="11008" width="9" style="33"/>
    <col min="11009" max="11009" width="44.6" style="33" customWidth="1"/>
    <col min="11010" max="11010" width="7.6" style="33" customWidth="1"/>
    <col min="11011" max="11024" width="15.5" style="33" customWidth="1"/>
    <col min="11025" max="11264" width="9" style="33"/>
    <col min="11265" max="11265" width="44.6" style="33" customWidth="1"/>
    <col min="11266" max="11266" width="7.6" style="33" customWidth="1"/>
    <col min="11267" max="11280" width="15.5" style="33" customWidth="1"/>
    <col min="11281" max="11520" width="9" style="33"/>
    <col min="11521" max="11521" width="44.6" style="33" customWidth="1"/>
    <col min="11522" max="11522" width="7.6" style="33" customWidth="1"/>
    <col min="11523" max="11536" width="15.5" style="33" customWidth="1"/>
    <col min="11537" max="11776" width="9" style="33"/>
    <col min="11777" max="11777" width="44.6" style="33" customWidth="1"/>
    <col min="11778" max="11778" width="7.6" style="33" customWidth="1"/>
    <col min="11779" max="11792" width="15.5" style="33" customWidth="1"/>
    <col min="11793" max="12032" width="9" style="33"/>
    <col min="12033" max="12033" width="44.6" style="33" customWidth="1"/>
    <col min="12034" max="12034" width="7.6" style="33" customWidth="1"/>
    <col min="12035" max="12048" width="15.5" style="33" customWidth="1"/>
    <col min="12049" max="12288" width="9" style="33"/>
    <col min="12289" max="12289" width="44.6" style="33" customWidth="1"/>
    <col min="12290" max="12290" width="7.6" style="33" customWidth="1"/>
    <col min="12291" max="12304" width="15.5" style="33" customWidth="1"/>
    <col min="12305" max="12544" width="9" style="33"/>
    <col min="12545" max="12545" width="44.6" style="33" customWidth="1"/>
    <col min="12546" max="12546" width="7.6" style="33" customWidth="1"/>
    <col min="12547" max="12560" width="15.5" style="33" customWidth="1"/>
    <col min="12561" max="12800" width="9" style="33"/>
    <col min="12801" max="12801" width="44.6" style="33" customWidth="1"/>
    <col min="12802" max="12802" width="7.6" style="33" customWidth="1"/>
    <col min="12803" max="12816" width="15.5" style="33" customWidth="1"/>
    <col min="12817" max="13056" width="9" style="33"/>
    <col min="13057" max="13057" width="44.6" style="33" customWidth="1"/>
    <col min="13058" max="13058" width="7.6" style="33" customWidth="1"/>
    <col min="13059" max="13072" width="15.5" style="33" customWidth="1"/>
    <col min="13073" max="13312" width="9" style="33"/>
    <col min="13313" max="13313" width="44.6" style="33" customWidth="1"/>
    <col min="13314" max="13314" width="7.6" style="33" customWidth="1"/>
    <col min="13315" max="13328" width="15.5" style="33" customWidth="1"/>
    <col min="13329" max="13568" width="9" style="33"/>
    <col min="13569" max="13569" width="44.6" style="33" customWidth="1"/>
    <col min="13570" max="13570" width="7.6" style="33" customWidth="1"/>
    <col min="13571" max="13584" width="15.5" style="33" customWidth="1"/>
    <col min="13585" max="13824" width="9" style="33"/>
    <col min="13825" max="13825" width="44.6" style="33" customWidth="1"/>
    <col min="13826" max="13826" width="7.6" style="33" customWidth="1"/>
    <col min="13827" max="13840" width="15.5" style="33" customWidth="1"/>
    <col min="13841" max="14080" width="9" style="33"/>
    <col min="14081" max="14081" width="44.6" style="33" customWidth="1"/>
    <col min="14082" max="14082" width="7.6" style="33" customWidth="1"/>
    <col min="14083" max="14096" width="15.5" style="33" customWidth="1"/>
    <col min="14097" max="14336" width="9" style="33"/>
    <col min="14337" max="14337" width="44.6" style="33" customWidth="1"/>
    <col min="14338" max="14338" width="7.6" style="33" customWidth="1"/>
    <col min="14339" max="14352" width="15.5" style="33" customWidth="1"/>
    <col min="14353" max="14592" width="9" style="33"/>
    <col min="14593" max="14593" width="44.6" style="33" customWidth="1"/>
    <col min="14594" max="14594" width="7.6" style="33" customWidth="1"/>
    <col min="14595" max="14608" width="15.5" style="33" customWidth="1"/>
    <col min="14609" max="14848" width="9" style="33"/>
    <col min="14849" max="14849" width="44.6" style="33" customWidth="1"/>
    <col min="14850" max="14850" width="7.6" style="33" customWidth="1"/>
    <col min="14851" max="14864" width="15.5" style="33" customWidth="1"/>
    <col min="14865" max="15104" width="9" style="33"/>
    <col min="15105" max="15105" width="44.6" style="33" customWidth="1"/>
    <col min="15106" max="15106" width="7.6" style="33" customWidth="1"/>
    <col min="15107" max="15120" width="15.5" style="33" customWidth="1"/>
    <col min="15121" max="15360" width="9" style="33"/>
    <col min="15361" max="15361" width="44.6" style="33" customWidth="1"/>
    <col min="15362" max="15362" width="7.6" style="33" customWidth="1"/>
    <col min="15363" max="15376" width="15.5" style="33" customWidth="1"/>
    <col min="15377" max="15616" width="9" style="33"/>
    <col min="15617" max="15617" width="44.6" style="33" customWidth="1"/>
    <col min="15618" max="15618" width="7.6" style="33" customWidth="1"/>
    <col min="15619" max="15632" width="15.5" style="33" customWidth="1"/>
    <col min="15633" max="15872" width="9" style="33"/>
    <col min="15873" max="15873" width="44.6" style="33" customWidth="1"/>
    <col min="15874" max="15874" width="7.6" style="33" customWidth="1"/>
    <col min="15875" max="15888" width="15.5" style="33" customWidth="1"/>
    <col min="15889" max="16128" width="9" style="33"/>
    <col min="16129" max="16129" width="44.6" style="33" customWidth="1"/>
    <col min="16130" max="16130" width="7.6" style="33" customWidth="1"/>
    <col min="16131" max="16144" width="15.5" style="33" customWidth="1"/>
    <col min="16145" max="16384" width="9" style="33"/>
  </cols>
  <sheetData>
    <row r="1" s="1" customFormat="1" ht="40.2" customHeight="1" spans="1:17">
      <c r="A1" s="8" t="s">
        <v>259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27"/>
    </row>
    <row r="2" s="2" customFormat="1" ht="25.95" customHeight="1" spans="1:17">
      <c r="A2" s="100" t="s">
        <v>260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28"/>
    </row>
    <row r="3" s="2" customFormat="1" ht="25.95" customHeight="1" spans="1:17">
      <c r="A3" s="10" t="e">
        <f>'1'!#REF!</f>
        <v>#REF!</v>
      </c>
      <c r="B3" s="10"/>
      <c r="C3" s="11"/>
      <c r="D3" s="11"/>
      <c r="E3" s="11"/>
      <c r="F3" s="11"/>
      <c r="H3" s="10"/>
      <c r="I3" s="10"/>
      <c r="J3" s="11"/>
      <c r="K3" s="11"/>
      <c r="L3" s="11"/>
      <c r="M3" s="24"/>
      <c r="N3" s="24"/>
      <c r="O3" s="24"/>
      <c r="P3" s="25" t="s">
        <v>261</v>
      </c>
      <c r="Q3" s="28"/>
    </row>
    <row r="4" s="2" customFormat="1" ht="25.95" customHeight="1" spans="1:17">
      <c r="A4" s="12" t="s">
        <v>262</v>
      </c>
      <c r="B4" s="12" t="e">
        <f>'1'!#REF!</f>
        <v>#REF!</v>
      </c>
      <c r="C4" s="13" t="s">
        <v>263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28"/>
    </row>
    <row r="5" s="2" customFormat="1" ht="25.95" customHeight="1" spans="1:17">
      <c r="A5" s="12"/>
      <c r="B5" s="12"/>
      <c r="C5" s="13" t="s">
        <v>264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2" t="s">
        <v>265</v>
      </c>
      <c r="P5" s="12" t="s">
        <v>126</v>
      </c>
      <c r="Q5" s="28"/>
    </row>
    <row r="6" s="2" customFormat="1" ht="25.95" customHeight="1" spans="1:17">
      <c r="A6" s="12"/>
      <c r="B6" s="12"/>
      <c r="C6" s="12" t="s">
        <v>266</v>
      </c>
      <c r="D6" s="12" t="s">
        <v>267</v>
      </c>
      <c r="E6" s="12"/>
      <c r="F6" s="12"/>
      <c r="G6" s="12" t="s">
        <v>268</v>
      </c>
      <c r="H6" s="12" t="s">
        <v>269</v>
      </c>
      <c r="I6" s="12" t="s">
        <v>270</v>
      </c>
      <c r="J6" s="12" t="s">
        <v>271</v>
      </c>
      <c r="K6" s="12" t="s">
        <v>272</v>
      </c>
      <c r="L6" s="12" t="s">
        <v>273</v>
      </c>
      <c r="M6" s="12" t="s">
        <v>274</v>
      </c>
      <c r="N6" s="12" t="s">
        <v>275</v>
      </c>
      <c r="O6" s="12"/>
      <c r="P6" s="12"/>
      <c r="Q6" s="28"/>
    </row>
    <row r="7" s="3" customFormat="1" ht="25.95" customHeight="1" spans="1:16">
      <c r="A7" s="12"/>
      <c r="B7" s="12"/>
      <c r="C7" s="12"/>
      <c r="D7" s="14" t="s">
        <v>276</v>
      </c>
      <c r="E7" s="14" t="s">
        <v>277</v>
      </c>
      <c r="F7" s="14" t="s">
        <v>278</v>
      </c>
      <c r="G7" s="12"/>
      <c r="H7" s="12"/>
      <c r="I7" s="12"/>
      <c r="J7" s="12"/>
      <c r="K7" s="12"/>
      <c r="L7" s="12"/>
      <c r="M7" s="12"/>
      <c r="N7" s="12"/>
      <c r="O7" s="12"/>
      <c r="P7" s="12"/>
    </row>
    <row r="8" s="2" customFormat="1" ht="25.95" customHeight="1" spans="1:17">
      <c r="A8" s="12" t="s">
        <v>279</v>
      </c>
      <c r="B8" s="12"/>
      <c r="C8" s="12">
        <v>1</v>
      </c>
      <c r="D8" s="12">
        <v>2</v>
      </c>
      <c r="E8" s="12">
        <v>3</v>
      </c>
      <c r="F8" s="12">
        <v>4</v>
      </c>
      <c r="G8" s="12">
        <v>5</v>
      </c>
      <c r="H8" s="12">
        <v>6</v>
      </c>
      <c r="I8" s="12">
        <v>7</v>
      </c>
      <c r="J8" s="12">
        <v>8</v>
      </c>
      <c r="K8" s="12">
        <v>9</v>
      </c>
      <c r="L8" s="12">
        <v>10</v>
      </c>
      <c r="M8" s="12">
        <v>11</v>
      </c>
      <c r="N8" s="12">
        <v>12</v>
      </c>
      <c r="O8" s="12">
        <v>13</v>
      </c>
      <c r="P8" s="12">
        <v>14</v>
      </c>
      <c r="Q8" s="28"/>
    </row>
    <row r="9" s="2" customFormat="1" ht="25.95" customHeight="1" spans="1:17">
      <c r="A9" s="15" t="s">
        <v>280</v>
      </c>
      <c r="B9" s="12"/>
      <c r="C9" s="16">
        <f>'6所有者权益变动表（续）'!C41</f>
        <v>1100000000</v>
      </c>
      <c r="D9" s="16">
        <f>'6所有者权益变动表（续）'!D41</f>
        <v>0</v>
      </c>
      <c r="E9" s="16">
        <f>'6所有者权益变动表（续）'!E41</f>
        <v>0</v>
      </c>
      <c r="F9" s="16">
        <f>'6所有者权益变动表（续）'!F41</f>
        <v>0</v>
      </c>
      <c r="G9" s="16">
        <f>'6所有者权益变动表（续）'!G41</f>
        <v>0</v>
      </c>
      <c r="H9" s="16">
        <f>'6所有者权益变动表（续）'!H41</f>
        <v>0</v>
      </c>
      <c r="I9" s="16">
        <f>'6所有者权益变动表（续）'!I41</f>
        <v>0</v>
      </c>
      <c r="J9" s="16">
        <f>'6所有者权益变动表（续）'!J41</f>
        <v>0</v>
      </c>
      <c r="K9" s="16">
        <f>'6所有者权益变动表（续）'!K41</f>
        <v>0</v>
      </c>
      <c r="L9" s="16">
        <f>'6所有者权益变动表（续）'!L41</f>
        <v>0</v>
      </c>
      <c r="M9" s="16" t="e">
        <f>'6所有者权益变动表（续）'!M41</f>
        <v>#REF!</v>
      </c>
      <c r="N9" s="16" t="e">
        <f>ROUND(SUM(C9,D9,E9,F9,G9,-H9,I9,J9,K9,L9,M9),2)</f>
        <v>#REF!</v>
      </c>
      <c r="O9" s="16" t="e">
        <f>'6所有者权益变动表（续）'!O41</f>
        <v>#REF!</v>
      </c>
      <c r="P9" s="16" t="e">
        <f>ROUND(N9+O9,2)</f>
        <v>#REF!</v>
      </c>
      <c r="Q9" s="28"/>
    </row>
    <row r="10" s="2" customFormat="1" ht="25.95" customHeight="1" spans="1:17">
      <c r="A10" s="17" t="s">
        <v>281</v>
      </c>
      <c r="B10" s="12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28"/>
    </row>
    <row r="11" s="2" customFormat="1" ht="25.95" customHeight="1" spans="1:17">
      <c r="A11" s="17" t="s">
        <v>282</v>
      </c>
      <c r="B11" s="12"/>
      <c r="C11" s="19" t="s">
        <v>3</v>
      </c>
      <c r="D11" s="19" t="s">
        <v>3</v>
      </c>
      <c r="E11" s="19" t="s">
        <v>3</v>
      </c>
      <c r="F11" s="19" t="s">
        <v>3</v>
      </c>
      <c r="G11" s="19" t="s">
        <v>3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19" t="s">
        <v>3</v>
      </c>
      <c r="Q11" s="28"/>
    </row>
    <row r="12" s="2" customFormat="1" ht="25.95" customHeight="1" spans="1:17">
      <c r="A12" s="17" t="s">
        <v>283</v>
      </c>
      <c r="B12" s="12"/>
      <c r="C12" s="16">
        <f>'[2]母公司所有者权益变动表 '!C12</f>
        <v>0</v>
      </c>
      <c r="D12" s="16">
        <f>'[2]母公司所有者权益变动表 '!D12</f>
        <v>0</v>
      </c>
      <c r="E12" s="16">
        <f>'[2]母公司所有者权益变动表 '!E12</f>
        <v>0</v>
      </c>
      <c r="F12" s="16">
        <f>'[2]母公司所有者权益变动表 '!F12</f>
        <v>0</v>
      </c>
      <c r="G12" s="16">
        <f>'[2]母公司所有者权益变动表 '!G12</f>
        <v>0</v>
      </c>
      <c r="H12" s="16">
        <f>'[2]母公司所有者权益变动表 '!H12</f>
        <v>0</v>
      </c>
      <c r="I12" s="16">
        <f>'[2]母公司所有者权益变动表 '!I12</f>
        <v>0</v>
      </c>
      <c r="J12" s="16">
        <f>'[2]母公司所有者权益变动表 '!J12</f>
        <v>0</v>
      </c>
      <c r="K12" s="16">
        <f>'[2]母公司所有者权益变动表 '!K12</f>
        <v>0</v>
      </c>
      <c r="L12" s="16">
        <f>'[2]母公司所有者权益变动表 '!L12</f>
        <v>0</v>
      </c>
      <c r="M12" s="16">
        <f>'[2]母公司所有者权益变动表 '!M12</f>
        <v>0</v>
      </c>
      <c r="N12" s="16">
        <f>ROUND(SUM(C12,D12,E12,F12,G12,-H12,I12,J12,K12,L12,M12),2)</f>
        <v>0</v>
      </c>
      <c r="O12" s="16">
        <f>'[2]母公司所有者权益变动表 '!O12</f>
        <v>0</v>
      </c>
      <c r="P12" s="16">
        <f>ROUND(N12+O12,2)</f>
        <v>0</v>
      </c>
      <c r="Q12" s="28"/>
    </row>
    <row r="13" s="2" customFormat="1" ht="25.95" customHeight="1" spans="1:17">
      <c r="A13" s="15" t="s">
        <v>284</v>
      </c>
      <c r="B13" s="12"/>
      <c r="C13" s="16">
        <f t="shared" ref="C13:P13" si="0">ROUND(SUM(C9:C12),2)</f>
        <v>1100000000</v>
      </c>
      <c r="D13" s="16">
        <f t="shared" si="0"/>
        <v>0</v>
      </c>
      <c r="E13" s="16">
        <f t="shared" si="0"/>
        <v>0</v>
      </c>
      <c r="F13" s="16">
        <f t="shared" si="0"/>
        <v>0</v>
      </c>
      <c r="G13" s="16">
        <f t="shared" si="0"/>
        <v>0</v>
      </c>
      <c r="H13" s="16">
        <f t="shared" si="0"/>
        <v>0</v>
      </c>
      <c r="I13" s="16">
        <f t="shared" si="0"/>
        <v>0</v>
      </c>
      <c r="J13" s="16">
        <f t="shared" si="0"/>
        <v>0</v>
      </c>
      <c r="K13" s="16">
        <f t="shared" si="0"/>
        <v>0</v>
      </c>
      <c r="L13" s="16">
        <f t="shared" si="0"/>
        <v>0</v>
      </c>
      <c r="M13" s="16" t="e">
        <f t="shared" si="0"/>
        <v>#REF!</v>
      </c>
      <c r="N13" s="16" t="e">
        <f t="shared" si="0"/>
        <v>#REF!</v>
      </c>
      <c r="O13" s="16" t="e">
        <f t="shared" si="0"/>
        <v>#REF!</v>
      </c>
      <c r="P13" s="16" t="e">
        <f t="shared" si="0"/>
        <v>#REF!</v>
      </c>
      <c r="Q13" s="28"/>
    </row>
    <row r="14" s="2" customFormat="1" ht="25.95" customHeight="1" spans="1:17">
      <c r="A14" s="15" t="s">
        <v>285</v>
      </c>
      <c r="B14" s="12"/>
      <c r="C14" s="16">
        <f t="shared" ref="C14:P14" si="1">ROUND(SUM(C15,C16,C21,C24,C34),2)</f>
        <v>38000000</v>
      </c>
      <c r="D14" s="16">
        <f t="shared" si="1"/>
        <v>0</v>
      </c>
      <c r="E14" s="16">
        <f t="shared" si="1"/>
        <v>0</v>
      </c>
      <c r="F14" s="16">
        <f t="shared" si="1"/>
        <v>0</v>
      </c>
      <c r="G14" s="16">
        <f t="shared" si="1"/>
        <v>0</v>
      </c>
      <c r="H14" s="16">
        <f t="shared" si="1"/>
        <v>0</v>
      </c>
      <c r="I14" s="16">
        <f t="shared" si="1"/>
        <v>0</v>
      </c>
      <c r="J14" s="16">
        <f t="shared" si="1"/>
        <v>0</v>
      </c>
      <c r="K14" s="16">
        <f t="shared" si="1"/>
        <v>0</v>
      </c>
      <c r="L14" s="16">
        <f t="shared" si="1"/>
        <v>0</v>
      </c>
      <c r="M14" s="16">
        <f t="shared" si="1"/>
        <v>234464.42</v>
      </c>
      <c r="N14" s="16">
        <f t="shared" si="1"/>
        <v>38234464.42</v>
      </c>
      <c r="O14" s="16">
        <f t="shared" si="1"/>
        <v>0</v>
      </c>
      <c r="P14" s="16">
        <f t="shared" si="1"/>
        <v>38234464.42</v>
      </c>
      <c r="Q14" s="28"/>
    </row>
    <row r="15" s="2" customFormat="1" ht="25.95" customHeight="1" spans="1:17">
      <c r="A15" s="15" t="s">
        <v>286</v>
      </c>
      <c r="B15" s="12"/>
      <c r="C15" s="19" t="s">
        <v>3</v>
      </c>
      <c r="D15" s="19" t="s">
        <v>3</v>
      </c>
      <c r="E15" s="19" t="s">
        <v>3</v>
      </c>
      <c r="F15" s="19" t="s">
        <v>3</v>
      </c>
      <c r="G15" s="19" t="s">
        <v>3</v>
      </c>
      <c r="H15" s="19" t="s">
        <v>3</v>
      </c>
      <c r="I15" s="16">
        <f>'[2]母公司所有者权益变动表 '!I15</f>
        <v>0</v>
      </c>
      <c r="J15" s="19" t="s">
        <v>3</v>
      </c>
      <c r="K15" s="19" t="s">
        <v>3</v>
      </c>
      <c r="L15" s="19" t="s">
        <v>3</v>
      </c>
      <c r="M15" s="26">
        <f>ROUND('3'!B43,2)</f>
        <v>234464.42</v>
      </c>
      <c r="N15" s="16">
        <f>ROUND(SUM(I15,M15),2)</f>
        <v>234464.42</v>
      </c>
      <c r="O15" s="16">
        <f>'3'!B44+'3'!B66</f>
        <v>0</v>
      </c>
      <c r="P15" s="16">
        <f>ROUND(N15+O15,2)</f>
        <v>234464.42</v>
      </c>
      <c r="Q15" s="28"/>
    </row>
    <row r="16" s="2" customFormat="1" ht="25.95" customHeight="1" spans="1:17">
      <c r="A16" s="15" t="s">
        <v>287</v>
      </c>
      <c r="B16" s="12"/>
      <c r="C16" s="16">
        <f t="shared" ref="C16:P16" si="2">ROUND(SUM(C17:C20),2)</f>
        <v>38000000</v>
      </c>
      <c r="D16" s="16">
        <f t="shared" si="2"/>
        <v>0</v>
      </c>
      <c r="E16" s="16">
        <f t="shared" si="2"/>
        <v>0</v>
      </c>
      <c r="F16" s="16">
        <f t="shared" si="2"/>
        <v>0</v>
      </c>
      <c r="G16" s="16">
        <f t="shared" si="2"/>
        <v>0</v>
      </c>
      <c r="H16" s="16">
        <f t="shared" si="2"/>
        <v>0</v>
      </c>
      <c r="I16" s="16">
        <f t="shared" si="2"/>
        <v>0</v>
      </c>
      <c r="J16" s="16">
        <f t="shared" si="2"/>
        <v>0</v>
      </c>
      <c r="K16" s="16">
        <f t="shared" si="2"/>
        <v>0</v>
      </c>
      <c r="L16" s="16">
        <f t="shared" si="2"/>
        <v>0</v>
      </c>
      <c r="M16" s="16">
        <f t="shared" si="2"/>
        <v>0</v>
      </c>
      <c r="N16" s="16">
        <f t="shared" si="2"/>
        <v>38000000</v>
      </c>
      <c r="O16" s="16">
        <f t="shared" si="2"/>
        <v>0</v>
      </c>
      <c r="P16" s="16">
        <f t="shared" si="2"/>
        <v>38000000</v>
      </c>
      <c r="Q16" s="28"/>
    </row>
    <row r="17" s="2" customFormat="1" ht="25.95" customHeight="1" spans="1:17">
      <c r="A17" s="15" t="s">
        <v>288</v>
      </c>
      <c r="B17" s="12"/>
      <c r="C17" s="16">
        <f>'[2]母公司所有者权益变动表 '!C17</f>
        <v>38000000</v>
      </c>
      <c r="D17" s="19" t="s">
        <v>3</v>
      </c>
      <c r="E17" s="19" t="s">
        <v>3</v>
      </c>
      <c r="F17" s="19" t="s">
        <v>3</v>
      </c>
      <c r="G17" s="16">
        <f>'[2]母公司所有者权益变动表 '!G17</f>
        <v>0</v>
      </c>
      <c r="H17" s="19" t="s">
        <v>3</v>
      </c>
      <c r="I17" s="19" t="s">
        <v>3</v>
      </c>
      <c r="J17" s="19" t="s">
        <v>3</v>
      </c>
      <c r="K17" s="19" t="s">
        <v>3</v>
      </c>
      <c r="L17" s="19" t="s">
        <v>3</v>
      </c>
      <c r="M17" s="19" t="s">
        <v>3</v>
      </c>
      <c r="N17" s="16">
        <f>ROUND(SUM(C17,G17),2)</f>
        <v>38000000</v>
      </c>
      <c r="O17" s="16">
        <f>'[2]母公司所有者权益变动表 '!O17</f>
        <v>0</v>
      </c>
      <c r="P17" s="16">
        <f>ROUND(N17+O17,2)</f>
        <v>38000000</v>
      </c>
      <c r="Q17" s="28"/>
    </row>
    <row r="18" s="2" customFormat="1" ht="25.95" customHeight="1" spans="1:17">
      <c r="A18" s="15" t="s">
        <v>289</v>
      </c>
      <c r="B18" s="12"/>
      <c r="C18" s="16">
        <f>'[2]母公司所有者权益变动表 '!C18</f>
        <v>0</v>
      </c>
      <c r="D18" s="16">
        <f>'[2]母公司所有者权益变动表 '!D18</f>
        <v>0</v>
      </c>
      <c r="E18" s="16">
        <f>'[2]母公司所有者权益变动表 '!E18</f>
        <v>0</v>
      </c>
      <c r="F18" s="16">
        <f>'[2]母公司所有者权益变动表 '!F18</f>
        <v>0</v>
      </c>
      <c r="G18" s="16">
        <f>'[2]母公司所有者权益变动表 '!G18</f>
        <v>0</v>
      </c>
      <c r="H18" s="19" t="s">
        <v>3</v>
      </c>
      <c r="I18" s="19" t="s">
        <v>3</v>
      </c>
      <c r="J18" s="19" t="s">
        <v>3</v>
      </c>
      <c r="K18" s="19" t="s">
        <v>3</v>
      </c>
      <c r="L18" s="19" t="s">
        <v>3</v>
      </c>
      <c r="M18" s="19" t="s">
        <v>3</v>
      </c>
      <c r="N18" s="16">
        <f>ROUND(SUM(C18,D18,E18,F18,G18),2)</f>
        <v>0</v>
      </c>
      <c r="O18" s="16">
        <f>'[2]母公司所有者权益变动表 '!O18</f>
        <v>0</v>
      </c>
      <c r="P18" s="16">
        <f>ROUND(N18+O18,2)</f>
        <v>0</v>
      </c>
      <c r="Q18" s="28"/>
    </row>
    <row r="19" s="2" customFormat="1" ht="25.95" customHeight="1" spans="1:17">
      <c r="A19" s="15" t="s">
        <v>290</v>
      </c>
      <c r="B19" s="12"/>
      <c r="C19" s="16">
        <f>'[2]母公司所有者权益变动表 '!C19</f>
        <v>0</v>
      </c>
      <c r="D19" s="19" t="s">
        <v>3</v>
      </c>
      <c r="E19" s="19" t="s">
        <v>3</v>
      </c>
      <c r="F19" s="19" t="s">
        <v>3</v>
      </c>
      <c r="G19" s="16">
        <f>'[2]母公司所有者权益变动表 '!G19</f>
        <v>0</v>
      </c>
      <c r="H19" s="19" t="s">
        <v>3</v>
      </c>
      <c r="I19" s="19" t="s">
        <v>3</v>
      </c>
      <c r="J19" s="19" t="s">
        <v>3</v>
      </c>
      <c r="K19" s="19" t="s">
        <v>3</v>
      </c>
      <c r="L19" s="19" t="s">
        <v>3</v>
      </c>
      <c r="M19" s="19" t="s">
        <v>3</v>
      </c>
      <c r="N19" s="16">
        <f>ROUND(SUM(C19,G19),2)</f>
        <v>0</v>
      </c>
      <c r="O19" s="16">
        <f>'[2]母公司所有者权益变动表 '!O19</f>
        <v>0</v>
      </c>
      <c r="P19" s="16">
        <f>ROUND(N19+O19,2)</f>
        <v>0</v>
      </c>
      <c r="Q19" s="28"/>
    </row>
    <row r="20" s="2" customFormat="1" ht="25.95" customHeight="1" spans="1:17">
      <c r="A20" s="15" t="s">
        <v>291</v>
      </c>
      <c r="B20" s="12"/>
      <c r="C20" s="16">
        <f>'[2]母公司所有者权益变动表 '!C20</f>
        <v>0</v>
      </c>
      <c r="D20" s="19" t="s">
        <v>3</v>
      </c>
      <c r="E20" s="19" t="s">
        <v>3</v>
      </c>
      <c r="F20" s="19" t="s">
        <v>3</v>
      </c>
      <c r="G20" s="16">
        <f>'[2]母公司所有者权益变动表 '!G20</f>
        <v>0</v>
      </c>
      <c r="H20" s="16">
        <f>'[2]母公司所有者权益变动表 '!H20</f>
        <v>0</v>
      </c>
      <c r="I20" s="16">
        <f>'[2]母公司所有者权益变动表 '!I20</f>
        <v>0</v>
      </c>
      <c r="J20" s="16">
        <f>'[2]母公司所有者权益变动表 '!J20</f>
        <v>0</v>
      </c>
      <c r="K20" s="16">
        <f>'[2]母公司所有者权益变动表 '!K20</f>
        <v>0</v>
      </c>
      <c r="L20" s="16">
        <f>'[2]母公司所有者权益变动表 '!L20</f>
        <v>0</v>
      </c>
      <c r="M20" s="16">
        <f>'[2]母公司所有者权益变动表 '!M20</f>
        <v>0</v>
      </c>
      <c r="N20" s="16">
        <f>ROUND(SUM(C20,D20,E20,F20,G20,-H20,I20,J20,K20,L20,M20),2)</f>
        <v>0</v>
      </c>
      <c r="O20" s="16">
        <f>'[2]母公司所有者权益变动表 '!O20</f>
        <v>0</v>
      </c>
      <c r="P20" s="16">
        <f>ROUND(N20+O20,2)</f>
        <v>0</v>
      </c>
      <c r="Q20" s="28"/>
    </row>
    <row r="21" s="2" customFormat="1" ht="25.95" customHeight="1" spans="1:17">
      <c r="A21" s="15" t="s">
        <v>292</v>
      </c>
      <c r="B21" s="12"/>
      <c r="C21" s="16">
        <f>ROUND(SUM(C22,C23),2)</f>
        <v>0</v>
      </c>
      <c r="D21" s="19" t="s">
        <v>3</v>
      </c>
      <c r="E21" s="19" t="s">
        <v>3</v>
      </c>
      <c r="F21" s="19" t="s">
        <v>3</v>
      </c>
      <c r="G21" s="16">
        <f t="shared" ref="G21:P21" si="3">ROUND(SUM(G22,G23),2)</f>
        <v>0</v>
      </c>
      <c r="H21" s="16">
        <f t="shared" si="3"/>
        <v>0</v>
      </c>
      <c r="I21" s="16">
        <f t="shared" si="3"/>
        <v>0</v>
      </c>
      <c r="J21" s="16">
        <f t="shared" si="3"/>
        <v>0</v>
      </c>
      <c r="K21" s="16">
        <f t="shared" si="3"/>
        <v>0</v>
      </c>
      <c r="L21" s="16">
        <f t="shared" si="3"/>
        <v>0</v>
      </c>
      <c r="M21" s="16">
        <f t="shared" si="3"/>
        <v>0</v>
      </c>
      <c r="N21" s="16">
        <f t="shared" si="3"/>
        <v>0</v>
      </c>
      <c r="O21" s="16">
        <f t="shared" si="3"/>
        <v>0</v>
      </c>
      <c r="P21" s="16">
        <f t="shared" si="3"/>
        <v>0</v>
      </c>
      <c r="Q21" s="28"/>
    </row>
    <row r="22" s="2" customFormat="1" ht="25.95" customHeight="1" spans="1:17">
      <c r="A22" s="15" t="s">
        <v>293</v>
      </c>
      <c r="B22" s="12"/>
      <c r="C22" s="19" t="s">
        <v>3</v>
      </c>
      <c r="D22" s="19" t="s">
        <v>3</v>
      </c>
      <c r="E22" s="19" t="s">
        <v>3</v>
      </c>
      <c r="F22" s="19" t="s">
        <v>3</v>
      </c>
      <c r="G22" s="19" t="s">
        <v>3</v>
      </c>
      <c r="H22" s="19" t="s">
        <v>3</v>
      </c>
      <c r="I22" s="19" t="s">
        <v>3</v>
      </c>
      <c r="J22" s="16">
        <f>'[2]母公司所有者权益变动表 '!J22</f>
        <v>0</v>
      </c>
      <c r="K22" s="19" t="s">
        <v>3</v>
      </c>
      <c r="L22" s="19" t="s">
        <v>3</v>
      </c>
      <c r="M22" s="19" t="s">
        <v>3</v>
      </c>
      <c r="N22" s="16">
        <f>ROUND(J22,2)</f>
        <v>0</v>
      </c>
      <c r="O22" s="16">
        <f>'[2]母公司所有者权益变动表 '!O22</f>
        <v>0</v>
      </c>
      <c r="P22" s="16">
        <f>ROUND(N22+O22,2)</f>
        <v>0</v>
      </c>
      <c r="Q22" s="28"/>
    </row>
    <row r="23" s="2" customFormat="1" ht="25.95" customHeight="1" spans="1:17">
      <c r="A23" s="15" t="s">
        <v>294</v>
      </c>
      <c r="B23" s="12"/>
      <c r="C23" s="19" t="s">
        <v>3</v>
      </c>
      <c r="D23" s="19" t="s">
        <v>3</v>
      </c>
      <c r="E23" s="19" t="s">
        <v>3</v>
      </c>
      <c r="F23" s="19" t="s">
        <v>3</v>
      </c>
      <c r="G23" s="19" t="s">
        <v>3</v>
      </c>
      <c r="H23" s="19" t="s">
        <v>3</v>
      </c>
      <c r="I23" s="19" t="s">
        <v>3</v>
      </c>
      <c r="J23" s="16">
        <f>'[2]母公司所有者权益变动表 '!J23</f>
        <v>0</v>
      </c>
      <c r="K23" s="19" t="s">
        <v>3</v>
      </c>
      <c r="L23" s="19" t="s">
        <v>3</v>
      </c>
      <c r="M23" s="19" t="s">
        <v>3</v>
      </c>
      <c r="N23" s="16">
        <f>ROUND(J23,2)</f>
        <v>0</v>
      </c>
      <c r="O23" s="16">
        <f>'[2]母公司所有者权益变动表 '!O23</f>
        <v>0</v>
      </c>
      <c r="P23" s="16">
        <f>ROUND(N23+O23,2)</f>
        <v>0</v>
      </c>
      <c r="Q23" s="28"/>
    </row>
    <row r="24" s="2" customFormat="1" ht="25.95" customHeight="1" spans="1:17">
      <c r="A24" s="15" t="s">
        <v>295</v>
      </c>
      <c r="B24" s="12"/>
      <c r="C24" s="16">
        <f t="shared" ref="C24:P24" si="4">ROUND(SUM(C25,C31,C32,C33),2)</f>
        <v>0</v>
      </c>
      <c r="D24" s="16">
        <f t="shared" si="4"/>
        <v>0</v>
      </c>
      <c r="E24" s="16">
        <f t="shared" si="4"/>
        <v>0</v>
      </c>
      <c r="F24" s="16">
        <f t="shared" si="4"/>
        <v>0</v>
      </c>
      <c r="G24" s="16">
        <f t="shared" si="4"/>
        <v>0</v>
      </c>
      <c r="H24" s="16">
        <f t="shared" si="4"/>
        <v>0</v>
      </c>
      <c r="I24" s="16">
        <f t="shared" si="4"/>
        <v>0</v>
      </c>
      <c r="J24" s="16">
        <f t="shared" si="4"/>
        <v>0</v>
      </c>
      <c r="K24" s="16">
        <f t="shared" si="4"/>
        <v>0</v>
      </c>
      <c r="L24" s="16">
        <f t="shared" si="4"/>
        <v>0</v>
      </c>
      <c r="M24" s="16">
        <f t="shared" si="4"/>
        <v>0</v>
      </c>
      <c r="N24" s="16">
        <f t="shared" si="4"/>
        <v>0</v>
      </c>
      <c r="O24" s="16">
        <f t="shared" si="4"/>
        <v>0</v>
      </c>
      <c r="P24" s="16">
        <f t="shared" si="4"/>
        <v>0</v>
      </c>
      <c r="Q24" s="28"/>
    </row>
    <row r="25" s="2" customFormat="1" ht="25.95" customHeight="1" spans="1:17">
      <c r="A25" s="15" t="s">
        <v>296</v>
      </c>
      <c r="B25" s="12"/>
      <c r="C25" s="19" t="s">
        <v>3</v>
      </c>
      <c r="D25" s="19" t="s">
        <v>3</v>
      </c>
      <c r="E25" s="19" t="s">
        <v>3</v>
      </c>
      <c r="F25" s="19" t="s">
        <v>3</v>
      </c>
      <c r="G25" s="19" t="s">
        <v>3</v>
      </c>
      <c r="H25" s="19" t="s">
        <v>3</v>
      </c>
      <c r="I25" s="19" t="s">
        <v>3</v>
      </c>
      <c r="J25" s="19" t="s">
        <v>3</v>
      </c>
      <c r="K25" s="16">
        <f>SUM(K26:K30)</f>
        <v>0</v>
      </c>
      <c r="L25" s="19" t="s">
        <v>3</v>
      </c>
      <c r="M25" s="16">
        <f>SUM(M26:M30)</f>
        <v>0</v>
      </c>
      <c r="N25" s="16">
        <f t="shared" ref="N25:N30" si="5">ROUND(SUM(K25,M25),2)</f>
        <v>0</v>
      </c>
      <c r="O25" s="19" t="s">
        <v>3</v>
      </c>
      <c r="P25" s="16">
        <f t="shared" ref="P25:P31" si="6">ROUND(N25,2)</f>
        <v>0</v>
      </c>
      <c r="Q25" s="28"/>
    </row>
    <row r="26" s="2" customFormat="1" ht="25.95" customHeight="1" spans="1:17">
      <c r="A26" s="15" t="s">
        <v>297</v>
      </c>
      <c r="B26" s="12"/>
      <c r="C26" s="19" t="s">
        <v>3</v>
      </c>
      <c r="D26" s="19" t="s">
        <v>3</v>
      </c>
      <c r="E26" s="19" t="s">
        <v>3</v>
      </c>
      <c r="F26" s="19" t="s">
        <v>3</v>
      </c>
      <c r="G26" s="19" t="s">
        <v>3</v>
      </c>
      <c r="H26" s="19" t="s">
        <v>3</v>
      </c>
      <c r="I26" s="19" t="s">
        <v>3</v>
      </c>
      <c r="J26" s="19" t="s">
        <v>3</v>
      </c>
      <c r="K26" s="16">
        <f>'[2]母公司所有者权益变动表 '!K26</f>
        <v>0</v>
      </c>
      <c r="L26" s="19" t="s">
        <v>3</v>
      </c>
      <c r="M26" s="16">
        <f>-K26</f>
        <v>0</v>
      </c>
      <c r="N26" s="16">
        <f t="shared" si="5"/>
        <v>0</v>
      </c>
      <c r="O26" s="19" t="s">
        <v>3</v>
      </c>
      <c r="P26" s="16">
        <f t="shared" si="6"/>
        <v>0</v>
      </c>
      <c r="Q26" s="28"/>
    </row>
    <row r="27" s="2" customFormat="1" ht="25.95" customHeight="1" spans="1:17">
      <c r="A27" s="15" t="s">
        <v>298</v>
      </c>
      <c r="B27" s="12"/>
      <c r="C27" s="19" t="s">
        <v>3</v>
      </c>
      <c r="D27" s="19" t="s">
        <v>3</v>
      </c>
      <c r="E27" s="19" t="s">
        <v>3</v>
      </c>
      <c r="F27" s="19" t="s">
        <v>3</v>
      </c>
      <c r="G27" s="19" t="s">
        <v>3</v>
      </c>
      <c r="H27" s="19" t="s">
        <v>3</v>
      </c>
      <c r="I27" s="19" t="s">
        <v>3</v>
      </c>
      <c r="J27" s="19" t="s">
        <v>3</v>
      </c>
      <c r="K27" s="16">
        <f>'[2]母公司所有者权益变动表 '!K27</f>
        <v>0</v>
      </c>
      <c r="L27" s="19" t="s">
        <v>3</v>
      </c>
      <c r="M27" s="16">
        <f>'[2]母公司所有者权益变动表 '!M27</f>
        <v>0</v>
      </c>
      <c r="N27" s="16">
        <f t="shared" si="5"/>
        <v>0</v>
      </c>
      <c r="O27" s="19" t="s">
        <v>3</v>
      </c>
      <c r="P27" s="16">
        <f t="shared" si="6"/>
        <v>0</v>
      </c>
      <c r="Q27" s="28"/>
    </row>
    <row r="28" s="2" customFormat="1" ht="25.95" customHeight="1" spans="1:17">
      <c r="A28" s="15" t="s">
        <v>299</v>
      </c>
      <c r="B28" s="12"/>
      <c r="C28" s="19" t="s">
        <v>3</v>
      </c>
      <c r="D28" s="19" t="s">
        <v>3</v>
      </c>
      <c r="E28" s="19" t="s">
        <v>3</v>
      </c>
      <c r="F28" s="19" t="s">
        <v>3</v>
      </c>
      <c r="G28" s="19" t="s">
        <v>3</v>
      </c>
      <c r="H28" s="19" t="s">
        <v>3</v>
      </c>
      <c r="I28" s="19" t="s">
        <v>3</v>
      </c>
      <c r="J28" s="19" t="s">
        <v>3</v>
      </c>
      <c r="K28" s="16">
        <f>'[2]母公司所有者权益变动表 '!K28</f>
        <v>0</v>
      </c>
      <c r="L28" s="19" t="s">
        <v>3</v>
      </c>
      <c r="M28" s="16">
        <f>'[2]母公司所有者权益变动表 '!M28</f>
        <v>0</v>
      </c>
      <c r="N28" s="16">
        <f t="shared" si="5"/>
        <v>0</v>
      </c>
      <c r="O28" s="19" t="s">
        <v>3</v>
      </c>
      <c r="P28" s="16">
        <f t="shared" si="6"/>
        <v>0</v>
      </c>
      <c r="Q28" s="28"/>
    </row>
    <row r="29" s="2" customFormat="1" ht="25.95" customHeight="1" spans="1:17">
      <c r="A29" s="15" t="s">
        <v>300</v>
      </c>
      <c r="B29" s="12"/>
      <c r="C29" s="19" t="s">
        <v>3</v>
      </c>
      <c r="D29" s="19" t="s">
        <v>3</v>
      </c>
      <c r="E29" s="19" t="s">
        <v>3</v>
      </c>
      <c r="F29" s="19" t="s">
        <v>3</v>
      </c>
      <c r="G29" s="19" t="s">
        <v>3</v>
      </c>
      <c r="H29" s="19" t="s">
        <v>3</v>
      </c>
      <c r="I29" s="19" t="s">
        <v>3</v>
      </c>
      <c r="J29" s="19" t="s">
        <v>3</v>
      </c>
      <c r="K29" s="16">
        <f>'[2]母公司所有者权益变动表 '!K29</f>
        <v>0</v>
      </c>
      <c r="L29" s="19" t="s">
        <v>3</v>
      </c>
      <c r="M29" s="16">
        <f>'[2]母公司所有者权益变动表 '!M29</f>
        <v>0</v>
      </c>
      <c r="N29" s="16">
        <f t="shared" si="5"/>
        <v>0</v>
      </c>
      <c r="O29" s="19" t="s">
        <v>3</v>
      </c>
      <c r="P29" s="16">
        <f t="shared" si="6"/>
        <v>0</v>
      </c>
      <c r="Q29" s="28"/>
    </row>
    <row r="30" s="2" customFormat="1" ht="25.95" customHeight="1" spans="1:17">
      <c r="A30" s="15" t="s">
        <v>301</v>
      </c>
      <c r="B30" s="12"/>
      <c r="C30" s="19" t="s">
        <v>3</v>
      </c>
      <c r="D30" s="19" t="s">
        <v>3</v>
      </c>
      <c r="E30" s="19" t="s">
        <v>3</v>
      </c>
      <c r="F30" s="19" t="s">
        <v>3</v>
      </c>
      <c r="G30" s="19" t="s">
        <v>3</v>
      </c>
      <c r="H30" s="19" t="s">
        <v>3</v>
      </c>
      <c r="I30" s="19" t="s">
        <v>3</v>
      </c>
      <c r="J30" s="19" t="s">
        <v>3</v>
      </c>
      <c r="K30" s="16">
        <f>'[2]母公司所有者权益变动表 '!K30</f>
        <v>0</v>
      </c>
      <c r="L30" s="19" t="s">
        <v>3</v>
      </c>
      <c r="M30" s="16">
        <f>'[2]母公司所有者权益变动表 '!M30</f>
        <v>0</v>
      </c>
      <c r="N30" s="16">
        <f t="shared" si="5"/>
        <v>0</v>
      </c>
      <c r="O30" s="19" t="s">
        <v>3</v>
      </c>
      <c r="P30" s="16">
        <f t="shared" si="6"/>
        <v>0</v>
      </c>
      <c r="Q30" s="28"/>
    </row>
    <row r="31" s="2" customFormat="1" ht="25.95" customHeight="1" spans="1:17">
      <c r="A31" s="15" t="s">
        <v>302</v>
      </c>
      <c r="B31" s="12"/>
      <c r="C31" s="19" t="s">
        <v>3</v>
      </c>
      <c r="D31" s="19" t="s">
        <v>3</v>
      </c>
      <c r="E31" s="19" t="s">
        <v>3</v>
      </c>
      <c r="F31" s="19" t="s">
        <v>3</v>
      </c>
      <c r="G31" s="19" t="s">
        <v>3</v>
      </c>
      <c r="H31" s="19" t="s">
        <v>3</v>
      </c>
      <c r="I31" s="19" t="s">
        <v>3</v>
      </c>
      <c r="J31" s="19" t="s">
        <v>3</v>
      </c>
      <c r="K31" s="19" t="s">
        <v>3</v>
      </c>
      <c r="L31" s="16">
        <f>'[2]母公司所有者权益变动表 '!L31</f>
        <v>0</v>
      </c>
      <c r="M31" s="16">
        <f>'[2]母公司所有者权益变动表 '!M31</f>
        <v>0</v>
      </c>
      <c r="N31" s="16">
        <f>ROUND(SUM(L31,M31),2)</f>
        <v>0</v>
      </c>
      <c r="O31" s="19" t="s">
        <v>3</v>
      </c>
      <c r="P31" s="16">
        <f t="shared" si="6"/>
        <v>0</v>
      </c>
      <c r="Q31" s="28"/>
    </row>
    <row r="32" s="2" customFormat="1" ht="25.95" customHeight="1" spans="1:17">
      <c r="A32" s="15" t="s">
        <v>303</v>
      </c>
      <c r="B32" s="12"/>
      <c r="C32" s="19" t="s">
        <v>3</v>
      </c>
      <c r="D32" s="19" t="s">
        <v>3</v>
      </c>
      <c r="E32" s="19" t="s">
        <v>3</v>
      </c>
      <c r="F32" s="19" t="s">
        <v>3</v>
      </c>
      <c r="G32" s="19" t="s">
        <v>3</v>
      </c>
      <c r="H32" s="19" t="s">
        <v>3</v>
      </c>
      <c r="I32" s="19" t="s">
        <v>3</v>
      </c>
      <c r="J32" s="19" t="s">
        <v>3</v>
      </c>
      <c r="K32" s="19" t="s">
        <v>3</v>
      </c>
      <c r="L32" s="19" t="s">
        <v>3</v>
      </c>
      <c r="M32" s="16">
        <f>'[2]母公司所有者权益变动表 '!M32</f>
        <v>0</v>
      </c>
      <c r="N32" s="16">
        <f>ROUND(M32,2)</f>
        <v>0</v>
      </c>
      <c r="O32" s="16">
        <f>'[2]母公司所有者权益变动表 '!O32</f>
        <v>0</v>
      </c>
      <c r="P32" s="16">
        <f>ROUND(N32+O32,2)</f>
        <v>0</v>
      </c>
      <c r="Q32" s="28"/>
    </row>
    <row r="33" s="2" customFormat="1" ht="25.95" customHeight="1" spans="1:17">
      <c r="A33" s="15" t="s">
        <v>291</v>
      </c>
      <c r="B33" s="12"/>
      <c r="C33" s="16">
        <f>'[2]母公司所有者权益变动表 '!C33</f>
        <v>0</v>
      </c>
      <c r="D33" s="16">
        <f>'[2]母公司所有者权益变动表 '!D33</f>
        <v>0</v>
      </c>
      <c r="E33" s="16">
        <f>'[2]母公司所有者权益变动表 '!E33</f>
        <v>0</v>
      </c>
      <c r="F33" s="16">
        <f>'[2]母公司所有者权益变动表 '!F33</f>
        <v>0</v>
      </c>
      <c r="G33" s="16">
        <f>'[2]母公司所有者权益变动表 '!G33</f>
        <v>0</v>
      </c>
      <c r="H33" s="16">
        <f>'[2]母公司所有者权益变动表 '!H33</f>
        <v>0</v>
      </c>
      <c r="I33" s="16">
        <f>'[2]母公司所有者权益变动表 '!I33</f>
        <v>0</v>
      </c>
      <c r="J33" s="16">
        <f>'[2]母公司所有者权益变动表 '!J33</f>
        <v>0</v>
      </c>
      <c r="K33" s="16">
        <f>'[2]母公司所有者权益变动表 '!K33</f>
        <v>0</v>
      </c>
      <c r="L33" s="16">
        <f>'[2]母公司所有者权益变动表 '!L33</f>
        <v>0</v>
      </c>
      <c r="M33" s="16">
        <f>'[2]母公司所有者权益变动表 '!M33</f>
        <v>0</v>
      </c>
      <c r="N33" s="16">
        <f>ROUND(SUM(C33,D33,E33,F33,G33,-H33,I33,J33,K33,L33,M33),2)</f>
        <v>0</v>
      </c>
      <c r="O33" s="16">
        <f>'[2]母公司所有者权益变动表 '!O33</f>
        <v>0</v>
      </c>
      <c r="P33" s="16">
        <f>ROUND(N33+O33,2)</f>
        <v>0</v>
      </c>
      <c r="Q33" s="28"/>
    </row>
    <row r="34" s="2" customFormat="1" ht="25.95" customHeight="1" spans="1:17">
      <c r="A34" s="15" t="s">
        <v>304</v>
      </c>
      <c r="B34" s="12"/>
      <c r="C34" s="16">
        <f t="shared" ref="C34:P34" si="7">SUM(C35:C40)</f>
        <v>0</v>
      </c>
      <c r="D34" s="16">
        <f t="shared" si="7"/>
        <v>0</v>
      </c>
      <c r="E34" s="16">
        <f t="shared" si="7"/>
        <v>0</v>
      </c>
      <c r="F34" s="16">
        <f t="shared" si="7"/>
        <v>0</v>
      </c>
      <c r="G34" s="16">
        <f t="shared" si="7"/>
        <v>0</v>
      </c>
      <c r="H34" s="16">
        <f t="shared" si="7"/>
        <v>0</v>
      </c>
      <c r="I34" s="16">
        <f t="shared" si="7"/>
        <v>0</v>
      </c>
      <c r="J34" s="16">
        <f t="shared" si="7"/>
        <v>0</v>
      </c>
      <c r="K34" s="16">
        <f t="shared" si="7"/>
        <v>0</v>
      </c>
      <c r="L34" s="16">
        <f t="shared" si="7"/>
        <v>0</v>
      </c>
      <c r="M34" s="16">
        <f t="shared" si="7"/>
        <v>0</v>
      </c>
      <c r="N34" s="16">
        <f t="shared" si="7"/>
        <v>0</v>
      </c>
      <c r="O34" s="16">
        <f t="shared" si="7"/>
        <v>0</v>
      </c>
      <c r="P34" s="16">
        <f t="shared" si="7"/>
        <v>0</v>
      </c>
      <c r="Q34" s="28"/>
    </row>
    <row r="35" s="2" customFormat="1" ht="25.95" customHeight="1" spans="1:17">
      <c r="A35" s="15" t="s">
        <v>305</v>
      </c>
      <c r="B35" s="12"/>
      <c r="C35" s="16">
        <f>'[2]母公司所有者权益变动表 '!C35</f>
        <v>0</v>
      </c>
      <c r="D35" s="19" t="s">
        <v>3</v>
      </c>
      <c r="E35" s="19" t="s">
        <v>3</v>
      </c>
      <c r="F35" s="19" t="s">
        <v>3</v>
      </c>
      <c r="G35" s="16">
        <f>'[2]母公司所有者权益变动表 '!G35</f>
        <v>0</v>
      </c>
      <c r="H35" s="19" t="s">
        <v>3</v>
      </c>
      <c r="I35" s="19" t="s">
        <v>3</v>
      </c>
      <c r="J35" s="19" t="s">
        <v>3</v>
      </c>
      <c r="K35" s="19" t="s">
        <v>3</v>
      </c>
      <c r="L35" s="19" t="s">
        <v>3</v>
      </c>
      <c r="M35" s="19" t="s">
        <v>3</v>
      </c>
      <c r="N35" s="16">
        <f>ROUND(SUM(C35,D35,E35,F35,G35),2)</f>
        <v>0</v>
      </c>
      <c r="O35" s="19" t="s">
        <v>3</v>
      </c>
      <c r="P35" s="16">
        <f>ROUND(N35,2)</f>
        <v>0</v>
      </c>
      <c r="Q35" s="28"/>
    </row>
    <row r="36" s="2" customFormat="1" ht="25.95" customHeight="1" spans="1:17">
      <c r="A36" s="15" t="s">
        <v>306</v>
      </c>
      <c r="B36" s="12"/>
      <c r="C36" s="16">
        <f>'[2]母公司所有者权益变动表 '!C36</f>
        <v>0</v>
      </c>
      <c r="D36" s="19" t="s">
        <v>3</v>
      </c>
      <c r="E36" s="19" t="s">
        <v>3</v>
      </c>
      <c r="F36" s="19" t="s">
        <v>3</v>
      </c>
      <c r="G36" s="19" t="s">
        <v>3</v>
      </c>
      <c r="H36" s="19" t="s">
        <v>3</v>
      </c>
      <c r="I36" s="19" t="s">
        <v>3</v>
      </c>
      <c r="J36" s="19" t="s">
        <v>3</v>
      </c>
      <c r="K36" s="16">
        <f>'[2]母公司所有者权益变动表 '!K36</f>
        <v>0</v>
      </c>
      <c r="L36" s="19" t="s">
        <v>3</v>
      </c>
      <c r="M36" s="19" t="s">
        <v>3</v>
      </c>
      <c r="N36" s="16">
        <f>ROUND(SUM(C36,K36),2)</f>
        <v>0</v>
      </c>
      <c r="O36" s="19" t="s">
        <v>3</v>
      </c>
      <c r="P36" s="16">
        <f>ROUND(N36,2)</f>
        <v>0</v>
      </c>
      <c r="Q36" s="28"/>
    </row>
    <row r="37" s="2" customFormat="1" ht="25.95" customHeight="1" spans="1:17">
      <c r="A37" s="15" t="s">
        <v>307</v>
      </c>
      <c r="B37" s="12"/>
      <c r="C37" s="19" t="s">
        <v>3</v>
      </c>
      <c r="D37" s="19" t="s">
        <v>3</v>
      </c>
      <c r="E37" s="19" t="s">
        <v>3</v>
      </c>
      <c r="F37" s="19" t="s">
        <v>3</v>
      </c>
      <c r="G37" s="19" t="s">
        <v>3</v>
      </c>
      <c r="H37" s="19" t="s">
        <v>3</v>
      </c>
      <c r="I37" s="19" t="s">
        <v>3</v>
      </c>
      <c r="J37" s="19" t="s">
        <v>3</v>
      </c>
      <c r="K37" s="16">
        <f>'[2]母公司所有者权益变动表 '!K37</f>
        <v>0</v>
      </c>
      <c r="L37" s="19" t="s">
        <v>3</v>
      </c>
      <c r="M37" s="16">
        <f>'[2]母公司所有者权益变动表 '!M37</f>
        <v>0</v>
      </c>
      <c r="N37" s="16">
        <f>ROUND(SUM(K37,M37),2)</f>
        <v>0</v>
      </c>
      <c r="O37" s="19" t="s">
        <v>3</v>
      </c>
      <c r="P37" s="16">
        <f>ROUND(N37,2)</f>
        <v>0</v>
      </c>
      <c r="Q37" s="28"/>
    </row>
    <row r="38" s="2" customFormat="1" ht="25.95" customHeight="1" spans="1:17">
      <c r="A38" s="15" t="s">
        <v>308</v>
      </c>
      <c r="B38" s="12"/>
      <c r="C38" s="19" t="s">
        <v>3</v>
      </c>
      <c r="D38" s="19" t="s">
        <v>3</v>
      </c>
      <c r="E38" s="19" t="s">
        <v>3</v>
      </c>
      <c r="F38" s="19" t="s">
        <v>3</v>
      </c>
      <c r="G38" s="19" t="s">
        <v>3</v>
      </c>
      <c r="H38" s="19" t="s">
        <v>3</v>
      </c>
      <c r="I38" s="16">
        <f>'[2]母公司所有者权益变动表 '!I38</f>
        <v>0</v>
      </c>
      <c r="J38" s="19" t="s">
        <v>3</v>
      </c>
      <c r="K38" s="19" t="s">
        <v>3</v>
      </c>
      <c r="L38" s="19" t="s">
        <v>3</v>
      </c>
      <c r="M38" s="16">
        <f>'[2]母公司所有者权益变动表 '!M38</f>
        <v>0</v>
      </c>
      <c r="N38" s="16">
        <f>ROUND(SUM(I38,M38),2)</f>
        <v>0</v>
      </c>
      <c r="O38" s="19" t="s">
        <v>3</v>
      </c>
      <c r="P38" s="16">
        <f>ROUND(N38,2)</f>
        <v>0</v>
      </c>
      <c r="Q38" s="28"/>
    </row>
    <row r="39" s="2" customFormat="1" ht="25.95" customHeight="1" spans="1:17">
      <c r="A39" s="15" t="s">
        <v>309</v>
      </c>
      <c r="B39" s="12"/>
      <c r="C39" s="19" t="s">
        <v>3</v>
      </c>
      <c r="D39" s="19" t="s">
        <v>3</v>
      </c>
      <c r="E39" s="19" t="s">
        <v>3</v>
      </c>
      <c r="F39" s="19" t="s">
        <v>3</v>
      </c>
      <c r="G39" s="19" t="s">
        <v>3</v>
      </c>
      <c r="H39" s="19" t="s">
        <v>3</v>
      </c>
      <c r="I39" s="16">
        <f>'[2]母公司所有者权益变动表 '!I39</f>
        <v>0</v>
      </c>
      <c r="J39" s="19" t="s">
        <v>3</v>
      </c>
      <c r="K39" s="16" t="str">
        <f>'[2]母公司所有者权益变动表 '!K39</f>
        <v>—</v>
      </c>
      <c r="L39" s="19" t="s">
        <v>3</v>
      </c>
      <c r="M39" s="16">
        <f>'[2]母公司所有者权益变动表 '!M39</f>
        <v>0</v>
      </c>
      <c r="N39" s="16">
        <f>ROUND(SUM(I39,M39),2)</f>
        <v>0</v>
      </c>
      <c r="O39" s="19" t="s">
        <v>3</v>
      </c>
      <c r="P39" s="16">
        <f>ROUND(N39,2)</f>
        <v>0</v>
      </c>
      <c r="Q39" s="28"/>
    </row>
    <row r="40" s="2" customFormat="1" ht="25.95" customHeight="1" spans="1:17">
      <c r="A40" s="15" t="s">
        <v>310</v>
      </c>
      <c r="B40" s="12"/>
      <c r="C40" s="16">
        <f>'[2]母公司所有者权益变动表 '!C40</f>
        <v>0</v>
      </c>
      <c r="D40" s="16">
        <f>'[2]母公司所有者权益变动表 '!D40</f>
        <v>0</v>
      </c>
      <c r="E40" s="16">
        <f>'[2]母公司所有者权益变动表 '!E40</f>
        <v>0</v>
      </c>
      <c r="F40" s="16">
        <f>'[2]母公司所有者权益变动表 '!F40</f>
        <v>0</v>
      </c>
      <c r="G40" s="16">
        <f>'[2]母公司所有者权益变动表 '!G40</f>
        <v>0</v>
      </c>
      <c r="H40" s="16">
        <f>'[2]母公司所有者权益变动表 '!H40</f>
        <v>0</v>
      </c>
      <c r="I40" s="16">
        <f>'[2]母公司所有者权益变动表 '!I40</f>
        <v>0</v>
      </c>
      <c r="J40" s="16">
        <f>'[2]母公司所有者权益变动表 '!J40</f>
        <v>0</v>
      </c>
      <c r="K40" s="16">
        <f>'[2]母公司所有者权益变动表 '!K40</f>
        <v>0</v>
      </c>
      <c r="L40" s="16">
        <f>'[2]母公司所有者权益变动表 '!L40</f>
        <v>0</v>
      </c>
      <c r="M40" s="16">
        <f>'[2]母公司所有者权益变动表 '!M40</f>
        <v>0</v>
      </c>
      <c r="N40" s="16">
        <f>ROUND(SUM(C40,D40,E40,F40,G40,-H40,I40,J40,K40,L40,M40),2)</f>
        <v>0</v>
      </c>
      <c r="O40" s="16">
        <f>'[2]母公司所有者权益变动表 '!O40</f>
        <v>0</v>
      </c>
      <c r="P40" s="16">
        <f>ROUND(N40+O40,2)</f>
        <v>0</v>
      </c>
      <c r="Q40" s="28"/>
    </row>
    <row r="41" s="2" customFormat="1" ht="25.95" customHeight="1" spans="1:17">
      <c r="A41" s="15" t="s">
        <v>311</v>
      </c>
      <c r="B41" s="12"/>
      <c r="C41" s="16">
        <f t="shared" ref="C41:P41" si="8">ROUND(C13+C14,2)</f>
        <v>1138000000</v>
      </c>
      <c r="D41" s="16">
        <f t="shared" si="8"/>
        <v>0</v>
      </c>
      <c r="E41" s="16">
        <f t="shared" si="8"/>
        <v>0</v>
      </c>
      <c r="F41" s="16">
        <f t="shared" si="8"/>
        <v>0</v>
      </c>
      <c r="G41" s="16">
        <f t="shared" si="8"/>
        <v>0</v>
      </c>
      <c r="H41" s="16">
        <f t="shared" si="8"/>
        <v>0</v>
      </c>
      <c r="I41" s="16">
        <f t="shared" si="8"/>
        <v>0</v>
      </c>
      <c r="J41" s="16">
        <f t="shared" si="8"/>
        <v>0</v>
      </c>
      <c r="K41" s="16">
        <f t="shared" si="8"/>
        <v>0</v>
      </c>
      <c r="L41" s="16">
        <f t="shared" si="8"/>
        <v>0</v>
      </c>
      <c r="M41" s="16" t="e">
        <f t="shared" si="8"/>
        <v>#REF!</v>
      </c>
      <c r="N41" s="16" t="e">
        <f t="shared" si="8"/>
        <v>#REF!</v>
      </c>
      <c r="O41" s="16" t="e">
        <f t="shared" si="8"/>
        <v>#REF!</v>
      </c>
      <c r="P41" s="16" t="e">
        <f t="shared" si="8"/>
        <v>#REF!</v>
      </c>
      <c r="Q41" s="28"/>
    </row>
    <row r="42" s="2" customFormat="1" ht="25.95" customHeight="1" spans="1:17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8"/>
    </row>
    <row r="43" s="4" customFormat="1" ht="25.95" customHeight="1" spans="1:16">
      <c r="A43" s="21" t="s">
        <v>312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="30" customFormat="1" ht="14.3" spans="1:17">
      <c r="A44" s="34"/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</row>
    <row r="45" s="30" customFormat="1" ht="14.3" spans="1:17">
      <c r="A45" s="34"/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</row>
    <row r="46" s="30" customFormat="1" ht="14.3" spans="1:17">
      <c r="A46" s="34"/>
      <c r="B46" s="34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</row>
    <row r="47" s="30" customFormat="1" ht="14.3" spans="1:17">
      <c r="A47" s="34"/>
      <c r="B47" s="34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</row>
    <row r="48" s="6" customFormat="1" ht="14.3" spans="1:17">
      <c r="A48" s="22"/>
      <c r="B48" s="22"/>
      <c r="C48" s="23">
        <f>C41-'2'!B55</f>
        <v>0</v>
      </c>
      <c r="D48" s="23">
        <f>D41-'2'!B57</f>
        <v>0</v>
      </c>
      <c r="E48" s="23">
        <f>E41-'2'!B58</f>
        <v>0</v>
      </c>
      <c r="F48" s="23">
        <f>F41-('2'!B56-'2'!B57-'2'!B58)</f>
        <v>0</v>
      </c>
      <c r="G48" s="23">
        <f>G41-'2'!B59</f>
        <v>0</v>
      </c>
      <c r="H48" s="23">
        <f>H41-'2'!B60</f>
        <v>0</v>
      </c>
      <c r="I48" s="23">
        <f>I41-'2'!B61</f>
        <v>0</v>
      </c>
      <c r="J48" s="23">
        <f>J41-'2'!B63</f>
        <v>0</v>
      </c>
      <c r="K48" s="23">
        <f>K41-'2'!B64</f>
        <v>0</v>
      </c>
      <c r="L48" s="23">
        <f>L41-'2'!B70</f>
        <v>0</v>
      </c>
      <c r="M48" s="23" t="e">
        <f>M41-'2'!B71</f>
        <v>#REF!</v>
      </c>
      <c r="N48" s="36" t="e">
        <f>N41-'2'!B72</f>
        <v>#REF!</v>
      </c>
      <c r="O48" s="36" t="e">
        <f>O41-'2'!B73</f>
        <v>#REF!</v>
      </c>
      <c r="P48" s="36" t="e">
        <f>P41-'2'!B74</f>
        <v>#REF!</v>
      </c>
      <c r="Q48" s="29"/>
    </row>
    <row r="49" s="30" customFormat="1" ht="14.3" spans="1:17">
      <c r="A49" s="34"/>
      <c r="B49" s="34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7"/>
      <c r="O49" s="37"/>
      <c r="P49" s="37"/>
      <c r="Q49" s="35"/>
    </row>
    <row r="50" s="30" customFormat="1" ht="14.3" spans="1:17">
      <c r="A50" s="34"/>
      <c r="B50" s="34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</row>
    <row r="51" s="30" customFormat="1" ht="14.3" spans="1:17">
      <c r="A51" s="34"/>
      <c r="B51" s="34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</row>
    <row r="52" s="30" customFormat="1" ht="14.3" spans="1:17">
      <c r="A52" s="34"/>
      <c r="B52" s="34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</row>
    <row r="53" s="30" customFormat="1" ht="14.3" spans="1:17">
      <c r="A53" s="34"/>
      <c r="B53" s="34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</row>
    <row r="54" s="30" customFormat="1" ht="14.3" spans="1:17">
      <c r="A54" s="34"/>
      <c r="B54" s="34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</row>
    <row r="55" s="30" customFormat="1" ht="14.3" spans="1:17">
      <c r="A55" s="34"/>
      <c r="B55" s="34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</row>
    <row r="56" s="30" customFormat="1" ht="14.3" spans="1:17">
      <c r="A56" s="34"/>
      <c r="B56" s="34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</row>
    <row r="57" s="30" customFormat="1" ht="14.3" spans="1:17">
      <c r="A57" s="34"/>
      <c r="B57" s="34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</row>
    <row r="58" s="30" customFormat="1" ht="14.3" spans="1:17">
      <c r="A58" s="34"/>
      <c r="B58" s="34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</row>
    <row r="59" s="30" customFormat="1" ht="14.3" spans="1:17">
      <c r="A59" s="34"/>
      <c r="B59" s="34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</row>
    <row r="60" s="30" customFormat="1" ht="14.3" spans="1:17">
      <c r="A60" s="34"/>
      <c r="B60" s="34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</row>
    <row r="61" s="30" customFormat="1" ht="14.3" spans="1:17">
      <c r="A61" s="34"/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</row>
    <row r="62" s="30" customFormat="1" ht="14.3" spans="1:17">
      <c r="A62" s="34"/>
      <c r="B62" s="34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</row>
    <row r="63" s="30" customFormat="1" ht="14.3" spans="1:17">
      <c r="A63" s="34"/>
      <c r="B63" s="34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</row>
    <row r="64" s="30" customFormat="1" ht="14.3" spans="1:17">
      <c r="A64" s="34"/>
      <c r="B64" s="34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</row>
    <row r="87" ht="18.75" customHeight="1"/>
    <row r="88" spans="1:16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</row>
    <row r="90" ht="26.25" customHeight="1" spans="1:16">
      <c r="A90" s="39"/>
      <c r="B90" s="39"/>
      <c r="C90" s="40" t="e">
        <f>C41-'1'!#REF!</f>
        <v>#REF!</v>
      </c>
      <c r="D90" s="39"/>
      <c r="E90" s="39"/>
      <c r="F90" s="39"/>
      <c r="G90" s="40" t="e">
        <f>G41-'1'!#REF!</f>
        <v>#REF!</v>
      </c>
      <c r="H90" s="39"/>
      <c r="I90" s="39" t="e">
        <f>I41-'1'!#REF!</f>
        <v>#REF!</v>
      </c>
      <c r="J90" s="39" t="e">
        <f>J41-'1'!#REF!</f>
        <v>#REF!</v>
      </c>
      <c r="K90" s="39" t="e">
        <f>K41-'1'!#REF!</f>
        <v>#REF!</v>
      </c>
      <c r="L90" s="39"/>
      <c r="M90" s="39" t="e">
        <f>M41-'1'!#REF!</f>
        <v>#REF!</v>
      </c>
      <c r="N90" s="39"/>
      <c r="O90" s="39" t="e">
        <f>O41-'1'!#REF!</f>
        <v>#REF!</v>
      </c>
      <c r="P90" s="39" t="e">
        <f>P41-'1'!#REF!</f>
        <v>#REF!</v>
      </c>
    </row>
    <row r="91" ht="26.25" customHeight="1" spans="1:16">
      <c r="A91" s="39"/>
      <c r="B91" s="39"/>
      <c r="C91" s="40" t="e">
        <f>'6所有者权益变动表（续）'!C41-'1'!#REF!</f>
        <v>#REF!</v>
      </c>
      <c r="D91" s="39"/>
      <c r="E91" s="39"/>
      <c r="F91" s="39"/>
      <c r="G91" s="40" t="e">
        <f>'6所有者权益变动表（续）'!G41-'1'!#REF!</f>
        <v>#REF!</v>
      </c>
      <c r="H91" s="39"/>
      <c r="I91" s="39" t="e">
        <f>'6所有者权益变动表（续）'!I41-'1'!#REF!</f>
        <v>#REF!</v>
      </c>
      <c r="J91" s="39" t="e">
        <f>'6所有者权益变动表（续）'!J41-'1'!#REF!</f>
        <v>#REF!</v>
      </c>
      <c r="K91" s="39" t="e">
        <f>'6所有者权益变动表（续）'!K41-'1'!#REF!</f>
        <v>#REF!</v>
      </c>
      <c r="L91" s="39"/>
      <c r="M91" s="39" t="e">
        <f>'6所有者权益变动表（续）'!M41-'1'!#REF!</f>
        <v>#REF!</v>
      </c>
      <c r="N91" s="39"/>
      <c r="O91" s="39" t="e">
        <f>'6所有者权益变动表（续）'!O41-'1'!#REF!</f>
        <v>#REF!</v>
      </c>
      <c r="P91" s="39" t="e">
        <f>'6所有者权益变动表（续）'!P41-'1'!#REF!</f>
        <v>#REF!</v>
      </c>
    </row>
  </sheetData>
  <mergeCells count="22">
    <mergeCell ref="A1:P1"/>
    <mergeCell ref="A2:P2"/>
    <mergeCell ref="H3:I3"/>
    <mergeCell ref="C4:P4"/>
    <mergeCell ref="C5:N5"/>
    <mergeCell ref="D6:F6"/>
    <mergeCell ref="A42:P42"/>
    <mergeCell ref="A43:P43"/>
    <mergeCell ref="A88:P88"/>
    <mergeCell ref="A4:A7"/>
    <mergeCell ref="B4:B7"/>
    <mergeCell ref="C6:C7"/>
    <mergeCell ref="G6:G7"/>
    <mergeCell ref="H6:H7"/>
    <mergeCell ref="I6:I7"/>
    <mergeCell ref="J6:J7"/>
    <mergeCell ref="K6:K7"/>
    <mergeCell ref="L6:L7"/>
    <mergeCell ref="M6:M7"/>
    <mergeCell ref="N6:N7"/>
    <mergeCell ref="O5:O7"/>
    <mergeCell ref="P5:P7"/>
  </mergeCells>
  <printOptions horizontalCentered="1"/>
  <pageMargins left="0.78740157480315" right="0.78740157480315" top="0.984251968503937" bottom="0.78740157480315" header="0.393700787401575" footer="0.590551181102362"/>
  <pageSetup paperSize="9" scale="42" firstPageNumber="4" orientation="landscape" blackAndWhite="1" useFirstPageNumber="1"/>
  <headerFooter>
    <oddFooter>&amp;C&amp;9 5</oddFooter>
  </headerFooter>
  <rowBreaks count="1" manualBreakCount="1">
    <brk id="43" max="1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pageSetUpPr fitToPage="1"/>
  </sheetPr>
  <dimension ref="A1:Q64"/>
  <sheetViews>
    <sheetView showZeros="0" view="pageBreakPreview" zoomScale="40" zoomScaleNormal="40" topLeftCell="A21" workbookViewId="0">
      <selection activeCell="P48" sqref="P48"/>
    </sheetView>
  </sheetViews>
  <sheetFormatPr defaultColWidth="9" defaultRowHeight="15.3"/>
  <cols>
    <col min="1" max="1" width="41.2" style="7" customWidth="1"/>
    <col min="2" max="2" width="9.6" style="7" customWidth="1"/>
    <col min="3" max="16" width="16.7" style="7" customWidth="1"/>
    <col min="17" max="16384" width="9" style="7"/>
  </cols>
  <sheetData>
    <row r="1" s="1" customFormat="1" ht="40.2" customHeight="1" spans="1:17">
      <c r="A1" s="8" t="s">
        <v>313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27"/>
    </row>
    <row r="2" s="2" customFormat="1" ht="25.95" customHeight="1" spans="1:17">
      <c r="A2" s="100" t="s">
        <v>260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28"/>
    </row>
    <row r="3" s="2" customFormat="1" ht="25.95" customHeight="1" spans="1:17">
      <c r="A3" s="10" t="e">
        <f>'1'!#REF!</f>
        <v>#REF!</v>
      </c>
      <c r="B3" s="10"/>
      <c r="C3" s="11"/>
      <c r="D3" s="11"/>
      <c r="E3" s="11"/>
      <c r="F3" s="11"/>
      <c r="H3" s="10"/>
      <c r="I3" s="10"/>
      <c r="J3" s="11"/>
      <c r="K3" s="11"/>
      <c r="L3" s="11"/>
      <c r="M3" s="24"/>
      <c r="N3" s="24"/>
      <c r="O3" s="24"/>
      <c r="P3" s="25" t="s">
        <v>261</v>
      </c>
      <c r="Q3" s="28"/>
    </row>
    <row r="4" s="2" customFormat="1" ht="25.95" customHeight="1" spans="1:17">
      <c r="A4" s="12" t="s">
        <v>262</v>
      </c>
      <c r="B4" s="12" t="e">
        <f>'5所有者权益变动表'!B4</f>
        <v>#REF!</v>
      </c>
      <c r="C4" s="13" t="s">
        <v>314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28"/>
    </row>
    <row r="5" s="2" customFormat="1" ht="25.95" customHeight="1" spans="1:17">
      <c r="A5" s="12"/>
      <c r="B5" s="12"/>
      <c r="C5" s="13" t="s">
        <v>264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2" t="s">
        <v>265</v>
      </c>
      <c r="P5" s="12" t="s">
        <v>126</v>
      </c>
      <c r="Q5" s="28"/>
    </row>
    <row r="6" s="2" customFormat="1" ht="25.95" customHeight="1" spans="1:17">
      <c r="A6" s="12"/>
      <c r="B6" s="12"/>
      <c r="C6" s="12" t="s">
        <v>266</v>
      </c>
      <c r="D6" s="12" t="s">
        <v>267</v>
      </c>
      <c r="E6" s="12"/>
      <c r="F6" s="12"/>
      <c r="G6" s="12" t="s">
        <v>268</v>
      </c>
      <c r="H6" s="12" t="s">
        <v>269</v>
      </c>
      <c r="I6" s="12" t="s">
        <v>270</v>
      </c>
      <c r="J6" s="12" t="s">
        <v>271</v>
      </c>
      <c r="K6" s="12" t="s">
        <v>272</v>
      </c>
      <c r="L6" s="12" t="s">
        <v>273</v>
      </c>
      <c r="M6" s="12" t="s">
        <v>274</v>
      </c>
      <c r="N6" s="12" t="s">
        <v>275</v>
      </c>
      <c r="O6" s="12"/>
      <c r="P6" s="12"/>
      <c r="Q6" s="28"/>
    </row>
    <row r="7" s="3" customFormat="1" ht="25.95" customHeight="1" spans="1:16">
      <c r="A7" s="12"/>
      <c r="B7" s="12"/>
      <c r="C7" s="12"/>
      <c r="D7" s="14" t="s">
        <v>276</v>
      </c>
      <c r="E7" s="14" t="s">
        <v>277</v>
      </c>
      <c r="F7" s="14" t="s">
        <v>278</v>
      </c>
      <c r="G7" s="12"/>
      <c r="H7" s="12"/>
      <c r="I7" s="12"/>
      <c r="J7" s="12"/>
      <c r="K7" s="12"/>
      <c r="L7" s="12"/>
      <c r="M7" s="12"/>
      <c r="N7" s="12"/>
      <c r="O7" s="12"/>
      <c r="P7" s="12"/>
    </row>
    <row r="8" s="2" customFormat="1" ht="25.95" customHeight="1" spans="1:17">
      <c r="A8" s="12" t="s">
        <v>279</v>
      </c>
      <c r="B8" s="12"/>
      <c r="C8" s="12">
        <v>1</v>
      </c>
      <c r="D8" s="12">
        <v>2</v>
      </c>
      <c r="E8" s="12">
        <v>3</v>
      </c>
      <c r="F8" s="12">
        <v>4</v>
      </c>
      <c r="G8" s="12">
        <v>5</v>
      </c>
      <c r="H8" s="12">
        <v>6</v>
      </c>
      <c r="I8" s="12">
        <v>7</v>
      </c>
      <c r="J8" s="12">
        <v>8</v>
      </c>
      <c r="K8" s="12">
        <v>9</v>
      </c>
      <c r="L8" s="12">
        <v>10</v>
      </c>
      <c r="M8" s="12">
        <v>11</v>
      </c>
      <c r="N8" s="12">
        <v>12</v>
      </c>
      <c r="O8" s="12">
        <v>13</v>
      </c>
      <c r="P8" s="12">
        <v>14</v>
      </c>
      <c r="Q8" s="28"/>
    </row>
    <row r="9" s="2" customFormat="1" ht="25.95" customHeight="1" spans="1:17">
      <c r="A9" s="15" t="s">
        <v>280</v>
      </c>
      <c r="B9" s="12"/>
      <c r="C9" s="16">
        <f>'[2]母公司所有者权益变动表 '!C52</f>
        <v>1100000000</v>
      </c>
      <c r="D9" s="16">
        <f>'[2]母公司所有者权益变动表 '!$D$52</f>
        <v>0</v>
      </c>
      <c r="E9" s="16">
        <f>'[2]母公司所有者权益变动表 '!$E$52</f>
        <v>0</v>
      </c>
      <c r="F9" s="16">
        <f>'[2]母公司所有者权益变动表 '!$F$52</f>
        <v>0</v>
      </c>
      <c r="G9" s="16">
        <f>'[2]母公司所有者权益变动表 '!$G$52</f>
        <v>0</v>
      </c>
      <c r="H9" s="16">
        <f>'[2]母公司所有者权益变动表 '!$H$52</f>
        <v>0</v>
      </c>
      <c r="I9" s="16">
        <f>'[2]母公司所有者权益变动表 '!$I$52</f>
        <v>0</v>
      </c>
      <c r="J9" s="16">
        <f>'[2]母公司所有者权益变动表 '!$J$52</f>
        <v>0</v>
      </c>
      <c r="K9" s="16">
        <f>'[2]母公司所有者权益变动表 '!$K$52</f>
        <v>0</v>
      </c>
      <c r="L9" s="16">
        <f>'[2]母公司所有者权益变动表 '!$L$52</f>
        <v>0</v>
      </c>
      <c r="M9" s="16">
        <f>'[2]母公司所有者权益变动表 '!$M$52</f>
        <v>0</v>
      </c>
      <c r="N9" s="16">
        <f>ROUND(SUM(C9,D9,E9,F9,G9,-H9,I9,J9,K9,L9,M9),2)</f>
        <v>1100000000</v>
      </c>
      <c r="O9" s="16">
        <f>'[2]母公司所有者权益变动表 '!$O$52</f>
        <v>0</v>
      </c>
      <c r="P9" s="16">
        <f>ROUND(N9+O9,2)</f>
        <v>1100000000</v>
      </c>
      <c r="Q9" s="28"/>
    </row>
    <row r="10" s="2" customFormat="1" ht="25.95" customHeight="1" spans="1:17">
      <c r="A10" s="17" t="s">
        <v>281</v>
      </c>
      <c r="B10" s="12"/>
      <c r="C10" s="16">
        <f>'[2]母公司所有者权益变动表 '!C53</f>
        <v>0</v>
      </c>
      <c r="D10" s="16">
        <f>'[2]母公司所有者权益变动表 '!D53</f>
        <v>0</v>
      </c>
      <c r="E10" s="16">
        <f>'[2]母公司所有者权益变动表 '!E53</f>
        <v>0</v>
      </c>
      <c r="F10" s="16">
        <f>'[2]母公司所有者权益变动表 '!F53</f>
        <v>0</v>
      </c>
      <c r="G10" s="16">
        <f>'[2]母公司所有者权益变动表 '!G53</f>
        <v>0</v>
      </c>
      <c r="H10" s="16">
        <f>'[2]母公司所有者权益变动表 '!H53</f>
        <v>0</v>
      </c>
      <c r="I10" s="16">
        <f>'[2]母公司所有者权益变动表 '!I53</f>
        <v>0</v>
      </c>
      <c r="J10" s="16">
        <f>'[2]母公司所有者权益变动表 '!J53</f>
        <v>0</v>
      </c>
      <c r="K10" s="16">
        <f>'[2]母公司所有者权益变动表 '!K53</f>
        <v>0</v>
      </c>
      <c r="L10" s="16">
        <f>'[2]母公司所有者权益变动表 '!L53</f>
        <v>0</v>
      </c>
      <c r="M10" s="16">
        <f>'[2]母公司所有者权益变动表 '!M53</f>
        <v>0</v>
      </c>
      <c r="N10" s="16">
        <f t="shared" ref="N10:N12" si="0">ROUND(SUM(C10,D10,E10,F10,G10,-H10,I10,J10,K10,L10,M10),2)</f>
        <v>0</v>
      </c>
      <c r="O10" s="16">
        <f>'[2]母公司所有者权益变动表 '!O53</f>
        <v>0</v>
      </c>
      <c r="P10" s="16">
        <f t="shared" ref="P10:P12" si="1">ROUND(N10+O10,2)</f>
        <v>0</v>
      </c>
      <c r="Q10" s="28"/>
    </row>
    <row r="11" s="2" customFormat="1" ht="25.95" customHeight="1" spans="1:17">
      <c r="A11" s="17" t="s">
        <v>282</v>
      </c>
      <c r="B11" s="12"/>
      <c r="C11" s="16">
        <f>'[2]母公司所有者权益变动表 '!C54</f>
        <v>0</v>
      </c>
      <c r="D11" s="16">
        <f>'[2]母公司所有者权益变动表 '!D54</f>
        <v>0</v>
      </c>
      <c r="E11" s="16">
        <f>'[2]母公司所有者权益变动表 '!E54</f>
        <v>0</v>
      </c>
      <c r="F11" s="16">
        <f>'[2]母公司所有者权益变动表 '!F54</f>
        <v>0</v>
      </c>
      <c r="G11" s="16">
        <f>'[2]母公司所有者权益变动表 '!G54</f>
        <v>0</v>
      </c>
      <c r="H11" s="16">
        <f>'[2]母公司所有者权益变动表 '!H54</f>
        <v>0</v>
      </c>
      <c r="I11" s="16">
        <f>'[2]母公司所有者权益变动表 '!I54</f>
        <v>0</v>
      </c>
      <c r="J11" s="16">
        <f>'[2]母公司所有者权益变动表 '!J54</f>
        <v>0</v>
      </c>
      <c r="K11" s="16">
        <f>'[2]母公司所有者权益变动表 '!K54</f>
        <v>0</v>
      </c>
      <c r="L11" s="16">
        <f>'[2]母公司所有者权益变动表 '!L54</f>
        <v>0</v>
      </c>
      <c r="M11" s="16">
        <f>'[2]母公司所有者权益变动表 '!M54</f>
        <v>0</v>
      </c>
      <c r="N11" s="16">
        <f t="shared" si="0"/>
        <v>0</v>
      </c>
      <c r="O11" s="16">
        <f>'[2]母公司所有者权益变动表 '!O54</f>
        <v>0</v>
      </c>
      <c r="P11" s="16">
        <f t="shared" si="1"/>
        <v>0</v>
      </c>
      <c r="Q11" s="28"/>
    </row>
    <row r="12" s="2" customFormat="1" ht="25.95" customHeight="1" spans="1:17">
      <c r="A12" s="17" t="s">
        <v>283</v>
      </c>
      <c r="B12" s="12"/>
      <c r="C12" s="16">
        <f>'[2]母公司所有者权益变动表 '!C55</f>
        <v>0</v>
      </c>
      <c r="D12" s="16">
        <f>'[2]母公司所有者权益变动表 '!D55</f>
        <v>0</v>
      </c>
      <c r="E12" s="16">
        <f>'[2]母公司所有者权益变动表 '!E55</f>
        <v>0</v>
      </c>
      <c r="F12" s="16">
        <f>'[2]母公司所有者权益变动表 '!F55</f>
        <v>0</v>
      </c>
      <c r="G12" s="16">
        <f>'[2]母公司所有者权益变动表 '!G55</f>
        <v>0</v>
      </c>
      <c r="H12" s="16">
        <f>'[2]母公司所有者权益变动表 '!H55</f>
        <v>0</v>
      </c>
      <c r="I12" s="16">
        <f>'[2]母公司所有者权益变动表 '!I55</f>
        <v>0</v>
      </c>
      <c r="J12" s="16">
        <f>'[2]母公司所有者权益变动表 '!J55</f>
        <v>0</v>
      </c>
      <c r="K12" s="16">
        <f>'[2]母公司所有者权益变动表 '!K55</f>
        <v>0</v>
      </c>
      <c r="L12" s="16">
        <f>'[2]母公司所有者权益变动表 '!L55</f>
        <v>0</v>
      </c>
      <c r="M12" s="16">
        <f>'[2]母公司所有者权益变动表 '!M55</f>
        <v>0</v>
      </c>
      <c r="N12" s="16">
        <f t="shared" si="0"/>
        <v>0</v>
      </c>
      <c r="O12" s="16">
        <f>'[2]母公司所有者权益变动表 '!O55</f>
        <v>0</v>
      </c>
      <c r="P12" s="16">
        <f t="shared" si="1"/>
        <v>0</v>
      </c>
      <c r="Q12" s="28"/>
    </row>
    <row r="13" s="2" customFormat="1" ht="25.95" customHeight="1" spans="1:17">
      <c r="A13" s="15" t="s">
        <v>284</v>
      </c>
      <c r="B13" s="12"/>
      <c r="C13" s="16">
        <f t="shared" ref="C13:P13" si="2">ROUND(SUM(C9:C12),2)</f>
        <v>1100000000</v>
      </c>
      <c r="D13" s="16">
        <f t="shared" si="2"/>
        <v>0</v>
      </c>
      <c r="E13" s="16">
        <f t="shared" si="2"/>
        <v>0</v>
      </c>
      <c r="F13" s="16">
        <f t="shared" si="2"/>
        <v>0</v>
      </c>
      <c r="G13" s="16">
        <f t="shared" si="2"/>
        <v>0</v>
      </c>
      <c r="H13" s="16">
        <f t="shared" si="2"/>
        <v>0</v>
      </c>
      <c r="I13" s="16">
        <f t="shared" si="2"/>
        <v>0</v>
      </c>
      <c r="J13" s="16">
        <f t="shared" si="2"/>
        <v>0</v>
      </c>
      <c r="K13" s="16">
        <f t="shared" si="2"/>
        <v>0</v>
      </c>
      <c r="L13" s="16">
        <f t="shared" si="2"/>
        <v>0</v>
      </c>
      <c r="M13" s="16">
        <f t="shared" si="2"/>
        <v>0</v>
      </c>
      <c r="N13" s="16">
        <f t="shared" si="2"/>
        <v>1100000000</v>
      </c>
      <c r="O13" s="16">
        <f t="shared" si="2"/>
        <v>0</v>
      </c>
      <c r="P13" s="16">
        <f t="shared" si="2"/>
        <v>1100000000</v>
      </c>
      <c r="Q13" s="28"/>
    </row>
    <row r="14" s="2" customFormat="1" ht="25.95" customHeight="1" spans="1:17">
      <c r="A14" s="15" t="s">
        <v>285</v>
      </c>
      <c r="B14" s="12"/>
      <c r="C14" s="16">
        <f t="shared" ref="C14:P14" si="3">ROUND(SUM(C15,C16,C21,C24,C34),2)</f>
        <v>0</v>
      </c>
      <c r="D14" s="16">
        <f t="shared" si="3"/>
        <v>0</v>
      </c>
      <c r="E14" s="16">
        <f t="shared" si="3"/>
        <v>0</v>
      </c>
      <c r="F14" s="16">
        <f t="shared" si="3"/>
        <v>0</v>
      </c>
      <c r="G14" s="16">
        <f t="shared" si="3"/>
        <v>0</v>
      </c>
      <c r="H14" s="16">
        <f t="shared" si="3"/>
        <v>0</v>
      </c>
      <c r="I14" s="16">
        <f t="shared" si="3"/>
        <v>0</v>
      </c>
      <c r="J14" s="16">
        <f t="shared" si="3"/>
        <v>0</v>
      </c>
      <c r="K14" s="16">
        <f t="shared" si="3"/>
        <v>0</v>
      </c>
      <c r="L14" s="16">
        <f t="shared" si="3"/>
        <v>0</v>
      </c>
      <c r="M14" s="16" t="e">
        <f t="shared" si="3"/>
        <v>#REF!</v>
      </c>
      <c r="N14" s="16" t="e">
        <f t="shared" si="3"/>
        <v>#REF!</v>
      </c>
      <c r="O14" s="16" t="e">
        <f t="shared" si="3"/>
        <v>#REF!</v>
      </c>
      <c r="P14" s="16" t="e">
        <f t="shared" si="3"/>
        <v>#REF!</v>
      </c>
      <c r="Q14" s="28"/>
    </row>
    <row r="15" s="2" customFormat="1" ht="25.95" customHeight="1" spans="1:17">
      <c r="A15" s="15" t="s">
        <v>286</v>
      </c>
      <c r="B15" s="12"/>
      <c r="C15" s="18" t="s">
        <v>3</v>
      </c>
      <c r="D15" s="18" t="s">
        <v>3</v>
      </c>
      <c r="E15" s="18" t="s">
        <v>3</v>
      </c>
      <c r="F15" s="18" t="s">
        <v>3</v>
      </c>
      <c r="G15" s="18" t="s">
        <v>3</v>
      </c>
      <c r="H15" s="18" t="s">
        <v>3</v>
      </c>
      <c r="I15" s="16">
        <f>'[2]母公司所有者权益变动表 '!I58</f>
        <v>0</v>
      </c>
      <c r="J15" s="18" t="s">
        <v>3</v>
      </c>
      <c r="K15" s="18" t="s">
        <v>3</v>
      </c>
      <c r="L15" s="18" t="s">
        <v>3</v>
      </c>
      <c r="M15" s="16" t="e">
        <f>'3'!#REF!</f>
        <v>#REF!</v>
      </c>
      <c r="N15" s="16" t="e">
        <f>ROUND(SUM(I15,M15),2)</f>
        <v>#REF!</v>
      </c>
      <c r="O15" s="16" t="e">
        <f>'3'!#REF!+'3'!#REF!</f>
        <v>#REF!</v>
      </c>
      <c r="P15" s="16" t="e">
        <f>ROUND(N15+O15,2)</f>
        <v>#REF!</v>
      </c>
      <c r="Q15" s="28"/>
    </row>
    <row r="16" s="2" customFormat="1" ht="25.95" customHeight="1" spans="1:17">
      <c r="A16" s="15" t="s">
        <v>287</v>
      </c>
      <c r="B16" s="12"/>
      <c r="C16" s="16">
        <f t="shared" ref="C16:P16" si="4">ROUND(SUM(C17:C20),2)</f>
        <v>0</v>
      </c>
      <c r="D16" s="16">
        <f t="shared" si="4"/>
        <v>0</v>
      </c>
      <c r="E16" s="16">
        <f t="shared" si="4"/>
        <v>0</v>
      </c>
      <c r="F16" s="16">
        <f t="shared" si="4"/>
        <v>0</v>
      </c>
      <c r="G16" s="16">
        <f t="shared" si="4"/>
        <v>0</v>
      </c>
      <c r="H16" s="16">
        <f t="shared" si="4"/>
        <v>0</v>
      </c>
      <c r="I16" s="16">
        <f t="shared" si="4"/>
        <v>0</v>
      </c>
      <c r="J16" s="16">
        <f t="shared" si="4"/>
        <v>0</v>
      </c>
      <c r="K16" s="16">
        <f t="shared" si="4"/>
        <v>0</v>
      </c>
      <c r="L16" s="16">
        <f t="shared" si="4"/>
        <v>0</v>
      </c>
      <c r="M16" s="16">
        <f t="shared" si="4"/>
        <v>0</v>
      </c>
      <c r="N16" s="16">
        <f t="shared" si="4"/>
        <v>0</v>
      </c>
      <c r="O16" s="16">
        <f t="shared" si="4"/>
        <v>0</v>
      </c>
      <c r="P16" s="16">
        <f t="shared" si="4"/>
        <v>0</v>
      </c>
      <c r="Q16" s="28"/>
    </row>
    <row r="17" s="2" customFormat="1" ht="25.95" customHeight="1" spans="1:17">
      <c r="A17" s="15" t="s">
        <v>288</v>
      </c>
      <c r="B17" s="12"/>
      <c r="C17" s="16">
        <f>'[2]母公司所有者权益变动表 '!C60</f>
        <v>0</v>
      </c>
      <c r="D17" s="18" t="s">
        <v>3</v>
      </c>
      <c r="E17" s="18" t="s">
        <v>3</v>
      </c>
      <c r="F17" s="18" t="s">
        <v>3</v>
      </c>
      <c r="G17" s="16">
        <f>'[2]母公司所有者权益变动表 '!G60</f>
        <v>0</v>
      </c>
      <c r="H17" s="18" t="s">
        <v>3</v>
      </c>
      <c r="I17" s="18" t="s">
        <v>3</v>
      </c>
      <c r="J17" s="18" t="s">
        <v>3</v>
      </c>
      <c r="K17" s="18" t="s">
        <v>3</v>
      </c>
      <c r="L17" s="18" t="s">
        <v>3</v>
      </c>
      <c r="M17" s="18" t="s">
        <v>3</v>
      </c>
      <c r="N17" s="16">
        <f>ROUND(SUM(C17,G17),2)</f>
        <v>0</v>
      </c>
      <c r="O17" s="16">
        <f>'[2]母公司所有者权益变动表 '!O60</f>
        <v>0</v>
      </c>
      <c r="P17" s="16">
        <f>ROUND(N17+O17,2)</f>
        <v>0</v>
      </c>
      <c r="Q17" s="28"/>
    </row>
    <row r="18" s="2" customFormat="1" ht="25.95" customHeight="1" spans="1:17">
      <c r="A18" s="15" t="s">
        <v>289</v>
      </c>
      <c r="B18" s="12"/>
      <c r="C18" s="16">
        <f>'[2]母公司所有者权益变动表 '!C61</f>
        <v>0</v>
      </c>
      <c r="D18" s="16">
        <f>'[2]母公司所有者权益变动表 '!D61</f>
        <v>0</v>
      </c>
      <c r="E18" s="16">
        <f>'[2]母公司所有者权益变动表 '!E61</f>
        <v>0</v>
      </c>
      <c r="F18" s="16">
        <f>'[2]母公司所有者权益变动表 '!F61</f>
        <v>0</v>
      </c>
      <c r="G18" s="16">
        <f>'[2]母公司所有者权益变动表 '!G61</f>
        <v>0</v>
      </c>
      <c r="H18" s="18" t="s">
        <v>3</v>
      </c>
      <c r="I18" s="18" t="s">
        <v>3</v>
      </c>
      <c r="J18" s="18" t="s">
        <v>3</v>
      </c>
      <c r="K18" s="18" t="s">
        <v>3</v>
      </c>
      <c r="L18" s="18" t="s">
        <v>3</v>
      </c>
      <c r="M18" s="18" t="s">
        <v>3</v>
      </c>
      <c r="N18" s="16">
        <f>ROUND(SUM(C18,D18,E18,F18,G18),2)</f>
        <v>0</v>
      </c>
      <c r="O18" s="16">
        <f>'[2]母公司所有者权益变动表 '!O61</f>
        <v>0</v>
      </c>
      <c r="P18" s="16">
        <f>ROUND(N18+O18,2)</f>
        <v>0</v>
      </c>
      <c r="Q18" s="28"/>
    </row>
    <row r="19" s="2" customFormat="1" ht="25.95" customHeight="1" spans="1:17">
      <c r="A19" s="15" t="s">
        <v>290</v>
      </c>
      <c r="B19" s="12"/>
      <c r="C19" s="16">
        <f>'[2]母公司所有者权益变动表 '!C62</f>
        <v>0</v>
      </c>
      <c r="D19" s="18" t="s">
        <v>3</v>
      </c>
      <c r="E19" s="18" t="s">
        <v>3</v>
      </c>
      <c r="F19" s="18" t="s">
        <v>3</v>
      </c>
      <c r="G19" s="16">
        <f>'[2]母公司所有者权益变动表 '!G62</f>
        <v>0</v>
      </c>
      <c r="H19" s="18" t="s">
        <v>3</v>
      </c>
      <c r="I19" s="18" t="s">
        <v>3</v>
      </c>
      <c r="J19" s="18" t="s">
        <v>3</v>
      </c>
      <c r="K19" s="18" t="s">
        <v>3</v>
      </c>
      <c r="L19" s="18" t="s">
        <v>3</v>
      </c>
      <c r="M19" s="18" t="s">
        <v>3</v>
      </c>
      <c r="N19" s="16">
        <f>ROUND(SUM(C19,G19),2)</f>
        <v>0</v>
      </c>
      <c r="O19" s="16">
        <f>'[2]母公司所有者权益变动表 '!O62</f>
        <v>0</v>
      </c>
      <c r="P19" s="16">
        <f>ROUND(N19+O19,2)</f>
        <v>0</v>
      </c>
      <c r="Q19" s="28"/>
    </row>
    <row r="20" s="2" customFormat="1" ht="25.95" customHeight="1" spans="1:17">
      <c r="A20" s="15" t="s">
        <v>291</v>
      </c>
      <c r="B20" s="12"/>
      <c r="C20" s="16">
        <f>'[2]母公司所有者权益变动表 '!C63</f>
        <v>0</v>
      </c>
      <c r="D20" s="18" t="s">
        <v>3</v>
      </c>
      <c r="E20" s="18" t="s">
        <v>3</v>
      </c>
      <c r="F20" s="18" t="s">
        <v>3</v>
      </c>
      <c r="G20" s="16">
        <f>'[2]母公司所有者权益变动表 '!G63</f>
        <v>0</v>
      </c>
      <c r="H20" s="16">
        <f>'[2]母公司所有者权益变动表 '!H63</f>
        <v>0</v>
      </c>
      <c r="I20" s="16">
        <f>'[2]母公司所有者权益变动表 '!I63</f>
        <v>0</v>
      </c>
      <c r="J20" s="16">
        <f>'[2]母公司所有者权益变动表 '!J63</f>
        <v>0</v>
      </c>
      <c r="K20" s="16">
        <f>'[2]母公司所有者权益变动表 '!K63</f>
        <v>0</v>
      </c>
      <c r="L20" s="16">
        <f>'[2]母公司所有者权益变动表 '!L63</f>
        <v>0</v>
      </c>
      <c r="M20" s="16">
        <f>'[2]母公司所有者权益变动表 '!M63</f>
        <v>0</v>
      </c>
      <c r="N20" s="16">
        <f>ROUND(SUM(C20,D20,E20,F20,G20,-H20,I20,J20,K20,L20,M20),2)</f>
        <v>0</v>
      </c>
      <c r="O20" s="16">
        <f>'[2]母公司所有者权益变动表 '!O63</f>
        <v>0</v>
      </c>
      <c r="P20" s="16">
        <f>ROUND(N20+O20,2)</f>
        <v>0</v>
      </c>
      <c r="Q20" s="28"/>
    </row>
    <row r="21" s="2" customFormat="1" ht="25.95" customHeight="1" spans="1:17">
      <c r="A21" s="15" t="s">
        <v>292</v>
      </c>
      <c r="B21" s="12"/>
      <c r="C21" s="16">
        <f>ROUND(SUM(C22,C23),2)</f>
        <v>0</v>
      </c>
      <c r="D21" s="18" t="s">
        <v>3</v>
      </c>
      <c r="E21" s="18" t="s">
        <v>3</v>
      </c>
      <c r="F21" s="18" t="s">
        <v>3</v>
      </c>
      <c r="G21" s="16">
        <f t="shared" ref="G21:P21" si="5">ROUND(SUM(G22,G23),2)</f>
        <v>0</v>
      </c>
      <c r="H21" s="16">
        <f t="shared" si="5"/>
        <v>0</v>
      </c>
      <c r="I21" s="16">
        <f t="shared" si="5"/>
        <v>0</v>
      </c>
      <c r="J21" s="16">
        <f t="shared" si="5"/>
        <v>0</v>
      </c>
      <c r="K21" s="16">
        <f t="shared" si="5"/>
        <v>0</v>
      </c>
      <c r="L21" s="16">
        <f t="shared" si="5"/>
        <v>0</v>
      </c>
      <c r="M21" s="16">
        <f t="shared" si="5"/>
        <v>0</v>
      </c>
      <c r="N21" s="16">
        <f t="shared" si="5"/>
        <v>0</v>
      </c>
      <c r="O21" s="16">
        <f t="shared" si="5"/>
        <v>0</v>
      </c>
      <c r="P21" s="16">
        <f t="shared" si="5"/>
        <v>0</v>
      </c>
      <c r="Q21" s="28"/>
    </row>
    <row r="22" s="2" customFormat="1" ht="25.95" customHeight="1" spans="1:17">
      <c r="A22" s="15" t="s">
        <v>293</v>
      </c>
      <c r="B22" s="12"/>
      <c r="C22" s="18" t="s">
        <v>3</v>
      </c>
      <c r="D22" s="18" t="s">
        <v>3</v>
      </c>
      <c r="E22" s="18" t="s">
        <v>3</v>
      </c>
      <c r="F22" s="18" t="s">
        <v>3</v>
      </c>
      <c r="G22" s="18" t="s">
        <v>3</v>
      </c>
      <c r="H22" s="18" t="s">
        <v>3</v>
      </c>
      <c r="I22" s="18" t="s">
        <v>3</v>
      </c>
      <c r="J22" s="16">
        <f>'[2]母公司所有者权益变动表 '!J65</f>
        <v>0</v>
      </c>
      <c r="K22" s="18" t="s">
        <v>3</v>
      </c>
      <c r="L22" s="18" t="s">
        <v>3</v>
      </c>
      <c r="M22" s="18" t="s">
        <v>3</v>
      </c>
      <c r="N22" s="16">
        <f>ROUND(J22,2)</f>
        <v>0</v>
      </c>
      <c r="O22" s="16">
        <f>'[2]母公司所有者权益变动表 '!O65</f>
        <v>0</v>
      </c>
      <c r="P22" s="16">
        <f>ROUND(N22+O22,2)</f>
        <v>0</v>
      </c>
      <c r="Q22" s="28"/>
    </row>
    <row r="23" s="2" customFormat="1" ht="25.95" customHeight="1" spans="1:17">
      <c r="A23" s="15" t="s">
        <v>294</v>
      </c>
      <c r="B23" s="12"/>
      <c r="C23" s="18" t="s">
        <v>3</v>
      </c>
      <c r="D23" s="18" t="s">
        <v>3</v>
      </c>
      <c r="E23" s="18" t="s">
        <v>3</v>
      </c>
      <c r="F23" s="18" t="s">
        <v>3</v>
      </c>
      <c r="G23" s="18" t="s">
        <v>3</v>
      </c>
      <c r="H23" s="18" t="s">
        <v>3</v>
      </c>
      <c r="I23" s="18" t="s">
        <v>3</v>
      </c>
      <c r="J23" s="16">
        <f>'[2]母公司所有者权益变动表 '!J66</f>
        <v>0</v>
      </c>
      <c r="K23" s="18" t="s">
        <v>3</v>
      </c>
      <c r="L23" s="18" t="s">
        <v>3</v>
      </c>
      <c r="M23" s="18" t="s">
        <v>3</v>
      </c>
      <c r="N23" s="16">
        <f>ROUND(J23,2)</f>
        <v>0</v>
      </c>
      <c r="O23" s="16">
        <f>'[2]母公司所有者权益变动表 '!O66</f>
        <v>0</v>
      </c>
      <c r="P23" s="16">
        <f>ROUND(N23+O23,2)</f>
        <v>0</v>
      </c>
      <c r="Q23" s="28"/>
    </row>
    <row r="24" s="2" customFormat="1" ht="25.95" customHeight="1" spans="1:17">
      <c r="A24" s="15" t="s">
        <v>295</v>
      </c>
      <c r="B24" s="12"/>
      <c r="C24" s="16">
        <f t="shared" ref="C24:P24" si="6">ROUND(SUM(C25,C31,C32,C33),2)</f>
        <v>0</v>
      </c>
      <c r="D24" s="16">
        <f t="shared" si="6"/>
        <v>0</v>
      </c>
      <c r="E24" s="16">
        <f t="shared" si="6"/>
        <v>0</v>
      </c>
      <c r="F24" s="16">
        <f t="shared" si="6"/>
        <v>0</v>
      </c>
      <c r="G24" s="16">
        <f t="shared" si="6"/>
        <v>0</v>
      </c>
      <c r="H24" s="16">
        <f t="shared" si="6"/>
        <v>0</v>
      </c>
      <c r="I24" s="16">
        <f t="shared" si="6"/>
        <v>0</v>
      </c>
      <c r="J24" s="16">
        <f t="shared" si="6"/>
        <v>0</v>
      </c>
      <c r="K24" s="16">
        <f t="shared" si="6"/>
        <v>0</v>
      </c>
      <c r="L24" s="16">
        <f t="shared" si="6"/>
        <v>0</v>
      </c>
      <c r="M24" s="16">
        <f t="shared" si="6"/>
        <v>0</v>
      </c>
      <c r="N24" s="16">
        <f t="shared" si="6"/>
        <v>0</v>
      </c>
      <c r="O24" s="16">
        <f t="shared" si="6"/>
        <v>0</v>
      </c>
      <c r="P24" s="16">
        <f t="shared" si="6"/>
        <v>0</v>
      </c>
      <c r="Q24" s="28"/>
    </row>
    <row r="25" s="2" customFormat="1" ht="25.95" customHeight="1" spans="1:17">
      <c r="A25" s="15" t="s">
        <v>296</v>
      </c>
      <c r="B25" s="12"/>
      <c r="C25" s="18" t="s">
        <v>3</v>
      </c>
      <c r="D25" s="18" t="s">
        <v>3</v>
      </c>
      <c r="E25" s="18" t="s">
        <v>3</v>
      </c>
      <c r="F25" s="18" t="s">
        <v>3</v>
      </c>
      <c r="G25" s="18" t="s">
        <v>3</v>
      </c>
      <c r="H25" s="18" t="s">
        <v>3</v>
      </c>
      <c r="I25" s="18" t="s">
        <v>3</v>
      </c>
      <c r="J25" s="18" t="s">
        <v>3</v>
      </c>
      <c r="K25" s="16">
        <f>SUM(K26:K30)</f>
        <v>0</v>
      </c>
      <c r="L25" s="18" t="s">
        <v>3</v>
      </c>
      <c r="M25" s="16">
        <f>SUM(M26:M30)</f>
        <v>0</v>
      </c>
      <c r="N25" s="16">
        <f t="shared" ref="N25:N30" si="7">ROUND(SUM(K25,M25),2)</f>
        <v>0</v>
      </c>
      <c r="O25" s="18" t="s">
        <v>3</v>
      </c>
      <c r="P25" s="16">
        <f t="shared" ref="P25:P31" si="8">ROUND(N25,2)</f>
        <v>0</v>
      </c>
      <c r="Q25" s="28"/>
    </row>
    <row r="26" s="2" customFormat="1" ht="25.95" customHeight="1" spans="1:17">
      <c r="A26" s="15" t="s">
        <v>297</v>
      </c>
      <c r="B26" s="12"/>
      <c r="C26" s="18" t="s">
        <v>3</v>
      </c>
      <c r="D26" s="18" t="s">
        <v>3</v>
      </c>
      <c r="E26" s="18" t="s">
        <v>3</v>
      </c>
      <c r="F26" s="18" t="s">
        <v>3</v>
      </c>
      <c r="G26" s="18" t="s">
        <v>3</v>
      </c>
      <c r="H26" s="18" t="s">
        <v>3</v>
      </c>
      <c r="I26" s="18" t="s">
        <v>3</v>
      </c>
      <c r="J26" s="18" t="s">
        <v>3</v>
      </c>
      <c r="K26" s="26">
        <f>'[2]母公司所有者权益变动表 '!K69</f>
        <v>0</v>
      </c>
      <c r="L26" s="18" t="s">
        <v>3</v>
      </c>
      <c r="M26" s="16">
        <f>-K26</f>
        <v>0</v>
      </c>
      <c r="N26" s="16">
        <f t="shared" si="7"/>
        <v>0</v>
      </c>
      <c r="O26" s="18" t="s">
        <v>3</v>
      </c>
      <c r="P26" s="16">
        <f t="shared" si="8"/>
        <v>0</v>
      </c>
      <c r="Q26" s="28"/>
    </row>
    <row r="27" s="2" customFormat="1" ht="25.95" customHeight="1" spans="1:17">
      <c r="A27" s="15" t="s">
        <v>298</v>
      </c>
      <c r="B27" s="12"/>
      <c r="C27" s="18" t="s">
        <v>3</v>
      </c>
      <c r="D27" s="18" t="s">
        <v>3</v>
      </c>
      <c r="E27" s="18" t="s">
        <v>3</v>
      </c>
      <c r="F27" s="18" t="s">
        <v>3</v>
      </c>
      <c r="G27" s="18" t="s">
        <v>3</v>
      </c>
      <c r="H27" s="18" t="s">
        <v>3</v>
      </c>
      <c r="I27" s="18" t="s">
        <v>3</v>
      </c>
      <c r="J27" s="18" t="s">
        <v>3</v>
      </c>
      <c r="K27" s="26">
        <f>'[2]母公司所有者权益变动表 '!K70</f>
        <v>0</v>
      </c>
      <c r="L27" s="18" t="s">
        <v>3</v>
      </c>
      <c r="M27" s="26">
        <f>'[2]母公司所有者权益变动表 '!M70</f>
        <v>0</v>
      </c>
      <c r="N27" s="16">
        <f t="shared" si="7"/>
        <v>0</v>
      </c>
      <c r="O27" s="18" t="s">
        <v>3</v>
      </c>
      <c r="P27" s="16">
        <f t="shared" si="8"/>
        <v>0</v>
      </c>
      <c r="Q27" s="28"/>
    </row>
    <row r="28" s="2" customFormat="1" ht="25.95" customHeight="1" spans="1:17">
      <c r="A28" s="15" t="s">
        <v>299</v>
      </c>
      <c r="B28" s="12"/>
      <c r="C28" s="18" t="s">
        <v>3</v>
      </c>
      <c r="D28" s="18" t="s">
        <v>3</v>
      </c>
      <c r="E28" s="18" t="s">
        <v>3</v>
      </c>
      <c r="F28" s="18" t="s">
        <v>3</v>
      </c>
      <c r="G28" s="18" t="s">
        <v>3</v>
      </c>
      <c r="H28" s="18" t="s">
        <v>3</v>
      </c>
      <c r="I28" s="18" t="s">
        <v>3</v>
      </c>
      <c r="J28" s="18" t="s">
        <v>3</v>
      </c>
      <c r="K28" s="26">
        <f>'[2]母公司所有者权益变动表 '!K71</f>
        <v>0</v>
      </c>
      <c r="L28" s="18" t="s">
        <v>3</v>
      </c>
      <c r="M28" s="26">
        <f>'[2]母公司所有者权益变动表 '!M71</f>
        <v>0</v>
      </c>
      <c r="N28" s="16">
        <f t="shared" si="7"/>
        <v>0</v>
      </c>
      <c r="O28" s="18" t="s">
        <v>3</v>
      </c>
      <c r="P28" s="16">
        <f t="shared" si="8"/>
        <v>0</v>
      </c>
      <c r="Q28" s="28"/>
    </row>
    <row r="29" s="2" customFormat="1" ht="25.95" customHeight="1" spans="1:17">
      <c r="A29" s="15" t="s">
        <v>300</v>
      </c>
      <c r="B29" s="12"/>
      <c r="C29" s="18" t="s">
        <v>3</v>
      </c>
      <c r="D29" s="18" t="s">
        <v>3</v>
      </c>
      <c r="E29" s="18" t="s">
        <v>3</v>
      </c>
      <c r="F29" s="18" t="s">
        <v>3</v>
      </c>
      <c r="G29" s="18" t="s">
        <v>3</v>
      </c>
      <c r="H29" s="18" t="s">
        <v>3</v>
      </c>
      <c r="I29" s="18" t="s">
        <v>3</v>
      </c>
      <c r="J29" s="18" t="s">
        <v>3</v>
      </c>
      <c r="K29" s="26">
        <f>'[2]母公司所有者权益变动表 '!K72</f>
        <v>0</v>
      </c>
      <c r="L29" s="18" t="s">
        <v>3</v>
      </c>
      <c r="M29" s="26">
        <f>'[2]母公司所有者权益变动表 '!M72</f>
        <v>0</v>
      </c>
      <c r="N29" s="16">
        <f t="shared" si="7"/>
        <v>0</v>
      </c>
      <c r="O29" s="18" t="s">
        <v>3</v>
      </c>
      <c r="P29" s="16">
        <f t="shared" si="8"/>
        <v>0</v>
      </c>
      <c r="Q29" s="28"/>
    </row>
    <row r="30" s="2" customFormat="1" ht="25.95" customHeight="1" spans="1:17">
      <c r="A30" s="15" t="s">
        <v>301</v>
      </c>
      <c r="B30" s="12"/>
      <c r="C30" s="18" t="s">
        <v>3</v>
      </c>
      <c r="D30" s="18" t="s">
        <v>3</v>
      </c>
      <c r="E30" s="18" t="s">
        <v>3</v>
      </c>
      <c r="F30" s="18" t="s">
        <v>3</v>
      </c>
      <c r="G30" s="18" t="s">
        <v>3</v>
      </c>
      <c r="H30" s="18" t="s">
        <v>3</v>
      </c>
      <c r="I30" s="18" t="s">
        <v>3</v>
      </c>
      <c r="J30" s="18" t="s">
        <v>3</v>
      </c>
      <c r="K30" s="26">
        <f>'[2]母公司所有者权益变动表 '!K73</f>
        <v>0</v>
      </c>
      <c r="L30" s="18" t="s">
        <v>3</v>
      </c>
      <c r="M30" s="26">
        <f>'[2]母公司所有者权益变动表 '!M73</f>
        <v>0</v>
      </c>
      <c r="N30" s="16">
        <f t="shared" si="7"/>
        <v>0</v>
      </c>
      <c r="O30" s="18" t="s">
        <v>3</v>
      </c>
      <c r="P30" s="16">
        <f t="shared" si="8"/>
        <v>0</v>
      </c>
      <c r="Q30" s="28"/>
    </row>
    <row r="31" s="2" customFormat="1" ht="25.95" customHeight="1" spans="1:17">
      <c r="A31" s="15" t="s">
        <v>302</v>
      </c>
      <c r="B31" s="12"/>
      <c r="C31" s="19" t="s">
        <v>3</v>
      </c>
      <c r="D31" s="19" t="s">
        <v>3</v>
      </c>
      <c r="E31" s="19" t="s">
        <v>3</v>
      </c>
      <c r="F31" s="19" t="s">
        <v>3</v>
      </c>
      <c r="G31" s="19" t="s">
        <v>3</v>
      </c>
      <c r="H31" s="19" t="s">
        <v>3</v>
      </c>
      <c r="I31" s="19" t="s">
        <v>3</v>
      </c>
      <c r="J31" s="19" t="s">
        <v>3</v>
      </c>
      <c r="K31" s="19" t="s">
        <v>3</v>
      </c>
      <c r="L31" s="16">
        <f>'[2]母公司所有者权益变动表 '!L74</f>
        <v>0</v>
      </c>
      <c r="M31" s="26">
        <f>'[2]母公司所有者权益变动表 '!M74</f>
        <v>0</v>
      </c>
      <c r="N31" s="16">
        <f>ROUND(SUM(L31,M31),2)</f>
        <v>0</v>
      </c>
      <c r="O31" s="19" t="s">
        <v>3</v>
      </c>
      <c r="P31" s="16">
        <f t="shared" si="8"/>
        <v>0</v>
      </c>
      <c r="Q31" s="28"/>
    </row>
    <row r="32" s="2" customFormat="1" ht="25.95" customHeight="1" spans="1:17">
      <c r="A32" s="15" t="s">
        <v>303</v>
      </c>
      <c r="B32" s="12"/>
      <c r="C32" s="19" t="s">
        <v>3</v>
      </c>
      <c r="D32" s="19" t="s">
        <v>3</v>
      </c>
      <c r="E32" s="19" t="s">
        <v>3</v>
      </c>
      <c r="F32" s="19" t="s">
        <v>3</v>
      </c>
      <c r="G32" s="19" t="s">
        <v>3</v>
      </c>
      <c r="H32" s="19" t="s">
        <v>3</v>
      </c>
      <c r="I32" s="19" t="s">
        <v>3</v>
      </c>
      <c r="J32" s="19" t="s">
        <v>3</v>
      </c>
      <c r="K32" s="19" t="s">
        <v>3</v>
      </c>
      <c r="L32" s="19" t="s">
        <v>3</v>
      </c>
      <c r="M32" s="26">
        <f>'[2]母公司所有者权益变动表 '!M75</f>
        <v>0</v>
      </c>
      <c r="N32" s="16">
        <f>ROUND(M32,2)</f>
        <v>0</v>
      </c>
      <c r="O32" s="16">
        <f>'[2]母公司所有者权益变动表 '!O75</f>
        <v>0</v>
      </c>
      <c r="P32" s="16">
        <f>ROUND(N32+O32,2)</f>
        <v>0</v>
      </c>
      <c r="Q32" s="28"/>
    </row>
    <row r="33" s="2" customFormat="1" ht="25.95" customHeight="1" spans="1:17">
      <c r="A33" s="15" t="s">
        <v>291</v>
      </c>
      <c r="B33" s="12"/>
      <c r="C33" s="16">
        <f>'[2]母公司所有者权益变动表 '!C76</f>
        <v>0</v>
      </c>
      <c r="D33" s="16">
        <f>'[2]母公司所有者权益变动表 '!D76</f>
        <v>0</v>
      </c>
      <c r="E33" s="16">
        <f>'[2]母公司所有者权益变动表 '!E76</f>
        <v>0</v>
      </c>
      <c r="F33" s="16">
        <f>'[2]母公司所有者权益变动表 '!F76</f>
        <v>0</v>
      </c>
      <c r="G33" s="16">
        <f>'[2]母公司所有者权益变动表 '!G76</f>
        <v>0</v>
      </c>
      <c r="H33" s="16">
        <f>'[2]母公司所有者权益变动表 '!H76</f>
        <v>0</v>
      </c>
      <c r="I33" s="16">
        <f>'[2]母公司所有者权益变动表 '!I76</f>
        <v>0</v>
      </c>
      <c r="J33" s="16">
        <f>'[2]母公司所有者权益变动表 '!J76</f>
        <v>0</v>
      </c>
      <c r="K33" s="16">
        <f>'[2]母公司所有者权益变动表 '!K76</f>
        <v>0</v>
      </c>
      <c r="L33" s="16">
        <f>'[2]母公司所有者权益变动表 '!L76</f>
        <v>0</v>
      </c>
      <c r="M33" s="26">
        <f>'[2]母公司所有者权益变动表 '!M76</f>
        <v>0</v>
      </c>
      <c r="N33" s="16">
        <f>ROUND(SUM(C33,D33,E33,F33,G33,-H33,I33,J33,K33,L33,M33),2)</f>
        <v>0</v>
      </c>
      <c r="O33" s="16">
        <f>'[2]母公司所有者权益变动表 '!O76</f>
        <v>0</v>
      </c>
      <c r="P33" s="16">
        <f>ROUND(N33+O33,2)</f>
        <v>0</v>
      </c>
      <c r="Q33" s="28"/>
    </row>
    <row r="34" s="2" customFormat="1" ht="25.95" customHeight="1" spans="1:17">
      <c r="A34" s="15" t="s">
        <v>304</v>
      </c>
      <c r="B34" s="12"/>
      <c r="C34" s="16">
        <f t="shared" ref="C34:P34" si="9">SUM(C35:C40)</f>
        <v>0</v>
      </c>
      <c r="D34" s="16">
        <f t="shared" si="9"/>
        <v>0</v>
      </c>
      <c r="E34" s="16">
        <f t="shared" si="9"/>
        <v>0</v>
      </c>
      <c r="F34" s="16">
        <f t="shared" si="9"/>
        <v>0</v>
      </c>
      <c r="G34" s="16">
        <f t="shared" si="9"/>
        <v>0</v>
      </c>
      <c r="H34" s="16">
        <f t="shared" si="9"/>
        <v>0</v>
      </c>
      <c r="I34" s="16">
        <f t="shared" si="9"/>
        <v>0</v>
      </c>
      <c r="J34" s="16">
        <f t="shared" si="9"/>
        <v>0</v>
      </c>
      <c r="K34" s="16">
        <f t="shared" si="9"/>
        <v>0</v>
      </c>
      <c r="L34" s="16">
        <f t="shared" si="9"/>
        <v>0</v>
      </c>
      <c r="M34" s="26">
        <f>'[2]母公司所有者权益变动表 '!M77</f>
        <v>0</v>
      </c>
      <c r="N34" s="16">
        <f t="shared" si="9"/>
        <v>0</v>
      </c>
      <c r="O34" s="16">
        <f t="shared" si="9"/>
        <v>0</v>
      </c>
      <c r="P34" s="16">
        <f t="shared" si="9"/>
        <v>0</v>
      </c>
      <c r="Q34" s="28"/>
    </row>
    <row r="35" s="2" customFormat="1" ht="25.95" customHeight="1" spans="1:17">
      <c r="A35" s="15" t="s">
        <v>305</v>
      </c>
      <c r="B35" s="12"/>
      <c r="C35" s="16">
        <f>'[2]母公司所有者权益变动表 '!C78</f>
        <v>0</v>
      </c>
      <c r="D35" s="19" t="s">
        <v>3</v>
      </c>
      <c r="E35" s="19" t="s">
        <v>3</v>
      </c>
      <c r="F35" s="19" t="s">
        <v>3</v>
      </c>
      <c r="G35" s="16">
        <f>'[2]母公司所有者权益变动表 '!G78</f>
        <v>0</v>
      </c>
      <c r="H35" s="19" t="s">
        <v>3</v>
      </c>
      <c r="I35" s="19" t="s">
        <v>3</v>
      </c>
      <c r="J35" s="19" t="s">
        <v>3</v>
      </c>
      <c r="K35" s="19" t="s">
        <v>3</v>
      </c>
      <c r="L35" s="19" t="s">
        <v>3</v>
      </c>
      <c r="M35" s="19" t="s">
        <v>3</v>
      </c>
      <c r="N35" s="16">
        <f>ROUND(SUM(C35,D35,E35,F35,G35),2)</f>
        <v>0</v>
      </c>
      <c r="O35" s="19" t="s">
        <v>3</v>
      </c>
      <c r="P35" s="16">
        <f>ROUND(N35,2)</f>
        <v>0</v>
      </c>
      <c r="Q35" s="28"/>
    </row>
    <row r="36" s="2" customFormat="1" ht="25.95" customHeight="1" spans="1:17">
      <c r="A36" s="15" t="s">
        <v>306</v>
      </c>
      <c r="B36" s="12"/>
      <c r="C36" s="16">
        <f>'[2]母公司所有者权益变动表 '!C79</f>
        <v>0</v>
      </c>
      <c r="D36" s="19" t="s">
        <v>3</v>
      </c>
      <c r="E36" s="19" t="s">
        <v>3</v>
      </c>
      <c r="F36" s="19" t="s">
        <v>3</v>
      </c>
      <c r="G36" s="19" t="s">
        <v>3</v>
      </c>
      <c r="H36" s="19" t="s">
        <v>3</v>
      </c>
      <c r="I36" s="19" t="s">
        <v>3</v>
      </c>
      <c r="J36" s="19" t="s">
        <v>3</v>
      </c>
      <c r="K36" s="16">
        <f>'[2]母公司所有者权益变动表 '!K79</f>
        <v>0</v>
      </c>
      <c r="L36" s="19" t="s">
        <v>3</v>
      </c>
      <c r="M36" s="19" t="s">
        <v>3</v>
      </c>
      <c r="N36" s="16">
        <f>ROUND(SUM(C36,K36),2)</f>
        <v>0</v>
      </c>
      <c r="O36" s="19" t="s">
        <v>3</v>
      </c>
      <c r="P36" s="16">
        <f>ROUND(N36,2)</f>
        <v>0</v>
      </c>
      <c r="Q36" s="28"/>
    </row>
    <row r="37" s="2" customFormat="1" ht="25.95" customHeight="1" spans="1:17">
      <c r="A37" s="15" t="s">
        <v>307</v>
      </c>
      <c r="B37" s="12"/>
      <c r="C37" s="19" t="s">
        <v>3</v>
      </c>
      <c r="D37" s="19" t="s">
        <v>3</v>
      </c>
      <c r="E37" s="19" t="s">
        <v>3</v>
      </c>
      <c r="F37" s="19" t="s">
        <v>3</v>
      </c>
      <c r="G37" s="19" t="s">
        <v>3</v>
      </c>
      <c r="H37" s="19" t="s">
        <v>3</v>
      </c>
      <c r="I37" s="19" t="s">
        <v>3</v>
      </c>
      <c r="J37" s="19" t="s">
        <v>3</v>
      </c>
      <c r="K37" s="16">
        <f>'[2]母公司所有者权益变动表 '!K80</f>
        <v>0</v>
      </c>
      <c r="L37" s="19" t="s">
        <v>3</v>
      </c>
      <c r="M37" s="16">
        <f>'[2]母公司所有者权益变动表 '!M80</f>
        <v>0</v>
      </c>
      <c r="N37" s="16">
        <f>ROUND(SUM(K37,M37),2)</f>
        <v>0</v>
      </c>
      <c r="O37" s="19" t="s">
        <v>3</v>
      </c>
      <c r="P37" s="16">
        <f>ROUND(N37,2)</f>
        <v>0</v>
      </c>
      <c r="Q37" s="28"/>
    </row>
    <row r="38" s="2" customFormat="1" ht="25.95" customHeight="1" spans="1:17">
      <c r="A38" s="15" t="s">
        <v>308</v>
      </c>
      <c r="B38" s="12"/>
      <c r="C38" s="19" t="s">
        <v>3</v>
      </c>
      <c r="D38" s="19" t="s">
        <v>3</v>
      </c>
      <c r="E38" s="19" t="s">
        <v>3</v>
      </c>
      <c r="F38" s="19" t="s">
        <v>3</v>
      </c>
      <c r="G38" s="19" t="s">
        <v>3</v>
      </c>
      <c r="H38" s="19" t="s">
        <v>3</v>
      </c>
      <c r="I38" s="16">
        <f>'[2]母公司所有者权益变动表 '!I81</f>
        <v>0</v>
      </c>
      <c r="J38" s="19" t="s">
        <v>3</v>
      </c>
      <c r="K38" s="19" t="s">
        <v>3</v>
      </c>
      <c r="L38" s="19" t="s">
        <v>3</v>
      </c>
      <c r="M38" s="16">
        <f>'[2]母公司所有者权益变动表 '!M81</f>
        <v>0</v>
      </c>
      <c r="N38" s="16">
        <f>ROUND(SUM(I38,M38),2)</f>
        <v>0</v>
      </c>
      <c r="O38" s="19" t="s">
        <v>3</v>
      </c>
      <c r="P38" s="16">
        <f>ROUND(N38,2)</f>
        <v>0</v>
      </c>
      <c r="Q38" s="28"/>
    </row>
    <row r="39" s="2" customFormat="1" ht="25.95" customHeight="1" spans="1:17">
      <c r="A39" s="15" t="s">
        <v>309</v>
      </c>
      <c r="B39" s="12"/>
      <c r="C39" s="19" t="s">
        <v>3</v>
      </c>
      <c r="D39" s="19" t="s">
        <v>3</v>
      </c>
      <c r="E39" s="19" t="s">
        <v>3</v>
      </c>
      <c r="F39" s="19" t="s">
        <v>3</v>
      </c>
      <c r="G39" s="19" t="s">
        <v>3</v>
      </c>
      <c r="H39" s="19" t="s">
        <v>3</v>
      </c>
      <c r="I39" s="16">
        <f>'[2]母公司所有者权益变动表 '!I82</f>
        <v>0</v>
      </c>
      <c r="J39" s="19" t="s">
        <v>3</v>
      </c>
      <c r="K39" s="16" t="str">
        <f>'[2]母公司所有者权益变动表 '!K82</f>
        <v>—</v>
      </c>
      <c r="L39" s="19" t="s">
        <v>3</v>
      </c>
      <c r="M39" s="16">
        <f>'[2]母公司所有者权益变动表 '!M82</f>
        <v>0</v>
      </c>
      <c r="N39" s="16">
        <f>ROUND(SUM(I39,M39),2)</f>
        <v>0</v>
      </c>
      <c r="O39" s="19" t="s">
        <v>3</v>
      </c>
      <c r="P39" s="16">
        <f>ROUND(N39,2)</f>
        <v>0</v>
      </c>
      <c r="Q39" s="28"/>
    </row>
    <row r="40" s="2" customFormat="1" ht="25.95" customHeight="1" spans="1:17">
      <c r="A40" s="15" t="s">
        <v>310</v>
      </c>
      <c r="B40" s="12"/>
      <c r="C40" s="16">
        <f>'[2]母公司所有者权益变动表 '!C83</f>
        <v>0</v>
      </c>
      <c r="D40" s="16">
        <f>'[2]母公司所有者权益变动表 '!D83</f>
        <v>0</v>
      </c>
      <c r="E40" s="16">
        <f>'[2]母公司所有者权益变动表 '!E83</f>
        <v>0</v>
      </c>
      <c r="F40" s="16">
        <f>'[2]母公司所有者权益变动表 '!F83</f>
        <v>0</v>
      </c>
      <c r="G40" s="16">
        <f>'[2]母公司所有者权益变动表 '!G83</f>
        <v>0</v>
      </c>
      <c r="H40" s="16">
        <f>'[2]母公司所有者权益变动表 '!H83</f>
        <v>0</v>
      </c>
      <c r="I40" s="16">
        <f>'[2]母公司所有者权益变动表 '!I83</f>
        <v>0</v>
      </c>
      <c r="J40" s="16">
        <f>'[2]母公司所有者权益变动表 '!J83</f>
        <v>0</v>
      </c>
      <c r="K40" s="16">
        <f>'[2]母公司所有者权益变动表 '!K83</f>
        <v>0</v>
      </c>
      <c r="L40" s="16">
        <f>'[2]母公司所有者权益变动表 '!L83</f>
        <v>0</v>
      </c>
      <c r="M40" s="16">
        <f>'[2]母公司所有者权益变动表 '!M83</f>
        <v>0</v>
      </c>
      <c r="N40" s="16">
        <f>ROUND(SUM(C40,D40,E40,F40,G40,-H40,I40,J40,K40,L40,M40),2)</f>
        <v>0</v>
      </c>
      <c r="O40" s="16">
        <f>'[2]母公司所有者权益变动表 '!O83</f>
        <v>0</v>
      </c>
      <c r="P40" s="16">
        <f>ROUND(N40+O40,2)</f>
        <v>0</v>
      </c>
      <c r="Q40" s="28"/>
    </row>
    <row r="41" s="2" customFormat="1" ht="25.95" customHeight="1" spans="1:17">
      <c r="A41" s="15" t="s">
        <v>311</v>
      </c>
      <c r="B41" s="12"/>
      <c r="C41" s="16">
        <f t="shared" ref="C41:P41" si="10">ROUND(C13+C14,2)</f>
        <v>1100000000</v>
      </c>
      <c r="D41" s="16">
        <f t="shared" si="10"/>
        <v>0</v>
      </c>
      <c r="E41" s="16">
        <f t="shared" si="10"/>
        <v>0</v>
      </c>
      <c r="F41" s="16">
        <f t="shared" si="10"/>
        <v>0</v>
      </c>
      <c r="G41" s="16">
        <f t="shared" si="10"/>
        <v>0</v>
      </c>
      <c r="H41" s="16">
        <f t="shared" si="10"/>
        <v>0</v>
      </c>
      <c r="I41" s="16">
        <f t="shared" si="10"/>
        <v>0</v>
      </c>
      <c r="J41" s="16">
        <f t="shared" si="10"/>
        <v>0</v>
      </c>
      <c r="K41" s="16">
        <f t="shared" si="10"/>
        <v>0</v>
      </c>
      <c r="L41" s="16">
        <f t="shared" si="10"/>
        <v>0</v>
      </c>
      <c r="M41" s="16" t="e">
        <f t="shared" si="10"/>
        <v>#REF!</v>
      </c>
      <c r="N41" s="16" t="e">
        <f t="shared" si="10"/>
        <v>#REF!</v>
      </c>
      <c r="O41" s="16" t="e">
        <f t="shared" si="10"/>
        <v>#REF!</v>
      </c>
      <c r="P41" s="16" t="e">
        <f t="shared" si="10"/>
        <v>#REF!</v>
      </c>
      <c r="Q41" s="28"/>
    </row>
    <row r="42" s="2" customFormat="1" ht="25.95" customHeight="1" spans="1:17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8"/>
    </row>
    <row r="43" s="4" customFormat="1" ht="25.95" customHeight="1" spans="1:16">
      <c r="A43" s="21" t="s">
        <v>312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="5" customFormat="1" ht="14.3"/>
    <row r="45" s="5" customFormat="1" ht="14.3"/>
    <row r="46" s="5" customFormat="1" ht="14.3"/>
    <row r="47" s="5" customFormat="1" ht="14.3"/>
    <row r="48" s="6" customFormat="1" ht="14.3" spans="1:17">
      <c r="A48" s="22"/>
      <c r="B48" s="22"/>
      <c r="C48" s="23" t="e">
        <f>C41-'2'!#REF!</f>
        <v>#REF!</v>
      </c>
      <c r="D48" s="23" t="e">
        <f>D41-'2'!#REF!</f>
        <v>#REF!</v>
      </c>
      <c r="E48" s="23" t="e">
        <f>E41-'2'!#REF!</f>
        <v>#REF!</v>
      </c>
      <c r="F48" s="23" t="e">
        <f>F41-('2'!#REF!-'2'!#REF!-'2'!#REF!)</f>
        <v>#REF!</v>
      </c>
      <c r="G48" s="23" t="e">
        <f>G41-'2'!#REF!</f>
        <v>#REF!</v>
      </c>
      <c r="H48" s="23" t="e">
        <f>H41-'2'!#REF!</f>
        <v>#REF!</v>
      </c>
      <c r="I48" s="23" t="e">
        <f>I41-'2'!#REF!</f>
        <v>#REF!</v>
      </c>
      <c r="J48" s="23" t="e">
        <f>J41-'2'!#REF!</f>
        <v>#REF!</v>
      </c>
      <c r="K48" s="23" t="e">
        <f>K41-'2'!#REF!</f>
        <v>#REF!</v>
      </c>
      <c r="L48" s="23" t="e">
        <f>L41-'2'!#REF!</f>
        <v>#REF!</v>
      </c>
      <c r="M48" s="23" t="e">
        <f>M41-'2'!#REF!</f>
        <v>#REF!</v>
      </c>
      <c r="N48" s="23" t="e">
        <f>N41-'2'!#REF!</f>
        <v>#REF!</v>
      </c>
      <c r="O48" s="23" t="e">
        <f>O41-'2'!#REF!</f>
        <v>#REF!</v>
      </c>
      <c r="P48" s="23" t="e">
        <f>P41-'2'!#REF!</f>
        <v>#REF!</v>
      </c>
      <c r="Q48" s="29"/>
    </row>
    <row r="49" s="5" customFormat="1" ht="14.3"/>
    <row r="50" s="5" customFormat="1" ht="14.3"/>
    <row r="51" s="5" customFormat="1" ht="14.3"/>
    <row r="52" s="5" customFormat="1" ht="14.3"/>
    <row r="53" s="5" customFormat="1" ht="14.3"/>
    <row r="54" s="5" customFormat="1" ht="14.3"/>
    <row r="55" s="5" customFormat="1" ht="14.3"/>
    <row r="56" s="5" customFormat="1" ht="14.3"/>
    <row r="57" s="5" customFormat="1" ht="14.3"/>
    <row r="58" s="5" customFormat="1" ht="14.3"/>
    <row r="59" s="5" customFormat="1" ht="14.3"/>
    <row r="60" s="5" customFormat="1" ht="14.3"/>
    <row r="61" s="5" customFormat="1" ht="14.3"/>
    <row r="62" s="5" customFormat="1" ht="14.3"/>
    <row r="63" s="5" customFormat="1" ht="14.3"/>
    <row r="64" s="5" customFormat="1" ht="14.3"/>
  </sheetData>
  <mergeCells count="21">
    <mergeCell ref="A1:P1"/>
    <mergeCell ref="A2:P2"/>
    <mergeCell ref="H3:I3"/>
    <mergeCell ref="C4:P4"/>
    <mergeCell ref="C5:N5"/>
    <mergeCell ref="D6:F6"/>
    <mergeCell ref="A42:P42"/>
    <mergeCell ref="A43:P43"/>
    <mergeCell ref="A4:A7"/>
    <mergeCell ref="B4:B7"/>
    <mergeCell ref="C6:C7"/>
    <mergeCell ref="G6:G7"/>
    <mergeCell ref="H6:H7"/>
    <mergeCell ref="I6:I7"/>
    <mergeCell ref="J6:J7"/>
    <mergeCell ref="K6:K7"/>
    <mergeCell ref="L6:L7"/>
    <mergeCell ref="M6:M7"/>
    <mergeCell ref="N6:N7"/>
    <mergeCell ref="O5:O7"/>
    <mergeCell ref="P5:P7"/>
  </mergeCells>
  <printOptions horizontalCentered="1"/>
  <pageMargins left="0.78740157480315" right="0.78740157480315" top="0.984251968503937" bottom="0.78740157480315" header="0.393700787401575" footer="0.590551181102362"/>
  <pageSetup paperSize="9" scale="40" orientation="landscape" blackAndWhite="1"/>
  <headerFooter>
    <oddFooter>&amp;C&amp;9 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5所有者权益变动表</vt:lpstr>
      <vt:lpstr>6所有者权益变动表（续）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BJ4161</dc:creator>
  <cp:lastModifiedBy>Tina</cp:lastModifiedBy>
  <dcterms:created xsi:type="dcterms:W3CDTF">2019-12-19T08:41:00Z</dcterms:created>
  <cp:lastPrinted>2022-01-21T07:23:00Z</cp:lastPrinted>
  <dcterms:modified xsi:type="dcterms:W3CDTF">2022-08-18T14:24:58Z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5A9AB306E86642FB980FD02F0B915E09</vt:lpwstr>
  </property>
  <property fmtid="{D5CDD505-2E9C-101B-9397-08002B2CF9AE}" pid="3" name="KSOProductBuildVer">
    <vt:lpwstr>2052-11.1.0.11830</vt:lpwstr>
  </property>
  <property fmtid="{D5CDD505-2E9C-101B-9397-08002B2CF9AE}" pid="4" name="KSOReadingLayout">
    <vt:bool>true</vt:bool>
  </property>
</Properties>
</file>