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500" activeTab="1"/>
  </bookViews>
  <sheets>
    <sheet name="Cálculos" sheetId="1" r:id="rId1"/>
    <sheet name="Informe" sheetId="2" r:id="rId2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X23" i="1" l="1"/>
  <c r="Y23" i="1"/>
  <c r="Z23" i="1"/>
  <c r="X24" i="1"/>
  <c r="Y24" i="1"/>
  <c r="Z24" i="1"/>
  <c r="X25" i="1"/>
  <c r="Y25" i="1"/>
  <c r="Z25" i="1"/>
  <c r="X22" i="1"/>
  <c r="Y22" i="1"/>
  <c r="Z2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12" i="1"/>
  <c r="Y12" i="1"/>
  <c r="Z12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56" i="1" l="1"/>
  <c r="Y56" i="1"/>
  <c r="Z56" i="1"/>
  <c r="X59" i="1"/>
  <c r="Y59" i="1"/>
  <c r="Z59" i="1"/>
  <c r="X55" i="1"/>
  <c r="Y55" i="1"/>
  <c r="Z55" i="1"/>
  <c r="X57" i="1"/>
  <c r="Y57" i="1"/>
  <c r="Z57" i="1"/>
  <c r="X58" i="1"/>
  <c r="Y58" i="1"/>
  <c r="Z58" i="1"/>
  <c r="X52" i="1"/>
  <c r="Y52" i="1"/>
  <c r="Z52" i="1"/>
  <c r="X53" i="1"/>
  <c r="Y53" i="1"/>
  <c r="Z53" i="1"/>
  <c r="X54" i="1"/>
  <c r="Y54" i="1"/>
  <c r="Z54" i="1"/>
  <c r="X46" i="1"/>
  <c r="Y46" i="1"/>
  <c r="Z46" i="1"/>
  <c r="X47" i="1"/>
  <c r="Y47" i="1"/>
  <c r="Z47" i="1"/>
  <c r="B68" i="1" l="1"/>
  <c r="C33" i="2" s="1"/>
  <c r="X45" i="1" l="1"/>
  <c r="Y45" i="1"/>
  <c r="Z45" i="1"/>
  <c r="W61" i="1"/>
  <c r="V61" i="1"/>
  <c r="U61" i="1"/>
  <c r="T61" i="1"/>
  <c r="S61" i="1"/>
  <c r="R61" i="1"/>
  <c r="Q61" i="1"/>
  <c r="P61" i="1"/>
  <c r="O61" i="1"/>
  <c r="N61" i="1"/>
  <c r="M61" i="1"/>
  <c r="K61" i="1"/>
  <c r="J61" i="1"/>
  <c r="I61" i="1"/>
  <c r="H61" i="1"/>
  <c r="G61" i="1"/>
  <c r="F61" i="1"/>
  <c r="E61" i="1"/>
  <c r="E62" i="1" s="1"/>
  <c r="P72" i="1" s="1"/>
  <c r="D61" i="1"/>
  <c r="D62" i="1" s="1"/>
  <c r="O72" i="1" s="1"/>
  <c r="C61" i="1"/>
  <c r="C62" i="1" s="1"/>
  <c r="N72" i="1" s="1"/>
  <c r="X48" i="1"/>
  <c r="Y48" i="1"/>
  <c r="Z48" i="1"/>
  <c r="X49" i="1"/>
  <c r="Y49" i="1"/>
  <c r="Z49" i="1"/>
  <c r="X50" i="1"/>
  <c r="Y50" i="1"/>
  <c r="Z50" i="1"/>
  <c r="X51" i="1"/>
  <c r="Y51" i="1"/>
  <c r="Z51" i="1"/>
  <c r="X60" i="1"/>
  <c r="Y60" i="1"/>
  <c r="Z60" i="1"/>
  <c r="L61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1" i="1"/>
  <c r="Y21" i="1"/>
  <c r="X21" i="1"/>
  <c r="Z20" i="1"/>
  <c r="Y20" i="1"/>
  <c r="X20" i="1"/>
  <c r="Z5" i="1"/>
  <c r="Y5" i="1"/>
  <c r="X5" i="1"/>
  <c r="Z4" i="1"/>
  <c r="Y4" i="1"/>
  <c r="X4" i="1"/>
  <c r="Z3" i="1"/>
  <c r="Y3" i="1"/>
  <c r="X3" i="1"/>
  <c r="H62" i="1" l="1"/>
  <c r="P73" i="1" s="1"/>
  <c r="Z61" i="1"/>
  <c r="G62" i="1"/>
  <c r="O73" i="1" s="1"/>
  <c r="Y61" i="1"/>
  <c r="X61" i="1"/>
  <c r="F62" i="1"/>
  <c r="K62" i="1" l="1"/>
  <c r="P74" i="1" s="1"/>
  <c r="J62" i="1"/>
  <c r="N73" i="1"/>
  <c r="I62" i="1"/>
  <c r="N62" i="1" l="1"/>
  <c r="P75" i="1" s="1"/>
  <c r="O74" i="1"/>
  <c r="M62" i="1"/>
  <c r="N74" i="1"/>
  <c r="L62" i="1"/>
  <c r="B72" i="1" s="1"/>
  <c r="C34" i="2" s="1"/>
  <c r="W62" i="1" l="1"/>
  <c r="P78" i="1" s="1"/>
  <c r="Q62" i="1"/>
  <c r="P76" i="1" s="1"/>
  <c r="B74" i="1"/>
  <c r="C36" i="2" s="1"/>
  <c r="V62" i="1"/>
  <c r="O78" i="1" s="1"/>
  <c r="B73" i="1"/>
  <c r="C35" i="2" s="1"/>
  <c r="O75" i="1"/>
  <c r="P62" i="1"/>
  <c r="O76" i="1" s="1"/>
  <c r="N75" i="1"/>
  <c r="O62" i="1"/>
  <c r="T62" i="1" l="1"/>
  <c r="P77" i="1" s="1"/>
  <c r="E76" i="1"/>
  <c r="C41" i="2" s="1"/>
  <c r="E74" i="1"/>
  <c r="C39" i="2" s="1"/>
  <c r="E78" i="1"/>
  <c r="C43" i="2" s="1"/>
  <c r="E72" i="1"/>
  <c r="C37" i="2" s="1"/>
  <c r="E75" i="1"/>
  <c r="C40" i="2" s="1"/>
  <c r="E73" i="1"/>
  <c r="C38" i="2" s="1"/>
  <c r="E81" i="1"/>
  <c r="C46" i="2" s="1"/>
  <c r="S62" i="1"/>
  <c r="O77" i="1" s="1"/>
  <c r="E79" i="1"/>
  <c r="C44" i="2" s="1"/>
  <c r="N76" i="1"/>
  <c r="R62" i="1"/>
  <c r="E80" i="1" l="1"/>
  <c r="C45" i="2" s="1"/>
  <c r="E77" i="1"/>
  <c r="C42" i="2" s="1"/>
  <c r="N77" i="1"/>
  <c r="U62" i="1"/>
  <c r="N78" i="1" s="1"/>
</calcChain>
</file>

<file path=xl/sharedStrings.xml><?xml version="1.0" encoding="utf-8"?>
<sst xmlns="http://schemas.openxmlformats.org/spreadsheetml/2006/main" count="186" uniqueCount="126">
  <si>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</si>
  <si>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</si>
  <si>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</si>
  <si>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</si>
  <si>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</si>
  <si>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</si>
  <si>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</si>
  <si>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</si>
  <si>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</si>
  <si>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</si>
  <si>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</si>
  <si>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</si>
  <si>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</si>
  <si>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Implementación DER (Pablo Lopez)</t>
  </si>
  <si>
    <t>Administración índices (Pablo Lopez)</t>
  </si>
  <si>
    <t>Vista de Administradores</t>
  </si>
  <si>
    <t>Vista generación de exámen</t>
  </si>
  <si>
    <t>Vista notas exámenes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</si>
  <si>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</si>
  <si>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</si>
  <si>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</si>
  <si>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</si>
  <si>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</si>
  <si>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</si>
  <si>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</si>
  <si>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</si>
  <si>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</si>
  <si>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</si>
  <si>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</si>
  <si>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</si>
  <si>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</si>
  <si>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</si>
  <si>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</si>
  <si>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</si>
  <si>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</si>
  <si>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</si>
  <si>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</si>
  <si>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</si>
  <si>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</si>
  <si>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</si>
  <si>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</si>
  <si>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</si>
  <si>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</si>
  <si>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</si>
  <si>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</si>
  <si>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</si>
  <si>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</si>
  <si>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</si>
  <si>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</si>
  <si>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</si>
  <si>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</si>
  <si>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</si>
  <si>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</si>
  <si>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</si>
  <si>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</si>
  <si>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</si>
  <si>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</si>
  <si>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</si>
  <si>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</si>
  <si>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</si>
  <si>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</si>
  <si>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</si>
  <si>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</si>
  <si>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Análisis:</t>
  </si>
  <si>
    <t>Indicadores</t>
  </si>
  <si>
    <t>Fórmula</t>
  </si>
  <si>
    <t>Análisis/Descripción</t>
  </si>
  <si>
    <t>Firma</t>
  </si>
  <si>
    <t>Desarrollar ABM Estadísticas (Matías Lizarraga)</t>
  </si>
  <si>
    <t>Desarrollar ABM Estadísticas de Faltas (Matías Lizarraga)</t>
  </si>
  <si>
    <t>Desarrollar ABM Estadísticas de Aprobación (Pablo Lopez)</t>
  </si>
  <si>
    <t>Diseño de la base de datos (Matías Lizarraga)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</si>
  <si>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</si>
  <si>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</si>
  <si>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</si>
  <si>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</si>
  <si>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</si>
  <si>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</si>
  <si>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</si>
  <si>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</si>
  <si>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</si>
  <si>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</si>
  <si>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Desarrollar vista de examen</t>
  </si>
  <si>
    <t>Planned Value</t>
  </si>
  <si>
    <t>Earned Value</t>
  </si>
  <si>
    <t>Actual Cost</t>
  </si>
  <si>
    <t>Lo que falta para terminar el proyecto según lo presupuestado</t>
  </si>
  <si>
    <t>Lo que falta para terminar el proyecto si seguimos así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</si>
  <si>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</si>
  <si>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</si>
  <si>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</si>
  <si>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Integración ABM Tipo de documento con Web</t>
  </si>
  <si>
    <t>Desarrollar ABM Tipo de documento (Pablo Lopez)</t>
  </si>
  <si>
    <t>Desarrollar ABM Profesores (Pablo Lopez)</t>
  </si>
  <si>
    <t>Integración ABM Profesores con Web</t>
  </si>
  <si>
    <t>Desarrollar ABM Cursada (Pablo Lopez)</t>
  </si>
  <si>
    <t>Integración ABM Cursada con Web</t>
  </si>
  <si>
    <t>Desarrollar ABM Carrera (Pablo Lopez)</t>
  </si>
  <si>
    <t>Integración ABM Carrera con Web</t>
  </si>
  <si>
    <t>Desarrollar ABM Materia (Pablo Lopez)</t>
  </si>
  <si>
    <t>Integración ABM Materia con Web</t>
  </si>
  <si>
    <t>Desarrollar ABM Area (Pablo Lopez)</t>
  </si>
  <si>
    <t>Integración ABM Area con Web</t>
  </si>
  <si>
    <t>Desarrollar ABM Usuario (Pablo Lopez)</t>
  </si>
  <si>
    <t>Integración ABM Usuario con Web</t>
  </si>
  <si>
    <t>Desarrollar ABM Permiso (Pablo Lopez)</t>
  </si>
  <si>
    <t>Integración ABM Permiso con Web</t>
  </si>
  <si>
    <t>Integración ABM Turno con Web</t>
  </si>
  <si>
    <t>Desarrollar ABM Turno (Pablo Lopez)</t>
  </si>
  <si>
    <t>Estoy al final del período 4</t>
  </si>
  <si>
    <t>Integración ABM Examen con Web</t>
  </si>
  <si>
    <t>Desarrollar ABM Alumno (Matías Lizarraga)</t>
  </si>
  <si>
    <t>Integración ABM Alumno con Web</t>
  </si>
  <si>
    <t>Desarrollar ABM Examen (Matías Lizarraga)</t>
  </si>
  <si>
    <t>Integración ABM Nota con Web</t>
  </si>
  <si>
    <t>Desarrollar ABM Nota (Matías Lizarraga)</t>
  </si>
  <si>
    <t>Integración ABM Pregunta con Web</t>
  </si>
  <si>
    <t>Desarrollar ABM Pregunta (Matías Lizarraga)</t>
  </si>
  <si>
    <t>Desarrollar ABM Pregunta Multiple Choice (Matías Lizarraga)</t>
  </si>
  <si>
    <t>Desarrollar ABM Pregunta Verdadero o Falso (Matías Lizarraga)</t>
  </si>
  <si>
    <t>Desarrollar ABM Examen Manual (Pablo Lopez)</t>
  </si>
  <si>
    <t>Desarrollar ABM Examen Simulado (Pablo Lopez)</t>
  </si>
  <si>
    <t>Desarrollar ABM Examen Imágenes (Pablo Lopez)</t>
  </si>
  <si>
    <t>Integración ABM Estadísticas con Web</t>
  </si>
  <si>
    <t>Desarrollo vista de login (Martin Bombara)</t>
  </si>
  <si>
    <r>
      <t>Análisis:</t>
    </r>
    <r>
      <rPr>
        <sz val="14"/>
        <color rgb="FF000000"/>
        <rFont val="Calibri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</si>
</sst>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3" fillId="3" borderId="16" xfId="0" applyFont="1" applyFill="1" applyBorder="1" applyAlignment="1">
      <alignment vertical="center" wrapText="1"/>
    </xf>
    <xf numFmtId="0" fontId="13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3" fillId="3" borderId="19" xfId="0" applyFont="1" applyFill="1" applyBorder="1" applyAlignment="1">
      <alignment vertical="center" wrapText="1"/>
    </xf>
    <xf numFmtId="0" fontId="16" fillId="0" borderId="39" xfId="0" applyFont="1" applyBorder="1" applyAlignment="1">
      <alignment horizontal="center" vertical="center"/>
    </xf>
    <xf numFmtId="0" fontId="2" fillId="0" borderId="74" xfId="0" applyFont="1" applyBorder="1" applyAlignment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top"/>
    </xf>
    <xf numFmtId="0" fontId="14" fillId="0" borderId="65" xfId="0" applyFont="1" applyBorder="1" applyAlignment="1">
      <alignment vertical="center"/>
    </xf>
    <xf numFmtId="0" fontId="14" fillId="0" borderId="66" xfId="0" applyFont="1" applyBorder="1" applyAlignment="1">
      <alignment vertical="center"/>
    </xf>
    <xf numFmtId="0" fontId="14" fillId="0" borderId="67" xfId="0" applyFont="1" applyBorder="1" applyAlignment="1">
      <alignment vertical="center"/>
    </xf>
    <xf numFmtId="0" fontId="14" fillId="0" borderId="58" xfId="0" applyFont="1" applyBorder="1" applyAlignment="1">
      <alignment vertical="center"/>
    </xf>
    <xf numFmtId="0" fontId="14" fillId="0" borderId="59" xfId="0" applyFont="1" applyBorder="1" applyAlignment="1">
      <alignment vertical="center"/>
    </xf>
    <xf numFmtId="0" fontId="14" fillId="0" borderId="60" xfId="0" applyFont="1" applyBorder="1" applyAlignment="1">
      <alignment vertical="center"/>
    </xf>
    <xf numFmtId="0" fontId="4" fillId="0" borderId="35" xfId="0" applyFont="1" applyBorder="1" applyAlignment="1">
      <alignment horizontal="center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4" fillId="0" borderId="61" xfId="0" applyFont="1" applyBorder="1" applyAlignment="1">
      <alignment horizontal="left" vertical="center"/>
    </xf>
    <xf numFmtId="0" fontId="14" fillId="0" borderId="62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15" fillId="0" borderId="59" xfId="0" applyFont="1" applyBorder="1"/>
    <xf numFmtId="0" fontId="15" fillId="0" borderId="60" xfId="0" applyFont="1" applyBorder="1"/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5" fillId="0" borderId="59" xfId="0" applyFont="1" applyBorder="1" applyAlignment="1">
      <alignment horizontal="left"/>
    </xf>
    <xf numFmtId="0" fontId="15" fillId="0" borderId="6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Cálculos!$N$72:$N$78</c:f>
              <c:numCache>
                <c:formatCode>General</c:formatCode>
                <c:ptCount val="7"/>
                <c:pt idx="0">
                  <c:v>6</c:v>
                </c:pt>
                <c:pt idx="1">
                  <c:v>69</c:v>
                </c:pt>
                <c:pt idx="2">
                  <c:v>142</c:v>
                </c:pt>
                <c:pt idx="3">
                  <c:v>173</c:v>
                </c:pt>
                <c:pt idx="4">
                  <c:v>198</c:v>
                </c:pt>
                <c:pt idx="5">
                  <c:v>210</c:v>
                </c:pt>
                <c:pt idx="6">
                  <c:v>230</c:v>
                </c:pt>
              </c:numCache>
            </c:numRef>
          </c:val>
          <c:smooth val="0"/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Cálculos!$O$72:$O$78</c:f>
              <c:numCache>
                <c:formatCode>General</c:formatCode>
                <c:ptCount val="7"/>
                <c:pt idx="0">
                  <c:v>6</c:v>
                </c:pt>
                <c:pt idx="1">
                  <c:v>29.5</c:v>
                </c:pt>
                <c:pt idx="2">
                  <c:v>69.5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Cálculos!$P$72:$P$78</c:f>
              <c:numCache>
                <c:formatCode>General</c:formatCode>
                <c:ptCount val="7"/>
                <c:pt idx="0">
                  <c:v>3</c:v>
                </c:pt>
                <c:pt idx="1">
                  <c:v>25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05919488"/>
        <c:axId val="92721088"/>
      </c:lineChart>
      <c:catAx>
        <c:axId val="1059194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92721088"/>
        <c:crosses val="autoZero"/>
        <c:auto val="1"/>
        <c:lblAlgn val="ctr"/>
        <c:lblOffset val="100"/>
        <c:noMultiLvlLbl val="1"/>
      </c:catAx>
      <c:valAx>
        <c:axId val="92721088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s-AR"/>
          </a:p>
        </c:txPr>
        <c:crossAx val="10591948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9360</xdr:rowOff>
    </xdr:from>
    <xdr:to>
      <xdr:col>10</xdr:col>
      <xdr:colOff>565200</xdr:colOff>
      <xdr:row>20</xdr:row>
      <xdr:rowOff>65880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zoomScaleNormal="100" workbookViewId="0">
      <pane ySplit="1" topLeftCell="A53" activePane="bottomLeft" state="frozen"/>
      <selection pane="bottomLeft" activeCell="E52" sqref="E52"/>
    </sheetView>
  </sheetViews>
  <sheetFormatPr defaultRowHeight="14.25" x14ac:dyDescent="0.2"/>
  <cols>
    <col min="1" max="1" width="52.625" bestFit="1" customWidth="1"/>
    <col min="2" max="2" width="10.25" customWidth="1"/>
    <col min="3" max="5" width="8" customWidth="1"/>
    <col min="6" max="6" width="6.7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6" t="s">
        <v>0</v>
      </c>
      <c r="D1" s="96"/>
      <c r="E1" s="96"/>
      <c r="F1" s="97" t="s">
        <v>1</v>
      </c>
      <c r="G1" s="97"/>
      <c r="H1" s="97"/>
      <c r="I1" s="96" t="s">
        <v>2</v>
      </c>
      <c r="J1" s="96"/>
      <c r="K1" s="96"/>
      <c r="L1" s="95" t="s">
        <v>3</v>
      </c>
      <c r="M1" s="95"/>
      <c r="N1" s="95"/>
      <c r="O1" s="95" t="s">
        <v>4</v>
      </c>
      <c r="P1" s="95"/>
      <c r="Q1" s="95"/>
      <c r="R1" s="95" t="s">
        <v>5</v>
      </c>
      <c r="S1" s="95"/>
      <c r="T1" s="95"/>
      <c r="U1" s="95" t="s">
        <v>6</v>
      </c>
      <c r="V1" s="95"/>
      <c r="W1" s="95"/>
      <c r="X1" s="96" t="s">
        <v>7</v>
      </c>
      <c r="Y1" s="96"/>
      <c r="Z1" s="96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71</v>
      </c>
      <c r="B3" s="74">
        <v>12</v>
      </c>
      <c r="C3" s="9">
        <v>6</v>
      </c>
      <c r="D3" s="10">
        <v>6</v>
      </c>
      <c r="E3" s="11">
        <v>3</v>
      </c>
      <c r="F3" s="12">
        <v>6</v>
      </c>
      <c r="G3" s="13">
        <v>6</v>
      </c>
      <c r="H3" s="14">
        <v>3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5" si="0">+L3+I3+F3+C3+U3+R3+O3</f>
        <v>12</v>
      </c>
      <c r="Y3" s="18">
        <f t="shared" ref="Y3:Y5" si="1">+M3+J3+G3+D3+V3+S3+P3</f>
        <v>12</v>
      </c>
      <c r="Z3" s="61">
        <f t="shared" ref="Z3:Z5" si="2">+N3+K3+H3+E3+W3+T3+Q3</f>
        <v>6</v>
      </c>
    </row>
    <row r="4" spans="1:26" ht="15" x14ac:dyDescent="0.25">
      <c r="A4" s="78" t="s">
        <v>13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14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92</v>
      </c>
      <c r="B6" s="76">
        <v>1</v>
      </c>
      <c r="C6" s="20"/>
      <c r="D6" s="21"/>
      <c r="E6" s="22"/>
      <c r="F6" s="18">
        <v>1</v>
      </c>
      <c r="G6" s="21">
        <v>1</v>
      </c>
      <c r="H6" s="24">
        <v>1</v>
      </c>
      <c r="I6" s="19"/>
      <c r="J6" s="21"/>
      <c r="K6" s="22"/>
      <c r="L6" s="23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ref="X6:X11" si="3">+L6+I6+F6+C6+U6+R6+O6</f>
        <v>1</v>
      </c>
      <c r="Y6" s="18">
        <f t="shared" ref="Y6:Y11" si="4">+M6+J6+G6+D6+V6+S6+P6</f>
        <v>1</v>
      </c>
      <c r="Z6" s="22">
        <f t="shared" ref="Z6:Z11" si="5">+N6+K6+H6+E6+W6+T6+Q6</f>
        <v>1</v>
      </c>
    </row>
    <row r="7" spans="1:26" ht="15" x14ac:dyDescent="0.25">
      <c r="A7" s="84" t="s">
        <v>91</v>
      </c>
      <c r="B7" s="76">
        <v>2</v>
      </c>
      <c r="C7" s="20"/>
      <c r="D7" s="21"/>
      <c r="E7" s="22"/>
      <c r="F7" s="18">
        <v>2</v>
      </c>
      <c r="G7" s="21"/>
      <c r="H7" s="24"/>
      <c r="I7" s="19"/>
      <c r="J7" s="21"/>
      <c r="K7" s="22"/>
      <c r="L7" s="23"/>
      <c r="M7" s="21"/>
      <c r="N7" s="54"/>
      <c r="O7" s="23"/>
      <c r="P7" s="17"/>
      <c r="Q7" s="54"/>
      <c r="R7" s="23"/>
      <c r="S7" s="17"/>
      <c r="T7" s="54"/>
      <c r="U7" s="23"/>
      <c r="V7" s="17"/>
      <c r="W7" s="54"/>
      <c r="X7" s="18">
        <f t="shared" si="3"/>
        <v>2</v>
      </c>
      <c r="Y7" s="18">
        <f t="shared" si="4"/>
        <v>0</v>
      </c>
      <c r="Z7" s="22">
        <f t="shared" si="5"/>
        <v>0</v>
      </c>
    </row>
    <row r="8" spans="1:26" ht="15" x14ac:dyDescent="0.25">
      <c r="A8" s="84" t="s">
        <v>93</v>
      </c>
      <c r="B8" s="76">
        <v>3</v>
      </c>
      <c r="C8" s="20"/>
      <c r="D8" s="21"/>
      <c r="E8" s="22"/>
      <c r="F8" s="18">
        <v>3</v>
      </c>
      <c r="G8" s="21">
        <v>3</v>
      </c>
      <c r="H8" s="24">
        <v>3</v>
      </c>
      <c r="I8" s="19"/>
      <c r="J8" s="21"/>
      <c r="K8" s="22"/>
      <c r="L8" s="23"/>
      <c r="M8" s="21"/>
      <c r="N8" s="54"/>
      <c r="O8" s="23"/>
      <c r="P8" s="17"/>
      <c r="Q8" s="54"/>
      <c r="R8" s="23"/>
      <c r="S8" s="17"/>
      <c r="T8" s="54"/>
      <c r="U8" s="23"/>
      <c r="V8" s="17"/>
      <c r="W8" s="54"/>
      <c r="X8" s="18">
        <f t="shared" si="3"/>
        <v>3</v>
      </c>
      <c r="Y8" s="18">
        <f t="shared" si="4"/>
        <v>3</v>
      </c>
      <c r="Z8" s="22">
        <f t="shared" si="5"/>
        <v>3</v>
      </c>
    </row>
    <row r="9" spans="1:26" ht="15" x14ac:dyDescent="0.25">
      <c r="A9" s="84" t="s">
        <v>94</v>
      </c>
      <c r="B9" s="76">
        <v>2</v>
      </c>
      <c r="C9" s="20"/>
      <c r="D9" s="21"/>
      <c r="E9" s="22"/>
      <c r="F9" s="18">
        <v>2</v>
      </c>
      <c r="G9" s="21"/>
      <c r="H9" s="24"/>
      <c r="I9" s="19"/>
      <c r="J9" s="21"/>
      <c r="K9" s="22"/>
      <c r="L9" s="23"/>
      <c r="M9" s="21"/>
      <c r="N9" s="54"/>
      <c r="O9" s="23"/>
      <c r="P9" s="17"/>
      <c r="Q9" s="54"/>
      <c r="R9" s="23"/>
      <c r="S9" s="17"/>
      <c r="T9" s="54"/>
      <c r="U9" s="23"/>
      <c r="V9" s="17"/>
      <c r="W9" s="54"/>
      <c r="X9" s="18">
        <f t="shared" si="3"/>
        <v>2</v>
      </c>
      <c r="Y9" s="18">
        <f t="shared" si="4"/>
        <v>0</v>
      </c>
      <c r="Z9" s="22">
        <f t="shared" si="5"/>
        <v>0</v>
      </c>
    </row>
    <row r="10" spans="1:26" ht="15" x14ac:dyDescent="0.25">
      <c r="A10" s="84" t="s">
        <v>95</v>
      </c>
      <c r="B10" s="76">
        <v>3</v>
      </c>
      <c r="C10" s="20"/>
      <c r="D10" s="21"/>
      <c r="E10" s="22"/>
      <c r="F10" s="18">
        <v>3</v>
      </c>
      <c r="G10" s="21">
        <v>1.5</v>
      </c>
      <c r="H10" s="24">
        <v>3</v>
      </c>
      <c r="I10" s="19"/>
      <c r="J10" s="21"/>
      <c r="K10" s="22"/>
      <c r="L10" s="23"/>
      <c r="M10" s="21">
        <v>1.5</v>
      </c>
      <c r="N10" s="22">
        <v>1</v>
      </c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3"/>
        <v>3</v>
      </c>
      <c r="Y10" s="18">
        <f>+M10+J10+G10+D10+V10+S10+P10</f>
        <v>3</v>
      </c>
      <c r="Z10" s="22">
        <f>+N10+K10+H10+E10+W10+T10+Q10</f>
        <v>4</v>
      </c>
    </row>
    <row r="11" spans="1:26" ht="15" x14ac:dyDescent="0.25">
      <c r="A11" s="84" t="s">
        <v>96</v>
      </c>
      <c r="B11" s="76">
        <v>2</v>
      </c>
      <c r="C11" s="20"/>
      <c r="D11" s="21"/>
      <c r="E11" s="22"/>
      <c r="F11" s="18">
        <v>2</v>
      </c>
      <c r="G11" s="21"/>
      <c r="H11" s="24"/>
      <c r="I11" s="19"/>
      <c r="J11" s="21"/>
      <c r="K11" s="22"/>
      <c r="L11" s="23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3"/>
        <v>2</v>
      </c>
      <c r="Y11" s="18">
        <f t="shared" si="4"/>
        <v>0</v>
      </c>
      <c r="Z11" s="22">
        <f t="shared" si="5"/>
        <v>0</v>
      </c>
    </row>
    <row r="12" spans="1:26" ht="15" x14ac:dyDescent="0.25">
      <c r="A12" s="86" t="s">
        <v>97</v>
      </c>
      <c r="B12" s="76">
        <v>6</v>
      </c>
      <c r="C12" s="20"/>
      <c r="D12" s="21"/>
      <c r="E12" s="22"/>
      <c r="F12" s="18">
        <v>6</v>
      </c>
      <c r="G12" s="21"/>
      <c r="H12" s="24"/>
      <c r="I12" s="19"/>
      <c r="J12" s="21">
        <v>6</v>
      </c>
      <c r="K12" s="22">
        <v>6</v>
      </c>
      <c r="L12" s="23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ref="X12" si="6">+L12+I12+F12+C12+U12+R12+O12</f>
        <v>6</v>
      </c>
      <c r="Y12" s="18">
        <f t="shared" ref="Y12" si="7">+M12+J12+G12+D12+V12+S12+P12</f>
        <v>6</v>
      </c>
      <c r="Z12" s="22">
        <f t="shared" ref="Z12" si="8">+N12+K12+H12+E12+W12+T12+Q12</f>
        <v>6</v>
      </c>
    </row>
    <row r="13" spans="1:26" ht="15" x14ac:dyDescent="0.25">
      <c r="A13" s="79" t="s">
        <v>98</v>
      </c>
      <c r="B13" s="76">
        <v>4</v>
      </c>
      <c r="C13" s="20"/>
      <c r="D13" s="21"/>
      <c r="E13" s="22"/>
      <c r="F13" s="18">
        <v>4</v>
      </c>
      <c r="G13" s="21"/>
      <c r="H13" s="24"/>
      <c r="I13" s="19"/>
      <c r="J13" s="21"/>
      <c r="K13" s="22"/>
      <c r="L13" s="23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ref="X13:X19" si="9">+L13+I13+F13+C13+U13+R13+O13</f>
        <v>4</v>
      </c>
      <c r="Y13" s="18">
        <f t="shared" ref="Y13:Y19" si="10">+M13+J13+G13+D13+V13+S13+P13</f>
        <v>0</v>
      </c>
      <c r="Z13" s="22">
        <f t="shared" ref="Z13:Z19" si="11">+N13+K13+H13+E13+W13+T13+Q13</f>
        <v>0</v>
      </c>
    </row>
    <row r="14" spans="1:26" ht="15" x14ac:dyDescent="0.25">
      <c r="A14" s="84" t="s">
        <v>99</v>
      </c>
      <c r="B14" s="76">
        <v>3</v>
      </c>
      <c r="C14" s="20"/>
      <c r="D14" s="21"/>
      <c r="E14" s="22"/>
      <c r="F14" s="18"/>
      <c r="G14" s="21"/>
      <c r="H14" s="24"/>
      <c r="I14" s="19">
        <v>3</v>
      </c>
      <c r="J14" s="21">
        <v>3</v>
      </c>
      <c r="K14" s="22">
        <v>3</v>
      </c>
      <c r="L14" s="23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9"/>
        <v>3</v>
      </c>
      <c r="Y14" s="18">
        <f t="shared" si="10"/>
        <v>3</v>
      </c>
      <c r="Z14" s="22">
        <f t="shared" si="11"/>
        <v>3</v>
      </c>
    </row>
    <row r="15" spans="1:26" ht="15" x14ac:dyDescent="0.25">
      <c r="A15" s="84" t="s">
        <v>100</v>
      </c>
      <c r="B15" s="76">
        <v>2</v>
      </c>
      <c r="C15" s="20"/>
      <c r="D15" s="21"/>
      <c r="E15" s="22"/>
      <c r="F15" s="18"/>
      <c r="G15" s="21"/>
      <c r="H15" s="24"/>
      <c r="I15" s="19">
        <v>2</v>
      </c>
      <c r="J15" s="21"/>
      <c r="K15" s="22"/>
      <c r="L15" s="23"/>
      <c r="M15" s="21"/>
      <c r="N15" s="54"/>
      <c r="O15" s="23"/>
      <c r="P15" s="17"/>
      <c r="Q15" s="54"/>
      <c r="R15" s="23"/>
      <c r="S15" s="17"/>
      <c r="T15" s="54"/>
      <c r="U15" s="23"/>
      <c r="V15" s="17"/>
      <c r="W15" s="54"/>
      <c r="X15" s="18">
        <f t="shared" si="9"/>
        <v>2</v>
      </c>
      <c r="Y15" s="18">
        <f t="shared" si="10"/>
        <v>0</v>
      </c>
      <c r="Z15" s="22">
        <f t="shared" si="11"/>
        <v>0</v>
      </c>
    </row>
    <row r="16" spans="1:26" ht="15" x14ac:dyDescent="0.25">
      <c r="A16" s="84" t="s">
        <v>101</v>
      </c>
      <c r="B16" s="76">
        <v>1</v>
      </c>
      <c r="C16" s="20"/>
      <c r="D16" s="21"/>
      <c r="E16" s="22"/>
      <c r="F16" s="18">
        <v>1</v>
      </c>
      <c r="G16" s="21">
        <v>1</v>
      </c>
      <c r="H16" s="24">
        <v>1</v>
      </c>
      <c r="I16" s="19"/>
      <c r="J16" s="21"/>
      <c r="K16" s="22"/>
      <c r="L16" s="23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9"/>
        <v>1</v>
      </c>
      <c r="Y16" s="18">
        <f t="shared" si="10"/>
        <v>1</v>
      </c>
      <c r="Z16" s="22">
        <f t="shared" si="11"/>
        <v>1</v>
      </c>
    </row>
    <row r="17" spans="1:26" ht="15" x14ac:dyDescent="0.25">
      <c r="A17" s="84" t="s">
        <v>102</v>
      </c>
      <c r="B17" s="76">
        <v>2</v>
      </c>
      <c r="C17" s="20"/>
      <c r="D17" s="21"/>
      <c r="E17" s="22"/>
      <c r="F17" s="18">
        <v>2</v>
      </c>
      <c r="G17" s="21"/>
      <c r="H17" s="24"/>
      <c r="I17" s="19"/>
      <c r="J17" s="21"/>
      <c r="K17" s="22"/>
      <c r="L17" s="23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9"/>
        <v>2</v>
      </c>
      <c r="Y17" s="18">
        <f t="shared" si="10"/>
        <v>0</v>
      </c>
      <c r="Z17" s="22">
        <f t="shared" si="11"/>
        <v>0</v>
      </c>
    </row>
    <row r="18" spans="1:26" ht="15" x14ac:dyDescent="0.25">
      <c r="A18" s="84" t="s">
        <v>103</v>
      </c>
      <c r="B18" s="76">
        <v>4</v>
      </c>
      <c r="C18" s="20"/>
      <c r="D18" s="21"/>
      <c r="E18" s="22"/>
      <c r="F18" s="18">
        <v>4</v>
      </c>
      <c r="G18" s="21">
        <v>4</v>
      </c>
      <c r="H18" s="24">
        <v>4</v>
      </c>
      <c r="I18" s="19"/>
      <c r="J18" s="21"/>
      <c r="K18" s="22"/>
      <c r="L18" s="23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9"/>
        <v>4</v>
      </c>
      <c r="Y18" s="18">
        <f t="shared" si="10"/>
        <v>4</v>
      </c>
      <c r="Z18" s="22">
        <f t="shared" si="11"/>
        <v>4</v>
      </c>
    </row>
    <row r="19" spans="1:26" ht="15" x14ac:dyDescent="0.25">
      <c r="A19" s="84" t="s">
        <v>104</v>
      </c>
      <c r="B19" s="76">
        <v>2</v>
      </c>
      <c r="C19" s="20"/>
      <c r="D19" s="21"/>
      <c r="E19" s="22"/>
      <c r="F19" s="18">
        <v>2</v>
      </c>
      <c r="G19" s="21"/>
      <c r="H19" s="24"/>
      <c r="I19" s="19"/>
      <c r="J19" s="21"/>
      <c r="K19" s="22"/>
      <c r="L19" s="23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9"/>
        <v>2</v>
      </c>
      <c r="Y19" s="18">
        <f t="shared" si="10"/>
        <v>0</v>
      </c>
      <c r="Z19" s="22">
        <f t="shared" si="11"/>
        <v>0</v>
      </c>
    </row>
    <row r="20" spans="1:26" ht="15" x14ac:dyDescent="0.25">
      <c r="A20" s="84" t="s">
        <v>105</v>
      </c>
      <c r="B20" s="76">
        <v>3</v>
      </c>
      <c r="C20" s="20"/>
      <c r="D20" s="21"/>
      <c r="E20" s="22"/>
      <c r="F20" s="23">
        <v>3</v>
      </c>
      <c r="G20" s="21">
        <v>3</v>
      </c>
      <c r="H20" s="24">
        <v>3</v>
      </c>
      <c r="I20" s="20"/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ref="X20:Z22" si="12">+L20+I20+F20+C20+U20+R20+O20</f>
        <v>3</v>
      </c>
      <c r="Y20" s="18">
        <f t="shared" si="12"/>
        <v>3</v>
      </c>
      <c r="Z20" s="22">
        <f t="shared" si="12"/>
        <v>3</v>
      </c>
    </row>
    <row r="21" spans="1:26" ht="15" x14ac:dyDescent="0.25">
      <c r="A21" s="79" t="s">
        <v>106</v>
      </c>
      <c r="B21" s="77">
        <v>1</v>
      </c>
      <c r="C21" s="25"/>
      <c r="D21" s="26"/>
      <c r="E21" s="27"/>
      <c r="F21" s="28">
        <v>1</v>
      </c>
      <c r="G21" s="26"/>
      <c r="H21" s="29"/>
      <c r="I21" s="25"/>
      <c r="J21" s="26"/>
      <c r="K21" s="27"/>
      <c r="L21" s="28"/>
      <c r="M21" s="26"/>
      <c r="N21" s="55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12"/>
        <v>1</v>
      </c>
      <c r="Y21" s="18">
        <f t="shared" si="12"/>
        <v>0</v>
      </c>
      <c r="Z21" s="22">
        <f t="shared" si="12"/>
        <v>0</v>
      </c>
    </row>
    <row r="22" spans="1:26" ht="15" x14ac:dyDescent="0.25">
      <c r="A22" s="87" t="s">
        <v>108</v>
      </c>
      <c r="B22" s="31">
        <v>6</v>
      </c>
      <c r="C22" s="25"/>
      <c r="D22" s="26"/>
      <c r="E22" s="27"/>
      <c r="F22" s="28"/>
      <c r="G22" s="26"/>
      <c r="H22" s="27"/>
      <c r="I22" s="23">
        <v>6</v>
      </c>
      <c r="J22" s="21">
        <v>6</v>
      </c>
      <c r="K22" s="22">
        <v>6</v>
      </c>
      <c r="L22" s="28"/>
      <c r="M22" s="26"/>
      <c r="N22" s="55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12"/>
        <v>6</v>
      </c>
      <c r="Y22" s="18">
        <f t="shared" si="12"/>
        <v>6</v>
      </c>
      <c r="Z22" s="22">
        <f t="shared" si="12"/>
        <v>6</v>
      </c>
    </row>
    <row r="23" spans="1:26" ht="15" x14ac:dyDescent="0.25">
      <c r="A23" s="79" t="s">
        <v>107</v>
      </c>
      <c r="B23" s="31">
        <v>2</v>
      </c>
      <c r="C23" s="25"/>
      <c r="D23" s="26"/>
      <c r="E23" s="27"/>
      <c r="F23" s="28"/>
      <c r="G23" s="26"/>
      <c r="H23" s="22"/>
      <c r="I23" s="18">
        <v>2</v>
      </c>
      <c r="J23" s="21"/>
      <c r="K23" s="22"/>
      <c r="L23" s="28"/>
      <c r="M23" s="26"/>
      <c r="N23" s="55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ref="X23:X25" si="13">+L23+I23+F23+C23+U23+R23+O23</f>
        <v>2</v>
      </c>
      <c r="Y23" s="18">
        <f t="shared" ref="Y23:Y25" si="14">+M23+J23+G23+D23+V23+S23+P23</f>
        <v>0</v>
      </c>
      <c r="Z23" s="22">
        <f t="shared" ref="Z23:Z25" si="15">+N23+K23+H23+E23+W23+T23+Q23</f>
        <v>0</v>
      </c>
    </row>
    <row r="24" spans="1:26" ht="15" x14ac:dyDescent="0.25">
      <c r="A24" s="84" t="s">
        <v>111</v>
      </c>
      <c r="B24" s="76">
        <v>6</v>
      </c>
      <c r="C24" s="25"/>
      <c r="D24" s="26"/>
      <c r="E24" s="27"/>
      <c r="F24" s="23">
        <v>6</v>
      </c>
      <c r="G24" s="21">
        <v>3</v>
      </c>
      <c r="H24" s="24">
        <v>3</v>
      </c>
      <c r="I24" s="25"/>
      <c r="J24" s="21">
        <v>3</v>
      </c>
      <c r="K24" s="22">
        <v>3</v>
      </c>
      <c r="L24" s="28"/>
      <c r="M24" s="26"/>
      <c r="N24" s="55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13"/>
        <v>6</v>
      </c>
      <c r="Y24" s="18">
        <f t="shared" si="14"/>
        <v>6</v>
      </c>
      <c r="Z24" s="22">
        <f t="shared" si="15"/>
        <v>6</v>
      </c>
    </row>
    <row r="25" spans="1:26" ht="15" x14ac:dyDescent="0.25">
      <c r="A25" s="79" t="s">
        <v>112</v>
      </c>
      <c r="B25" s="77">
        <v>2</v>
      </c>
      <c r="C25" s="20"/>
      <c r="D25" s="26"/>
      <c r="E25" s="27"/>
      <c r="F25" s="28">
        <v>2</v>
      </c>
      <c r="G25" s="26"/>
      <c r="H25" s="29"/>
      <c r="I25" s="20"/>
      <c r="J25" s="26"/>
      <c r="K25" s="27"/>
      <c r="L25" s="28"/>
      <c r="M25" s="26"/>
      <c r="N25" s="55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13"/>
        <v>2</v>
      </c>
      <c r="Y25" s="18">
        <f t="shared" si="14"/>
        <v>0</v>
      </c>
      <c r="Z25" s="22">
        <f t="shared" si="15"/>
        <v>0</v>
      </c>
    </row>
    <row r="26" spans="1:26" ht="15" x14ac:dyDescent="0.25">
      <c r="A26" s="83" t="s">
        <v>113</v>
      </c>
      <c r="B26" s="31">
        <v>6</v>
      </c>
      <c r="C26" s="18"/>
      <c r="D26" s="21"/>
      <c r="E26" s="22"/>
      <c r="F26" s="18"/>
      <c r="G26" s="21"/>
      <c r="H26" s="22"/>
      <c r="I26" s="23">
        <v>6</v>
      </c>
      <c r="J26" s="21"/>
      <c r="K26" s="22"/>
      <c r="L26" s="28"/>
      <c r="M26" s="26"/>
      <c r="N26" s="55"/>
      <c r="O26" s="23"/>
      <c r="P26" s="17"/>
      <c r="Q26" s="54"/>
      <c r="R26" s="23"/>
      <c r="S26" s="17"/>
      <c r="T26" s="54"/>
      <c r="U26" s="23"/>
      <c r="V26" s="17"/>
      <c r="W26" s="54"/>
      <c r="X26" s="18">
        <f t="shared" ref="X26:X45" si="16">+L26+I26+F26+C26+U26+R26+O26</f>
        <v>6</v>
      </c>
      <c r="Y26" s="18">
        <f t="shared" ref="Y26:Y45" si="17">+M26+J26+G26+D26+V26+S26+P26</f>
        <v>0</v>
      </c>
      <c r="Z26" s="22">
        <f t="shared" ref="Z26:Z45" si="18">+N26+K26+H26+E26+W26+T26+Q26</f>
        <v>0</v>
      </c>
    </row>
    <row r="27" spans="1:26" ht="15" x14ac:dyDescent="0.25">
      <c r="A27" s="83" t="s">
        <v>120</v>
      </c>
      <c r="B27" s="31">
        <v>4</v>
      </c>
      <c r="C27" s="18"/>
      <c r="D27" s="21"/>
      <c r="E27" s="22"/>
      <c r="F27" s="18"/>
      <c r="G27" s="21"/>
      <c r="H27" s="22"/>
      <c r="I27" s="23">
        <v>4</v>
      </c>
      <c r="J27" s="26"/>
      <c r="K27" s="27"/>
      <c r="L27" s="28"/>
      <c r="M27" s="26"/>
      <c r="N27" s="55"/>
      <c r="O27" s="23"/>
      <c r="P27" s="17"/>
      <c r="Q27" s="54"/>
      <c r="R27" s="23"/>
      <c r="S27" s="17"/>
      <c r="T27" s="54"/>
      <c r="U27" s="23"/>
      <c r="V27" s="17"/>
      <c r="W27" s="54"/>
      <c r="X27" s="18">
        <f t="shared" si="16"/>
        <v>4</v>
      </c>
      <c r="Y27" s="18">
        <f t="shared" si="17"/>
        <v>0</v>
      </c>
      <c r="Z27" s="22">
        <f t="shared" si="18"/>
        <v>0</v>
      </c>
    </row>
    <row r="28" spans="1:26" ht="15.75" customHeight="1" x14ac:dyDescent="0.25">
      <c r="A28" s="83" t="s">
        <v>121</v>
      </c>
      <c r="B28" s="31">
        <v>4</v>
      </c>
      <c r="C28" s="18"/>
      <c r="D28" s="21"/>
      <c r="E28" s="22"/>
      <c r="F28" s="18"/>
      <c r="G28" s="21"/>
      <c r="H28" s="22"/>
      <c r="I28" s="23">
        <v>4</v>
      </c>
      <c r="J28" s="21"/>
      <c r="K28" s="22"/>
      <c r="L28" s="18"/>
      <c r="M28" s="21"/>
      <c r="N28" s="54"/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si="16"/>
        <v>4</v>
      </c>
      <c r="Y28" s="18">
        <f t="shared" si="17"/>
        <v>0</v>
      </c>
      <c r="Z28" s="22">
        <f t="shared" si="18"/>
        <v>0</v>
      </c>
    </row>
    <row r="29" spans="1:26" ht="15.75" customHeight="1" x14ac:dyDescent="0.25">
      <c r="A29" s="83" t="s">
        <v>122</v>
      </c>
      <c r="B29" s="31">
        <v>2</v>
      </c>
      <c r="C29" s="18"/>
      <c r="D29" s="21"/>
      <c r="E29" s="22"/>
      <c r="F29" s="18"/>
      <c r="G29" s="21"/>
      <c r="H29" s="22"/>
      <c r="I29" s="23">
        <v>2</v>
      </c>
      <c r="J29" s="21"/>
      <c r="K29" s="22"/>
      <c r="L29" s="18"/>
      <c r="M29" s="21"/>
      <c r="N29" s="54"/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16"/>
        <v>2</v>
      </c>
      <c r="Y29" s="18">
        <f t="shared" si="17"/>
        <v>0</v>
      </c>
      <c r="Z29" s="22">
        <f t="shared" si="18"/>
        <v>0</v>
      </c>
    </row>
    <row r="30" spans="1:26" ht="15.75" customHeight="1" x14ac:dyDescent="0.25">
      <c r="A30" s="79" t="s">
        <v>110</v>
      </c>
      <c r="B30" s="31">
        <v>2</v>
      </c>
      <c r="C30" s="18"/>
      <c r="D30" s="21"/>
      <c r="E30" s="22"/>
      <c r="F30" s="18"/>
      <c r="G30" s="21"/>
      <c r="H30" s="22"/>
      <c r="I30" s="18">
        <v>2</v>
      </c>
      <c r="J30" s="26"/>
      <c r="K30" s="27"/>
      <c r="L30" s="18"/>
      <c r="M30" s="21"/>
      <c r="N30" s="54"/>
      <c r="O30" s="23"/>
      <c r="P30" s="17"/>
      <c r="Q30" s="54"/>
      <c r="R30" s="23"/>
      <c r="S30" s="17"/>
      <c r="T30" s="54"/>
      <c r="U30" s="23"/>
      <c r="V30" s="17"/>
      <c r="W30" s="54"/>
      <c r="X30" s="18">
        <f t="shared" si="16"/>
        <v>2</v>
      </c>
      <c r="Y30" s="18">
        <f t="shared" si="17"/>
        <v>0</v>
      </c>
      <c r="Z30" s="22">
        <f t="shared" si="18"/>
        <v>0</v>
      </c>
    </row>
    <row r="31" spans="1:26" ht="15.75" customHeight="1" x14ac:dyDescent="0.25">
      <c r="A31" s="83" t="s">
        <v>115</v>
      </c>
      <c r="B31" s="31">
        <v>6</v>
      </c>
      <c r="C31" s="18"/>
      <c r="D31" s="21"/>
      <c r="E31" s="22"/>
      <c r="F31" s="23"/>
      <c r="G31" s="21"/>
      <c r="H31" s="22"/>
      <c r="I31" s="23">
        <v>6</v>
      </c>
      <c r="J31" s="21">
        <v>6</v>
      </c>
      <c r="K31" s="22">
        <v>4</v>
      </c>
      <c r="L31" s="18"/>
      <c r="M31" s="21"/>
      <c r="N31" s="54"/>
      <c r="O31" s="23"/>
      <c r="P31" s="17"/>
      <c r="Q31" s="54"/>
      <c r="R31" s="23"/>
      <c r="S31" s="17"/>
      <c r="T31" s="54"/>
      <c r="U31" s="23"/>
      <c r="V31" s="17"/>
      <c r="W31" s="54"/>
      <c r="X31" s="18">
        <f t="shared" si="16"/>
        <v>6</v>
      </c>
      <c r="Y31" s="18">
        <f t="shared" si="17"/>
        <v>6</v>
      </c>
      <c r="Z31" s="22">
        <f t="shared" si="18"/>
        <v>4</v>
      </c>
    </row>
    <row r="32" spans="1:26" ht="15.75" customHeight="1" x14ac:dyDescent="0.25">
      <c r="A32" s="72" t="s">
        <v>114</v>
      </c>
      <c r="B32" s="31">
        <v>2</v>
      </c>
      <c r="C32" s="18"/>
      <c r="D32" s="21"/>
      <c r="E32" s="22"/>
      <c r="F32" s="18"/>
      <c r="G32" s="21"/>
      <c r="H32" s="22"/>
      <c r="I32" s="18">
        <v>2</v>
      </c>
      <c r="J32" s="21"/>
      <c r="K32" s="22"/>
      <c r="L32" s="23"/>
      <c r="M32" s="21"/>
      <c r="N32" s="22"/>
      <c r="O32" s="23"/>
      <c r="P32" s="17"/>
      <c r="Q32" s="54"/>
      <c r="R32" s="23"/>
      <c r="S32" s="17"/>
      <c r="T32" s="54"/>
      <c r="U32" s="23"/>
      <c r="V32" s="17"/>
      <c r="W32" s="54"/>
      <c r="X32" s="18">
        <f t="shared" si="16"/>
        <v>2</v>
      </c>
      <c r="Y32" s="18">
        <f t="shared" si="17"/>
        <v>0</v>
      </c>
      <c r="Z32" s="22">
        <f t="shared" si="18"/>
        <v>0</v>
      </c>
    </row>
    <row r="33" spans="1:26" ht="15.75" customHeight="1" x14ac:dyDescent="0.25">
      <c r="A33" s="85" t="s">
        <v>117</v>
      </c>
      <c r="B33" s="31">
        <v>6</v>
      </c>
      <c r="C33" s="18"/>
      <c r="D33" s="21"/>
      <c r="E33" s="22"/>
      <c r="F33" s="18"/>
      <c r="G33" s="21"/>
      <c r="H33" s="22"/>
      <c r="I33" s="23">
        <v>6</v>
      </c>
      <c r="J33" s="21">
        <v>6</v>
      </c>
      <c r="K33" s="22">
        <v>4</v>
      </c>
      <c r="L33" s="18"/>
      <c r="M33" s="21"/>
      <c r="N33" s="22"/>
      <c r="O33" s="23"/>
      <c r="P33" s="17"/>
      <c r="Q33" s="54"/>
      <c r="R33" s="23"/>
      <c r="S33" s="17"/>
      <c r="T33" s="54"/>
      <c r="U33" s="23"/>
      <c r="V33" s="17"/>
      <c r="W33" s="54"/>
      <c r="X33" s="18">
        <f t="shared" si="16"/>
        <v>6</v>
      </c>
      <c r="Y33" s="18">
        <f t="shared" si="17"/>
        <v>6</v>
      </c>
      <c r="Z33" s="22">
        <f t="shared" si="18"/>
        <v>4</v>
      </c>
    </row>
    <row r="34" spans="1:26" ht="15.75" customHeight="1" x14ac:dyDescent="0.25">
      <c r="A34" s="85" t="s">
        <v>118</v>
      </c>
      <c r="B34" s="31">
        <v>2</v>
      </c>
      <c r="C34" s="18"/>
      <c r="D34" s="21"/>
      <c r="E34" s="22"/>
      <c r="F34" s="18"/>
      <c r="G34" s="21"/>
      <c r="H34" s="22"/>
      <c r="I34" s="23">
        <v>2</v>
      </c>
      <c r="J34" s="21">
        <v>2</v>
      </c>
      <c r="K34" s="22">
        <v>2</v>
      </c>
      <c r="L34" s="23"/>
      <c r="M34" s="21"/>
      <c r="N34" s="22"/>
      <c r="O34" s="23"/>
      <c r="P34" s="17"/>
      <c r="Q34" s="54"/>
      <c r="R34" s="23"/>
      <c r="S34" s="17"/>
      <c r="T34" s="54"/>
      <c r="U34" s="23"/>
      <c r="V34" s="17"/>
      <c r="W34" s="54"/>
      <c r="X34" s="18">
        <f t="shared" si="16"/>
        <v>2</v>
      </c>
      <c r="Y34" s="18">
        <f t="shared" si="17"/>
        <v>2</v>
      </c>
      <c r="Z34" s="22">
        <f t="shared" si="18"/>
        <v>2</v>
      </c>
    </row>
    <row r="35" spans="1:26" ht="15.75" customHeight="1" x14ac:dyDescent="0.25">
      <c r="A35" s="85" t="s">
        <v>119</v>
      </c>
      <c r="B35" s="31">
        <v>4</v>
      </c>
      <c r="C35" s="18"/>
      <c r="D35" s="21"/>
      <c r="E35" s="22"/>
      <c r="F35" s="18"/>
      <c r="G35" s="21"/>
      <c r="H35" s="22"/>
      <c r="I35" s="23">
        <v>4</v>
      </c>
      <c r="J35" s="21">
        <v>4</v>
      </c>
      <c r="K35" s="22">
        <v>3</v>
      </c>
      <c r="L35" s="23"/>
      <c r="M35" s="21"/>
      <c r="N35" s="22"/>
      <c r="O35" s="23"/>
      <c r="P35" s="17"/>
      <c r="Q35" s="54"/>
      <c r="R35" s="23"/>
      <c r="S35" s="17"/>
      <c r="T35" s="54"/>
      <c r="U35" s="23"/>
      <c r="V35" s="17"/>
      <c r="W35" s="54"/>
      <c r="X35" s="18">
        <f t="shared" si="16"/>
        <v>4</v>
      </c>
      <c r="Y35" s="18">
        <f t="shared" si="17"/>
        <v>4</v>
      </c>
      <c r="Z35" s="22">
        <f t="shared" si="18"/>
        <v>3</v>
      </c>
    </row>
    <row r="36" spans="1:26" ht="15.75" customHeight="1" x14ac:dyDescent="0.25">
      <c r="A36" s="79" t="s">
        <v>116</v>
      </c>
      <c r="B36" s="31">
        <v>2</v>
      </c>
      <c r="C36" s="18"/>
      <c r="D36" s="21"/>
      <c r="E36" s="22"/>
      <c r="F36" s="18"/>
      <c r="G36" s="21"/>
      <c r="H36" s="22"/>
      <c r="I36" s="18">
        <v>2</v>
      </c>
      <c r="J36" s="21"/>
      <c r="K36" s="22"/>
      <c r="L36" s="18"/>
      <c r="M36" s="21"/>
      <c r="N36" s="54"/>
      <c r="O36" s="23"/>
      <c r="P36" s="17"/>
      <c r="Q36" s="54"/>
      <c r="R36" s="23"/>
      <c r="S36" s="17"/>
      <c r="T36" s="54"/>
      <c r="U36" s="23"/>
      <c r="V36" s="17"/>
      <c r="W36" s="54"/>
      <c r="X36" s="18">
        <f t="shared" si="16"/>
        <v>2</v>
      </c>
      <c r="Y36" s="18">
        <f t="shared" si="17"/>
        <v>0</v>
      </c>
      <c r="Z36" s="22">
        <f t="shared" si="18"/>
        <v>0</v>
      </c>
    </row>
    <row r="37" spans="1:26" ht="15.75" customHeight="1" x14ac:dyDescent="0.25">
      <c r="A37" s="83" t="s">
        <v>68</v>
      </c>
      <c r="B37" s="31">
        <v>6</v>
      </c>
      <c r="C37" s="18"/>
      <c r="D37" s="21"/>
      <c r="E37" s="22"/>
      <c r="F37" s="18"/>
      <c r="G37" s="21"/>
      <c r="H37" s="22"/>
      <c r="I37" s="18"/>
      <c r="J37" s="21"/>
      <c r="K37" s="22"/>
      <c r="L37" s="23">
        <v>6</v>
      </c>
      <c r="M37" s="21"/>
      <c r="N37" s="54"/>
      <c r="O37" s="23"/>
      <c r="P37" s="17"/>
      <c r="Q37" s="54"/>
      <c r="R37" s="23"/>
      <c r="S37" s="17"/>
      <c r="T37" s="54"/>
      <c r="U37" s="23"/>
      <c r="V37" s="17"/>
      <c r="W37" s="54"/>
      <c r="X37" s="18">
        <f t="shared" si="16"/>
        <v>6</v>
      </c>
      <c r="Y37" s="18">
        <f t="shared" si="17"/>
        <v>0</v>
      </c>
      <c r="Z37" s="22">
        <f t="shared" si="18"/>
        <v>0</v>
      </c>
    </row>
    <row r="38" spans="1:26" ht="15.75" customHeight="1" x14ac:dyDescent="0.25">
      <c r="A38" s="83" t="s">
        <v>70</v>
      </c>
      <c r="B38" s="31">
        <v>6</v>
      </c>
      <c r="C38" s="18"/>
      <c r="D38" s="21"/>
      <c r="E38" s="22"/>
      <c r="F38" s="18"/>
      <c r="G38" s="21"/>
      <c r="H38" s="22"/>
      <c r="I38" s="23"/>
      <c r="J38" s="21"/>
      <c r="K38" s="22"/>
      <c r="L38" s="23">
        <v>3</v>
      </c>
      <c r="M38" s="21"/>
      <c r="N38" s="54"/>
      <c r="O38" s="23">
        <v>3</v>
      </c>
      <c r="P38" s="17"/>
      <c r="Q38" s="54"/>
      <c r="R38" s="23"/>
      <c r="S38" s="17"/>
      <c r="T38" s="54"/>
      <c r="U38" s="23"/>
      <c r="V38" s="17"/>
      <c r="W38" s="54"/>
      <c r="X38" s="18">
        <f t="shared" si="16"/>
        <v>6</v>
      </c>
      <c r="Y38" s="18">
        <f t="shared" si="17"/>
        <v>0</v>
      </c>
      <c r="Z38" s="22">
        <f t="shared" si="18"/>
        <v>0</v>
      </c>
    </row>
    <row r="39" spans="1:26" ht="15" x14ac:dyDescent="0.25">
      <c r="A39" s="83" t="s">
        <v>69</v>
      </c>
      <c r="B39" s="31">
        <v>6</v>
      </c>
      <c r="C39" s="18"/>
      <c r="D39" s="21"/>
      <c r="E39" s="22"/>
      <c r="F39" s="18"/>
      <c r="G39" s="21"/>
      <c r="H39" s="22"/>
      <c r="I39" s="23"/>
      <c r="J39" s="21"/>
      <c r="K39" s="22"/>
      <c r="L39" s="23">
        <v>3</v>
      </c>
      <c r="M39" s="21"/>
      <c r="N39" s="54"/>
      <c r="O39" s="23">
        <v>3</v>
      </c>
      <c r="P39" s="17"/>
      <c r="Q39" s="54"/>
      <c r="R39" s="23"/>
      <c r="S39" s="17"/>
      <c r="T39" s="54"/>
      <c r="U39" s="23"/>
      <c r="V39" s="17"/>
      <c r="W39" s="54"/>
      <c r="X39" s="18">
        <f t="shared" si="16"/>
        <v>6</v>
      </c>
      <c r="Y39" s="18">
        <f t="shared" si="17"/>
        <v>0</v>
      </c>
      <c r="Z39" s="22">
        <f t="shared" si="18"/>
        <v>0</v>
      </c>
    </row>
    <row r="40" spans="1:26" ht="15" x14ac:dyDescent="0.25">
      <c r="A40" s="83" t="s">
        <v>123</v>
      </c>
      <c r="B40" s="31">
        <v>4</v>
      </c>
      <c r="C40" s="18"/>
      <c r="D40" s="21"/>
      <c r="E40" s="22"/>
      <c r="F40" s="18"/>
      <c r="G40" s="21"/>
      <c r="H40" s="22"/>
      <c r="I40" s="23"/>
      <c r="J40" s="21"/>
      <c r="K40" s="22"/>
      <c r="L40" s="18"/>
      <c r="M40" s="21"/>
      <c r="N40" s="54"/>
      <c r="O40" s="23">
        <v>4</v>
      </c>
      <c r="P40" s="17"/>
      <c r="Q40" s="54"/>
      <c r="R40" s="23"/>
      <c r="S40" s="17"/>
      <c r="T40" s="54"/>
      <c r="U40" s="23"/>
      <c r="V40" s="17"/>
      <c r="W40" s="54"/>
      <c r="X40" s="18">
        <f t="shared" si="16"/>
        <v>4</v>
      </c>
      <c r="Y40" s="18">
        <f t="shared" si="17"/>
        <v>0</v>
      </c>
      <c r="Z40" s="22">
        <f t="shared" si="18"/>
        <v>0</v>
      </c>
    </row>
    <row r="41" spans="1:26" ht="15.75" customHeight="1" x14ac:dyDescent="0.25">
      <c r="A41" s="90" t="s">
        <v>124</v>
      </c>
      <c r="B41" s="31">
        <v>8</v>
      </c>
      <c r="C41" s="18"/>
      <c r="D41" s="21"/>
      <c r="E41" s="22"/>
      <c r="F41" s="18">
        <v>8</v>
      </c>
      <c r="G41" s="21"/>
      <c r="H41" s="22"/>
      <c r="I41" s="18">
        <v>8</v>
      </c>
      <c r="J41" s="21">
        <v>4</v>
      </c>
      <c r="K41" s="22">
        <v>4</v>
      </c>
      <c r="L41" s="18"/>
      <c r="M41" s="21"/>
      <c r="N41" s="54"/>
      <c r="O41" s="23"/>
      <c r="P41" s="17"/>
      <c r="Q41" s="54"/>
      <c r="R41" s="23"/>
      <c r="S41" s="17"/>
      <c r="T41" s="54"/>
      <c r="U41" s="23"/>
      <c r="V41" s="17"/>
      <c r="W41" s="54"/>
      <c r="X41" s="18">
        <f t="shared" si="16"/>
        <v>16</v>
      </c>
      <c r="Y41" s="18">
        <f t="shared" si="17"/>
        <v>4</v>
      </c>
      <c r="Z41" s="22">
        <f t="shared" si="18"/>
        <v>4</v>
      </c>
    </row>
    <row r="42" spans="1:26" ht="15.75" customHeight="1" x14ac:dyDescent="0.25">
      <c r="A42" s="90" t="s">
        <v>72</v>
      </c>
      <c r="B42" s="31">
        <v>16</v>
      </c>
      <c r="C42" s="18"/>
      <c r="D42" s="21"/>
      <c r="E42" s="22"/>
      <c r="F42" s="18">
        <v>4</v>
      </c>
      <c r="G42" s="21"/>
      <c r="H42" s="22"/>
      <c r="I42" s="18">
        <v>4</v>
      </c>
      <c r="J42" s="21"/>
      <c r="K42" s="22"/>
      <c r="L42" s="18"/>
      <c r="M42" s="21"/>
      <c r="N42" s="54"/>
      <c r="O42" s="23"/>
      <c r="P42" s="17"/>
      <c r="Q42" s="54"/>
      <c r="R42" s="23"/>
      <c r="S42" s="17"/>
      <c r="T42" s="54"/>
      <c r="U42" s="23"/>
      <c r="V42" s="17"/>
      <c r="W42" s="54"/>
      <c r="X42" s="18">
        <f t="shared" si="16"/>
        <v>8</v>
      </c>
      <c r="Y42" s="18">
        <f t="shared" si="17"/>
        <v>0</v>
      </c>
      <c r="Z42" s="22">
        <f t="shared" si="18"/>
        <v>0</v>
      </c>
    </row>
    <row r="43" spans="1:26" ht="15" x14ac:dyDescent="0.25">
      <c r="A43" s="80" t="s">
        <v>15</v>
      </c>
      <c r="B43" s="31">
        <v>16</v>
      </c>
      <c r="C43" s="23"/>
      <c r="D43" s="13"/>
      <c r="E43" s="15"/>
      <c r="F43" s="16"/>
      <c r="G43" s="13"/>
      <c r="H43" s="54"/>
      <c r="I43" s="23"/>
      <c r="J43" s="13"/>
      <c r="K43" s="15"/>
      <c r="L43" s="23"/>
      <c r="M43" s="21"/>
      <c r="N43" s="54"/>
      <c r="O43" s="23"/>
      <c r="P43" s="17"/>
      <c r="Q43" s="54"/>
      <c r="R43" s="23"/>
      <c r="S43" s="17"/>
      <c r="T43" s="54"/>
      <c r="U43" s="23"/>
      <c r="V43" s="17"/>
      <c r="W43" s="54"/>
      <c r="X43" s="18">
        <f t="shared" si="16"/>
        <v>0</v>
      </c>
      <c r="Y43" s="18">
        <f t="shared" si="17"/>
        <v>0</v>
      </c>
      <c r="Z43" s="22">
        <f t="shared" si="18"/>
        <v>0</v>
      </c>
    </row>
    <row r="44" spans="1:26" ht="15.75" customHeight="1" x14ac:dyDescent="0.25">
      <c r="A44" s="80" t="s">
        <v>16</v>
      </c>
      <c r="B44" s="31">
        <v>16</v>
      </c>
      <c r="C44" s="23"/>
      <c r="D44" s="13"/>
      <c r="E44" s="15"/>
      <c r="F44" s="16"/>
      <c r="G44" s="13"/>
      <c r="H44" s="54"/>
      <c r="I44" s="23"/>
      <c r="J44" s="13"/>
      <c r="K44" s="15"/>
      <c r="L44" s="23"/>
      <c r="M44" s="21"/>
      <c r="N44" s="54"/>
      <c r="O44" s="23"/>
      <c r="P44" s="17"/>
      <c r="Q44" s="54"/>
      <c r="R44" s="23"/>
      <c r="S44" s="17"/>
      <c r="T44" s="54"/>
      <c r="U44" s="23"/>
      <c r="V44" s="17"/>
      <c r="W44" s="54"/>
      <c r="X44" s="18">
        <f t="shared" si="16"/>
        <v>0</v>
      </c>
      <c r="Y44" s="18">
        <f t="shared" si="17"/>
        <v>0</v>
      </c>
      <c r="Z44" s="22">
        <f t="shared" si="18"/>
        <v>0</v>
      </c>
    </row>
    <row r="45" spans="1:26" ht="15.75" customHeight="1" x14ac:dyDescent="0.25">
      <c r="A45" s="80" t="s">
        <v>17</v>
      </c>
      <c r="B45" s="31">
        <v>16</v>
      </c>
      <c r="C45" s="23"/>
      <c r="D45" s="13"/>
      <c r="E45" s="15"/>
      <c r="F45" s="16"/>
      <c r="G45" s="13"/>
      <c r="H45" s="54"/>
      <c r="I45" s="23"/>
      <c r="J45" s="13"/>
      <c r="K45" s="15"/>
      <c r="L45" s="32"/>
      <c r="M45" s="13"/>
      <c r="N45" s="54"/>
      <c r="O45" s="23"/>
      <c r="P45" s="17"/>
      <c r="Q45" s="54"/>
      <c r="R45" s="23"/>
      <c r="S45" s="17"/>
      <c r="T45" s="54"/>
      <c r="U45" s="23"/>
      <c r="V45" s="17"/>
      <c r="W45" s="54"/>
      <c r="X45" s="18">
        <f t="shared" si="16"/>
        <v>0</v>
      </c>
      <c r="Y45" s="18">
        <f t="shared" si="17"/>
        <v>0</v>
      </c>
      <c r="Z45" s="22">
        <f t="shared" si="18"/>
        <v>0</v>
      </c>
    </row>
    <row r="46" spans="1:26" ht="15.75" customHeight="1" x14ac:dyDescent="0.25">
      <c r="A46" s="92" t="s">
        <v>82</v>
      </c>
      <c r="B46" s="78">
        <v>16</v>
      </c>
      <c r="C46" s="23"/>
      <c r="D46" s="13"/>
      <c r="E46" s="15"/>
      <c r="F46" s="16"/>
      <c r="G46" s="13"/>
      <c r="H46" s="54"/>
      <c r="I46" s="23">
        <v>8</v>
      </c>
      <c r="J46" s="13"/>
      <c r="K46" s="15"/>
      <c r="L46" s="32">
        <v>8</v>
      </c>
      <c r="M46" s="13"/>
      <c r="N46" s="54"/>
      <c r="O46" s="23"/>
      <c r="P46" s="17"/>
      <c r="Q46" s="54"/>
      <c r="R46" s="23"/>
      <c r="S46" s="17"/>
      <c r="T46" s="54"/>
      <c r="U46" s="23"/>
      <c r="V46" s="17"/>
      <c r="W46" s="54"/>
      <c r="X46" s="18">
        <f t="shared" ref="X46:X47" si="19">+L46+I46+F46+C46+U46+R46+O46</f>
        <v>16</v>
      </c>
      <c r="Y46" s="18">
        <f t="shared" ref="Y46:Y47" si="20">+M46+J46+G46+D46+V46+S46+P46</f>
        <v>0</v>
      </c>
      <c r="Z46" s="22">
        <f t="shared" ref="Z46:Z47" si="21">+N46+K46+H46+E46+W46+T46+Q46</f>
        <v>0</v>
      </c>
    </row>
    <row r="47" spans="1:26" ht="15.75" customHeight="1" x14ac:dyDescent="0.25">
      <c r="A47" s="90" t="s">
        <v>73</v>
      </c>
      <c r="B47" s="31">
        <v>4</v>
      </c>
      <c r="C47" s="23"/>
      <c r="D47" s="13"/>
      <c r="E47" s="15"/>
      <c r="F47" s="16"/>
      <c r="G47" s="13"/>
      <c r="H47" s="54"/>
      <c r="I47" s="23"/>
      <c r="J47" s="13"/>
      <c r="K47" s="15"/>
      <c r="L47" s="32">
        <v>4</v>
      </c>
      <c r="M47" s="13"/>
      <c r="N47" s="54"/>
      <c r="O47" s="23"/>
      <c r="P47" s="17"/>
      <c r="Q47" s="54"/>
      <c r="R47" s="23"/>
      <c r="S47" s="17"/>
      <c r="T47" s="54"/>
      <c r="U47" s="23"/>
      <c r="V47" s="17"/>
      <c r="W47" s="54"/>
      <c r="X47" s="18">
        <f t="shared" si="19"/>
        <v>4</v>
      </c>
      <c r="Y47" s="18">
        <f t="shared" si="20"/>
        <v>0</v>
      </c>
      <c r="Z47" s="22">
        <f t="shared" si="21"/>
        <v>0</v>
      </c>
    </row>
    <row r="48" spans="1:26" ht="15.75" customHeight="1" x14ac:dyDescent="0.25">
      <c r="A48" s="90" t="s">
        <v>74</v>
      </c>
      <c r="B48" s="31">
        <v>8</v>
      </c>
      <c r="C48" s="23"/>
      <c r="D48" s="13"/>
      <c r="E48" s="15"/>
      <c r="F48" s="16"/>
      <c r="G48" s="13"/>
      <c r="H48" s="54"/>
      <c r="I48" s="23"/>
      <c r="J48" s="13"/>
      <c r="K48" s="15"/>
      <c r="L48" s="32">
        <v>4</v>
      </c>
      <c r="M48" s="13"/>
      <c r="N48" s="54"/>
      <c r="O48" s="23">
        <v>4</v>
      </c>
      <c r="P48" s="17"/>
      <c r="Q48" s="54"/>
      <c r="R48" s="23"/>
      <c r="S48" s="17"/>
      <c r="T48" s="54"/>
      <c r="U48" s="23"/>
      <c r="V48" s="17"/>
      <c r="W48" s="54"/>
      <c r="X48" s="18">
        <f t="shared" ref="X48:Z49" si="22">+L48+I48+F48+C48+U48+R48+O48</f>
        <v>8</v>
      </c>
      <c r="Y48" s="18">
        <f t="shared" si="22"/>
        <v>0</v>
      </c>
      <c r="Z48" s="22">
        <f t="shared" si="22"/>
        <v>0</v>
      </c>
    </row>
    <row r="49" spans="1:26" ht="15.75" customHeight="1" x14ac:dyDescent="0.25">
      <c r="A49" s="90" t="s">
        <v>75</v>
      </c>
      <c r="B49" s="31">
        <v>4</v>
      </c>
      <c r="C49" s="23"/>
      <c r="D49" s="13"/>
      <c r="E49" s="15"/>
      <c r="F49" s="16"/>
      <c r="G49" s="13"/>
      <c r="H49" s="54"/>
      <c r="I49" s="23"/>
      <c r="J49" s="13"/>
      <c r="K49" s="15"/>
      <c r="L49" s="32"/>
      <c r="M49" s="13"/>
      <c r="N49" s="54"/>
      <c r="O49" s="23">
        <v>4</v>
      </c>
      <c r="P49" s="17"/>
      <c r="Q49" s="54"/>
      <c r="R49" s="23"/>
      <c r="S49" s="17"/>
      <c r="T49" s="54"/>
      <c r="U49" s="23"/>
      <c r="V49" s="17"/>
      <c r="W49" s="54"/>
      <c r="X49" s="18">
        <f t="shared" si="22"/>
        <v>4</v>
      </c>
      <c r="Y49" s="18">
        <f t="shared" si="22"/>
        <v>0</v>
      </c>
      <c r="Z49" s="22">
        <f t="shared" si="22"/>
        <v>0</v>
      </c>
    </row>
    <row r="50" spans="1:26" ht="15.75" customHeight="1" x14ac:dyDescent="0.25">
      <c r="A50" s="90" t="s">
        <v>76</v>
      </c>
      <c r="B50" s="31">
        <v>4</v>
      </c>
      <c r="C50" s="23"/>
      <c r="D50" s="13"/>
      <c r="E50" s="15"/>
      <c r="F50" s="16"/>
      <c r="G50" s="13"/>
      <c r="H50" s="54"/>
      <c r="I50" s="23"/>
      <c r="J50" s="13"/>
      <c r="K50" s="15"/>
      <c r="L50" s="32"/>
      <c r="M50" s="13"/>
      <c r="N50" s="54"/>
      <c r="O50" s="23">
        <v>4</v>
      </c>
      <c r="P50" s="17"/>
      <c r="Q50" s="54"/>
      <c r="R50" s="23"/>
      <c r="S50" s="17"/>
      <c r="T50" s="54"/>
      <c r="U50" s="23"/>
      <c r="V50" s="17"/>
      <c r="W50" s="54"/>
      <c r="X50" s="18">
        <f t="shared" ref="X50:X51" si="23">+L50+I50+F50+C50+U50+R50+O50</f>
        <v>4</v>
      </c>
      <c r="Y50" s="18">
        <f t="shared" ref="Y50:Y51" si="24">+M50+J50+G50+D50+V50+S50+P50</f>
        <v>0</v>
      </c>
      <c r="Z50" s="22">
        <f t="shared" ref="Z50:Z51" si="25">+N50+K50+H50+E50+W50+T50+Q50</f>
        <v>0</v>
      </c>
    </row>
    <row r="51" spans="1:26" ht="15.75" customHeight="1" x14ac:dyDescent="0.25">
      <c r="A51" s="92" t="s">
        <v>81</v>
      </c>
      <c r="B51" s="78">
        <v>10</v>
      </c>
      <c r="C51" s="23"/>
      <c r="D51" s="13"/>
      <c r="E51" s="15"/>
      <c r="F51" s="16"/>
      <c r="G51" s="13"/>
      <c r="H51" s="54"/>
      <c r="I51" s="23"/>
      <c r="J51" s="13"/>
      <c r="K51" s="15"/>
      <c r="L51" s="32"/>
      <c r="M51" s="13"/>
      <c r="N51" s="54"/>
      <c r="O51" s="23"/>
      <c r="P51" s="17"/>
      <c r="Q51" s="54"/>
      <c r="R51" s="23">
        <v>5</v>
      </c>
      <c r="S51" s="17"/>
      <c r="T51" s="54"/>
      <c r="U51" s="23">
        <v>5</v>
      </c>
      <c r="V51" s="17"/>
      <c r="W51" s="54"/>
      <c r="X51" s="18">
        <f t="shared" si="23"/>
        <v>10</v>
      </c>
      <c r="Y51" s="18">
        <f t="shared" si="24"/>
        <v>0</v>
      </c>
      <c r="Z51" s="22">
        <f t="shared" si="25"/>
        <v>0</v>
      </c>
    </row>
    <row r="52" spans="1:26" ht="15.75" customHeight="1" x14ac:dyDescent="0.25">
      <c r="A52" s="90" t="s">
        <v>77</v>
      </c>
      <c r="B52" s="31">
        <v>6</v>
      </c>
      <c r="C52" s="23"/>
      <c r="D52" s="13"/>
      <c r="E52" s="15"/>
      <c r="F52" s="16"/>
      <c r="G52" s="13"/>
      <c r="H52" s="54"/>
      <c r="I52" s="23"/>
      <c r="J52" s="13"/>
      <c r="K52" s="15"/>
      <c r="L52" s="32"/>
      <c r="M52" s="13"/>
      <c r="N52" s="54"/>
      <c r="O52" s="23"/>
      <c r="P52" s="17"/>
      <c r="Q52" s="54"/>
      <c r="R52" s="23">
        <v>3</v>
      </c>
      <c r="S52" s="17"/>
      <c r="T52" s="54"/>
      <c r="U52" s="23">
        <v>3</v>
      </c>
      <c r="V52" s="17"/>
      <c r="W52" s="54"/>
      <c r="X52" s="18">
        <f t="shared" ref="X52:X54" si="26">+L52+I52+F52+C52+U52+R52+O52</f>
        <v>6</v>
      </c>
      <c r="Y52" s="18">
        <f t="shared" ref="Y52:Y54" si="27">+M52+J52+G52+D52+V52+S52+P52</f>
        <v>0</v>
      </c>
      <c r="Z52" s="22">
        <f t="shared" ref="Z52:Z54" si="28">+N52+K52+H52+E52+W52+T52+Q52</f>
        <v>0</v>
      </c>
    </row>
    <row r="53" spans="1:26" ht="15.75" customHeight="1" x14ac:dyDescent="0.25">
      <c r="A53" s="90" t="s">
        <v>78</v>
      </c>
      <c r="B53" s="31">
        <v>4</v>
      </c>
      <c r="C53" s="23"/>
      <c r="D53" s="13"/>
      <c r="E53" s="15"/>
      <c r="F53" s="16"/>
      <c r="G53" s="13"/>
      <c r="H53" s="54"/>
      <c r="I53" s="23"/>
      <c r="J53" s="13"/>
      <c r="K53" s="15"/>
      <c r="L53" s="32"/>
      <c r="M53" s="13"/>
      <c r="N53" s="54"/>
      <c r="O53" s="23"/>
      <c r="P53" s="17"/>
      <c r="Q53" s="54"/>
      <c r="R53" s="23">
        <v>4</v>
      </c>
      <c r="S53" s="17"/>
      <c r="T53" s="54"/>
      <c r="U53" s="23"/>
      <c r="V53" s="17"/>
      <c r="W53" s="54"/>
      <c r="X53" s="18">
        <f t="shared" si="26"/>
        <v>4</v>
      </c>
      <c r="Y53" s="18">
        <f t="shared" si="27"/>
        <v>0</v>
      </c>
      <c r="Z53" s="22">
        <f t="shared" si="28"/>
        <v>0</v>
      </c>
    </row>
    <row r="54" spans="1:26" ht="15.75" customHeight="1" x14ac:dyDescent="0.25">
      <c r="A54" s="90" t="s">
        <v>79</v>
      </c>
      <c r="B54" s="31">
        <v>4</v>
      </c>
      <c r="C54" s="23"/>
      <c r="D54" s="13"/>
      <c r="E54" s="15"/>
      <c r="F54" s="16"/>
      <c r="G54" s="13"/>
      <c r="H54" s="54"/>
      <c r="I54" s="23"/>
      <c r="J54" s="13"/>
      <c r="K54" s="15"/>
      <c r="L54" s="32"/>
      <c r="M54" s="13"/>
      <c r="N54" s="54"/>
      <c r="O54" s="23"/>
      <c r="P54" s="17"/>
      <c r="Q54" s="54"/>
      <c r="R54" s="23"/>
      <c r="S54" s="17"/>
      <c r="T54" s="54"/>
      <c r="U54" s="23">
        <v>4</v>
      </c>
      <c r="V54" s="17"/>
      <c r="W54" s="54"/>
      <c r="X54" s="18">
        <f t="shared" si="26"/>
        <v>4</v>
      </c>
      <c r="Y54" s="18">
        <f t="shared" si="27"/>
        <v>0</v>
      </c>
      <c r="Z54" s="22">
        <f t="shared" si="28"/>
        <v>0</v>
      </c>
    </row>
    <row r="55" spans="1:26" ht="15.75" customHeight="1" x14ac:dyDescent="0.25">
      <c r="A55" s="89" t="s">
        <v>80</v>
      </c>
      <c r="B55" s="78">
        <v>8</v>
      </c>
      <c r="C55" s="23"/>
      <c r="D55" s="21"/>
      <c r="E55" s="22"/>
      <c r="F55" s="18"/>
      <c r="G55" s="21"/>
      <c r="H55" s="54"/>
      <c r="I55" s="23"/>
      <c r="J55" s="21"/>
      <c r="K55" s="22"/>
      <c r="L55" s="23"/>
      <c r="M55" s="21"/>
      <c r="N55" s="54"/>
      <c r="O55" s="23"/>
      <c r="P55" s="17"/>
      <c r="Q55" s="54"/>
      <c r="R55" s="30"/>
      <c r="S55" s="66"/>
      <c r="T55" s="55"/>
      <c r="U55" s="30">
        <v>8</v>
      </c>
      <c r="V55" s="17"/>
      <c r="W55" s="54"/>
      <c r="X55" s="18">
        <f t="shared" ref="X55" si="29">+L55+I55+F55+C55+U55+R55+O55</f>
        <v>8</v>
      </c>
      <c r="Y55" s="18">
        <f t="shared" ref="Y55" si="30">+M55+J55+G55+D55+V55+S55+P55</f>
        <v>0</v>
      </c>
      <c r="Z55" s="22">
        <f t="shared" ref="Z55" si="31">+N55+K55+H55+E55+W55+T55+Q55</f>
        <v>0</v>
      </c>
    </row>
    <row r="56" spans="1:26" ht="15.75" customHeight="1" x14ac:dyDescent="0.25">
      <c r="A56" s="92"/>
      <c r="B56" s="94"/>
      <c r="C56" s="32"/>
      <c r="D56" s="13"/>
      <c r="E56" s="15"/>
      <c r="F56" s="16"/>
      <c r="G56" s="13"/>
      <c r="H56" s="57"/>
      <c r="I56" s="32"/>
      <c r="J56" s="13"/>
      <c r="K56" s="15"/>
      <c r="L56" s="32"/>
      <c r="M56" s="13"/>
      <c r="N56" s="57"/>
      <c r="O56" s="32"/>
      <c r="P56" s="56"/>
      <c r="Q56" s="57"/>
      <c r="R56" s="23"/>
      <c r="S56" s="17"/>
      <c r="T56" s="54"/>
      <c r="U56" s="23"/>
      <c r="V56" s="17"/>
      <c r="W56" s="54"/>
      <c r="X56" s="18">
        <f t="shared" ref="X56" si="32">+L56+I56+F56+C56+U56+R56+O56</f>
        <v>0</v>
      </c>
      <c r="Y56" s="18">
        <f t="shared" ref="Y56" si="33">+M56+J56+G56+D56+V56+S56+P56</f>
        <v>0</v>
      </c>
      <c r="Z56" s="22">
        <f t="shared" ref="Z56" si="34">+N56+K56+H56+E56+W56+T56+Q56</f>
        <v>0</v>
      </c>
    </row>
    <row r="57" spans="1:26" ht="15.75" customHeight="1" x14ac:dyDescent="0.25">
      <c r="A57" s="90"/>
      <c r="B57" s="31"/>
      <c r="C57" s="23"/>
      <c r="D57" s="13"/>
      <c r="E57" s="15"/>
      <c r="F57" s="16"/>
      <c r="G57" s="13"/>
      <c r="H57" s="54"/>
      <c r="I57" s="23"/>
      <c r="J57" s="13"/>
      <c r="K57" s="15"/>
      <c r="L57" s="32"/>
      <c r="M57" s="13"/>
      <c r="N57" s="54"/>
      <c r="O57" s="23"/>
      <c r="P57" s="17"/>
      <c r="Q57" s="54"/>
      <c r="R57" s="23"/>
      <c r="S57" s="17"/>
      <c r="T57" s="54"/>
      <c r="U57" s="23"/>
      <c r="V57" s="17"/>
      <c r="W57" s="54"/>
      <c r="X57" s="18">
        <f t="shared" ref="X57:Z58" si="35">+L57+I57+F57+C57+U57+R57+O57</f>
        <v>0</v>
      </c>
      <c r="Y57" s="18">
        <f t="shared" si="35"/>
        <v>0</v>
      </c>
      <c r="Z57" s="22">
        <f t="shared" si="35"/>
        <v>0</v>
      </c>
    </row>
    <row r="58" spans="1:26" ht="15.75" customHeight="1" x14ac:dyDescent="0.25">
      <c r="A58" s="90"/>
      <c r="B58" s="31"/>
      <c r="C58" s="23"/>
      <c r="D58" s="13"/>
      <c r="E58" s="15"/>
      <c r="F58" s="16"/>
      <c r="G58" s="13"/>
      <c r="H58" s="54"/>
      <c r="I58" s="23"/>
      <c r="J58" s="13"/>
      <c r="K58" s="15"/>
      <c r="L58" s="32"/>
      <c r="M58" s="13"/>
      <c r="N58" s="54"/>
      <c r="O58" s="23"/>
      <c r="P58" s="17"/>
      <c r="Q58" s="54"/>
      <c r="R58" s="23"/>
      <c r="S58" s="17"/>
      <c r="T58" s="54"/>
      <c r="U58" s="23"/>
      <c r="V58" s="17"/>
      <c r="W58" s="54"/>
      <c r="X58" s="18">
        <f t="shared" si="35"/>
        <v>0</v>
      </c>
      <c r="Y58" s="18">
        <f t="shared" si="35"/>
        <v>0</v>
      </c>
      <c r="Z58" s="22">
        <f t="shared" si="35"/>
        <v>0</v>
      </c>
    </row>
    <row r="59" spans="1:26" ht="15.75" customHeight="1" x14ac:dyDescent="0.25">
      <c r="A59" s="90"/>
      <c r="B59" s="31"/>
      <c r="C59" s="23"/>
      <c r="D59" s="13"/>
      <c r="E59" s="15"/>
      <c r="F59" s="16"/>
      <c r="G59" s="13"/>
      <c r="H59" s="54"/>
      <c r="I59" s="23"/>
      <c r="J59" s="13"/>
      <c r="K59" s="15"/>
      <c r="L59" s="32"/>
      <c r="M59" s="13"/>
      <c r="N59" s="54"/>
      <c r="O59" s="23"/>
      <c r="P59" s="17"/>
      <c r="Q59" s="54"/>
      <c r="R59" s="23"/>
      <c r="S59" s="17"/>
      <c r="T59" s="54"/>
      <c r="U59" s="23"/>
      <c r="V59" s="17"/>
      <c r="W59" s="54"/>
      <c r="X59" s="18">
        <f t="shared" ref="X59" si="36">+L59+I59+F59+C59+U59+R59+O59</f>
        <v>0</v>
      </c>
      <c r="Y59" s="18">
        <f t="shared" ref="Y59" si="37">+M59+J59+G59+D59+V59+S59+P59</f>
        <v>0</v>
      </c>
      <c r="Z59" s="22">
        <f t="shared" ref="Z59" si="38">+N59+K59+H59+E59+W59+T59+Q59</f>
        <v>0</v>
      </c>
    </row>
    <row r="60" spans="1:26" ht="15.75" customHeight="1" thickBot="1" x14ac:dyDescent="0.3">
      <c r="A60" s="89"/>
      <c r="B60" s="91"/>
      <c r="C60" s="30"/>
      <c r="D60" s="62"/>
      <c r="E60" s="63"/>
      <c r="F60" s="64"/>
      <c r="G60" s="62"/>
      <c r="H60" s="55"/>
      <c r="I60" s="30"/>
      <c r="J60" s="62"/>
      <c r="K60" s="63"/>
      <c r="L60" s="65"/>
      <c r="M60" s="62"/>
      <c r="N60" s="55"/>
      <c r="O60" s="30"/>
      <c r="P60" s="66"/>
      <c r="Q60" s="55"/>
      <c r="R60" s="30"/>
      <c r="S60" s="66"/>
      <c r="T60" s="55"/>
      <c r="U60" s="30"/>
      <c r="V60" s="66"/>
      <c r="W60" s="55"/>
      <c r="X60" s="18">
        <f>+L60+I60+F60+C60+U60+R60+O60</f>
        <v>0</v>
      </c>
      <c r="Y60" s="18">
        <f>+M60+J60+G60+D60+V60+S60+P60</f>
        <v>0</v>
      </c>
      <c r="Z60" s="22">
        <f>+N60+K60+H60+E60+W60+T60+Q60</f>
        <v>0</v>
      </c>
    </row>
    <row r="61" spans="1:26" ht="15.75" customHeight="1" x14ac:dyDescent="0.25">
      <c r="A61" s="73"/>
      <c r="B61" s="71" t="s">
        <v>18</v>
      </c>
      <c r="C61" s="67">
        <f t="shared" ref="C61:Z61" si="39">SUM(C3:C60)</f>
        <v>6</v>
      </c>
      <c r="D61" s="68">
        <f t="shared" si="39"/>
        <v>6</v>
      </c>
      <c r="E61" s="61">
        <f t="shared" si="39"/>
        <v>3</v>
      </c>
      <c r="F61" s="69">
        <f t="shared" si="39"/>
        <v>63</v>
      </c>
      <c r="G61" s="68">
        <f t="shared" si="39"/>
        <v>23.5</v>
      </c>
      <c r="H61" s="70">
        <f t="shared" si="39"/>
        <v>22</v>
      </c>
      <c r="I61" s="67">
        <f t="shared" si="39"/>
        <v>73</v>
      </c>
      <c r="J61" s="68">
        <f t="shared" si="39"/>
        <v>40</v>
      </c>
      <c r="K61" s="61">
        <f t="shared" si="39"/>
        <v>35</v>
      </c>
      <c r="L61" s="69">
        <f t="shared" si="39"/>
        <v>31</v>
      </c>
      <c r="M61" s="68">
        <f t="shared" si="39"/>
        <v>1.5</v>
      </c>
      <c r="N61" s="61">
        <f t="shared" si="39"/>
        <v>1</v>
      </c>
      <c r="O61" s="67">
        <f t="shared" si="39"/>
        <v>25</v>
      </c>
      <c r="P61" s="68">
        <f t="shared" si="39"/>
        <v>0</v>
      </c>
      <c r="Q61" s="61">
        <f t="shared" si="39"/>
        <v>0</v>
      </c>
      <c r="R61" s="67">
        <f t="shared" si="39"/>
        <v>12</v>
      </c>
      <c r="S61" s="68">
        <f t="shared" si="39"/>
        <v>0</v>
      </c>
      <c r="T61" s="61">
        <f t="shared" si="39"/>
        <v>0</v>
      </c>
      <c r="U61" s="69">
        <f t="shared" si="39"/>
        <v>20</v>
      </c>
      <c r="V61" s="68">
        <f t="shared" si="39"/>
        <v>0</v>
      </c>
      <c r="W61" s="70">
        <f t="shared" si="39"/>
        <v>0</v>
      </c>
      <c r="X61" s="67">
        <f t="shared" si="39"/>
        <v>230</v>
      </c>
      <c r="Y61" s="68">
        <f t="shared" si="39"/>
        <v>71</v>
      </c>
      <c r="Z61" s="61">
        <f t="shared" si="39"/>
        <v>61</v>
      </c>
    </row>
    <row r="62" spans="1:26" ht="15.75" customHeight="1" thickBot="1" x14ac:dyDescent="0.3">
      <c r="A62" s="33"/>
      <c r="B62" s="34" t="s">
        <v>19</v>
      </c>
      <c r="C62" s="35">
        <f>+C61</f>
        <v>6</v>
      </c>
      <c r="D62" s="36">
        <f>+D61</f>
        <v>6</v>
      </c>
      <c r="E62" s="37">
        <f>+E61</f>
        <v>3</v>
      </c>
      <c r="F62" s="38">
        <f t="shared" ref="F62:T62" si="40">+F61+C62</f>
        <v>69</v>
      </c>
      <c r="G62" s="36">
        <f t="shared" si="40"/>
        <v>29.5</v>
      </c>
      <c r="H62" s="39">
        <f t="shared" si="40"/>
        <v>25</v>
      </c>
      <c r="I62" s="35">
        <f t="shared" si="40"/>
        <v>142</v>
      </c>
      <c r="J62" s="36">
        <f t="shared" si="40"/>
        <v>69.5</v>
      </c>
      <c r="K62" s="37">
        <f t="shared" si="40"/>
        <v>60</v>
      </c>
      <c r="L62" s="38">
        <f t="shared" si="40"/>
        <v>173</v>
      </c>
      <c r="M62" s="36">
        <f t="shared" si="40"/>
        <v>71</v>
      </c>
      <c r="N62" s="37">
        <f t="shared" si="40"/>
        <v>61</v>
      </c>
      <c r="O62" s="38">
        <f t="shared" si="40"/>
        <v>198</v>
      </c>
      <c r="P62" s="36">
        <f t="shared" si="40"/>
        <v>71</v>
      </c>
      <c r="Q62" s="37">
        <f t="shared" si="40"/>
        <v>61</v>
      </c>
      <c r="R62" s="38">
        <f t="shared" si="40"/>
        <v>210</v>
      </c>
      <c r="S62" s="36">
        <f t="shared" si="40"/>
        <v>71</v>
      </c>
      <c r="T62" s="37">
        <f t="shared" si="40"/>
        <v>61</v>
      </c>
      <c r="U62" s="38">
        <f>+U61+R62</f>
        <v>230</v>
      </c>
      <c r="V62" s="36">
        <f>+V61+M62</f>
        <v>71</v>
      </c>
      <c r="W62" s="39">
        <f>+W61+N62</f>
        <v>61</v>
      </c>
      <c r="X62" s="35"/>
      <c r="Y62" s="36"/>
      <c r="Z62" s="37"/>
    </row>
    <row r="63" spans="1:26" ht="15.75" customHeight="1" x14ac:dyDescent="0.2"/>
    <row r="64" spans="1:26" ht="15.75" customHeight="1" x14ac:dyDescent="0.2"/>
    <row r="65" spans="1:16" ht="15.75" customHeight="1" x14ac:dyDescent="0.2"/>
    <row r="66" spans="1:16" ht="15.75" customHeight="1" x14ac:dyDescent="0.2"/>
    <row r="67" spans="1:16" ht="15.75" customHeight="1" x14ac:dyDescent="0.2"/>
    <row r="68" spans="1:16" ht="15.75" customHeight="1" x14ac:dyDescent="0.25">
      <c r="A68" s="33" t="s">
        <v>20</v>
      </c>
      <c r="B68" s="33">
        <f>SUM(B3:B60)</f>
        <v>278</v>
      </c>
    </row>
    <row r="69" spans="1:16" ht="15.75" customHeight="1" x14ac:dyDescent="0.25">
      <c r="A69" s="33" t="s">
        <v>21</v>
      </c>
      <c r="B69" s="33" t="s">
        <v>22</v>
      </c>
    </row>
    <row r="70" spans="1:16" ht="15.75" customHeight="1" x14ac:dyDescent="0.2"/>
    <row r="71" spans="1:16" ht="15.75" customHeight="1" x14ac:dyDescent="0.25">
      <c r="A71" s="40" t="s">
        <v>109</v>
      </c>
      <c r="N71" s="33" t="s">
        <v>10</v>
      </c>
      <c r="O71" s="33" t="s">
        <v>11</v>
      </c>
      <c r="P71" s="33" t="s">
        <v>12</v>
      </c>
    </row>
    <row r="72" spans="1:16" ht="15.75" customHeight="1" x14ac:dyDescent="0.25">
      <c r="A72" s="33" t="s">
        <v>10</v>
      </c>
      <c r="B72" s="33">
        <f>L62</f>
        <v>173</v>
      </c>
      <c r="D72" s="33" t="s">
        <v>23</v>
      </c>
      <c r="E72" s="41">
        <f>+B73-B72</f>
        <v>-102</v>
      </c>
      <c r="F72" s="33" t="s">
        <v>24</v>
      </c>
      <c r="G72" s="33" t="s">
        <v>25</v>
      </c>
      <c r="M72" s="33" t="s">
        <v>26</v>
      </c>
      <c r="N72" s="33">
        <f>+C62</f>
        <v>6</v>
      </c>
      <c r="O72" s="33">
        <f>+D62</f>
        <v>6</v>
      </c>
      <c r="P72" s="33">
        <f>+E62</f>
        <v>3</v>
      </c>
    </row>
    <row r="73" spans="1:16" ht="15.75" customHeight="1" x14ac:dyDescent="0.25">
      <c r="A73" s="33" t="s">
        <v>11</v>
      </c>
      <c r="B73" s="33">
        <f>M62</f>
        <v>71</v>
      </c>
      <c r="D73" s="33" t="s">
        <v>27</v>
      </c>
      <c r="E73" s="41">
        <f>+B73-B74</f>
        <v>10</v>
      </c>
      <c r="F73" s="33" t="s">
        <v>28</v>
      </c>
      <c r="G73" s="33" t="s">
        <v>29</v>
      </c>
      <c r="M73" s="33" t="s">
        <v>30</v>
      </c>
      <c r="N73" s="33">
        <f>+F62</f>
        <v>69</v>
      </c>
      <c r="O73" s="33">
        <f>+G62</f>
        <v>29.5</v>
      </c>
      <c r="P73" s="33">
        <f>+H62</f>
        <v>25</v>
      </c>
    </row>
    <row r="74" spans="1:16" ht="15.75" customHeight="1" x14ac:dyDescent="0.25">
      <c r="A74" s="33" t="s">
        <v>12</v>
      </c>
      <c r="B74" s="33">
        <f>N62</f>
        <v>61</v>
      </c>
      <c r="D74" s="33" t="s">
        <v>31</v>
      </c>
      <c r="E74" s="41">
        <f>+B73/B72</f>
        <v>0.41040462427745666</v>
      </c>
      <c r="F74" s="33" t="s">
        <v>32</v>
      </c>
      <c r="G74" s="33" t="s">
        <v>33</v>
      </c>
      <c r="M74" s="33" t="s">
        <v>34</v>
      </c>
      <c r="N74" s="33">
        <f>+I62</f>
        <v>142</v>
      </c>
      <c r="O74" s="33">
        <f>+J62</f>
        <v>69.5</v>
      </c>
      <c r="P74" s="33">
        <f>+K62</f>
        <v>60</v>
      </c>
    </row>
    <row r="75" spans="1:16" ht="15.75" customHeight="1" x14ac:dyDescent="0.25">
      <c r="D75" s="33" t="s">
        <v>35</v>
      </c>
      <c r="E75" s="41">
        <f>+B73/B74</f>
        <v>1.1639344262295082</v>
      </c>
      <c r="F75" s="33" t="s">
        <v>36</v>
      </c>
      <c r="G75" s="33" t="s">
        <v>37</v>
      </c>
      <c r="M75" s="33" t="s">
        <v>38</v>
      </c>
      <c r="N75" s="33">
        <f>+L62</f>
        <v>173</v>
      </c>
      <c r="O75" s="33">
        <f>+M62</f>
        <v>71</v>
      </c>
      <c r="P75" s="33">
        <f>+N62</f>
        <v>61</v>
      </c>
    </row>
    <row r="76" spans="1:16" ht="15.75" customHeight="1" x14ac:dyDescent="0.25">
      <c r="D76" s="33" t="s">
        <v>39</v>
      </c>
      <c r="E76" s="41">
        <f>+B68-B73</f>
        <v>207</v>
      </c>
      <c r="F76" s="33" t="s">
        <v>40</v>
      </c>
      <c r="G76" s="33" t="s">
        <v>41</v>
      </c>
      <c r="J76" s="33" t="s">
        <v>42</v>
      </c>
      <c r="M76" s="42" t="s">
        <v>43</v>
      </c>
      <c r="N76" s="33">
        <f>O62</f>
        <v>198</v>
      </c>
      <c r="O76" s="33">
        <f>P62</f>
        <v>71</v>
      </c>
      <c r="P76" s="33">
        <f>Q62</f>
        <v>61</v>
      </c>
    </row>
    <row r="77" spans="1:16" ht="15.75" customHeight="1" x14ac:dyDescent="0.25">
      <c r="D77" s="33" t="s">
        <v>39</v>
      </c>
      <c r="E77" s="41">
        <f>+(B68-B73)/(E74*E75)</f>
        <v>433.34080539575478</v>
      </c>
      <c r="F77" s="33" t="s">
        <v>44</v>
      </c>
      <c r="G77" s="33" t="s">
        <v>45</v>
      </c>
      <c r="J77" s="33" t="s">
        <v>42</v>
      </c>
      <c r="M77" s="42" t="s">
        <v>46</v>
      </c>
      <c r="N77" s="33">
        <f>R62</f>
        <v>210</v>
      </c>
      <c r="O77" s="33">
        <f>S62</f>
        <v>71</v>
      </c>
      <c r="P77" s="33">
        <f>T62</f>
        <v>61</v>
      </c>
    </row>
    <row r="78" spans="1:16" ht="15.75" customHeight="1" x14ac:dyDescent="0.25">
      <c r="D78" s="33" t="s">
        <v>47</v>
      </c>
      <c r="E78" s="41">
        <f>+B74+(B68-B73)</f>
        <v>268</v>
      </c>
      <c r="F78" s="33" t="s">
        <v>48</v>
      </c>
      <c r="G78" s="33" t="s">
        <v>41</v>
      </c>
      <c r="J78" s="33" t="s">
        <v>49</v>
      </c>
      <c r="M78" s="42" t="s">
        <v>50</v>
      </c>
      <c r="N78" s="33">
        <f>U62</f>
        <v>230</v>
      </c>
      <c r="O78" s="33">
        <f>V62</f>
        <v>71</v>
      </c>
      <c r="P78" s="33">
        <f>W62</f>
        <v>61</v>
      </c>
    </row>
    <row r="79" spans="1:16" ht="15.75" customHeight="1" x14ac:dyDescent="0.25">
      <c r="D79" s="33" t="s">
        <v>47</v>
      </c>
      <c r="E79" s="41">
        <f>+B68/E75</f>
        <v>238.84507042253523</v>
      </c>
      <c r="F79" s="33" t="s">
        <v>51</v>
      </c>
      <c r="G79" s="33" t="s">
        <v>45</v>
      </c>
      <c r="J79" s="33" t="s">
        <v>49</v>
      </c>
    </row>
    <row r="80" spans="1:16" ht="15.75" customHeight="1" x14ac:dyDescent="0.25">
      <c r="D80" s="33" t="s">
        <v>47</v>
      </c>
      <c r="E80" s="41">
        <f>+B74+(B68-B73)/(E75*E74)</f>
        <v>494.34080539575478</v>
      </c>
      <c r="F80" s="33" t="s">
        <v>52</v>
      </c>
      <c r="G80" s="33" t="s">
        <v>53</v>
      </c>
      <c r="J80" s="33" t="s">
        <v>49</v>
      </c>
    </row>
    <row r="81" spans="4:7" ht="15.75" customHeight="1" x14ac:dyDescent="0.25">
      <c r="D81" s="33" t="s">
        <v>54</v>
      </c>
      <c r="E81" s="41">
        <f>+(B68-B73)/(B68-B74)</f>
        <v>0.95391705069124422</v>
      </c>
      <c r="F81" s="33" t="s">
        <v>55</v>
      </c>
      <c r="G81" s="33" t="s">
        <v>56</v>
      </c>
    </row>
    <row r="82" spans="4:7" ht="15.75" customHeight="1" x14ac:dyDescent="0.2"/>
    <row r="83" spans="4:7" ht="15.75" customHeight="1" x14ac:dyDescent="0.2"/>
    <row r="84" spans="4:7" ht="15.75" customHeight="1" x14ac:dyDescent="0.2"/>
    <row r="85" spans="4:7" ht="15.75" customHeight="1" x14ac:dyDescent="0.2"/>
    <row r="86" spans="4:7" ht="15.75" customHeight="1" x14ac:dyDescent="0.2"/>
    <row r="87" spans="4:7" ht="15.75" customHeight="1" x14ac:dyDescent="0.2"/>
    <row r="88" spans="4:7" ht="15.75" customHeight="1" x14ac:dyDescent="0.2"/>
    <row r="89" spans="4:7" ht="15.75" customHeight="1" x14ac:dyDescent="0.2"/>
    <row r="90" spans="4:7" ht="15.75" customHeight="1" x14ac:dyDescent="0.2"/>
    <row r="91" spans="4:7" ht="15.75" customHeight="1" x14ac:dyDescent="0.2"/>
    <row r="92" spans="4:7" ht="15.75" customHeight="1" x14ac:dyDescent="0.2"/>
    <row r="93" spans="4:7" ht="15.75" customHeight="1" x14ac:dyDescent="0.2"/>
    <row r="94" spans="4:7" ht="15.75" customHeight="1" x14ac:dyDescent="0.2"/>
    <row r="95" spans="4:7" ht="15.75" customHeight="1" x14ac:dyDescent="0.2"/>
    <row r="96" spans="4:7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2" zoomScaleNormal="100" workbookViewId="0">
      <selection activeCell="L38" sqref="L38"/>
    </sheetView>
  </sheetViews>
  <sheetFormatPr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12" t="s">
        <v>57</v>
      </c>
      <c r="C2" s="112"/>
      <c r="D2" s="112"/>
      <c r="E2" s="112"/>
      <c r="F2" s="112"/>
      <c r="G2" s="112"/>
      <c r="H2" s="112"/>
      <c r="I2" s="112"/>
      <c r="J2" s="112"/>
      <c r="K2" s="112"/>
    </row>
    <row r="4" spans="1:26" ht="21.75" customHeight="1" x14ac:dyDescent="0.25">
      <c r="B4" s="43" t="s">
        <v>58</v>
      </c>
      <c r="C4" s="121" t="s">
        <v>59</v>
      </c>
      <c r="D4" s="121"/>
      <c r="E4" s="121"/>
      <c r="F4" s="121"/>
      <c r="I4" s="33"/>
      <c r="J4" s="33"/>
    </row>
    <row r="5" spans="1:26" ht="21.75" customHeight="1" x14ac:dyDescent="0.2">
      <c r="B5" s="44" t="s">
        <v>60</v>
      </c>
      <c r="C5" s="122">
        <v>43756</v>
      </c>
      <c r="D5" s="122"/>
      <c r="E5" s="122"/>
      <c r="F5" s="122"/>
    </row>
    <row r="6" spans="1:26" ht="21.75" customHeight="1" x14ac:dyDescent="0.2">
      <c r="B6" s="45" t="s">
        <v>61</v>
      </c>
      <c r="C6" s="123" t="s">
        <v>62</v>
      </c>
      <c r="D6" s="123"/>
      <c r="E6" s="123"/>
      <c r="F6" s="123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24" t="s">
        <v>125</v>
      </c>
      <c r="C22" s="125"/>
      <c r="D22" s="125"/>
      <c r="E22" s="125"/>
      <c r="F22" s="125"/>
      <c r="G22" s="125"/>
      <c r="H22" s="125"/>
      <c r="I22" s="125"/>
      <c r="J22" s="125"/>
      <c r="K22" s="126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27"/>
      <c r="C23" s="128"/>
      <c r="D23" s="128"/>
      <c r="E23" s="128"/>
      <c r="F23" s="128"/>
      <c r="G23" s="128"/>
      <c r="H23" s="128"/>
      <c r="I23" s="128"/>
      <c r="J23" s="128"/>
      <c r="K23" s="129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30"/>
      <c r="C24" s="131"/>
      <c r="D24" s="131"/>
      <c r="E24" s="131"/>
      <c r="F24" s="131"/>
      <c r="G24" s="131"/>
      <c r="H24" s="131"/>
      <c r="I24" s="131"/>
      <c r="J24" s="131"/>
      <c r="K24" s="132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12" t="s">
        <v>57</v>
      </c>
      <c r="C27" s="112"/>
      <c r="D27" s="112"/>
      <c r="E27" s="112"/>
      <c r="F27" s="112"/>
      <c r="G27" s="112"/>
      <c r="H27" s="112"/>
      <c r="I27" s="112"/>
      <c r="J27" s="112"/>
      <c r="K27" s="112"/>
    </row>
    <row r="32" spans="1:26" ht="19.5" thickBot="1" x14ac:dyDescent="0.35">
      <c r="B32" s="113" t="s">
        <v>64</v>
      </c>
      <c r="C32" s="114"/>
      <c r="D32" s="113" t="s">
        <v>65</v>
      </c>
      <c r="E32" s="114"/>
      <c r="F32" s="113" t="s">
        <v>66</v>
      </c>
      <c r="G32" s="115"/>
      <c r="H32" s="115"/>
      <c r="I32" s="115"/>
      <c r="J32" s="115"/>
      <c r="K32" s="114"/>
    </row>
    <row r="33" spans="1:26" ht="15.75" customHeight="1" x14ac:dyDescent="0.2">
      <c r="B33" s="48" t="s">
        <v>20</v>
      </c>
      <c r="C33" s="49">
        <f>+Cálculos!B68</f>
        <v>278</v>
      </c>
      <c r="D33" s="116"/>
      <c r="E33" s="117"/>
      <c r="F33" s="118"/>
      <c r="G33" s="119"/>
      <c r="H33" s="119"/>
      <c r="I33" s="119"/>
      <c r="J33" s="119"/>
      <c r="K33" s="120"/>
    </row>
    <row r="34" spans="1:26" ht="15.75" customHeight="1" x14ac:dyDescent="0.2">
      <c r="B34" s="50" t="s">
        <v>10</v>
      </c>
      <c r="C34" s="51">
        <f>+Cálculos!B72</f>
        <v>173</v>
      </c>
      <c r="D34" s="100"/>
      <c r="E34" s="101"/>
      <c r="F34" s="106" t="s">
        <v>83</v>
      </c>
      <c r="G34" s="107"/>
      <c r="H34" s="107"/>
      <c r="I34" s="107"/>
      <c r="J34" s="107"/>
      <c r="K34" s="108"/>
    </row>
    <row r="35" spans="1:26" ht="15.75" customHeight="1" x14ac:dyDescent="0.2">
      <c r="B35" s="50" t="s">
        <v>12</v>
      </c>
      <c r="C35" s="51">
        <f>+Cálculos!B73</f>
        <v>71</v>
      </c>
      <c r="D35" s="100"/>
      <c r="E35" s="101"/>
      <c r="F35" s="109" t="s">
        <v>85</v>
      </c>
      <c r="G35" s="110"/>
      <c r="H35" s="110"/>
      <c r="I35" s="110"/>
      <c r="J35" s="110"/>
      <c r="K35" s="111"/>
    </row>
    <row r="36" spans="1:26" ht="15.75" customHeight="1" x14ac:dyDescent="0.2">
      <c r="B36" s="48" t="s">
        <v>11</v>
      </c>
      <c r="C36" s="49">
        <f>+Cálculos!B74</f>
        <v>61</v>
      </c>
      <c r="D36" s="100"/>
      <c r="E36" s="101"/>
      <c r="F36" s="109" t="s">
        <v>84</v>
      </c>
      <c r="G36" s="110"/>
      <c r="H36" s="110"/>
      <c r="I36" s="110"/>
      <c r="J36" s="110"/>
      <c r="K36" s="111"/>
    </row>
    <row r="37" spans="1:26" ht="15.75" customHeight="1" x14ac:dyDescent="0.2">
      <c r="B37" s="93" t="s">
        <v>23</v>
      </c>
      <c r="C37" s="49">
        <f>+Cálculos!E72</f>
        <v>-102</v>
      </c>
      <c r="D37" s="100" t="s">
        <v>24</v>
      </c>
      <c r="E37" s="101"/>
      <c r="F37" s="109"/>
      <c r="G37" s="136"/>
      <c r="H37" s="136"/>
      <c r="I37" s="136"/>
      <c r="J37" s="136"/>
      <c r="K37" s="137"/>
    </row>
    <row r="38" spans="1:26" ht="15.75" customHeight="1" x14ac:dyDescent="0.2">
      <c r="B38" s="50" t="s">
        <v>27</v>
      </c>
      <c r="C38" s="51">
        <f>+Cálculos!E73</f>
        <v>10</v>
      </c>
      <c r="D38" s="100" t="s">
        <v>28</v>
      </c>
      <c r="E38" s="140"/>
      <c r="F38" s="102"/>
      <c r="G38" s="141"/>
      <c r="H38" s="141"/>
      <c r="I38" s="141"/>
      <c r="J38" s="141"/>
      <c r="K38" s="142"/>
    </row>
    <row r="39" spans="1:26" ht="15.75" customHeight="1" x14ac:dyDescent="0.2">
      <c r="B39" s="50" t="s">
        <v>31</v>
      </c>
      <c r="C39" s="51">
        <f>+Cálculos!E74</f>
        <v>0.41040462427745666</v>
      </c>
      <c r="D39" s="100" t="s">
        <v>32</v>
      </c>
      <c r="E39" s="101"/>
      <c r="F39" s="102"/>
      <c r="G39" s="103"/>
      <c r="H39" s="103"/>
      <c r="I39" s="103"/>
      <c r="J39" s="103"/>
      <c r="K39" s="104"/>
    </row>
    <row r="40" spans="1:26" ht="15.75" customHeight="1" x14ac:dyDescent="0.2">
      <c r="B40" s="50" t="s">
        <v>35</v>
      </c>
      <c r="C40" s="51">
        <f>+Cálculos!E75</f>
        <v>1.1639344262295082</v>
      </c>
      <c r="D40" s="100" t="s">
        <v>36</v>
      </c>
      <c r="E40" s="101"/>
      <c r="F40" s="102"/>
      <c r="G40" s="103"/>
      <c r="H40" s="103"/>
      <c r="I40" s="103"/>
      <c r="J40" s="103"/>
      <c r="K40" s="104"/>
    </row>
    <row r="41" spans="1:26" ht="15.75" customHeight="1" x14ac:dyDescent="0.2">
      <c r="B41" s="50" t="s">
        <v>39</v>
      </c>
      <c r="C41" s="51">
        <f>+Cálculos!E76</f>
        <v>207</v>
      </c>
      <c r="D41" s="100" t="s">
        <v>40</v>
      </c>
      <c r="E41" s="101"/>
      <c r="F41" s="102" t="s">
        <v>86</v>
      </c>
      <c r="G41" s="103"/>
      <c r="H41" s="103"/>
      <c r="I41" s="103"/>
      <c r="J41" s="103"/>
      <c r="K41" s="104"/>
    </row>
    <row r="42" spans="1:26" ht="15.75" customHeight="1" x14ac:dyDescent="0.2">
      <c r="B42" s="50" t="s">
        <v>39</v>
      </c>
      <c r="C42" s="51">
        <f>+Cálculos!E77</f>
        <v>433.34080539575478</v>
      </c>
      <c r="D42" s="100" t="s">
        <v>44</v>
      </c>
      <c r="E42" s="101"/>
      <c r="F42" s="102" t="s">
        <v>87</v>
      </c>
      <c r="G42" s="103"/>
      <c r="H42" s="103"/>
      <c r="I42" s="103"/>
      <c r="J42" s="103"/>
      <c r="K42" s="104"/>
    </row>
    <row r="43" spans="1:26" ht="15.75" customHeight="1" x14ac:dyDescent="0.2">
      <c r="B43" s="50" t="s">
        <v>47</v>
      </c>
      <c r="C43" s="51">
        <f>+Cálculos!E78</f>
        <v>268</v>
      </c>
      <c r="D43" s="100" t="s">
        <v>48</v>
      </c>
      <c r="E43" s="101"/>
      <c r="F43" s="102" t="s">
        <v>88</v>
      </c>
      <c r="G43" s="103"/>
      <c r="H43" s="103"/>
      <c r="I43" s="103"/>
      <c r="J43" s="103"/>
      <c r="K43" s="104"/>
    </row>
    <row r="44" spans="1:26" ht="15.75" customHeight="1" x14ac:dyDescent="0.2">
      <c r="B44" s="50" t="s">
        <v>47</v>
      </c>
      <c r="C44" s="51">
        <f>+Cálculos!E79</f>
        <v>238.84507042253523</v>
      </c>
      <c r="D44" s="100" t="s">
        <v>51</v>
      </c>
      <c r="E44" s="101"/>
      <c r="F44" s="102" t="s">
        <v>89</v>
      </c>
      <c r="G44" s="103"/>
      <c r="H44" s="103"/>
      <c r="I44" s="103"/>
      <c r="J44" s="103"/>
      <c r="K44" s="104"/>
    </row>
    <row r="45" spans="1:26" ht="15.75" customHeight="1" x14ac:dyDescent="0.2">
      <c r="B45" s="50" t="s">
        <v>47</v>
      </c>
      <c r="C45" s="51">
        <f>+Cálculos!E80</f>
        <v>494.34080539575478</v>
      </c>
      <c r="D45" s="100" t="s">
        <v>52</v>
      </c>
      <c r="E45" s="101"/>
      <c r="F45" s="102" t="s">
        <v>90</v>
      </c>
      <c r="G45" s="103"/>
      <c r="H45" s="103"/>
      <c r="I45" s="103"/>
      <c r="J45" s="103"/>
      <c r="K45" s="104"/>
    </row>
    <row r="46" spans="1:26" ht="16.5" thickBot="1" x14ac:dyDescent="0.25">
      <c r="B46" s="52" t="s">
        <v>54</v>
      </c>
      <c r="C46" s="53">
        <f>+Cálculos!E81</f>
        <v>0.95391705069124422</v>
      </c>
      <c r="D46" s="138" t="s">
        <v>55</v>
      </c>
      <c r="E46" s="139"/>
      <c r="F46" s="133"/>
      <c r="G46" s="134"/>
      <c r="H46" s="134"/>
      <c r="I46" s="134"/>
      <c r="J46" s="134"/>
      <c r="K46" s="135"/>
    </row>
    <row r="47" spans="1:26" ht="15" thickBot="1" x14ac:dyDescent="0.25"/>
    <row r="48" spans="1:26" ht="24" customHeight="1" x14ac:dyDescent="0.25">
      <c r="A48" s="47"/>
      <c r="B48" s="105" t="s">
        <v>63</v>
      </c>
      <c r="C48" s="105"/>
      <c r="D48" s="105"/>
      <c r="E48" s="105"/>
      <c r="F48" s="105"/>
      <c r="G48" s="105"/>
      <c r="H48" s="105"/>
      <c r="I48" s="105"/>
      <c r="J48" s="105"/>
      <c r="K48" s="105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x14ac:dyDescent="0.25">
      <c r="A50" s="47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98"/>
      <c r="J53" s="98"/>
      <c r="K53" s="98"/>
    </row>
    <row r="54" spans="1:26" ht="15.75" customHeight="1" x14ac:dyDescent="0.25">
      <c r="I54" s="99" t="s">
        <v>67</v>
      </c>
      <c r="J54" s="99"/>
      <c r="K54" s="99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  <mergeCell ref="B2:K2"/>
    <mergeCell ref="C4:F4"/>
    <mergeCell ref="C5:F5"/>
    <mergeCell ref="C6:F6"/>
    <mergeCell ref="B22:K24"/>
    <mergeCell ref="B27:K27"/>
    <mergeCell ref="B32:C32"/>
    <mergeCell ref="D32:E32"/>
    <mergeCell ref="F32:K32"/>
    <mergeCell ref="D33:E33"/>
    <mergeCell ref="F33:K33"/>
    <mergeCell ref="D34:E34"/>
    <mergeCell ref="F34:K34"/>
    <mergeCell ref="D35:E35"/>
    <mergeCell ref="F35:K35"/>
    <mergeCell ref="D36:E36"/>
    <mergeCell ref="F36:K36"/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Pablo</cp:lastModifiedBy>
  <cp:revision>0</cp:revision>
  <dcterms:created xsi:type="dcterms:W3CDTF">2006-09-16T00:00:00Z</dcterms:created>
  <dcterms:modified xsi:type="dcterms:W3CDTF">2019-10-12T20:15:02Z</dcterms:modified>
  <dc:language>es-AR</dc:language>
</cp:coreProperties>
</file>