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YECTO DE SW\"/>
    </mc:Choice>
  </mc:AlternateContent>
  <bookViews>
    <workbookView xWindow="0" yWindow="0" windowWidth="20490" windowHeight="7665" activeTab="1"/>
  </bookViews>
  <sheets>
    <sheet name="Cálculos" sheetId="1" r:id="rId1"/>
    <sheet name="Informe" sheetId="2" r:id="rId2"/>
  </sheets>
  <calcPr calcId="162913"/>
  <extLst>
    <ext uri="GoogleSheetsCustomDataVersion1">
      <go:sheetsCustomData xmlns:go="http://customooxmlschemas.google.com/" r:id="rId6" roundtripDataSignature="AMtx7mjggDPeoFfeqBYAKoyNoDBeMc5xzg=="/>
    </ext>
  </extLst>
</workbook>
</file>

<file path=xl/calcChain.xml><?xml version="1.0" encoding="utf-8"?>
<calcChain xmlns="http://schemas.openxmlformats.org/spreadsheetml/2006/main">
  <c r="Z27" i="1" l="1"/>
  <c r="Z26" i="1"/>
  <c r="Z25" i="1"/>
  <c r="X27" i="1"/>
  <c r="X26" i="1"/>
  <c r="X25" i="1"/>
  <c r="Y27" i="1"/>
  <c r="Y26" i="1"/>
  <c r="Y25" i="1"/>
  <c r="C35" i="2"/>
  <c r="C36" i="2"/>
  <c r="E61" i="1" l="1"/>
  <c r="E60" i="1"/>
  <c r="E58" i="1"/>
  <c r="E57" i="1"/>
  <c r="E56" i="1"/>
  <c r="E55" i="1"/>
  <c r="E54" i="1"/>
  <c r="E52" i="1"/>
  <c r="E53" i="1"/>
  <c r="B48" i="1" l="1"/>
  <c r="C33" i="2" s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E41" i="1" s="1"/>
  <c r="O52" i="1" s="1"/>
  <c r="D40" i="1"/>
  <c r="D41" i="1" s="1"/>
  <c r="N52" i="1" s="1"/>
  <c r="C40" i="1"/>
  <c r="C41" i="1" s="1"/>
  <c r="M52" i="1" s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Y40" i="1" l="1"/>
  <c r="Z40" i="1"/>
  <c r="H41" i="1"/>
  <c r="K41" i="1" s="1"/>
  <c r="O54" i="1" s="1"/>
  <c r="X40" i="1"/>
  <c r="F41" i="1"/>
  <c r="B52" i="1" s="1"/>
  <c r="G41" i="1"/>
  <c r="O53" i="1" l="1"/>
  <c r="J41" i="1"/>
  <c r="N54" i="1" s="1"/>
  <c r="B53" i="1"/>
  <c r="B54" i="1"/>
  <c r="N53" i="1"/>
  <c r="M53" i="1"/>
  <c r="C34" i="2"/>
  <c r="I41" i="1"/>
  <c r="N41" i="1"/>
  <c r="M41" i="1" l="1"/>
  <c r="V41" i="1" s="1"/>
  <c r="N58" i="1" s="1"/>
  <c r="C41" i="2"/>
  <c r="C43" i="2"/>
  <c r="C46" i="2"/>
  <c r="C38" i="2"/>
  <c r="N55" i="1"/>
  <c r="P41" i="1"/>
  <c r="M54" i="1"/>
  <c r="L41" i="1"/>
  <c r="O55" i="1"/>
  <c r="Q41" i="1"/>
  <c r="W41" i="1"/>
  <c r="O58" i="1" s="1"/>
  <c r="C37" i="2"/>
  <c r="C40" i="2" l="1"/>
  <c r="E59" i="1"/>
  <c r="C44" i="2" s="1"/>
  <c r="N56" i="1"/>
  <c r="S41" i="1"/>
  <c r="N57" i="1" s="1"/>
  <c r="M55" i="1"/>
  <c r="O41" i="1"/>
  <c r="U41" i="1"/>
  <c r="M58" i="1" s="1"/>
  <c r="C45" i="2"/>
  <c r="O56" i="1"/>
  <c r="T41" i="1"/>
  <c r="O57" i="1" s="1"/>
  <c r="C39" i="2"/>
  <c r="C42" i="2"/>
  <c r="M56" i="1" l="1"/>
  <c r="R41" i="1"/>
  <c r="M57" i="1" s="1"/>
</calcChain>
</file>

<file path=xl/sharedStrings.xml><?xml version="1.0" encoding="utf-8"?>
<sst xmlns="http://schemas.openxmlformats.org/spreadsheetml/2006/main" count="175" uniqueCount="115">
  <si>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</si>
  <si>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</si>
  <si>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</si>
  <si>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</si>
  <si>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</si>
  <si>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</si>
  <si>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</si>
  <si>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</si>
  <si>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</si>
  <si>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</si>
  <si>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</si>
  <si>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</si>
  <si>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</si>
  <si>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Diseño de la base de datos (DER)</t>
  </si>
  <si>
    <t>Implementación DER (Pablo Lopez)</t>
  </si>
  <si>
    <t>Administración índices (Pablo Lopez)</t>
  </si>
  <si>
    <t>Desarrollar ABM Alumnos</t>
  </si>
  <si>
    <t>Intregración ABM alumnos con Web</t>
  </si>
  <si>
    <t>Desarrollar ABM Carreras</t>
  </si>
  <si>
    <t>Intregración ABM carreras con Web</t>
  </si>
  <si>
    <t>Desarrollar ABM Cursos</t>
  </si>
  <si>
    <t>Intregración ABM cursos con Web</t>
  </si>
  <si>
    <t>Desarrollar ABM Turnos</t>
  </si>
  <si>
    <t>Informe de Avance</t>
  </si>
  <si>
    <t>Intregración ABM turnos con Web</t>
  </si>
  <si>
    <t>Proyecto</t>
  </si>
  <si>
    <t>Desarrollar ABM Preguntas</t>
  </si>
  <si>
    <t>Campus Royal Academy</t>
  </si>
  <si>
    <t>Intregración ABM preguntas con Web</t>
  </si>
  <si>
    <t>Fecha</t>
  </si>
  <si>
    <t>Desarrollar Modulo Preguntas Multiple Choice</t>
  </si>
  <si>
    <t>PM</t>
  </si>
  <si>
    <t>Pablo López</t>
  </si>
  <si>
    <t>Desarrollar Modulo Preguntas Verdadero o Falso</t>
  </si>
  <si>
    <t>Desarrollar ABM Exámenes</t>
  </si>
  <si>
    <t>Intregración ABM exámenes con Web</t>
  </si>
  <si>
    <t>Desarrollar ABM Exámenes Manual</t>
  </si>
  <si>
    <t>Desarrollar ABM Exámenes Simulado</t>
  </si>
  <si>
    <t>Desarrollar ABM Exámenes Imagenes</t>
  </si>
  <si>
    <t>Desarrollar ABM Notas</t>
  </si>
  <si>
    <t>Indicadores</t>
  </si>
  <si>
    <t>Intregración ABM notas con Web</t>
  </si>
  <si>
    <t>Fórmula</t>
  </si>
  <si>
    <t>Análisis/Descripción</t>
  </si>
  <si>
    <t>Desarrollo vista de login</t>
  </si>
  <si>
    <t>BAC</t>
  </si>
  <si>
    <t>Desarrollo vista de agregado de preguntas</t>
  </si>
  <si>
    <t>Desarrollar vista de examen</t>
  </si>
  <si>
    <t>Desarrollo vista de decisión de creacion de examen</t>
  </si>
  <si>
    <t>Desarrollo vista de examen manual</t>
  </si>
  <si>
    <t>EV-PV</t>
  </si>
  <si>
    <t>Desarrollo vista de examen simulado</t>
  </si>
  <si>
    <t>CV</t>
  </si>
  <si>
    <t>EV-AC</t>
  </si>
  <si>
    <t>Desarrollo vista de examen manual multiple
(Varios examenes)</t>
  </si>
  <si>
    <t>SPI</t>
  </si>
  <si>
    <t>EV/PV</t>
  </si>
  <si>
    <t>CPI</t>
  </si>
  <si>
    <t>Desarrollo vista de mantenimiento de examen
por alumno</t>
  </si>
  <si>
    <t>EV/AC</t>
  </si>
  <si>
    <t>ETC</t>
  </si>
  <si>
    <t>Desarrollo vista de confirmación de registro para alumnos</t>
  </si>
  <si>
    <t>BAC-EV</t>
  </si>
  <si>
    <t>Desarrollo vista agregado de carreras</t>
  </si>
  <si>
    <t>(BAC-EV)/(SPI*CPI)</t>
  </si>
  <si>
    <t>EAC</t>
  </si>
  <si>
    <t>AC+(BAC-EV)</t>
  </si>
  <si>
    <t>Desarrollo vista agregado de sedes</t>
  </si>
  <si>
    <t>Testing vistas responsive en dispositivos mobiles</t>
  </si>
  <si>
    <t>BAC/CPI</t>
  </si>
  <si>
    <t>AC+(BAC-EV)/(SPI*CPI)</t>
  </si>
  <si>
    <t>parciales</t>
  </si>
  <si>
    <t>TCPI</t>
  </si>
  <si>
    <t>(BAC-EV)/(BAC-AC)</t>
  </si>
  <si>
    <t>acumulados</t>
  </si>
  <si>
    <t>Firma</t>
  </si>
  <si>
    <t>regla de avance</t>
  </si>
  <si>
    <t>50/50</t>
  </si>
  <si>
    <t>estoy al inicio del período 2</t>
  </si>
  <si>
    <t>SV</t>
  </si>
  <si>
    <t>desvío calendario</t>
  </si>
  <si>
    <t>P1</t>
  </si>
  <si>
    <t>desvío costos</t>
  </si>
  <si>
    <t>P2</t>
  </si>
  <si>
    <t>lo que avancé frente a lo que tenía que avanzar</t>
  </si>
  <si>
    <t>P3</t>
  </si>
  <si>
    <t>lo que gané frente a lo que gasté</t>
  </si>
  <si>
    <t>P4</t>
  </si>
  <si>
    <t>si se respeta el presupuesto</t>
  </si>
  <si>
    <t>lo que falta para completar</t>
  </si>
  <si>
    <t>P5</t>
  </si>
  <si>
    <t>si se mantiene el rendimiento</t>
  </si>
  <si>
    <t>P6</t>
  </si>
  <si>
    <t>lo que va a costar</t>
  </si>
  <si>
    <t>P7</t>
  </si>
  <si>
    <t>si se mantiene el rendimiento desde el costo</t>
  </si>
  <si>
    <t>lo que debería rendir cada peso</t>
  </si>
  <si>
    <t>Desarrollar ABM Estadísticas</t>
  </si>
  <si>
    <t>Desarrollar ABM Estadísticas de Aprobación</t>
  </si>
  <si>
    <t>Desarrollar ABM Estadísticas de Faltas</t>
  </si>
  <si>
    <t>Estamos atrasados en el calendario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</si>
  <si>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0,27, llegamos a la conclusión de que hubo una falla al momento de relevar requerimientos y en la estimación de las fechas estipuladas de desarrollo, ya que no tuvimos en cuenta el análisis e investigación inicial de la tecnología a utilizar, el cual nos hizo retrasar un período. Sin embargo, en las siguientes semanas, reacomodando el trabajo, se puede cumplir con la entrega del producto en la fecha estipulada.</t>
    </r>
  </si>
  <si>
    <t>Falla en la eficiencia del calendario ya que esto nos deberia dar 1</t>
  </si>
  <si>
    <t>Utilizamos menos costos para la actividad que realizamos</t>
  </si>
  <si>
    <t>Lo que falta para terminar el proyecto según lo presupuestado</t>
  </si>
  <si>
    <t>Lo que falta para terminar el proyecto si seguimos así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</si>
  <si>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</si>
  <si>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</si>
  <si>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</si>
  <si>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ahorrando en costos</t>
  </si>
  <si>
    <t>Planned Value</t>
  </si>
  <si>
    <t>Actual Cost</t>
  </si>
  <si>
    <t>Earned Value</t>
  </si>
  <si>
    <t>Estamos un 2% por encima de la eficiencia que deberiamos tener</t>
  </si>
  <si>
    <r>
      <t>Análisis:</t>
    </r>
    <r>
      <rPr>
        <sz val="14"/>
        <color rgb="FF000000"/>
        <rFont val="Calibri"/>
        <family val="2"/>
      </rPr>
      <t xml:space="preserve"> Dado el PV que muestra el gráfico, no llega a coincidir con el EV ya que vamos trabajando atrasados pero de una manera eficiente, donde el AC es menor al EV.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</si>
</sst>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Arial"/>
    </font>
    <font>
      <sz val="20"/>
      <color theme="1"/>
      <name val="Calibri"/>
    </font>
    <font>
      <b/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theme="1"/>
      <name val="Calibri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4" fillId="2" borderId="14" xfId="0" applyFont="1" applyFill="1" applyBorder="1"/>
    <xf numFmtId="0" fontId="4" fillId="2" borderId="16" xfId="0" applyFont="1" applyFill="1" applyBorder="1"/>
    <xf numFmtId="0" fontId="1" fillId="0" borderId="17" xfId="0" applyFont="1" applyBorder="1"/>
    <xf numFmtId="0" fontId="3" fillId="0" borderId="18" xfId="0" applyFont="1" applyBorder="1" applyAlignment="1"/>
    <xf numFmtId="0" fontId="3" fillId="0" borderId="17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1" fillId="0" borderId="19" xfId="0" applyFont="1" applyBorder="1"/>
    <xf numFmtId="0" fontId="4" fillId="0" borderId="20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21" xfId="0" applyFont="1" applyBorder="1"/>
    <xf numFmtId="0" fontId="4" fillId="0" borderId="19" xfId="0" applyFont="1" applyBorder="1"/>
    <xf numFmtId="0" fontId="1" fillId="0" borderId="22" xfId="0" applyFont="1" applyBorder="1"/>
    <xf numFmtId="0" fontId="3" fillId="0" borderId="23" xfId="0" applyFont="1" applyBorder="1" applyAlignment="1"/>
    <xf numFmtId="0" fontId="1" fillId="0" borderId="24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4" fillId="0" borderId="26" xfId="0" applyFont="1" applyBorder="1"/>
    <xf numFmtId="0" fontId="4" fillId="0" borderId="22" xfId="0" applyFont="1" applyBorder="1"/>
    <xf numFmtId="0" fontId="3" fillId="0" borderId="24" xfId="0" applyFont="1" applyBorder="1" applyAlignment="1"/>
    <xf numFmtId="0" fontId="3" fillId="0" borderId="27" xfId="0" applyFont="1" applyBorder="1" applyAlignment="1"/>
    <xf numFmtId="0" fontId="3" fillId="0" borderId="28" xfId="0" applyFont="1" applyBorder="1" applyAlignment="1"/>
    <xf numFmtId="0" fontId="1" fillId="0" borderId="27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4" fillId="0" borderId="30" xfId="0" applyFont="1" applyBorder="1"/>
    <xf numFmtId="0" fontId="3" fillId="0" borderId="25" xfId="0" applyFont="1" applyBorder="1" applyAlignment="1"/>
    <xf numFmtId="0" fontId="3" fillId="0" borderId="25" xfId="0" applyFont="1" applyBorder="1" applyAlignment="1">
      <alignment vertical="center"/>
    </xf>
    <xf numFmtId="0" fontId="3" fillId="0" borderId="26" xfId="0" applyFont="1" applyBorder="1" applyAlignment="1"/>
    <xf numFmtId="0" fontId="3" fillId="0" borderId="29" xfId="0" applyFont="1" applyBorder="1" applyAlignment="1">
      <alignment vertical="center"/>
    </xf>
    <xf numFmtId="0" fontId="3" fillId="0" borderId="33" xfId="0" applyFont="1" applyBorder="1" applyAlignment="1"/>
    <xf numFmtId="0" fontId="6" fillId="3" borderId="36" xfId="0" applyFont="1" applyFill="1" applyBorder="1" applyAlignment="1">
      <alignment vertical="center"/>
    </xf>
    <xf numFmtId="0" fontId="1" fillId="0" borderId="0" xfId="0" applyFont="1"/>
    <xf numFmtId="0" fontId="6" fillId="3" borderId="23" xfId="0" applyFont="1" applyFill="1" applyBorder="1" applyAlignment="1">
      <alignment vertical="center"/>
    </xf>
    <xf numFmtId="0" fontId="6" fillId="3" borderId="41" xfId="0" applyFont="1" applyFill="1" applyBorder="1" applyAlignment="1">
      <alignment vertical="center"/>
    </xf>
    <xf numFmtId="0" fontId="7" fillId="0" borderId="0" xfId="0" applyFont="1"/>
    <xf numFmtId="0" fontId="3" fillId="4" borderId="25" xfId="0" applyFont="1" applyFill="1" applyBorder="1" applyAlignment="1">
      <alignment vertical="center" wrapText="1"/>
    </xf>
    <xf numFmtId="0" fontId="8" fillId="0" borderId="0" xfId="0" applyFont="1"/>
    <xf numFmtId="0" fontId="3" fillId="4" borderId="29" xfId="0" applyFont="1" applyFill="1" applyBorder="1" applyAlignment="1">
      <alignment vertical="center" wrapText="1"/>
    </xf>
    <xf numFmtId="0" fontId="9" fillId="4" borderId="25" xfId="0" applyFont="1" applyFill="1" applyBorder="1" applyAlignment="1">
      <alignment vertical="center" wrapText="1"/>
    </xf>
    <xf numFmtId="0" fontId="8" fillId="0" borderId="17" xfId="0" applyFont="1" applyBorder="1" applyAlignment="1">
      <alignment horizontal="center" vertical="center"/>
    </xf>
    <xf numFmtId="0" fontId="9" fillId="0" borderId="22" xfId="0" applyFont="1" applyBorder="1" applyAlignment="1"/>
    <xf numFmtId="0" fontId="9" fillId="0" borderId="25" xfId="0" applyFont="1" applyBorder="1" applyAlignment="1"/>
    <xf numFmtId="0" fontId="9" fillId="0" borderId="26" xfId="0" applyFont="1" applyBorder="1" applyAlignment="1"/>
    <xf numFmtId="2" fontId="8" fillId="5" borderId="49" xfId="0" applyNumberFormat="1" applyFont="1" applyFill="1" applyBorder="1" applyAlignment="1">
      <alignment horizontal="center" vertical="center"/>
    </xf>
    <xf numFmtId="0" fontId="9" fillId="0" borderId="33" xfId="0" applyFont="1" applyBorder="1" applyAlignment="1"/>
    <xf numFmtId="0" fontId="8" fillId="0" borderId="23" xfId="0" applyFont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 vertical="center"/>
    </xf>
    <xf numFmtId="0" fontId="1" fillId="0" borderId="52" xfId="0" applyFont="1" applyBorder="1"/>
    <xf numFmtId="0" fontId="9" fillId="0" borderId="21" xfId="0" applyFont="1" applyBorder="1" applyAlignment="1"/>
    <xf numFmtId="0" fontId="9" fillId="4" borderId="54" xfId="0" applyFont="1" applyFill="1" applyBorder="1" applyAlignment="1">
      <alignment vertical="center" wrapText="1"/>
    </xf>
    <xf numFmtId="0" fontId="1" fillId="2" borderId="55" xfId="0" applyFont="1" applyFill="1" applyBorder="1"/>
    <xf numFmtId="0" fontId="8" fillId="0" borderId="41" xfId="0" applyFont="1" applyBorder="1" applyAlignment="1">
      <alignment horizontal="center" vertical="center"/>
    </xf>
    <xf numFmtId="2" fontId="8" fillId="5" borderId="56" xfId="0" applyNumberFormat="1" applyFont="1" applyFill="1" applyBorder="1" applyAlignment="1">
      <alignment horizontal="center" vertical="center"/>
    </xf>
    <xf numFmtId="0" fontId="1" fillId="2" borderId="58" xfId="0" applyFont="1" applyFill="1" applyBorder="1"/>
    <xf numFmtId="0" fontId="1" fillId="0" borderId="41" xfId="0" applyFont="1" applyBorder="1"/>
    <xf numFmtId="0" fontId="1" fillId="0" borderId="59" xfId="0" applyFont="1" applyBorder="1"/>
    <xf numFmtId="0" fontId="1" fillId="0" borderId="56" xfId="0" applyFont="1" applyBorder="1"/>
    <xf numFmtId="0" fontId="1" fillId="0" borderId="60" xfId="0" applyFont="1" applyBorder="1"/>
    <xf numFmtId="0" fontId="1" fillId="0" borderId="42" xfId="0" applyFont="1" applyBorder="1"/>
    <xf numFmtId="0" fontId="1" fillId="0" borderId="45" xfId="0" applyFont="1" applyBorder="1"/>
    <xf numFmtId="0" fontId="10" fillId="0" borderId="0" xfId="0" applyFont="1"/>
    <xf numFmtId="0" fontId="10" fillId="0" borderId="0" xfId="0" applyFont="1" applyAlignment="1"/>
    <xf numFmtId="2" fontId="1" fillId="0" borderId="0" xfId="0" applyNumberFormat="1" applyFont="1"/>
    <xf numFmtId="0" fontId="2" fillId="0" borderId="40" xfId="0" applyFont="1" applyBorder="1"/>
    <xf numFmtId="0" fontId="2" fillId="0" borderId="33" xfId="0" applyFont="1" applyBorder="1"/>
    <xf numFmtId="0" fontId="0" fillId="0" borderId="0" xfId="0" applyFont="1" applyAlignment="1"/>
    <xf numFmtId="0" fontId="8" fillId="0" borderId="53" xfId="0" applyFont="1" applyBorder="1" applyAlignment="1">
      <alignment horizontal="center" vertical="center"/>
    </xf>
    <xf numFmtId="0" fontId="11" fillId="0" borderId="53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center"/>
    </xf>
    <xf numFmtId="0" fontId="2" fillId="0" borderId="7" xfId="0" applyFont="1" applyBorder="1"/>
    <xf numFmtId="0" fontId="3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" fillId="2" borderId="8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2" fillId="0" borderId="43" xfId="0" applyFont="1" applyBorder="1"/>
    <xf numFmtId="0" fontId="2" fillId="0" borderId="44" xfId="0" applyFont="1" applyBorder="1"/>
    <xf numFmtId="14" fontId="1" fillId="0" borderId="24" xfId="0" applyNumberFormat="1" applyFont="1" applyBorder="1" applyAlignment="1">
      <alignment horizontal="center" vertical="center"/>
    </xf>
    <xf numFmtId="0" fontId="2" fillId="0" borderId="40" xfId="0" applyFont="1" applyBorder="1"/>
    <xf numFmtId="0" fontId="2" fillId="0" borderId="33" xfId="0" applyFont="1" applyBorder="1"/>
    <xf numFmtId="0" fontId="12" fillId="0" borderId="62" xfId="0" applyFont="1" applyBorder="1" applyAlignment="1">
      <alignment horizontal="left" vertical="top" wrapText="1"/>
    </xf>
    <xf numFmtId="0" fontId="12" fillId="0" borderId="63" xfId="0" applyFont="1" applyBorder="1" applyAlignment="1">
      <alignment horizontal="left" vertical="top" wrapText="1"/>
    </xf>
    <xf numFmtId="0" fontId="12" fillId="0" borderId="64" xfId="0" applyFont="1" applyBorder="1" applyAlignment="1">
      <alignment horizontal="left" vertical="top" wrapText="1"/>
    </xf>
    <xf numFmtId="0" fontId="12" fillId="0" borderId="65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66" xfId="0" applyFont="1" applyBorder="1" applyAlignment="1">
      <alignment horizontal="left" vertical="top" wrapText="1"/>
    </xf>
    <xf numFmtId="0" fontId="12" fillId="0" borderId="67" xfId="0" applyFont="1" applyBorder="1" applyAlignment="1">
      <alignment horizontal="left" vertical="top" wrapText="1"/>
    </xf>
    <xf numFmtId="0" fontId="12" fillId="0" borderId="68" xfId="0" applyFont="1" applyBorder="1" applyAlignment="1">
      <alignment horizontal="left" vertical="top" wrapText="1"/>
    </xf>
    <xf numFmtId="0" fontId="12" fillId="0" borderId="69" xfId="0" applyFont="1" applyBorder="1" applyAlignment="1">
      <alignment horizontal="left" vertical="top" wrapText="1"/>
    </xf>
    <xf numFmtId="0" fontId="15" fillId="0" borderId="32" xfId="0" applyFont="1" applyBorder="1" applyAlignment="1">
      <alignment horizontal="center"/>
    </xf>
    <xf numFmtId="0" fontId="16" fillId="0" borderId="34" xfId="0" applyFont="1" applyBorder="1"/>
    <xf numFmtId="0" fontId="16" fillId="0" borderId="35" xfId="0" applyFont="1" applyBorder="1"/>
    <xf numFmtId="0" fontId="7" fillId="2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5" fillId="0" borderId="32" xfId="0" applyFont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" fillId="0" borderId="37" xfId="0" applyFont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8" fillId="0" borderId="53" xfId="0" applyFont="1" applyBorder="1" applyAlignment="1">
      <alignment horizontal="center" vertical="center"/>
    </xf>
    <xf numFmtId="0" fontId="11" fillId="0" borderId="53" xfId="0" applyFont="1" applyBorder="1" applyAlignment="1">
      <alignment vertical="center"/>
    </xf>
    <xf numFmtId="0" fontId="8" fillId="0" borderId="57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51" xfId="0" applyFont="1" applyBorder="1"/>
    <xf numFmtId="0" fontId="1" fillId="0" borderId="51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2" fillId="0" borderId="61" xfId="0" applyFont="1" applyBorder="1"/>
    <xf numFmtId="0" fontId="11" fillId="0" borderId="57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2" fillId="0" borderId="52" xfId="0" applyFont="1" applyBorder="1"/>
    <xf numFmtId="0" fontId="8" fillId="0" borderId="5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AR"/>
              <a:t>Indicador EV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val>
            <c:numRef>
              <c:f>Cálculos!$M$52:$M$58</c:f>
              <c:numCache>
                <c:formatCode>General</c:formatCode>
                <c:ptCount val="7"/>
                <c:pt idx="0">
                  <c:v>4</c:v>
                </c:pt>
                <c:pt idx="1">
                  <c:v>44</c:v>
                </c:pt>
                <c:pt idx="2">
                  <c:v>129</c:v>
                </c:pt>
                <c:pt idx="3">
                  <c:v>160</c:v>
                </c:pt>
                <c:pt idx="4">
                  <c:v>181</c:v>
                </c:pt>
                <c:pt idx="5">
                  <c:v>193</c:v>
                </c:pt>
                <c:pt idx="6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C-4E69-B1D2-580CB7A71380}"/>
            </c:ext>
          </c:extLst>
        </c:ser>
        <c:ser>
          <c:idx val="1"/>
          <c:order val="1"/>
          <c:tx>
            <c:v>EV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Cálculos!$N$52:$N$58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C-4E69-B1D2-580CB7A71380}"/>
            </c:ext>
          </c:extLst>
        </c:ser>
        <c:ser>
          <c:idx val="2"/>
          <c:order val="2"/>
          <c:tx>
            <c:v>AC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Cálculos!$O$52:$O$58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C-4E69-B1D2-580CB7A7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34976"/>
        <c:axId val="93705280"/>
      </c:lineChart>
      <c:catAx>
        <c:axId val="1279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705280"/>
        <c:crosses val="autoZero"/>
        <c:auto val="1"/>
        <c:lblAlgn val="ctr"/>
        <c:lblOffset val="100"/>
        <c:noMultiLvlLbl val="0"/>
      </c:catAx>
      <c:valAx>
        <c:axId val="9370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Valores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7934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6</xdr:row>
      <xdr:rowOff>114300</xdr:rowOff>
    </xdr:from>
    <xdr:to>
      <xdr:col>10</xdr:col>
      <xdr:colOff>685800</xdr:colOff>
      <xdr:row>19</xdr:row>
      <xdr:rowOff>228600</xdr:rowOff>
    </xdr:to>
    <xdr:graphicFrame macro="">
      <xdr:nvGraphicFramePr>
        <xdr:cNvPr id="11" name="5 Gráfico">
          <a:extLst>
            <a:ext uri="{FF2B5EF4-FFF2-40B4-BE49-F238E27FC236}">
              <a16:creationId xmlns:a16="http://schemas.microsoft.com/office/drawing/2014/main" id="{A6387A66-83D1-42F4-8E44-BD75933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zoomScaleNormal="100" workbookViewId="0">
      <pane ySplit="2" topLeftCell="A45" activePane="bottomLeft" state="frozen"/>
      <selection pane="bottomLeft" activeCell="C52" sqref="C52"/>
    </sheetView>
  </sheetViews>
  <sheetFormatPr baseColWidth="10" defaultColWidth="12.625" defaultRowHeight="15" customHeight="1" x14ac:dyDescent="0.2"/>
  <cols>
    <col min="1" max="1" width="36.125" customWidth="1"/>
    <col min="2" max="2" width="10.25" customWidth="1"/>
    <col min="3" max="5" width="8" customWidth="1"/>
    <col min="6" max="6" width="6.75" customWidth="1"/>
    <col min="7" max="32" width="8" customWidth="1"/>
  </cols>
  <sheetData>
    <row r="1" spans="1:26" x14ac:dyDescent="0.25">
      <c r="A1" s="1"/>
      <c r="B1" s="2"/>
      <c r="C1" s="82" t="s">
        <v>0</v>
      </c>
      <c r="D1" s="83"/>
      <c r="E1" s="84"/>
      <c r="F1" s="85" t="s">
        <v>1</v>
      </c>
      <c r="G1" s="83"/>
      <c r="H1" s="86"/>
      <c r="I1" s="82" t="s">
        <v>2</v>
      </c>
      <c r="J1" s="83"/>
      <c r="K1" s="84"/>
      <c r="L1" s="85" t="s">
        <v>3</v>
      </c>
      <c r="M1" s="83"/>
      <c r="N1" s="84"/>
      <c r="O1" s="90" t="s">
        <v>4</v>
      </c>
      <c r="P1" s="88"/>
      <c r="Q1" s="89"/>
      <c r="R1" s="87" t="s">
        <v>5</v>
      </c>
      <c r="S1" s="88"/>
      <c r="T1" s="89"/>
      <c r="U1" s="87" t="s">
        <v>6</v>
      </c>
      <c r="V1" s="88"/>
      <c r="W1" s="89"/>
      <c r="X1" s="82" t="s">
        <v>7</v>
      </c>
      <c r="Y1" s="83"/>
      <c r="Z1" s="84"/>
    </row>
    <row r="2" spans="1:26" x14ac:dyDescent="0.25">
      <c r="A2" s="3" t="s">
        <v>8</v>
      </c>
      <c r="B2" s="4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8" t="s">
        <v>12</v>
      </c>
      <c r="O2" s="9" t="s">
        <v>10</v>
      </c>
      <c r="P2" s="9" t="s">
        <v>11</v>
      </c>
      <c r="Q2" s="9" t="s">
        <v>12</v>
      </c>
      <c r="R2" s="9" t="s">
        <v>10</v>
      </c>
      <c r="S2" s="9" t="s">
        <v>11</v>
      </c>
      <c r="T2" s="9" t="s">
        <v>12</v>
      </c>
      <c r="U2" s="9" t="s">
        <v>10</v>
      </c>
      <c r="V2" s="9" t="s">
        <v>11</v>
      </c>
      <c r="W2" s="9" t="s">
        <v>12</v>
      </c>
      <c r="X2" s="3" t="s">
        <v>10</v>
      </c>
      <c r="Y2" s="5" t="s">
        <v>11</v>
      </c>
      <c r="Z2" s="6" t="s">
        <v>12</v>
      </c>
    </row>
    <row r="3" spans="1:26" x14ac:dyDescent="0.25">
      <c r="A3" s="10" t="s">
        <v>13</v>
      </c>
      <c r="B3" s="11">
        <v>8</v>
      </c>
      <c r="C3" s="12">
        <v>4</v>
      </c>
      <c r="D3" s="13">
        <v>4</v>
      </c>
      <c r="E3" s="14">
        <v>2</v>
      </c>
      <c r="F3" s="15">
        <v>4</v>
      </c>
      <c r="G3" s="16">
        <v>4</v>
      </c>
      <c r="H3" s="17">
        <v>2</v>
      </c>
      <c r="I3" s="10"/>
      <c r="J3" s="16"/>
      <c r="K3" s="18"/>
      <c r="L3" s="19"/>
      <c r="M3" s="16"/>
      <c r="N3" s="17"/>
      <c r="O3" s="20"/>
      <c r="P3" s="21"/>
      <c r="Q3" s="17"/>
      <c r="R3" s="20"/>
      <c r="S3" s="21"/>
      <c r="T3" s="17"/>
      <c r="U3" s="20"/>
      <c r="V3" s="21"/>
      <c r="W3" s="17"/>
      <c r="X3" s="22">
        <f t="shared" ref="X3:Z3" si="0">+L3+I3+F3+C3+U3+R3+O3</f>
        <v>8</v>
      </c>
      <c r="Y3" s="22">
        <f t="shared" si="0"/>
        <v>8</v>
      </c>
      <c r="Z3" s="22">
        <f t="shared" si="0"/>
        <v>4</v>
      </c>
    </row>
    <row r="4" spans="1:26" x14ac:dyDescent="0.25">
      <c r="A4" s="23" t="s">
        <v>14</v>
      </c>
      <c r="B4" s="24">
        <v>1</v>
      </c>
      <c r="C4" s="25"/>
      <c r="D4" s="26"/>
      <c r="E4" s="27"/>
      <c r="F4" s="22">
        <v>1</v>
      </c>
      <c r="G4" s="26">
        <v>1</v>
      </c>
      <c r="H4" s="28">
        <v>1</v>
      </c>
      <c r="I4" s="25"/>
      <c r="J4" s="26"/>
      <c r="K4" s="27"/>
      <c r="L4" s="22"/>
      <c r="M4" s="26"/>
      <c r="N4" s="28"/>
      <c r="O4" s="29"/>
      <c r="P4" s="26"/>
      <c r="Q4" s="28"/>
      <c r="R4" s="29"/>
      <c r="S4" s="26"/>
      <c r="T4" s="28"/>
      <c r="U4" s="29"/>
      <c r="V4" s="26"/>
      <c r="W4" s="28"/>
      <c r="X4" s="22">
        <f t="shared" ref="X4:Z4" si="1">+L4+I4+F4+C4+U4+R4+O4</f>
        <v>1</v>
      </c>
      <c r="Y4" s="22">
        <f t="shared" si="1"/>
        <v>1</v>
      </c>
      <c r="Z4" s="22">
        <f t="shared" si="1"/>
        <v>1</v>
      </c>
    </row>
    <row r="5" spans="1:26" x14ac:dyDescent="0.25">
      <c r="A5" s="23" t="s">
        <v>15</v>
      </c>
      <c r="B5" s="30">
        <v>6</v>
      </c>
      <c r="C5" s="25"/>
      <c r="D5" s="26"/>
      <c r="E5" s="27"/>
      <c r="F5" s="22"/>
      <c r="G5" s="26"/>
      <c r="H5" s="28"/>
      <c r="I5" s="23"/>
      <c r="J5" s="26"/>
      <c r="K5" s="27"/>
      <c r="L5" s="22">
        <v>3</v>
      </c>
      <c r="M5" s="26"/>
      <c r="N5" s="28"/>
      <c r="O5" s="29">
        <v>3</v>
      </c>
      <c r="P5" s="26"/>
      <c r="Q5" s="28"/>
      <c r="R5" s="29"/>
      <c r="S5" s="26"/>
      <c r="T5" s="28"/>
      <c r="U5" s="29"/>
      <c r="V5" s="26"/>
      <c r="W5" s="28"/>
      <c r="X5" s="22">
        <f t="shared" ref="X5:Z5" si="2">+L5+I5+F5+C5+U5+R5+O5</f>
        <v>6</v>
      </c>
      <c r="Y5" s="22">
        <f t="shared" si="2"/>
        <v>0</v>
      </c>
      <c r="Z5" s="22">
        <f t="shared" si="2"/>
        <v>0</v>
      </c>
    </row>
    <row r="6" spans="1:26" x14ac:dyDescent="0.25">
      <c r="A6" s="23" t="s">
        <v>16</v>
      </c>
      <c r="B6" s="30">
        <v>6</v>
      </c>
      <c r="C6" s="25"/>
      <c r="D6" s="26"/>
      <c r="E6" s="27"/>
      <c r="F6" s="22">
        <v>6</v>
      </c>
      <c r="G6" s="26">
        <v>3</v>
      </c>
      <c r="H6" s="28">
        <v>3</v>
      </c>
      <c r="I6" s="25"/>
      <c r="J6" s="26"/>
      <c r="K6" s="27"/>
      <c r="L6" s="22"/>
      <c r="M6" s="26"/>
      <c r="N6" s="28"/>
      <c r="O6" s="29"/>
      <c r="P6" s="26"/>
      <c r="Q6" s="28"/>
      <c r="R6" s="29"/>
      <c r="S6" s="26"/>
      <c r="T6" s="28"/>
      <c r="U6" s="29"/>
      <c r="V6" s="26"/>
      <c r="W6" s="28"/>
      <c r="X6" s="22">
        <f t="shared" ref="X6:Z6" si="3">+L6+I6+F6+C6+U6+R6+O6</f>
        <v>6</v>
      </c>
      <c r="Y6" s="22">
        <f t="shared" si="3"/>
        <v>3</v>
      </c>
      <c r="Z6" s="22">
        <f t="shared" si="3"/>
        <v>3</v>
      </c>
    </row>
    <row r="7" spans="1:26" x14ac:dyDescent="0.25">
      <c r="A7" s="31" t="s">
        <v>17</v>
      </c>
      <c r="B7" s="32">
        <v>4</v>
      </c>
      <c r="C7" s="33"/>
      <c r="D7" s="34"/>
      <c r="E7" s="35"/>
      <c r="F7" s="36">
        <v>4</v>
      </c>
      <c r="G7" s="34"/>
      <c r="H7" s="37"/>
      <c r="I7" s="33"/>
      <c r="J7" s="34"/>
      <c r="K7" s="35"/>
      <c r="L7" s="36"/>
      <c r="M7" s="34"/>
      <c r="N7" s="37"/>
      <c r="O7" s="29"/>
      <c r="P7" s="26"/>
      <c r="Q7" s="28"/>
      <c r="R7" s="29"/>
      <c r="S7" s="26"/>
      <c r="T7" s="28"/>
      <c r="U7" s="29"/>
      <c r="V7" s="26"/>
      <c r="W7" s="28"/>
      <c r="X7" s="22">
        <f t="shared" ref="X7:Z7" si="4">+L7+I7+F7+C7+U7+R7+O7</f>
        <v>4</v>
      </c>
      <c r="Y7" s="22">
        <f t="shared" si="4"/>
        <v>0</v>
      </c>
      <c r="Z7" s="22">
        <f t="shared" si="4"/>
        <v>0</v>
      </c>
    </row>
    <row r="8" spans="1:26" x14ac:dyDescent="0.25">
      <c r="A8" s="31" t="s">
        <v>18</v>
      </c>
      <c r="B8" s="32">
        <v>6</v>
      </c>
      <c r="C8" s="33"/>
      <c r="D8" s="34"/>
      <c r="E8" s="35"/>
      <c r="F8" s="36">
        <v>6</v>
      </c>
      <c r="G8" s="34"/>
      <c r="H8" s="37"/>
      <c r="I8" s="33"/>
      <c r="J8" s="34"/>
      <c r="K8" s="35"/>
      <c r="L8" s="36"/>
      <c r="M8" s="34"/>
      <c r="N8" s="37"/>
      <c r="O8" s="29"/>
      <c r="P8" s="26"/>
      <c r="Q8" s="28"/>
      <c r="R8" s="29"/>
      <c r="S8" s="26"/>
      <c r="T8" s="28"/>
      <c r="U8" s="29"/>
      <c r="V8" s="26"/>
      <c r="W8" s="28"/>
      <c r="X8" s="22">
        <f t="shared" ref="X8:Z8" si="5">+L8+I8+F8+C8+U8+R8+O8</f>
        <v>6</v>
      </c>
      <c r="Y8" s="22">
        <f t="shared" si="5"/>
        <v>0</v>
      </c>
      <c r="Z8" s="22">
        <f t="shared" si="5"/>
        <v>0</v>
      </c>
    </row>
    <row r="9" spans="1:26" x14ac:dyDescent="0.25">
      <c r="A9" s="31" t="s">
        <v>19</v>
      </c>
      <c r="B9" s="38">
        <v>4</v>
      </c>
      <c r="C9" s="36"/>
      <c r="D9" s="34"/>
      <c r="E9" s="35"/>
      <c r="F9" s="36">
        <v>4</v>
      </c>
      <c r="G9" s="34"/>
      <c r="H9" s="28"/>
      <c r="I9" s="36"/>
      <c r="J9" s="34"/>
      <c r="K9" s="35"/>
      <c r="L9" s="36"/>
      <c r="M9" s="34"/>
      <c r="N9" s="37"/>
      <c r="O9" s="29"/>
      <c r="P9" s="26"/>
      <c r="Q9" s="28"/>
      <c r="R9" s="29"/>
      <c r="S9" s="26"/>
      <c r="T9" s="28"/>
      <c r="U9" s="29"/>
      <c r="V9" s="26"/>
      <c r="W9" s="28"/>
      <c r="X9" s="22">
        <f t="shared" ref="X9:Z9" si="6">+L9+I9+F9+C9+U9+R9+O9</f>
        <v>4</v>
      </c>
      <c r="Y9" s="22">
        <f t="shared" si="6"/>
        <v>0</v>
      </c>
      <c r="Z9" s="22">
        <f t="shared" si="6"/>
        <v>0</v>
      </c>
    </row>
    <row r="10" spans="1:26" x14ac:dyDescent="0.25">
      <c r="A10" s="39" t="s">
        <v>20</v>
      </c>
      <c r="B10" s="40">
        <v>6</v>
      </c>
      <c r="C10" s="22"/>
      <c r="D10" s="26"/>
      <c r="E10" s="27"/>
      <c r="F10" s="22">
        <v>3</v>
      </c>
      <c r="G10" s="26"/>
      <c r="H10" s="28"/>
      <c r="I10" s="22">
        <v>3</v>
      </c>
      <c r="J10" s="26"/>
      <c r="K10" s="27"/>
      <c r="L10" s="22"/>
      <c r="M10" s="26"/>
      <c r="N10" s="28"/>
      <c r="O10" s="29"/>
      <c r="P10" s="26"/>
      <c r="Q10" s="28"/>
      <c r="R10" s="29"/>
      <c r="S10" s="26"/>
      <c r="T10" s="28"/>
      <c r="U10" s="29"/>
      <c r="V10" s="26"/>
      <c r="W10" s="28"/>
      <c r="X10" s="22">
        <f t="shared" ref="X10:Z10" si="7">+L10+I10+F10+C10+U10+R10+O10</f>
        <v>6</v>
      </c>
      <c r="Y10" s="22">
        <f t="shared" si="7"/>
        <v>0</v>
      </c>
      <c r="Z10" s="22">
        <f t="shared" si="7"/>
        <v>0</v>
      </c>
    </row>
    <row r="11" spans="1:26" x14ac:dyDescent="0.25">
      <c r="A11" s="31" t="s">
        <v>21</v>
      </c>
      <c r="B11" s="40">
        <v>4</v>
      </c>
      <c r="C11" s="22"/>
      <c r="D11" s="26"/>
      <c r="E11" s="27"/>
      <c r="F11" s="22"/>
      <c r="G11" s="26"/>
      <c r="H11" s="28"/>
      <c r="I11" s="22">
        <v>4</v>
      </c>
      <c r="J11" s="26"/>
      <c r="K11" s="27"/>
      <c r="L11" s="22"/>
      <c r="M11" s="26"/>
      <c r="N11" s="28"/>
      <c r="O11" s="29"/>
      <c r="P11" s="26"/>
      <c r="Q11" s="28"/>
      <c r="R11" s="29"/>
      <c r="S11" s="26"/>
      <c r="T11" s="28"/>
      <c r="U11" s="29"/>
      <c r="V11" s="26"/>
      <c r="W11" s="28"/>
      <c r="X11" s="22">
        <f t="shared" ref="X11:Z11" si="8">+L11+I11+F11+C11+U11+R11+O11</f>
        <v>4</v>
      </c>
      <c r="Y11" s="22">
        <f t="shared" si="8"/>
        <v>0</v>
      </c>
      <c r="Z11" s="22">
        <f t="shared" si="8"/>
        <v>0</v>
      </c>
    </row>
    <row r="12" spans="1:26" x14ac:dyDescent="0.25">
      <c r="A12" s="41" t="s">
        <v>22</v>
      </c>
      <c r="B12" s="40">
        <v>6</v>
      </c>
      <c r="C12" s="22"/>
      <c r="D12" s="26"/>
      <c r="E12" s="27"/>
      <c r="F12" s="22"/>
      <c r="G12" s="26"/>
      <c r="H12" s="28"/>
      <c r="I12" s="22">
        <v>6</v>
      </c>
      <c r="J12" s="26"/>
      <c r="K12" s="27"/>
      <c r="L12" s="22"/>
      <c r="M12" s="26"/>
      <c r="N12" s="28"/>
      <c r="O12" s="29"/>
      <c r="P12" s="26"/>
      <c r="Q12" s="28"/>
      <c r="R12" s="29"/>
      <c r="S12" s="26"/>
      <c r="T12" s="28"/>
      <c r="U12" s="29"/>
      <c r="V12" s="26"/>
      <c r="W12" s="28"/>
      <c r="X12" s="22">
        <f t="shared" ref="X12:Z12" si="9">+L12+I12+F12+C12+U12+R12+O12</f>
        <v>6</v>
      </c>
      <c r="Y12" s="22">
        <f t="shared" si="9"/>
        <v>0</v>
      </c>
      <c r="Z12" s="22">
        <f t="shared" si="9"/>
        <v>0</v>
      </c>
    </row>
    <row r="13" spans="1:26" x14ac:dyDescent="0.25">
      <c r="A13" s="31" t="s">
        <v>24</v>
      </c>
      <c r="B13" s="42">
        <v>4</v>
      </c>
      <c r="C13" s="22"/>
      <c r="D13" s="26"/>
      <c r="E13" s="27"/>
      <c r="F13" s="22"/>
      <c r="G13" s="26"/>
      <c r="H13" s="28"/>
      <c r="I13" s="22">
        <v>4</v>
      </c>
      <c r="J13" s="26"/>
      <c r="K13" s="27"/>
      <c r="L13" s="22"/>
      <c r="M13" s="26"/>
      <c r="N13" s="28"/>
      <c r="O13" s="29"/>
      <c r="P13" s="26"/>
      <c r="Q13" s="28"/>
      <c r="R13" s="29"/>
      <c r="S13" s="26"/>
      <c r="T13" s="28"/>
      <c r="U13" s="29"/>
      <c r="V13" s="26"/>
      <c r="W13" s="28"/>
      <c r="X13" s="22">
        <f t="shared" ref="X13:Z13" si="10">+L13+I13+F13+C13+U13+R13+O13</f>
        <v>4</v>
      </c>
      <c r="Y13" s="22">
        <f t="shared" si="10"/>
        <v>0</v>
      </c>
      <c r="Z13" s="22">
        <f t="shared" si="10"/>
        <v>0</v>
      </c>
    </row>
    <row r="14" spans="1:26" x14ac:dyDescent="0.25">
      <c r="A14" s="39" t="s">
        <v>26</v>
      </c>
      <c r="B14" s="42">
        <v>6</v>
      </c>
      <c r="C14" s="22"/>
      <c r="D14" s="26"/>
      <c r="E14" s="27"/>
      <c r="F14" s="22"/>
      <c r="G14" s="26"/>
      <c r="H14" s="28"/>
      <c r="I14" s="22">
        <v>6</v>
      </c>
      <c r="J14" s="26"/>
      <c r="K14" s="27"/>
      <c r="L14" s="22"/>
      <c r="M14" s="26"/>
      <c r="N14" s="28"/>
      <c r="O14" s="29"/>
      <c r="P14" s="26"/>
      <c r="Q14" s="28"/>
      <c r="R14" s="29"/>
      <c r="S14" s="26"/>
      <c r="T14" s="28"/>
      <c r="U14" s="29"/>
      <c r="V14" s="26"/>
      <c r="W14" s="28"/>
      <c r="X14" s="22">
        <f t="shared" ref="X14:Z14" si="11">+L14+I14+F14+C14+U14+R14+O14</f>
        <v>6</v>
      </c>
      <c r="Y14" s="22">
        <f t="shared" si="11"/>
        <v>0</v>
      </c>
      <c r="Z14" s="22">
        <f t="shared" si="11"/>
        <v>0</v>
      </c>
    </row>
    <row r="15" spans="1:26" x14ac:dyDescent="0.25">
      <c r="A15" s="31" t="s">
        <v>28</v>
      </c>
      <c r="B15" s="42">
        <v>4</v>
      </c>
      <c r="C15" s="22"/>
      <c r="D15" s="26"/>
      <c r="E15" s="27"/>
      <c r="F15" s="22"/>
      <c r="G15" s="26"/>
      <c r="H15" s="28"/>
      <c r="I15" s="22">
        <v>4</v>
      </c>
      <c r="J15" s="26"/>
      <c r="K15" s="27"/>
      <c r="L15" s="22"/>
      <c r="M15" s="26"/>
      <c r="N15" s="28"/>
      <c r="O15" s="29"/>
      <c r="P15" s="26"/>
      <c r="Q15" s="28"/>
      <c r="R15" s="29"/>
      <c r="S15" s="26"/>
      <c r="T15" s="28"/>
      <c r="U15" s="29"/>
      <c r="V15" s="26"/>
      <c r="W15" s="28"/>
      <c r="X15" s="22">
        <f t="shared" ref="X15:Z15" si="12">+L15+I15+F15+C15+U15+R15+O15</f>
        <v>4</v>
      </c>
      <c r="Y15" s="22">
        <f t="shared" si="12"/>
        <v>0</v>
      </c>
      <c r="Z15" s="22">
        <f t="shared" si="12"/>
        <v>0</v>
      </c>
    </row>
    <row r="16" spans="1:26" x14ac:dyDescent="0.25">
      <c r="A16" s="39" t="s">
        <v>30</v>
      </c>
      <c r="B16" s="42">
        <v>4</v>
      </c>
      <c r="C16" s="22"/>
      <c r="D16" s="26"/>
      <c r="E16" s="27"/>
      <c r="F16" s="22"/>
      <c r="G16" s="26"/>
      <c r="H16" s="28"/>
      <c r="I16" s="22">
        <v>4</v>
      </c>
      <c r="J16" s="26"/>
      <c r="K16" s="27"/>
      <c r="L16" s="22"/>
      <c r="M16" s="26"/>
      <c r="N16" s="28"/>
      <c r="O16" s="29"/>
      <c r="P16" s="26"/>
      <c r="Q16" s="28"/>
      <c r="R16" s="29"/>
      <c r="S16" s="26"/>
      <c r="T16" s="28"/>
      <c r="U16" s="29"/>
      <c r="V16" s="26"/>
      <c r="W16" s="28"/>
      <c r="X16" s="22">
        <f t="shared" ref="X16:Z16" si="13">+L16+I16+F16+C16+U16+R16+O16</f>
        <v>4</v>
      </c>
      <c r="Y16" s="22">
        <f t="shared" si="13"/>
        <v>0</v>
      </c>
      <c r="Z16" s="22">
        <f t="shared" si="13"/>
        <v>0</v>
      </c>
    </row>
    <row r="17" spans="1:26" x14ac:dyDescent="0.25">
      <c r="A17" s="39" t="s">
        <v>33</v>
      </c>
      <c r="B17" s="42">
        <v>4</v>
      </c>
      <c r="C17" s="22"/>
      <c r="D17" s="26"/>
      <c r="E17" s="27"/>
      <c r="F17" s="22"/>
      <c r="G17" s="26"/>
      <c r="H17" s="28"/>
      <c r="I17" s="22">
        <v>4</v>
      </c>
      <c r="J17" s="26"/>
      <c r="K17" s="27"/>
      <c r="L17" s="22"/>
      <c r="M17" s="26"/>
      <c r="N17" s="28"/>
      <c r="O17" s="29"/>
      <c r="P17" s="26"/>
      <c r="Q17" s="28"/>
      <c r="R17" s="29"/>
      <c r="S17" s="26"/>
      <c r="T17" s="28"/>
      <c r="U17" s="29"/>
      <c r="V17" s="26"/>
      <c r="W17" s="28"/>
      <c r="X17" s="22">
        <f t="shared" ref="X17:Z17" si="14">+L17+I17+F17+C17+U17+R17+O17</f>
        <v>4</v>
      </c>
      <c r="Y17" s="22">
        <f t="shared" si="14"/>
        <v>0</v>
      </c>
      <c r="Z17" s="22">
        <f t="shared" si="14"/>
        <v>0</v>
      </c>
    </row>
    <row r="18" spans="1:26" x14ac:dyDescent="0.25">
      <c r="A18" s="48" t="s">
        <v>34</v>
      </c>
      <c r="B18" s="42">
        <v>6</v>
      </c>
      <c r="C18" s="22"/>
      <c r="D18" s="26"/>
      <c r="E18" s="27"/>
      <c r="F18" s="22"/>
      <c r="G18" s="26"/>
      <c r="H18" s="28"/>
      <c r="I18" s="22">
        <v>6</v>
      </c>
      <c r="J18" s="26"/>
      <c r="K18" s="27"/>
      <c r="L18" s="22"/>
      <c r="M18" s="26"/>
      <c r="N18" s="28"/>
      <c r="O18" s="29"/>
      <c r="P18" s="26"/>
      <c r="Q18" s="28"/>
      <c r="R18" s="29"/>
      <c r="S18" s="26"/>
      <c r="T18" s="28"/>
      <c r="U18" s="29"/>
      <c r="V18" s="26"/>
      <c r="W18" s="28"/>
      <c r="X18" s="22">
        <f t="shared" ref="X18:Z18" si="15">+L18+I18+F18+C18+U18+R18+O18</f>
        <v>6</v>
      </c>
      <c r="Y18" s="22">
        <f t="shared" si="15"/>
        <v>0</v>
      </c>
      <c r="Z18" s="22">
        <f t="shared" si="15"/>
        <v>0</v>
      </c>
    </row>
    <row r="19" spans="1:26" x14ac:dyDescent="0.25">
      <c r="A19" s="31" t="s">
        <v>35</v>
      </c>
      <c r="B19" s="42">
        <v>4</v>
      </c>
      <c r="C19" s="22"/>
      <c r="D19" s="26"/>
      <c r="E19" s="27"/>
      <c r="F19" s="22"/>
      <c r="G19" s="26"/>
      <c r="H19" s="28"/>
      <c r="I19" s="22">
        <v>4</v>
      </c>
      <c r="J19" s="26"/>
      <c r="K19" s="27"/>
      <c r="L19" s="22"/>
      <c r="M19" s="26"/>
      <c r="N19" s="28"/>
      <c r="O19" s="29"/>
      <c r="P19" s="26"/>
      <c r="Q19" s="28"/>
      <c r="R19" s="29"/>
      <c r="S19" s="26"/>
      <c r="T19" s="28"/>
      <c r="U19" s="29"/>
      <c r="V19" s="26"/>
      <c r="W19" s="28"/>
      <c r="X19" s="22">
        <f t="shared" ref="X19:Z19" si="16">+L19+I19+F19+C19+U19+R19+O19</f>
        <v>4</v>
      </c>
      <c r="Y19" s="22">
        <f t="shared" si="16"/>
        <v>0</v>
      </c>
      <c r="Z19" s="22">
        <f t="shared" si="16"/>
        <v>0</v>
      </c>
    </row>
    <row r="20" spans="1:26" x14ac:dyDescent="0.25">
      <c r="A20" s="48" t="s">
        <v>36</v>
      </c>
      <c r="B20" s="42">
        <v>4</v>
      </c>
      <c r="C20" s="22"/>
      <c r="D20" s="26"/>
      <c r="E20" s="27"/>
      <c r="F20" s="22"/>
      <c r="G20" s="26"/>
      <c r="H20" s="28"/>
      <c r="I20" s="22">
        <v>4</v>
      </c>
      <c r="J20" s="26"/>
      <c r="K20" s="27"/>
      <c r="L20" s="22"/>
      <c r="M20" s="26"/>
      <c r="N20" s="28"/>
      <c r="O20" s="29"/>
      <c r="P20" s="26"/>
      <c r="Q20" s="28"/>
      <c r="R20" s="29"/>
      <c r="S20" s="26"/>
      <c r="T20" s="28"/>
      <c r="U20" s="29"/>
      <c r="V20" s="26"/>
      <c r="W20" s="28"/>
      <c r="X20" s="22">
        <f t="shared" ref="X20:Z20" si="17">+L20+I20+F20+C20+U20+R20+O20</f>
        <v>4</v>
      </c>
      <c r="Y20" s="22">
        <f t="shared" si="17"/>
        <v>0</v>
      </c>
      <c r="Z20" s="22">
        <f t="shared" si="17"/>
        <v>0</v>
      </c>
    </row>
    <row r="21" spans="1:26" x14ac:dyDescent="0.25">
      <c r="A21" s="48" t="s">
        <v>37</v>
      </c>
      <c r="B21" s="42">
        <v>4</v>
      </c>
      <c r="C21" s="22"/>
      <c r="D21" s="26"/>
      <c r="E21" s="27"/>
      <c r="F21" s="22"/>
      <c r="G21" s="26"/>
      <c r="H21" s="28"/>
      <c r="I21" s="22">
        <v>4</v>
      </c>
      <c r="J21" s="26"/>
      <c r="K21" s="27"/>
      <c r="L21" s="22"/>
      <c r="M21" s="26"/>
      <c r="N21" s="28"/>
      <c r="O21" s="29"/>
      <c r="P21" s="26"/>
      <c r="Q21" s="28"/>
      <c r="R21" s="29"/>
      <c r="S21" s="26"/>
      <c r="T21" s="28"/>
      <c r="U21" s="29"/>
      <c r="V21" s="26"/>
      <c r="W21" s="28"/>
      <c r="X21" s="22">
        <f t="shared" ref="X21:Z21" si="18">+L21+I21+F21+C21+U21+R21+O21</f>
        <v>4</v>
      </c>
      <c r="Y21" s="22">
        <f t="shared" si="18"/>
        <v>0</v>
      </c>
      <c r="Z21" s="22">
        <f t="shared" si="18"/>
        <v>0</v>
      </c>
    </row>
    <row r="22" spans="1:26" x14ac:dyDescent="0.25">
      <c r="A22" s="48" t="s">
        <v>38</v>
      </c>
      <c r="B22" s="42">
        <v>2</v>
      </c>
      <c r="C22" s="22"/>
      <c r="D22" s="26"/>
      <c r="E22" s="27"/>
      <c r="F22" s="22"/>
      <c r="G22" s="26"/>
      <c r="H22" s="28"/>
      <c r="I22" s="22">
        <v>2</v>
      </c>
      <c r="J22" s="26"/>
      <c r="K22" s="27"/>
      <c r="L22" s="22"/>
      <c r="M22" s="26"/>
      <c r="N22" s="28"/>
      <c r="O22" s="29"/>
      <c r="P22" s="26"/>
      <c r="Q22" s="28"/>
      <c r="R22" s="29"/>
      <c r="S22" s="26"/>
      <c r="T22" s="28"/>
      <c r="U22" s="29"/>
      <c r="V22" s="26"/>
      <c r="W22" s="28"/>
      <c r="X22" s="22">
        <f t="shared" ref="X22:Z22" si="19">+L22+I22+F22+C22+U22+R22+O22</f>
        <v>2</v>
      </c>
      <c r="Y22" s="22">
        <f t="shared" si="19"/>
        <v>0</v>
      </c>
      <c r="Z22" s="22">
        <f t="shared" si="19"/>
        <v>0</v>
      </c>
    </row>
    <row r="23" spans="1:26" x14ac:dyDescent="0.25">
      <c r="A23" s="48" t="s">
        <v>39</v>
      </c>
      <c r="B23" s="42">
        <v>6</v>
      </c>
      <c r="C23" s="22"/>
      <c r="D23" s="26"/>
      <c r="E23" s="27"/>
      <c r="F23" s="22"/>
      <c r="G23" s="26"/>
      <c r="H23" s="28"/>
      <c r="I23" s="22">
        <v>6</v>
      </c>
      <c r="J23" s="26"/>
      <c r="K23" s="27"/>
      <c r="L23" s="22"/>
      <c r="M23" s="26"/>
      <c r="N23" s="28"/>
      <c r="O23" s="29"/>
      <c r="P23" s="26"/>
      <c r="Q23" s="28"/>
      <c r="R23" s="29"/>
      <c r="S23" s="26"/>
      <c r="T23" s="28"/>
      <c r="U23" s="29"/>
      <c r="V23" s="26"/>
      <c r="W23" s="28"/>
      <c r="X23" s="22">
        <f t="shared" ref="X23:Z23" si="20">+L23+I23+F23+C23+U23+R23+O23</f>
        <v>6</v>
      </c>
      <c r="Y23" s="22">
        <f t="shared" si="20"/>
        <v>0</v>
      </c>
      <c r="Z23" s="22">
        <f t="shared" si="20"/>
        <v>0</v>
      </c>
    </row>
    <row r="24" spans="1:26" x14ac:dyDescent="0.25">
      <c r="A24" s="50" t="s">
        <v>41</v>
      </c>
      <c r="B24" s="42">
        <v>4</v>
      </c>
      <c r="C24" s="22"/>
      <c r="D24" s="26"/>
      <c r="E24" s="27"/>
      <c r="F24" s="22"/>
      <c r="G24" s="26"/>
      <c r="H24" s="28"/>
      <c r="I24" s="22">
        <v>4</v>
      </c>
      <c r="J24" s="26"/>
      <c r="K24" s="27"/>
      <c r="L24" s="22"/>
      <c r="M24" s="26"/>
      <c r="N24" s="28"/>
      <c r="O24" s="29"/>
      <c r="P24" s="26"/>
      <c r="Q24" s="28"/>
      <c r="R24" s="29"/>
      <c r="S24" s="26"/>
      <c r="T24" s="28"/>
      <c r="U24" s="29"/>
      <c r="V24" s="26"/>
      <c r="W24" s="28"/>
      <c r="X24" s="22">
        <f t="shared" ref="X24:Z27" si="21">+L24+I24+F24+C24+U24+R24+O24</f>
        <v>4</v>
      </c>
      <c r="Y24" s="22">
        <f t="shared" si="21"/>
        <v>0</v>
      </c>
      <c r="Z24" s="22">
        <f t="shared" si="21"/>
        <v>0</v>
      </c>
    </row>
    <row r="25" spans="1:26" x14ac:dyDescent="0.25">
      <c r="A25" s="50" t="s">
        <v>97</v>
      </c>
      <c r="B25" s="42">
        <v>6</v>
      </c>
      <c r="C25" s="22"/>
      <c r="D25" s="26"/>
      <c r="E25" s="27"/>
      <c r="F25" s="22"/>
      <c r="G25" s="26"/>
      <c r="H25" s="28"/>
      <c r="I25" s="22"/>
      <c r="J25" s="26"/>
      <c r="K25" s="27"/>
      <c r="L25" s="22">
        <v>6</v>
      </c>
      <c r="M25" s="26"/>
      <c r="N25" s="28"/>
      <c r="O25" s="29"/>
      <c r="P25" s="26"/>
      <c r="Q25" s="28"/>
      <c r="R25" s="29"/>
      <c r="S25" s="26"/>
      <c r="T25" s="28"/>
      <c r="U25" s="29"/>
      <c r="V25" s="26"/>
      <c r="W25" s="28"/>
      <c r="X25" s="22">
        <f t="shared" si="21"/>
        <v>6</v>
      </c>
      <c r="Y25" s="22">
        <f t="shared" si="21"/>
        <v>0</v>
      </c>
      <c r="Z25" s="22">
        <f t="shared" si="21"/>
        <v>0</v>
      </c>
    </row>
    <row r="26" spans="1:26" x14ac:dyDescent="0.25">
      <c r="A26" s="50" t="s">
        <v>98</v>
      </c>
      <c r="B26" s="42">
        <v>6</v>
      </c>
      <c r="C26" s="22"/>
      <c r="D26" s="26"/>
      <c r="E26" s="27"/>
      <c r="F26" s="22"/>
      <c r="G26" s="26"/>
      <c r="H26" s="28"/>
      <c r="I26" s="22"/>
      <c r="J26" s="26"/>
      <c r="K26" s="27"/>
      <c r="L26" s="22">
        <v>3</v>
      </c>
      <c r="M26" s="26"/>
      <c r="N26" s="28"/>
      <c r="O26" s="29">
        <v>3</v>
      </c>
      <c r="P26" s="26"/>
      <c r="Q26" s="28"/>
      <c r="R26" s="29"/>
      <c r="S26" s="26"/>
      <c r="T26" s="28"/>
      <c r="U26" s="29"/>
      <c r="V26" s="26"/>
      <c r="W26" s="28"/>
      <c r="X26" s="22">
        <f t="shared" si="21"/>
        <v>6</v>
      </c>
      <c r="Y26" s="22">
        <f t="shared" si="21"/>
        <v>0</v>
      </c>
      <c r="Z26" s="22">
        <f t="shared" si="21"/>
        <v>0</v>
      </c>
    </row>
    <row r="27" spans="1:26" x14ac:dyDescent="0.25">
      <c r="A27" s="50" t="s">
        <v>99</v>
      </c>
      <c r="B27" s="42">
        <v>6</v>
      </c>
      <c r="C27" s="22"/>
      <c r="D27" s="26"/>
      <c r="E27" s="27"/>
      <c r="F27" s="22"/>
      <c r="G27" s="26"/>
      <c r="H27" s="28"/>
      <c r="I27" s="22"/>
      <c r="J27" s="26"/>
      <c r="K27" s="27"/>
      <c r="L27" s="22">
        <v>3</v>
      </c>
      <c r="M27" s="26"/>
      <c r="N27" s="28"/>
      <c r="O27" s="29">
        <v>3</v>
      </c>
      <c r="P27" s="26"/>
      <c r="Q27" s="28"/>
      <c r="R27" s="29"/>
      <c r="S27" s="26"/>
      <c r="T27" s="28"/>
      <c r="U27" s="29"/>
      <c r="V27" s="26"/>
      <c r="W27" s="28"/>
      <c r="X27" s="22">
        <f t="shared" si="21"/>
        <v>6</v>
      </c>
      <c r="Y27" s="22">
        <f t="shared" si="21"/>
        <v>0</v>
      </c>
      <c r="Z27" s="22">
        <f t="shared" si="21"/>
        <v>0</v>
      </c>
    </row>
    <row r="28" spans="1:26" x14ac:dyDescent="0.25">
      <c r="A28" s="51" t="s">
        <v>44</v>
      </c>
      <c r="B28" s="42">
        <v>16</v>
      </c>
      <c r="C28" s="22"/>
      <c r="D28" s="26"/>
      <c r="E28" s="27"/>
      <c r="F28" s="53">
        <v>8</v>
      </c>
      <c r="G28" s="54"/>
      <c r="H28" s="55"/>
      <c r="I28" s="53">
        <v>8</v>
      </c>
      <c r="J28" s="54"/>
      <c r="K28" s="55"/>
      <c r="L28" s="22"/>
      <c r="M28" s="26"/>
      <c r="N28" s="28"/>
      <c r="O28" s="29"/>
      <c r="P28" s="26"/>
      <c r="Q28" s="28"/>
      <c r="R28" s="29"/>
      <c r="S28" s="26"/>
      <c r="T28" s="28"/>
      <c r="U28" s="29"/>
      <c r="V28" s="26"/>
      <c r="W28" s="28"/>
      <c r="X28" s="22">
        <f t="shared" ref="X28:Z28" si="22">+L28+I28+F28+C28+U28+R28+O28</f>
        <v>16</v>
      </c>
      <c r="Y28" s="22">
        <f t="shared" si="22"/>
        <v>0</v>
      </c>
      <c r="Z28" s="22">
        <f t="shared" si="22"/>
        <v>0</v>
      </c>
    </row>
    <row r="29" spans="1:26" x14ac:dyDescent="0.25">
      <c r="A29" s="51" t="s">
        <v>46</v>
      </c>
      <c r="B29" s="57">
        <v>8</v>
      </c>
      <c r="C29" s="22"/>
      <c r="D29" s="26"/>
      <c r="E29" s="27"/>
      <c r="F29" s="53">
        <v>4</v>
      </c>
      <c r="G29" s="54"/>
      <c r="H29" s="55"/>
      <c r="I29" s="53">
        <v>4</v>
      </c>
      <c r="J29" s="54"/>
      <c r="K29" s="55"/>
      <c r="L29" s="22"/>
      <c r="M29" s="26"/>
      <c r="N29" s="28"/>
      <c r="O29" s="29"/>
      <c r="P29" s="26"/>
      <c r="Q29" s="28"/>
      <c r="R29" s="29"/>
      <c r="S29" s="26"/>
      <c r="T29" s="28"/>
      <c r="U29" s="29"/>
      <c r="V29" s="26"/>
      <c r="W29" s="28"/>
      <c r="X29" s="22">
        <f t="shared" ref="X29:Z29" si="23">+L29+I29+F29+C29+U29+R29+O29</f>
        <v>8</v>
      </c>
      <c r="Y29" s="22">
        <f t="shared" si="23"/>
        <v>0</v>
      </c>
      <c r="Z29" s="22">
        <f t="shared" si="23"/>
        <v>0</v>
      </c>
    </row>
    <row r="30" spans="1:26" x14ac:dyDescent="0.25">
      <c r="A30" s="51" t="s">
        <v>47</v>
      </c>
      <c r="B30" s="40">
        <v>16</v>
      </c>
      <c r="C30" s="22"/>
      <c r="D30" s="26"/>
      <c r="E30" s="27"/>
      <c r="F30" s="22"/>
      <c r="G30" s="26"/>
      <c r="H30" s="28"/>
      <c r="I30" s="53">
        <v>8</v>
      </c>
      <c r="J30" s="54"/>
      <c r="K30" s="55"/>
      <c r="L30" s="53">
        <v>8</v>
      </c>
      <c r="M30" s="26"/>
      <c r="N30" s="28"/>
      <c r="O30" s="29"/>
      <c r="P30" s="26"/>
      <c r="Q30" s="28"/>
      <c r="R30" s="29"/>
      <c r="S30" s="26"/>
      <c r="T30" s="28"/>
      <c r="U30" s="29"/>
      <c r="V30" s="26"/>
      <c r="W30" s="28"/>
      <c r="X30" s="22">
        <f t="shared" ref="X30:Z30" si="24">+L30+I30+F30+C30+U30</f>
        <v>16</v>
      </c>
      <c r="Y30" s="19">
        <f t="shared" si="24"/>
        <v>0</v>
      </c>
      <c r="Z30" s="60">
        <f t="shared" si="24"/>
        <v>0</v>
      </c>
    </row>
    <row r="31" spans="1:26" ht="15.75" customHeight="1" x14ac:dyDescent="0.25">
      <c r="A31" s="51" t="s">
        <v>48</v>
      </c>
      <c r="B31" s="55">
        <v>4</v>
      </c>
      <c r="C31" s="29"/>
      <c r="D31" s="16"/>
      <c r="E31" s="18"/>
      <c r="F31" s="19"/>
      <c r="G31" s="16"/>
      <c r="H31" s="28"/>
      <c r="I31" s="29"/>
      <c r="J31" s="16"/>
      <c r="K31" s="18"/>
      <c r="L31" s="61">
        <v>4</v>
      </c>
      <c r="M31" s="16"/>
      <c r="N31" s="28"/>
      <c r="O31" s="29"/>
      <c r="P31" s="26"/>
      <c r="Q31" s="28"/>
      <c r="R31" s="29"/>
      <c r="S31" s="26"/>
      <c r="T31" s="28"/>
      <c r="U31" s="29"/>
      <c r="V31" s="26"/>
      <c r="W31" s="28"/>
      <c r="X31" s="22">
        <f t="shared" ref="X31:Z31" si="25">+L31+I31+F31+C31+U31+R31+O31</f>
        <v>4</v>
      </c>
      <c r="Y31" s="22">
        <f t="shared" si="25"/>
        <v>0</v>
      </c>
      <c r="Z31" s="22">
        <f t="shared" si="25"/>
        <v>0</v>
      </c>
    </row>
    <row r="32" spans="1:26" ht="15.75" customHeight="1" x14ac:dyDescent="0.25">
      <c r="A32" s="51" t="s">
        <v>49</v>
      </c>
      <c r="B32" s="55">
        <v>8</v>
      </c>
      <c r="C32" s="29"/>
      <c r="D32" s="16"/>
      <c r="E32" s="18"/>
      <c r="F32" s="19"/>
      <c r="G32" s="16"/>
      <c r="H32" s="28"/>
      <c r="I32" s="29"/>
      <c r="J32" s="16"/>
      <c r="K32" s="18"/>
      <c r="L32" s="61">
        <v>4</v>
      </c>
      <c r="M32" s="16"/>
      <c r="N32" s="28"/>
      <c r="O32" s="53">
        <v>4</v>
      </c>
      <c r="P32" s="26"/>
      <c r="Q32" s="28"/>
      <c r="R32" s="29"/>
      <c r="S32" s="26"/>
      <c r="T32" s="28"/>
      <c r="U32" s="29"/>
      <c r="V32" s="26"/>
      <c r="W32" s="28"/>
      <c r="X32" s="22">
        <f t="shared" ref="X32:Z32" si="26">+L32+I32+F32+C32+U32+R32+O32</f>
        <v>8</v>
      </c>
      <c r="Y32" s="22">
        <f t="shared" si="26"/>
        <v>0</v>
      </c>
      <c r="Z32" s="22">
        <f t="shared" si="26"/>
        <v>0</v>
      </c>
    </row>
    <row r="33" spans="1:26" ht="15.75" customHeight="1" x14ac:dyDescent="0.25">
      <c r="A33" s="51" t="s">
        <v>51</v>
      </c>
      <c r="B33" s="55">
        <v>4</v>
      </c>
      <c r="C33" s="29"/>
      <c r="D33" s="16"/>
      <c r="E33" s="18"/>
      <c r="F33" s="19"/>
      <c r="G33" s="16"/>
      <c r="H33" s="28"/>
      <c r="I33" s="29"/>
      <c r="J33" s="16"/>
      <c r="K33" s="18"/>
      <c r="L33" s="19"/>
      <c r="M33" s="16"/>
      <c r="N33" s="28"/>
      <c r="O33" s="53">
        <v>4</v>
      </c>
      <c r="P33" s="26"/>
      <c r="Q33" s="28"/>
      <c r="R33" s="29"/>
      <c r="S33" s="26"/>
      <c r="T33" s="28"/>
      <c r="U33" s="29"/>
      <c r="V33" s="26"/>
      <c r="W33" s="28"/>
      <c r="X33" s="22">
        <f t="shared" ref="X33:Z33" si="27">+L33+I33+F33+C33+U33+R33+O33</f>
        <v>4</v>
      </c>
      <c r="Y33" s="22">
        <f t="shared" si="27"/>
        <v>0</v>
      </c>
      <c r="Z33" s="22">
        <f t="shared" si="27"/>
        <v>0</v>
      </c>
    </row>
    <row r="34" spans="1:26" ht="15.75" customHeight="1" x14ac:dyDescent="0.25">
      <c r="A34" s="51" t="s">
        <v>54</v>
      </c>
      <c r="B34" s="55">
        <v>4</v>
      </c>
      <c r="C34" s="29"/>
      <c r="D34" s="16"/>
      <c r="E34" s="18"/>
      <c r="F34" s="19"/>
      <c r="G34" s="16"/>
      <c r="H34" s="28"/>
      <c r="I34" s="29"/>
      <c r="J34" s="16"/>
      <c r="K34" s="18"/>
      <c r="L34" s="19"/>
      <c r="M34" s="16"/>
      <c r="N34" s="28"/>
      <c r="O34" s="53">
        <v>4</v>
      </c>
      <c r="P34" s="26"/>
      <c r="Q34" s="28"/>
      <c r="R34" s="29"/>
      <c r="S34" s="26"/>
      <c r="T34" s="28"/>
      <c r="U34" s="29"/>
      <c r="V34" s="26"/>
      <c r="W34" s="28"/>
      <c r="X34" s="22">
        <f t="shared" ref="X34:Z34" si="28">+L34+I34+F34+C34+U34+R34+O34</f>
        <v>4</v>
      </c>
      <c r="Y34" s="22">
        <f t="shared" si="28"/>
        <v>0</v>
      </c>
      <c r="Z34" s="22">
        <f t="shared" si="28"/>
        <v>0</v>
      </c>
    </row>
    <row r="35" spans="1:26" ht="15.75" customHeight="1" x14ac:dyDescent="0.25">
      <c r="A35" s="51" t="s">
        <v>58</v>
      </c>
      <c r="B35" s="55">
        <v>10</v>
      </c>
      <c r="C35" s="29"/>
      <c r="D35" s="16"/>
      <c r="E35" s="18"/>
      <c r="F35" s="19"/>
      <c r="G35" s="16"/>
      <c r="H35" s="28"/>
      <c r="I35" s="29"/>
      <c r="J35" s="16"/>
      <c r="K35" s="18"/>
      <c r="L35" s="19"/>
      <c r="M35" s="16"/>
      <c r="N35" s="28"/>
      <c r="O35" s="29"/>
      <c r="P35" s="26"/>
      <c r="Q35" s="28"/>
      <c r="R35" s="53">
        <v>5</v>
      </c>
      <c r="S35" s="26"/>
      <c r="T35" s="28"/>
      <c r="U35" s="53">
        <v>5</v>
      </c>
      <c r="V35" s="26"/>
      <c r="W35" s="28"/>
      <c r="X35" s="22">
        <f t="shared" ref="X35:Z35" si="29">+L35+I35+F35+C35+U35+R35+O35</f>
        <v>10</v>
      </c>
      <c r="Y35" s="22">
        <f t="shared" si="29"/>
        <v>0</v>
      </c>
      <c r="Z35" s="22">
        <f t="shared" si="29"/>
        <v>0</v>
      </c>
    </row>
    <row r="36" spans="1:26" ht="15.75" customHeight="1" x14ac:dyDescent="0.25">
      <c r="A36" s="51" t="s">
        <v>61</v>
      </c>
      <c r="B36" s="55">
        <v>6</v>
      </c>
      <c r="C36" s="29"/>
      <c r="D36" s="16"/>
      <c r="E36" s="18"/>
      <c r="F36" s="19"/>
      <c r="G36" s="16"/>
      <c r="H36" s="28"/>
      <c r="I36" s="29"/>
      <c r="J36" s="16"/>
      <c r="K36" s="18"/>
      <c r="L36" s="19"/>
      <c r="M36" s="16"/>
      <c r="N36" s="28"/>
      <c r="O36" s="29"/>
      <c r="P36" s="26"/>
      <c r="Q36" s="28"/>
      <c r="R36" s="53">
        <v>3</v>
      </c>
      <c r="S36" s="26"/>
      <c r="T36" s="28"/>
      <c r="U36" s="53">
        <v>3</v>
      </c>
      <c r="V36" s="26"/>
      <c r="W36" s="28"/>
      <c r="X36" s="22">
        <f t="shared" ref="X36:Z36" si="30">+L36+I36+F36+C36+U36+R36+O36</f>
        <v>6</v>
      </c>
      <c r="Y36" s="22">
        <f t="shared" si="30"/>
        <v>0</v>
      </c>
      <c r="Z36" s="22">
        <f t="shared" si="30"/>
        <v>0</v>
      </c>
    </row>
    <row r="37" spans="1:26" ht="15.75" customHeight="1" x14ac:dyDescent="0.25">
      <c r="A37" s="51" t="s">
        <v>63</v>
      </c>
      <c r="B37" s="55">
        <v>4</v>
      </c>
      <c r="C37" s="29"/>
      <c r="D37" s="16"/>
      <c r="E37" s="18"/>
      <c r="F37" s="19"/>
      <c r="G37" s="16"/>
      <c r="H37" s="28"/>
      <c r="I37" s="29"/>
      <c r="J37" s="16"/>
      <c r="K37" s="18"/>
      <c r="L37" s="19"/>
      <c r="M37" s="16"/>
      <c r="N37" s="28"/>
      <c r="O37" s="29"/>
      <c r="P37" s="26"/>
      <c r="Q37" s="28"/>
      <c r="R37" s="53">
        <v>4</v>
      </c>
      <c r="S37" s="26"/>
      <c r="T37" s="28"/>
      <c r="U37" s="29"/>
      <c r="V37" s="26"/>
      <c r="W37" s="28"/>
      <c r="X37" s="22">
        <f t="shared" ref="X37:Z37" si="31">+L37+I37+F37+C37+U37+R37+O37</f>
        <v>4</v>
      </c>
      <c r="Y37" s="22">
        <f t="shared" si="31"/>
        <v>0</v>
      </c>
      <c r="Z37" s="22">
        <f t="shared" si="31"/>
        <v>0</v>
      </c>
    </row>
    <row r="38" spans="1:26" ht="15.75" customHeight="1" x14ac:dyDescent="0.25">
      <c r="A38" s="51" t="s">
        <v>67</v>
      </c>
      <c r="B38" s="55">
        <v>4</v>
      </c>
      <c r="C38" s="29"/>
      <c r="D38" s="16"/>
      <c r="E38" s="18"/>
      <c r="F38" s="19"/>
      <c r="G38" s="16"/>
      <c r="H38" s="28"/>
      <c r="I38" s="29"/>
      <c r="J38" s="16"/>
      <c r="K38" s="18"/>
      <c r="L38" s="19"/>
      <c r="M38" s="16"/>
      <c r="N38" s="28"/>
      <c r="O38" s="29"/>
      <c r="P38" s="26"/>
      <c r="Q38" s="28"/>
      <c r="R38" s="29"/>
      <c r="S38" s="26"/>
      <c r="T38" s="28"/>
      <c r="U38" s="53">
        <v>4</v>
      </c>
      <c r="V38" s="26"/>
      <c r="W38" s="28"/>
      <c r="X38" s="22">
        <f t="shared" ref="X38:Z38" si="32">+L38+I38+F38+C38+U38+R38+O38</f>
        <v>4</v>
      </c>
      <c r="Y38" s="22">
        <f t="shared" si="32"/>
        <v>0</v>
      </c>
      <c r="Z38" s="22">
        <f t="shared" si="32"/>
        <v>0</v>
      </c>
    </row>
    <row r="39" spans="1:26" ht="15.75" customHeight="1" x14ac:dyDescent="0.25">
      <c r="A39" s="51" t="s">
        <v>68</v>
      </c>
      <c r="B39" s="55">
        <v>8</v>
      </c>
      <c r="C39" s="29"/>
      <c r="D39" s="16"/>
      <c r="E39" s="18"/>
      <c r="F39" s="19"/>
      <c r="G39" s="16"/>
      <c r="H39" s="28"/>
      <c r="I39" s="29"/>
      <c r="J39" s="16"/>
      <c r="K39" s="18"/>
      <c r="L39" s="19"/>
      <c r="M39" s="16"/>
      <c r="N39" s="28"/>
      <c r="O39" s="29"/>
      <c r="P39" s="26"/>
      <c r="Q39" s="28"/>
      <c r="R39" s="29"/>
      <c r="S39" s="26"/>
      <c r="T39" s="28"/>
      <c r="U39" s="53">
        <v>8</v>
      </c>
      <c r="V39" s="26"/>
      <c r="W39" s="28"/>
      <c r="X39" s="22">
        <f t="shared" ref="X39:Z39" si="33">+L39+I39+F39+C39+U39+R39+O39</f>
        <v>8</v>
      </c>
      <c r="Y39" s="22">
        <f t="shared" si="33"/>
        <v>0</v>
      </c>
      <c r="Z39" s="22">
        <f t="shared" si="33"/>
        <v>0</v>
      </c>
    </row>
    <row r="40" spans="1:26" ht="15.75" customHeight="1" x14ac:dyDescent="0.25">
      <c r="A40" s="62"/>
      <c r="B40" s="63" t="s">
        <v>71</v>
      </c>
      <c r="C40" s="10">
        <f t="shared" ref="C40:Z40" si="34">SUM(C3:C39)</f>
        <v>4</v>
      </c>
      <c r="D40" s="16">
        <f t="shared" si="34"/>
        <v>4</v>
      </c>
      <c r="E40" s="18">
        <f t="shared" si="34"/>
        <v>2</v>
      </c>
      <c r="F40" s="19">
        <f t="shared" si="34"/>
        <v>40</v>
      </c>
      <c r="G40" s="16">
        <f t="shared" si="34"/>
        <v>8</v>
      </c>
      <c r="H40" s="18">
        <f t="shared" si="34"/>
        <v>6</v>
      </c>
      <c r="I40" s="19">
        <f t="shared" si="34"/>
        <v>85</v>
      </c>
      <c r="J40" s="16">
        <f t="shared" si="34"/>
        <v>0</v>
      </c>
      <c r="K40" s="18">
        <f t="shared" si="34"/>
        <v>0</v>
      </c>
      <c r="L40" s="19">
        <f t="shared" si="34"/>
        <v>31</v>
      </c>
      <c r="M40" s="16">
        <f t="shared" si="34"/>
        <v>0</v>
      </c>
      <c r="N40" s="18">
        <f t="shared" si="34"/>
        <v>0</v>
      </c>
      <c r="O40" s="19">
        <f t="shared" si="34"/>
        <v>21</v>
      </c>
      <c r="P40" s="16">
        <f t="shared" si="34"/>
        <v>0</v>
      </c>
      <c r="Q40" s="18">
        <f t="shared" si="34"/>
        <v>0</v>
      </c>
      <c r="R40" s="19">
        <f t="shared" si="34"/>
        <v>12</v>
      </c>
      <c r="S40" s="16">
        <f t="shared" si="34"/>
        <v>0</v>
      </c>
      <c r="T40" s="18">
        <f t="shared" si="34"/>
        <v>0</v>
      </c>
      <c r="U40" s="19">
        <f t="shared" si="34"/>
        <v>20</v>
      </c>
      <c r="V40" s="16">
        <f t="shared" si="34"/>
        <v>0</v>
      </c>
      <c r="W40" s="18">
        <f t="shared" si="34"/>
        <v>0</v>
      </c>
      <c r="X40" s="19">
        <f t="shared" si="34"/>
        <v>213</v>
      </c>
      <c r="Y40" s="16">
        <f t="shared" si="34"/>
        <v>12</v>
      </c>
      <c r="Z40" s="16">
        <f t="shared" si="34"/>
        <v>8</v>
      </c>
    </row>
    <row r="41" spans="1:26" ht="15.75" customHeight="1" x14ac:dyDescent="0.25">
      <c r="A41" s="44"/>
      <c r="B41" s="66" t="s">
        <v>74</v>
      </c>
      <c r="C41" s="67">
        <f t="shared" ref="C41:E41" si="35">+C40</f>
        <v>4</v>
      </c>
      <c r="D41" s="68">
        <f t="shared" si="35"/>
        <v>4</v>
      </c>
      <c r="E41" s="69">
        <f t="shared" si="35"/>
        <v>2</v>
      </c>
      <c r="F41" s="70">
        <f t="shared" ref="F41:T41" si="36">+F40+C41</f>
        <v>44</v>
      </c>
      <c r="G41" s="68">
        <f t="shared" si="36"/>
        <v>12</v>
      </c>
      <c r="H41" s="71">
        <f t="shared" si="36"/>
        <v>8</v>
      </c>
      <c r="I41" s="67">
        <f t="shared" si="36"/>
        <v>129</v>
      </c>
      <c r="J41" s="68">
        <f t="shared" si="36"/>
        <v>12</v>
      </c>
      <c r="K41" s="69">
        <f t="shared" si="36"/>
        <v>8</v>
      </c>
      <c r="L41" s="70">
        <f t="shared" si="36"/>
        <v>160</v>
      </c>
      <c r="M41" s="68">
        <f t="shared" si="36"/>
        <v>12</v>
      </c>
      <c r="N41" s="69">
        <f t="shared" si="36"/>
        <v>8</v>
      </c>
      <c r="O41" s="70">
        <f t="shared" si="36"/>
        <v>181</v>
      </c>
      <c r="P41" s="68">
        <f t="shared" si="36"/>
        <v>12</v>
      </c>
      <c r="Q41" s="69">
        <f t="shared" si="36"/>
        <v>8</v>
      </c>
      <c r="R41" s="70">
        <f t="shared" si="36"/>
        <v>193</v>
      </c>
      <c r="S41" s="68">
        <f t="shared" si="36"/>
        <v>12</v>
      </c>
      <c r="T41" s="69">
        <f t="shared" si="36"/>
        <v>8</v>
      </c>
      <c r="U41" s="70">
        <f t="shared" ref="U41:W41" si="37">+U40+L41</f>
        <v>180</v>
      </c>
      <c r="V41" s="68">
        <f t="shared" si="37"/>
        <v>12</v>
      </c>
      <c r="W41" s="69">
        <f t="shared" si="37"/>
        <v>8</v>
      </c>
      <c r="X41" s="67"/>
      <c r="Y41" s="68"/>
      <c r="Z41" s="69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</row>
    <row r="44" spans="1:26" ht="15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</row>
    <row r="45" spans="1:26" ht="15.75" customHeight="1" x14ac:dyDescent="0.25">
      <c r="A45" s="72"/>
    </row>
    <row r="46" spans="1:26" ht="15.75" customHeight="1" x14ac:dyDescent="0.2"/>
    <row r="47" spans="1:26" ht="15.75" customHeight="1" x14ac:dyDescent="0.2"/>
    <row r="48" spans="1:26" ht="15.75" customHeight="1" x14ac:dyDescent="0.25">
      <c r="A48" s="73" t="s">
        <v>45</v>
      </c>
      <c r="B48" s="73">
        <f>SUM(B3:B39)</f>
        <v>213</v>
      </c>
    </row>
    <row r="49" spans="1:15" ht="15.75" customHeight="1" x14ac:dyDescent="0.25">
      <c r="A49" s="73" t="s">
        <v>76</v>
      </c>
      <c r="B49" s="73" t="s">
        <v>77</v>
      </c>
    </row>
    <row r="50" spans="1:15" ht="15.75" customHeight="1" x14ac:dyDescent="0.2"/>
    <row r="51" spans="1:15" ht="15.75" customHeight="1" x14ac:dyDescent="0.25">
      <c r="A51" s="74" t="s">
        <v>78</v>
      </c>
      <c r="M51" s="73" t="s">
        <v>10</v>
      </c>
      <c r="N51" s="73" t="s">
        <v>11</v>
      </c>
      <c r="O51" s="73" t="s">
        <v>12</v>
      </c>
    </row>
    <row r="52" spans="1:15" ht="15.75" customHeight="1" x14ac:dyDescent="0.25">
      <c r="A52" s="73" t="s">
        <v>10</v>
      </c>
      <c r="B52" s="73">
        <f>+F41</f>
        <v>44</v>
      </c>
      <c r="D52" s="73" t="s">
        <v>79</v>
      </c>
      <c r="E52" s="75">
        <f>+B53-B52</f>
        <v>-32</v>
      </c>
      <c r="F52" s="73" t="s">
        <v>50</v>
      </c>
      <c r="G52" s="73" t="s">
        <v>80</v>
      </c>
      <c r="L52" s="73" t="s">
        <v>81</v>
      </c>
      <c r="M52" s="73">
        <f t="shared" ref="M52:O52" si="38">+C41</f>
        <v>4</v>
      </c>
      <c r="N52" s="73">
        <f t="shared" si="38"/>
        <v>4</v>
      </c>
      <c r="O52" s="73">
        <f t="shared" si="38"/>
        <v>2</v>
      </c>
    </row>
    <row r="53" spans="1:15" ht="15.75" customHeight="1" x14ac:dyDescent="0.25">
      <c r="A53" s="44" t="s">
        <v>11</v>
      </c>
      <c r="B53" s="73">
        <f>+G41</f>
        <v>12</v>
      </c>
      <c r="D53" s="73" t="s">
        <v>52</v>
      </c>
      <c r="E53" s="75">
        <f>+B53-B54</f>
        <v>4</v>
      </c>
      <c r="F53" s="73" t="s">
        <v>53</v>
      </c>
      <c r="G53" s="73" t="s">
        <v>82</v>
      </c>
      <c r="L53" s="73" t="s">
        <v>83</v>
      </c>
      <c r="M53" s="73">
        <f t="shared" ref="M53:O53" si="39">+F41</f>
        <v>44</v>
      </c>
      <c r="N53" s="73">
        <f t="shared" si="39"/>
        <v>12</v>
      </c>
      <c r="O53" s="73">
        <f t="shared" si="39"/>
        <v>8</v>
      </c>
    </row>
    <row r="54" spans="1:15" ht="15.75" customHeight="1" x14ac:dyDescent="0.25">
      <c r="A54" s="44" t="s">
        <v>12</v>
      </c>
      <c r="B54" s="73">
        <f>+H41</f>
        <v>8</v>
      </c>
      <c r="D54" s="73" t="s">
        <v>55</v>
      </c>
      <c r="E54" s="75">
        <f>+B53/B52</f>
        <v>0.27272727272727271</v>
      </c>
      <c r="F54" s="73" t="s">
        <v>56</v>
      </c>
      <c r="G54" s="73" t="s">
        <v>84</v>
      </c>
      <c r="L54" s="73" t="s">
        <v>85</v>
      </c>
      <c r="M54" s="73">
        <f t="shared" ref="M54:O54" si="40">+I41</f>
        <v>129</v>
      </c>
      <c r="N54" s="73">
        <f t="shared" si="40"/>
        <v>12</v>
      </c>
      <c r="O54" s="73">
        <f t="shared" si="40"/>
        <v>8</v>
      </c>
    </row>
    <row r="55" spans="1:15" ht="15.75" customHeight="1" x14ac:dyDescent="0.25">
      <c r="D55" s="73" t="s">
        <v>57</v>
      </c>
      <c r="E55" s="75">
        <f>+B53/B54</f>
        <v>1.5</v>
      </c>
      <c r="F55" s="73" t="s">
        <v>59</v>
      </c>
      <c r="G55" s="73" t="s">
        <v>86</v>
      </c>
      <c r="L55" s="73" t="s">
        <v>87</v>
      </c>
      <c r="M55" s="73">
        <f t="shared" ref="M55:O55" si="41">+L41</f>
        <v>160</v>
      </c>
      <c r="N55" s="73">
        <f t="shared" si="41"/>
        <v>12</v>
      </c>
      <c r="O55" s="73">
        <f t="shared" si="41"/>
        <v>8</v>
      </c>
    </row>
    <row r="56" spans="1:15" ht="15.75" customHeight="1" x14ac:dyDescent="0.25">
      <c r="D56" s="73" t="s">
        <v>60</v>
      </c>
      <c r="E56" s="75">
        <f>+B48-B53</f>
        <v>201</v>
      </c>
      <c r="F56" s="73" t="s">
        <v>62</v>
      </c>
      <c r="G56" s="73" t="s">
        <v>88</v>
      </c>
      <c r="H56" s="73" t="s">
        <v>89</v>
      </c>
      <c r="L56" s="74" t="s">
        <v>90</v>
      </c>
      <c r="M56" s="73">
        <f t="shared" ref="M56:O56" si="42">O41</f>
        <v>181</v>
      </c>
      <c r="N56" s="73">
        <f t="shared" si="42"/>
        <v>12</v>
      </c>
      <c r="O56" s="73">
        <f t="shared" si="42"/>
        <v>8</v>
      </c>
    </row>
    <row r="57" spans="1:15" ht="15.75" customHeight="1" x14ac:dyDescent="0.25">
      <c r="D57" s="73" t="s">
        <v>60</v>
      </c>
      <c r="E57" s="75">
        <f>+(B48-B53)/(E54*E55)</f>
        <v>491.33333333333337</v>
      </c>
      <c r="F57" s="73" t="s">
        <v>64</v>
      </c>
      <c r="G57" s="73" t="s">
        <v>91</v>
      </c>
      <c r="H57" s="73" t="s">
        <v>89</v>
      </c>
      <c r="L57" s="74" t="s">
        <v>92</v>
      </c>
      <c r="M57" s="73">
        <f t="shared" ref="M57:O57" si="43">R41</f>
        <v>193</v>
      </c>
      <c r="N57" s="73">
        <f t="shared" si="43"/>
        <v>12</v>
      </c>
      <c r="O57" s="73">
        <f t="shared" si="43"/>
        <v>8</v>
      </c>
    </row>
    <row r="58" spans="1:15" ht="15.75" customHeight="1" x14ac:dyDescent="0.25">
      <c r="D58" s="73" t="s">
        <v>65</v>
      </c>
      <c r="E58" s="75">
        <f>+B53+(B48-B53)</f>
        <v>213</v>
      </c>
      <c r="F58" s="73" t="s">
        <v>66</v>
      </c>
      <c r="G58" s="73" t="s">
        <v>88</v>
      </c>
      <c r="H58" s="73" t="s">
        <v>93</v>
      </c>
      <c r="L58" s="74" t="s">
        <v>94</v>
      </c>
      <c r="M58" s="73">
        <f t="shared" ref="M58:O58" si="44">U41</f>
        <v>180</v>
      </c>
      <c r="N58" s="73">
        <f t="shared" si="44"/>
        <v>12</v>
      </c>
      <c r="O58" s="73">
        <f t="shared" si="44"/>
        <v>8</v>
      </c>
    </row>
    <row r="59" spans="1:15" ht="15.75" customHeight="1" x14ac:dyDescent="0.25">
      <c r="D59" s="73" t="s">
        <v>65</v>
      </c>
      <c r="E59" s="75">
        <f>+B48/E55</f>
        <v>142</v>
      </c>
      <c r="F59" s="73" t="s">
        <v>69</v>
      </c>
      <c r="G59" s="73" t="s">
        <v>91</v>
      </c>
      <c r="H59" s="73" t="s">
        <v>93</v>
      </c>
    </row>
    <row r="60" spans="1:15" ht="15.75" customHeight="1" x14ac:dyDescent="0.25">
      <c r="D60" s="73" t="s">
        <v>65</v>
      </c>
      <c r="E60" s="75">
        <f>+B54+(B48-B53)/(E55*E54)</f>
        <v>499.33333333333337</v>
      </c>
      <c r="F60" s="73" t="s">
        <v>70</v>
      </c>
      <c r="G60" s="73" t="s">
        <v>95</v>
      </c>
      <c r="H60" s="73" t="s">
        <v>93</v>
      </c>
    </row>
    <row r="61" spans="1:15" ht="15.75" customHeight="1" x14ac:dyDescent="0.25">
      <c r="D61" s="73" t="s">
        <v>72</v>
      </c>
      <c r="E61" s="75">
        <f>+(B48-B53)/(B48-B54)</f>
        <v>0.98048780487804876</v>
      </c>
      <c r="F61" s="73" t="s">
        <v>73</v>
      </c>
      <c r="G61" s="73" t="s">
        <v>96</v>
      </c>
    </row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8">
    <mergeCell ref="C1:E1"/>
    <mergeCell ref="F1:H1"/>
    <mergeCell ref="I1:K1"/>
    <mergeCell ref="L1:N1"/>
    <mergeCell ref="X1:Z1"/>
    <mergeCell ref="U1:W1"/>
    <mergeCell ref="O1:Q1"/>
    <mergeCell ref="R1:T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B22" sqref="B22:K24"/>
    </sheetView>
  </sheetViews>
  <sheetFormatPr baseColWidth="10" defaultColWidth="12.625" defaultRowHeight="15" customHeight="1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</cols>
  <sheetData>
    <row r="1" spans="1:26" ht="7.5" customHeight="1" x14ac:dyDescent="0.2"/>
    <row r="2" spans="1:26" ht="26.25" x14ac:dyDescent="0.4">
      <c r="B2" s="112" t="s">
        <v>23</v>
      </c>
      <c r="C2" s="113"/>
      <c r="D2" s="113"/>
      <c r="E2" s="113"/>
      <c r="F2" s="113"/>
      <c r="G2" s="113"/>
      <c r="H2" s="113"/>
      <c r="I2" s="113"/>
      <c r="J2" s="113"/>
      <c r="K2" s="114"/>
    </row>
    <row r="4" spans="1:26" ht="21.75" customHeight="1" x14ac:dyDescent="0.25">
      <c r="B4" s="43" t="s">
        <v>25</v>
      </c>
      <c r="C4" s="115" t="s">
        <v>27</v>
      </c>
      <c r="D4" s="116"/>
      <c r="E4" s="116"/>
      <c r="F4" s="117"/>
      <c r="I4" s="44"/>
      <c r="J4" s="44"/>
    </row>
    <row r="5" spans="1:26" ht="21.75" customHeight="1" x14ac:dyDescent="0.2">
      <c r="B5" s="45" t="s">
        <v>29</v>
      </c>
      <c r="C5" s="94">
        <v>43742</v>
      </c>
      <c r="D5" s="95"/>
      <c r="E5" s="95"/>
      <c r="F5" s="96"/>
    </row>
    <row r="6" spans="1:26" ht="21.75" customHeight="1" x14ac:dyDescent="0.2">
      <c r="B6" s="46" t="s">
        <v>31</v>
      </c>
      <c r="C6" s="91" t="s">
        <v>32</v>
      </c>
      <c r="D6" s="92"/>
      <c r="E6" s="92"/>
      <c r="F6" s="93"/>
    </row>
    <row r="13" spans="1:26" ht="18.7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24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24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24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24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24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24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24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24" customHeight="1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24" customHeight="1" x14ac:dyDescent="0.25">
      <c r="A22" s="49"/>
      <c r="B22" s="97" t="s">
        <v>114</v>
      </c>
      <c r="C22" s="98"/>
      <c r="D22" s="98"/>
      <c r="E22" s="98"/>
      <c r="F22" s="98"/>
      <c r="G22" s="98"/>
      <c r="H22" s="98"/>
      <c r="I22" s="98"/>
      <c r="J22" s="98"/>
      <c r="K22" s="9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24" customHeight="1" x14ac:dyDescent="0.25">
      <c r="A23" s="49"/>
      <c r="B23" s="100"/>
      <c r="C23" s="101"/>
      <c r="D23" s="101"/>
      <c r="E23" s="101"/>
      <c r="F23" s="101"/>
      <c r="G23" s="101"/>
      <c r="H23" s="101"/>
      <c r="I23" s="101"/>
      <c r="J23" s="101"/>
      <c r="K23" s="102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24" customHeight="1" thickBot="1" x14ac:dyDescent="0.3">
      <c r="A24" s="49"/>
      <c r="B24" s="103"/>
      <c r="C24" s="104"/>
      <c r="D24" s="104"/>
      <c r="E24" s="104"/>
      <c r="F24" s="104"/>
      <c r="G24" s="104"/>
      <c r="H24" s="104"/>
      <c r="I24" s="104"/>
      <c r="J24" s="104"/>
      <c r="K24" s="105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24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7.5" customHeight="1" thickBot="1" x14ac:dyDescent="0.25"/>
    <row r="27" spans="1:26" ht="15.75" customHeight="1" thickTop="1" thickBot="1" x14ac:dyDescent="0.4">
      <c r="B27" s="106" t="s">
        <v>23</v>
      </c>
      <c r="C27" s="107"/>
      <c r="D27" s="107"/>
      <c r="E27" s="107"/>
      <c r="F27" s="107"/>
      <c r="G27" s="107"/>
      <c r="H27" s="107"/>
      <c r="I27" s="107"/>
      <c r="J27" s="107"/>
      <c r="K27" s="108"/>
    </row>
    <row r="28" spans="1:26" ht="15.75" customHeight="1" thickTop="1" x14ac:dyDescent="0.2"/>
    <row r="29" spans="1:26" ht="15.75" customHeight="1" x14ac:dyDescent="0.2"/>
    <row r="30" spans="1:26" ht="15.75" customHeight="1" x14ac:dyDescent="0.2"/>
    <row r="31" spans="1:26" ht="15.75" customHeight="1" thickBot="1" x14ac:dyDescent="0.25"/>
    <row r="32" spans="1:26" ht="15.75" customHeight="1" thickBot="1" x14ac:dyDescent="0.35">
      <c r="B32" s="109" t="s">
        <v>40</v>
      </c>
      <c r="C32" s="110"/>
      <c r="D32" s="109" t="s">
        <v>42</v>
      </c>
      <c r="E32" s="110"/>
      <c r="F32" s="109" t="s">
        <v>43</v>
      </c>
      <c r="G32" s="111"/>
      <c r="H32" s="111"/>
      <c r="I32" s="111"/>
      <c r="J32" s="111"/>
      <c r="K32" s="110"/>
    </row>
    <row r="33" spans="2:11" ht="15.75" customHeight="1" x14ac:dyDescent="0.2">
      <c r="B33" s="52" t="s">
        <v>45</v>
      </c>
      <c r="C33" s="56">
        <f>+Cálculos!B48</f>
        <v>213</v>
      </c>
      <c r="D33" s="121"/>
      <c r="E33" s="122"/>
      <c r="F33" s="127"/>
      <c r="G33" s="122"/>
      <c r="H33" s="122"/>
      <c r="I33" s="122"/>
      <c r="J33" s="122"/>
      <c r="K33" s="128"/>
    </row>
    <row r="34" spans="2:11" ht="15.75" customHeight="1" x14ac:dyDescent="0.2">
      <c r="B34" s="58" t="s">
        <v>10</v>
      </c>
      <c r="C34" s="59">
        <f>+Cálculos!B52</f>
        <v>44</v>
      </c>
      <c r="D34" s="118"/>
      <c r="E34" s="95"/>
      <c r="F34" s="119" t="s">
        <v>110</v>
      </c>
      <c r="G34" s="95"/>
      <c r="H34" s="95"/>
      <c r="I34" s="95"/>
      <c r="J34" s="95"/>
      <c r="K34" s="96"/>
    </row>
    <row r="35" spans="2:11" s="78" customFormat="1" ht="15.75" customHeight="1" x14ac:dyDescent="0.2">
      <c r="B35" s="81" t="s">
        <v>11</v>
      </c>
      <c r="C35" s="59">
        <f>+Cálculos!B53</f>
        <v>12</v>
      </c>
      <c r="D35" s="79"/>
      <c r="E35" s="76"/>
      <c r="F35" s="80" t="s">
        <v>112</v>
      </c>
      <c r="G35" s="76"/>
      <c r="H35" s="76"/>
      <c r="I35" s="76"/>
      <c r="J35" s="76"/>
      <c r="K35" s="77"/>
    </row>
    <row r="36" spans="2:11" ht="15.75" customHeight="1" x14ac:dyDescent="0.2">
      <c r="B36" s="58" t="s">
        <v>12</v>
      </c>
      <c r="C36" s="59">
        <f>+Cálculos!B54</f>
        <v>8</v>
      </c>
      <c r="D36" s="118"/>
      <c r="E36" s="95"/>
      <c r="F36" s="119" t="s">
        <v>111</v>
      </c>
      <c r="G36" s="95"/>
      <c r="H36" s="95"/>
      <c r="I36" s="95"/>
      <c r="J36" s="95"/>
      <c r="K36" s="96"/>
    </row>
    <row r="37" spans="2:11" ht="15.75" customHeight="1" x14ac:dyDescent="0.2">
      <c r="B37" s="52" t="s">
        <v>79</v>
      </c>
      <c r="C37" s="56">
        <f>+Cálculos!E52</f>
        <v>-32</v>
      </c>
      <c r="D37" s="118" t="s">
        <v>50</v>
      </c>
      <c r="E37" s="95"/>
      <c r="F37" s="129" t="s">
        <v>100</v>
      </c>
      <c r="G37" s="95"/>
      <c r="H37" s="95"/>
      <c r="I37" s="95"/>
      <c r="J37" s="95"/>
      <c r="K37" s="96"/>
    </row>
    <row r="38" spans="2:11" ht="15.75" customHeight="1" x14ac:dyDescent="0.2">
      <c r="B38" s="58" t="s">
        <v>52</v>
      </c>
      <c r="C38" s="59">
        <f>+Cálculos!E53</f>
        <v>4</v>
      </c>
      <c r="D38" s="118" t="s">
        <v>53</v>
      </c>
      <c r="E38" s="95"/>
      <c r="F38" s="119" t="s">
        <v>109</v>
      </c>
      <c r="G38" s="95"/>
      <c r="H38" s="95"/>
      <c r="I38" s="95"/>
      <c r="J38" s="95"/>
      <c r="K38" s="96"/>
    </row>
    <row r="39" spans="2:11" ht="15.75" customHeight="1" x14ac:dyDescent="0.2">
      <c r="B39" s="58" t="s">
        <v>55</v>
      </c>
      <c r="C39" s="59">
        <f>+Cálculos!E54</f>
        <v>0.27272727272727271</v>
      </c>
      <c r="D39" s="118" t="s">
        <v>56</v>
      </c>
      <c r="E39" s="95"/>
      <c r="F39" s="119" t="s">
        <v>102</v>
      </c>
      <c r="G39" s="95"/>
      <c r="H39" s="95"/>
      <c r="I39" s="95"/>
      <c r="J39" s="95"/>
      <c r="K39" s="96"/>
    </row>
    <row r="40" spans="2:11" ht="15.75" customHeight="1" x14ac:dyDescent="0.2">
      <c r="B40" s="58" t="s">
        <v>57</v>
      </c>
      <c r="C40" s="59">
        <f>+Cálculos!E55</f>
        <v>1.5</v>
      </c>
      <c r="D40" s="118" t="s">
        <v>59</v>
      </c>
      <c r="E40" s="95"/>
      <c r="F40" s="119" t="s">
        <v>103</v>
      </c>
      <c r="G40" s="95"/>
      <c r="H40" s="95"/>
      <c r="I40" s="95"/>
      <c r="J40" s="95"/>
      <c r="K40" s="96"/>
    </row>
    <row r="41" spans="2:11" ht="15.75" customHeight="1" x14ac:dyDescent="0.2">
      <c r="B41" s="58" t="s">
        <v>60</v>
      </c>
      <c r="C41" s="59">
        <f>+Cálculos!E56</f>
        <v>201</v>
      </c>
      <c r="D41" s="118" t="s">
        <v>62</v>
      </c>
      <c r="E41" s="95"/>
      <c r="F41" s="119" t="s">
        <v>104</v>
      </c>
      <c r="G41" s="95"/>
      <c r="H41" s="95"/>
      <c r="I41" s="95"/>
      <c r="J41" s="95"/>
      <c r="K41" s="96"/>
    </row>
    <row r="42" spans="2:11" ht="15.75" customHeight="1" x14ac:dyDescent="0.2">
      <c r="B42" s="58" t="s">
        <v>60</v>
      </c>
      <c r="C42" s="59">
        <f>+Cálculos!E57</f>
        <v>491.33333333333337</v>
      </c>
      <c r="D42" s="118" t="s">
        <v>64</v>
      </c>
      <c r="E42" s="95"/>
      <c r="F42" s="119" t="s">
        <v>105</v>
      </c>
      <c r="G42" s="95"/>
      <c r="H42" s="95"/>
      <c r="I42" s="95"/>
      <c r="J42" s="95"/>
      <c r="K42" s="96"/>
    </row>
    <row r="43" spans="2:11" ht="15.75" customHeight="1" x14ac:dyDescent="0.2">
      <c r="B43" s="58" t="s">
        <v>65</v>
      </c>
      <c r="C43" s="59">
        <f>+Cálculos!E58</f>
        <v>213</v>
      </c>
      <c r="D43" s="118" t="s">
        <v>66</v>
      </c>
      <c r="E43" s="95"/>
      <c r="F43" s="119" t="s">
        <v>106</v>
      </c>
      <c r="G43" s="95"/>
      <c r="H43" s="95"/>
      <c r="I43" s="95"/>
      <c r="J43" s="95"/>
      <c r="K43" s="96"/>
    </row>
    <row r="44" spans="2:11" ht="15.75" customHeight="1" x14ac:dyDescent="0.2">
      <c r="B44" s="58" t="s">
        <v>65</v>
      </c>
      <c r="C44" s="59">
        <f>+Cálculos!E59</f>
        <v>142</v>
      </c>
      <c r="D44" s="118" t="s">
        <v>69</v>
      </c>
      <c r="E44" s="95"/>
      <c r="F44" s="119" t="s">
        <v>107</v>
      </c>
      <c r="G44" s="95"/>
      <c r="H44" s="95"/>
      <c r="I44" s="95"/>
      <c r="J44" s="95"/>
      <c r="K44" s="96"/>
    </row>
    <row r="45" spans="2:11" ht="15.75" customHeight="1" x14ac:dyDescent="0.2">
      <c r="B45" s="58" t="s">
        <v>65</v>
      </c>
      <c r="C45" s="59">
        <f>+Cálculos!E60</f>
        <v>499.33333333333337</v>
      </c>
      <c r="D45" s="118" t="s">
        <v>70</v>
      </c>
      <c r="E45" s="95"/>
      <c r="F45" s="119" t="s">
        <v>108</v>
      </c>
      <c r="G45" s="95"/>
      <c r="H45" s="95"/>
      <c r="I45" s="95"/>
      <c r="J45" s="95"/>
      <c r="K45" s="96"/>
    </row>
    <row r="46" spans="2:11" ht="15.75" customHeight="1" thickBot="1" x14ac:dyDescent="0.25">
      <c r="B46" s="64" t="s">
        <v>72</v>
      </c>
      <c r="C46" s="65">
        <f>+Cálculos!E61</f>
        <v>0.98048780487804876</v>
      </c>
      <c r="D46" s="120" t="s">
        <v>73</v>
      </c>
      <c r="E46" s="92"/>
      <c r="F46" s="126" t="s">
        <v>113</v>
      </c>
      <c r="G46" s="92"/>
      <c r="H46" s="92"/>
      <c r="I46" s="92"/>
      <c r="J46" s="92"/>
      <c r="K46" s="93"/>
    </row>
    <row r="47" spans="2:11" ht="15.75" customHeight="1" x14ac:dyDescent="0.2"/>
    <row r="48" spans="2:11" ht="15.75" customHeight="1" thickBot="1" x14ac:dyDescent="0.25"/>
    <row r="49" spans="1:26" ht="24" customHeight="1" x14ac:dyDescent="0.25">
      <c r="A49" s="49"/>
      <c r="B49" s="97" t="s">
        <v>101</v>
      </c>
      <c r="C49" s="98"/>
      <c r="D49" s="98"/>
      <c r="E49" s="98"/>
      <c r="F49" s="98"/>
      <c r="G49" s="98"/>
      <c r="H49" s="98"/>
      <c r="I49" s="98"/>
      <c r="J49" s="98"/>
      <c r="K49" s="9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24" customHeight="1" x14ac:dyDescent="0.25">
      <c r="A50" s="49"/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24" customHeight="1" thickBot="1" x14ac:dyDescent="0.3">
      <c r="A51" s="49"/>
      <c r="B51" s="103"/>
      <c r="C51" s="104"/>
      <c r="D51" s="104"/>
      <c r="E51" s="104"/>
      <c r="F51" s="104"/>
      <c r="G51" s="104"/>
      <c r="H51" s="104"/>
      <c r="I51" s="104"/>
      <c r="J51" s="104"/>
      <c r="K51" s="105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24" customHeight="1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 x14ac:dyDescent="0.2"/>
    <row r="54" spans="1:26" ht="15.75" customHeight="1" x14ac:dyDescent="0.25">
      <c r="I54" s="123"/>
      <c r="J54" s="122"/>
      <c r="K54" s="122"/>
    </row>
    <row r="55" spans="1:26" ht="15.75" customHeight="1" x14ac:dyDescent="0.25">
      <c r="I55" s="124" t="s">
        <v>75</v>
      </c>
      <c r="J55" s="125"/>
      <c r="K55" s="125"/>
    </row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8">
    <mergeCell ref="D34:E34"/>
    <mergeCell ref="D36:E36"/>
    <mergeCell ref="D37:E37"/>
    <mergeCell ref="D38:E38"/>
    <mergeCell ref="F33:K33"/>
    <mergeCell ref="F34:K34"/>
    <mergeCell ref="F36:K36"/>
    <mergeCell ref="F37:K37"/>
    <mergeCell ref="F38:K38"/>
    <mergeCell ref="B49:K51"/>
    <mergeCell ref="I54:K54"/>
    <mergeCell ref="I55:K55"/>
    <mergeCell ref="F46:K46"/>
    <mergeCell ref="F44:K44"/>
    <mergeCell ref="D44:E44"/>
    <mergeCell ref="B2:K2"/>
    <mergeCell ref="C4:F4"/>
    <mergeCell ref="D43:E43"/>
    <mergeCell ref="F43:K43"/>
    <mergeCell ref="D46:E46"/>
    <mergeCell ref="D45:E45"/>
    <mergeCell ref="F40:K40"/>
    <mergeCell ref="D40:E40"/>
    <mergeCell ref="D41:E41"/>
    <mergeCell ref="D39:E39"/>
    <mergeCell ref="F41:K41"/>
    <mergeCell ref="F39:K39"/>
    <mergeCell ref="D42:E42"/>
    <mergeCell ref="F42:K42"/>
    <mergeCell ref="F45:K45"/>
    <mergeCell ref="D33:E33"/>
    <mergeCell ref="C6:F6"/>
    <mergeCell ref="C5:F5"/>
    <mergeCell ref="B22:K24"/>
    <mergeCell ref="B27:K27"/>
    <mergeCell ref="B32:C32"/>
    <mergeCell ref="D32:E32"/>
    <mergeCell ref="F32:K32"/>
  </mergeCells>
  <pageMargins left="0.25" right="0.25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bacon</dc:creator>
  <cp:lastModifiedBy>giuliano bacon</cp:lastModifiedBy>
  <dcterms:created xsi:type="dcterms:W3CDTF">2006-09-16T00:00:00Z</dcterms:created>
  <dcterms:modified xsi:type="dcterms:W3CDTF">2019-10-04T19:33:32Z</dcterms:modified>
</cp:coreProperties>
</file>