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as\Documents\GitHub\Unla-RoyalAcademy\Entregables\Informe de avance\"/>
    </mc:Choice>
  </mc:AlternateContent>
  <bookViews>
    <workbookView xWindow="0" yWindow="0" windowWidth="28800" windowHeight="11730" tabRatio="500"/>
  </bookViews>
  <sheets>
    <sheet name="Cálculos" sheetId="1" r:id="rId1"/>
    <sheet name="Informe" sheetId="2" r:id="rId2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52" i="1" l="1"/>
  <c r="B51" i="1"/>
  <c r="B50" i="1"/>
  <c r="X38" i="1" l="1"/>
  <c r="Y38" i="1"/>
  <c r="Z38" i="1"/>
  <c r="X41" i="1"/>
  <c r="Y41" i="1"/>
  <c r="Z41" i="1"/>
  <c r="X37" i="1"/>
  <c r="Y37" i="1"/>
  <c r="Z37" i="1"/>
  <c r="X39" i="1"/>
  <c r="Y39" i="1"/>
  <c r="Z39" i="1"/>
  <c r="X40" i="1"/>
  <c r="Y40" i="1"/>
  <c r="Z40" i="1"/>
  <c r="X34" i="1"/>
  <c r="Y34" i="1"/>
  <c r="Z34" i="1"/>
  <c r="X35" i="1"/>
  <c r="Y35" i="1"/>
  <c r="Z35" i="1"/>
  <c r="X36" i="1"/>
  <c r="Y36" i="1"/>
  <c r="Z36" i="1"/>
  <c r="X28" i="1"/>
  <c r="Y28" i="1"/>
  <c r="Z28" i="1"/>
  <c r="X29" i="1"/>
  <c r="Y29" i="1"/>
  <c r="Z29" i="1"/>
  <c r="B46" i="1" l="1"/>
  <c r="C33" i="2" s="1"/>
  <c r="X27" i="1" l="1"/>
  <c r="Y27" i="1"/>
  <c r="Z27" i="1"/>
  <c r="W43" i="1"/>
  <c r="V43" i="1"/>
  <c r="U43" i="1"/>
  <c r="T43" i="1"/>
  <c r="S43" i="1"/>
  <c r="R43" i="1"/>
  <c r="Q43" i="1"/>
  <c r="P43" i="1"/>
  <c r="O43" i="1"/>
  <c r="N43" i="1"/>
  <c r="M43" i="1"/>
  <c r="K43" i="1"/>
  <c r="J43" i="1"/>
  <c r="I43" i="1"/>
  <c r="H43" i="1"/>
  <c r="G43" i="1"/>
  <c r="F43" i="1"/>
  <c r="E43" i="1"/>
  <c r="D43" i="1"/>
  <c r="D44" i="1" s="1"/>
  <c r="O50" i="1" s="1"/>
  <c r="C43" i="1"/>
  <c r="C44" i="1" s="1"/>
  <c r="N50" i="1" s="1"/>
  <c r="X30" i="1"/>
  <c r="Y30" i="1"/>
  <c r="Z30" i="1"/>
  <c r="X31" i="1"/>
  <c r="Y31" i="1"/>
  <c r="Z31" i="1"/>
  <c r="X32" i="1"/>
  <c r="Y32" i="1"/>
  <c r="Z32" i="1"/>
  <c r="X33" i="1"/>
  <c r="Y33" i="1"/>
  <c r="Z33" i="1"/>
  <c r="X42" i="1"/>
  <c r="Y42" i="1"/>
  <c r="Z42" i="1"/>
  <c r="L43" i="1"/>
  <c r="E44" i="1"/>
  <c r="P50" i="1" s="1"/>
  <c r="Z26" i="1"/>
  <c r="Y26" i="1"/>
  <c r="X26" i="1"/>
  <c r="Z25" i="1"/>
  <c r="Y25" i="1"/>
  <c r="X25" i="1"/>
  <c r="Z24" i="1"/>
  <c r="Y24" i="1"/>
  <c r="X24" i="1"/>
  <c r="Z23" i="1"/>
  <c r="Y23" i="1"/>
  <c r="X23" i="1"/>
  <c r="Z22" i="1"/>
  <c r="Y22" i="1"/>
  <c r="X22" i="1"/>
  <c r="Z21" i="1"/>
  <c r="Y21" i="1"/>
  <c r="X21" i="1"/>
  <c r="Z20" i="1"/>
  <c r="Y20" i="1"/>
  <c r="X20" i="1"/>
  <c r="Z19" i="1"/>
  <c r="Y19" i="1"/>
  <c r="X19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Z3" i="1"/>
  <c r="Y3" i="1"/>
  <c r="X3" i="1"/>
  <c r="H44" i="1" l="1"/>
  <c r="P51" i="1" s="1"/>
  <c r="Z43" i="1"/>
  <c r="G44" i="1"/>
  <c r="O51" i="1" s="1"/>
  <c r="Y43" i="1"/>
  <c r="X43" i="1"/>
  <c r="K44" i="1"/>
  <c r="F44" i="1"/>
  <c r="P52" i="1" l="1"/>
  <c r="J44" i="1"/>
  <c r="N44" i="1"/>
  <c r="P53" i="1" s="1"/>
  <c r="N51" i="1"/>
  <c r="I44" i="1"/>
  <c r="O52" i="1" l="1"/>
  <c r="M44" i="1"/>
  <c r="V44" i="1" s="1"/>
  <c r="O56" i="1" s="1"/>
  <c r="Q44" i="1"/>
  <c r="W44" i="1"/>
  <c r="P56" i="1" s="1"/>
  <c r="N52" i="1"/>
  <c r="L44" i="1"/>
  <c r="P54" i="1" l="1"/>
  <c r="C36" i="2"/>
  <c r="O53" i="1"/>
  <c r="P44" i="1"/>
  <c r="T44" i="1"/>
  <c r="P55" i="1" s="1"/>
  <c r="N53" i="1"/>
  <c r="O44" i="1"/>
  <c r="C34" i="2" s="1"/>
  <c r="O54" i="1" l="1"/>
  <c r="S44" i="1"/>
  <c r="O55" i="1" s="1"/>
  <c r="N54" i="1"/>
  <c r="R44" i="1"/>
  <c r="C35" i="2" l="1"/>
  <c r="E56" i="1"/>
  <c r="C43" i="2" s="1"/>
  <c r="E52" i="1"/>
  <c r="E53" i="1"/>
  <c r="E59" i="1"/>
  <c r="C46" i="2" s="1"/>
  <c r="E51" i="1"/>
  <c r="C38" i="2" s="1"/>
  <c r="E54" i="1"/>
  <c r="C41" i="2" s="1"/>
  <c r="E50" i="1"/>
  <c r="C37" i="2" s="1"/>
  <c r="N55" i="1"/>
  <c r="U44" i="1"/>
  <c r="N56" i="1" s="1"/>
  <c r="C40" i="2" l="1"/>
  <c r="E58" i="1"/>
  <c r="C45" i="2" s="1"/>
  <c r="E57" i="1"/>
  <c r="C44" i="2" s="1"/>
  <c r="C39" i="2"/>
  <c r="E55" i="1"/>
  <c r="C42" i="2" s="1"/>
</calcChain>
</file>

<file path=xl/sharedStrings.xml><?xml version="1.0" encoding="utf-8"?>
<sst xmlns="http://schemas.openxmlformats.org/spreadsheetml/2006/main" count="179" uniqueCount="119">
  <si>
    <t>Período 1</t>
  </si>
  <si>
    <t>Período 2</t>
  </si>
  <si>
    <t>Período 3</t>
  </si>
  <si>
    <t>Período 4</t>
  </si>
  <si>
    <t>Período 5</t>
  </si>
  <si>
    <t>Período 6</t>
  </si>
  <si>
    <t>Período 7</t>
  </si>
  <si>
    <t>Total</t>
  </si>
  <si>
    <t>Actividad</t>
  </si>
  <si>
    <t>Estimación</t>
  </si>
  <si>
    <t>PV</t>
  </si>
  <si>
    <t>EV</t>
  </si>
  <si>
    <t>AC</t>
  </si>
  <si>
    <t>Intregración ABM alumnos con Web</t>
  </si>
  <si>
    <t>Intregración ABM carreras con Web</t>
  </si>
  <si>
    <t>Intregración ABM cursos con Web</t>
  </si>
  <si>
    <t>Intregración ABM turnos con Web</t>
  </si>
  <si>
    <t>Intregración ABM preguntas con Web</t>
  </si>
  <si>
    <t>Intregración ABM exámenes con Web</t>
  </si>
  <si>
    <t>Intregración ABM notas con Web</t>
  </si>
  <si>
    <t>Vista de Administradores</t>
  </si>
  <si>
    <t>Vista generación de exámen</t>
  </si>
  <si>
    <t>Vista notas exámenes</t>
  </si>
  <si>
    <t>parciales</t>
  </si>
  <si>
    <t>acumulados</t>
  </si>
  <si>
    <t>BAC</t>
  </si>
  <si>
    <t>regla de avance</t>
  </si>
  <si>
    <t>50/50</t>
  </si>
  <si>
    <t>SV</t>
  </si>
  <si>
    <t>EV-PV</t>
  </si>
  <si>
    <t>desvío calendario</t>
  </si>
  <si>
    <t>P1</t>
  </si>
  <si>
    <t>CV</t>
  </si>
  <si>
    <t>EV-AC</t>
  </si>
  <si>
    <t>desvío costos</t>
  </si>
  <si>
    <t>P2</t>
  </si>
  <si>
    <t>SPI</t>
  </si>
  <si>
    <t>EV/PV</t>
  </si>
  <si>
    <t>lo que avancé frente a lo que tenía que avanzar</t>
  </si>
  <si>
    <t>P3</t>
  </si>
  <si>
    <t>CPI</t>
  </si>
  <si>
    <t>EV/AC</t>
  </si>
  <si>
    <t>lo que gané frente a lo que gasté</t>
  </si>
  <si>
    <t>P4</t>
  </si>
  <si>
    <t>ETC</t>
  </si>
  <si>
    <t>BAC-EV</t>
  </si>
  <si>
    <t>si se respeta el presupuesto</t>
  </si>
  <si>
    <t>lo que falta para completar</t>
  </si>
  <si>
    <t>P5</t>
  </si>
  <si>
    <t>(BAC-EV)/(SPI*CPI)</t>
  </si>
  <si>
    <t>si se mantiene el rendimiento</t>
  </si>
  <si>
    <t>P6</t>
  </si>
  <si>
    <t>EAC</t>
  </si>
  <si>
    <t>AC+(BAC-EV)</t>
  </si>
  <si>
    <t>lo que va a costar</t>
  </si>
  <si>
    <t>P7</t>
  </si>
  <si>
    <t>BAC/CPI</t>
  </si>
  <si>
    <t>AC+(BAC-EV)/(SPI*CPI)</t>
  </si>
  <si>
    <t>si se mantiene el rendimiento desde el costo</t>
  </si>
  <si>
    <t>TCPI</t>
  </si>
  <si>
    <t>(BAC-EV)/(BAC-AC)</t>
  </si>
  <si>
    <t>lo que debería rendir cada peso</t>
  </si>
  <si>
    <t>Informe de Avance</t>
  </si>
  <si>
    <t>Proyecto</t>
  </si>
  <si>
    <t>Campus Royal Academy</t>
  </si>
  <si>
    <t>Fecha</t>
  </si>
  <si>
    <t>PM</t>
  </si>
  <si>
    <t>Pablo López</t>
  </si>
  <si>
    <t>Indicadores</t>
  </si>
  <si>
    <t>Fórmula</t>
  </si>
  <si>
    <t>Análisis/Descripción</t>
  </si>
  <si>
    <t>Firma</t>
  </si>
  <si>
    <t>Desarrollo vista de login</t>
  </si>
  <si>
    <t>Desarrollo vista de agregado de preguntas</t>
  </si>
  <si>
    <t>Desarrollo vista de decisión de creacion de examen</t>
  </si>
  <si>
    <t>Desarrollo vista de examen manual</t>
  </si>
  <si>
    <t>Desarrollo vista de examen simulado</t>
  </si>
  <si>
    <t>Desarrollo vista de examen manual multiple (Varios examenes)</t>
  </si>
  <si>
    <t>Desarrollo vista de confirmación de registro para alumnos</t>
  </si>
  <si>
    <t>Desarrollo vista agregado de carreras</t>
  </si>
  <si>
    <t>Desarrollo vista agregado de sedes</t>
  </si>
  <si>
    <t>Testing vistas responsive en dispositivos mobiles</t>
  </si>
  <si>
    <t>Desarrollo vista de mantenimiento de examen por alumno</t>
  </si>
  <si>
    <t>Desarrollar vista de examen</t>
  </si>
  <si>
    <t>Planned Value</t>
  </si>
  <si>
    <t>Earned Value</t>
  </si>
  <si>
    <t>Actual Cost</t>
  </si>
  <si>
    <t>Ahorramos costos pero aun así fallamos en la estimación</t>
  </si>
  <si>
    <t>Utilizamos menos costos para la actividad que realizamos</t>
  </si>
  <si>
    <t>Lo que va a costar el proyecto según lo presupuestado</t>
  </si>
  <si>
    <t>Lo que va a costar el proyecto si seguimos de esta manera</t>
  </si>
  <si>
    <t>Lo que va a costar el proyecto si mantenemos el rendimiento del costo</t>
  </si>
  <si>
    <t>Estamos atrasados con el trabajo planificado</t>
  </si>
  <si>
    <t>Atrasados en el calendario</t>
  </si>
  <si>
    <t>La estimación se hace en horas</t>
  </si>
  <si>
    <t>Horas que faltan para terminar el proyecto según lo presupuestado</t>
  </si>
  <si>
    <t>Horas que faltan para terminar el proyecto si seguimos así</t>
  </si>
  <si>
    <t xml:space="preserve">Desarrollar ABM Estadísticas de Faltas </t>
  </si>
  <si>
    <t xml:space="preserve">Desarrollar ABM Estadísticas de Aprobación </t>
  </si>
  <si>
    <t xml:space="preserve">Diseño de la base de datos </t>
  </si>
  <si>
    <t xml:space="preserve">Implementación DER </t>
  </si>
  <si>
    <t xml:space="preserve">Administración índices </t>
  </si>
  <si>
    <t>Desarrollar ABM Alumnos</t>
  </si>
  <si>
    <t xml:space="preserve">Desarrollar ABM Carreras </t>
  </si>
  <si>
    <t xml:space="preserve">Desarrollar ABM Cursos </t>
  </si>
  <si>
    <t xml:space="preserve">Desarrollar ABM Turnos </t>
  </si>
  <si>
    <t xml:space="preserve">Desarrollar ABM Preguntas </t>
  </si>
  <si>
    <t xml:space="preserve">Desarrollar ABM Preguntas Multiple Choice </t>
  </si>
  <si>
    <t>Desarrollar ABM Preguntas Verdadero o Falso</t>
  </si>
  <si>
    <t xml:space="preserve">Desarrollar ABM Exámenes </t>
  </si>
  <si>
    <t xml:space="preserve">Desarrollar ABM Exámenes Manual </t>
  </si>
  <si>
    <t xml:space="preserve">Desarrollar ABM Exámenes Simulado </t>
  </si>
  <si>
    <t xml:space="preserve">Desarrollar ABM Exámenes Imágenes </t>
  </si>
  <si>
    <t xml:space="preserve">Desarrollar ABM Notas </t>
  </si>
  <si>
    <t xml:space="preserve">Desarrollar ABM Estadísticas </t>
  </si>
  <si>
    <t>Estamos un 5% por encima de la eficiencia que deberiamos tener</t>
  </si>
  <si>
    <r>
      <t>Análisis:</t>
    </r>
    <r>
      <rPr>
        <sz val="14"/>
        <color rgb="FF000000"/>
        <rFont val="Calibri"/>
        <family val="2"/>
      </rPr>
      <t xml:space="preserve"> </t>
    </r>
    <r>
      <rPr>
        <sz val="12"/>
        <color rgb="FF000000"/>
        <rFont val="Calibri"/>
        <family val="2"/>
      </rPr>
      <t>En base al gráfico, podemos observar que hubo un escaso avance en el período 4 y 5 ya que el EV cada vez se va alejando del PV. Los costos utilizados siguen por debajo de lo planeado.</t>
    </r>
  </si>
  <si>
    <r>
      <t>Análisis:</t>
    </r>
    <r>
      <rPr>
        <sz val="14"/>
        <color rgb="FF000000"/>
        <rFont val="Calibri"/>
        <family val="2"/>
      </rPr>
      <t xml:space="preserve"> </t>
    </r>
    <r>
      <rPr>
        <sz val="12"/>
        <color rgb="FF000000"/>
        <rFont val="Calibri"/>
        <family val="2"/>
      </rPr>
      <t>En base al SPI, que da 0,34, y al análisis del periodo anterior, se llega a la conclusión de que el proyecto cada vez se va retrasando respecto a las metas que debería cumplir. En el próximo período se buscará seguir implementando medidas que aumenten el valor del SPI lo mayor posible.</t>
    </r>
  </si>
  <si>
    <t>Estoy al final del período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</si>
</sst>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Cambria"/>
      <charset val="1"/>
    </font>
    <font>
      <sz val="11"/>
      <name val="Cambria"/>
      <charset val="1"/>
    </font>
    <font>
      <sz val="20"/>
      <color rgb="FF000000"/>
      <name val="Calibri"/>
      <charset val="1"/>
    </font>
    <font>
      <b/>
      <sz val="11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  <font>
      <b/>
      <u/>
      <sz val="14"/>
      <color rgb="FF000000"/>
      <name val="Calibri"/>
      <charset val="1"/>
    </font>
    <font>
      <sz val="11"/>
      <color rgb="FF000000"/>
      <name val="Cambria"/>
      <family val="1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u/>
      <sz val="14"/>
      <color rgb="FF000000"/>
      <name val="Calibri"/>
      <family val="2"/>
    </font>
    <font>
      <sz val="11"/>
      <color rgb="FF000000"/>
      <name val="Cambria"/>
      <family val="1"/>
      <scheme val="major"/>
    </font>
    <font>
      <sz val="12"/>
      <color theme="1"/>
      <name val="Calibri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BE5F1"/>
      </patternFill>
    </fill>
    <fill>
      <patternFill patternType="solid">
        <fgColor rgb="FFFFFFFF"/>
        <bgColor rgb="FFF2F2F2"/>
      </patternFill>
    </fill>
    <fill>
      <patternFill patternType="solid">
        <fgColor rgb="FFDBE5F1"/>
        <bgColor rgb="FFDAEEF3"/>
      </patternFill>
    </fill>
    <fill>
      <patternFill patternType="solid">
        <fgColor rgb="FFF2F2F2"/>
        <bgColor rgb="FFFFFFFF"/>
      </patternFill>
    </fill>
  </fills>
  <borders count="7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rgb="FF4F81BD"/>
      </left>
      <right style="double">
        <color rgb="FF4F81BD"/>
      </right>
      <top style="double">
        <color rgb="FF4F81BD"/>
      </top>
      <bottom style="double">
        <color rgb="FF4F81BD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medium">
        <color rgb="FF000000"/>
      </right>
      <top style="thin">
        <color auto="1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0" borderId="11" xfId="0" applyFont="1" applyBorder="1"/>
    <xf numFmtId="0" fontId="2" fillId="0" borderId="11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1" fillId="0" borderId="13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5" xfId="0" applyFont="1" applyBorder="1"/>
    <xf numFmtId="0" fontId="2" fillId="0" borderId="16" xfId="0" applyFont="1" applyBorder="1"/>
    <xf numFmtId="0" fontId="1" fillId="0" borderId="17" xfId="0" applyFont="1" applyBorder="1"/>
    <xf numFmtId="0" fontId="2" fillId="0" borderId="18" xfId="0" applyFont="1" applyBorder="1" applyAlignment="1"/>
    <xf numFmtId="0" fontId="1" fillId="0" borderId="18" xfId="0" applyFont="1" applyBorder="1"/>
    <xf numFmtId="0" fontId="1" fillId="0" borderId="16" xfId="0" applyFont="1" applyBorder="1"/>
    <xf numFmtId="0" fontId="1" fillId="0" borderId="20" xfId="0" applyFont="1" applyBorder="1"/>
    <xf numFmtId="0" fontId="2" fillId="0" borderId="17" xfId="0" applyFont="1" applyBorder="1"/>
    <xf numFmtId="0" fontId="1" fillId="0" borderId="19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2" xfId="0" applyFont="1" applyBorder="1"/>
    <xf numFmtId="0" fontId="2" fillId="0" borderId="25" xfId="0" applyFont="1" applyBorder="1"/>
    <xf numFmtId="0" fontId="2" fillId="0" borderId="26" xfId="0" applyFont="1" applyBorder="1" applyAlignment="1"/>
    <xf numFmtId="0" fontId="2" fillId="0" borderId="15" xfId="0" applyFont="1" applyBorder="1"/>
    <xf numFmtId="0" fontId="1" fillId="0" borderId="0" xfId="0" applyFont="1"/>
    <xf numFmtId="0" fontId="1" fillId="2" borderId="28" xfId="0" applyFont="1" applyFill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3" fillId="0" borderId="0" xfId="0" applyFont="1" applyAlignment="1"/>
    <xf numFmtId="2" fontId="1" fillId="0" borderId="0" xfId="0" applyNumberFormat="1" applyFont="1"/>
    <xf numFmtId="0" fontId="1" fillId="0" borderId="0" xfId="0" applyFont="1" applyAlignment="1"/>
    <xf numFmtId="0" fontId="5" fillId="4" borderId="36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5" fillId="4" borderId="29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11" xfId="0" applyFont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2" fontId="7" fillId="5" borderId="20" xfId="0" applyNumberFormat="1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2" fontId="7" fillId="5" borderId="31" xfId="0" applyNumberFormat="1" applyFont="1" applyFill="1" applyBorder="1" applyAlignment="1">
      <alignment horizontal="center" vertical="center"/>
    </xf>
    <xf numFmtId="0" fontId="2" fillId="0" borderId="20" xfId="0" applyFont="1" applyBorder="1"/>
    <xf numFmtId="0" fontId="2" fillId="0" borderId="24" xfId="0" applyFont="1" applyBorder="1"/>
    <xf numFmtId="0" fontId="2" fillId="0" borderId="13" xfId="0" applyFont="1" applyBorder="1"/>
    <xf numFmtId="0" fontId="2" fillId="0" borderId="14" xfId="0" applyFont="1" applyBorder="1"/>
    <xf numFmtId="0" fontId="2" fillId="2" borderId="10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1" fillId="0" borderId="37" xfId="0" applyFont="1" applyBorder="1"/>
    <xf numFmtId="0" fontId="1" fillId="0" borderId="27" xfId="0" applyFont="1" applyBorder="1"/>
    <xf numFmtId="0" fontId="1" fillId="0" borderId="44" xfId="0" applyFont="1" applyBorder="1"/>
    <xf numFmtId="0" fontId="1" fillId="0" borderId="45" xfId="0" applyFont="1" applyBorder="1"/>
    <xf numFmtId="0" fontId="2" fillId="0" borderId="45" xfId="0" applyFont="1" applyBorder="1"/>
    <xf numFmtId="0" fontId="2" fillId="0" borderId="23" xfId="0" applyFont="1" applyBorder="1"/>
    <xf numFmtId="0" fontId="1" fillId="0" borderId="36" xfId="0" applyFont="1" applyBorder="1"/>
    <xf numFmtId="0" fontId="1" fillId="0" borderId="46" xfId="0" applyFont="1" applyBorder="1"/>
    <xf numFmtId="0" fontId="1" fillId="0" borderId="47" xfId="0" applyFont="1" applyBorder="1"/>
    <xf numFmtId="0" fontId="1" fillId="0" borderId="48" xfId="0" applyFont="1" applyBorder="1"/>
    <xf numFmtId="0" fontId="2" fillId="2" borderId="42" xfId="0" applyFont="1" applyFill="1" applyBorder="1"/>
    <xf numFmtId="0" fontId="2" fillId="3" borderId="24" xfId="0" applyFont="1" applyFill="1" applyBorder="1" applyAlignment="1">
      <alignment vertical="center" wrapText="1"/>
    </xf>
    <xf numFmtId="0" fontId="1" fillId="3" borderId="44" xfId="0" applyFont="1" applyFill="1" applyBorder="1" applyAlignment="1">
      <alignment vertical="center" wrapText="1"/>
    </xf>
    <xf numFmtId="0" fontId="2" fillId="0" borderId="42" xfId="0" applyFont="1" applyBorder="1" applyAlignment="1"/>
    <xf numFmtId="0" fontId="2" fillId="0" borderId="49" xfId="0" applyFont="1" applyBorder="1"/>
    <xf numFmtId="0" fontId="2" fillId="0" borderId="49" xfId="0" applyFont="1" applyBorder="1" applyAlignment="1"/>
    <xf numFmtId="0" fontId="2" fillId="0" borderId="43" xfId="0" applyFont="1" applyBorder="1" applyAlignment="1"/>
    <xf numFmtId="0" fontId="2" fillId="0" borderId="40" xfId="0" applyFont="1" applyBorder="1" applyAlignment="1"/>
    <xf numFmtId="0" fontId="2" fillId="0" borderId="51" xfId="0" applyFont="1" applyBorder="1" applyAlignment="1"/>
    <xf numFmtId="0" fontId="2" fillId="3" borderId="20" xfId="0" applyFont="1" applyFill="1" applyBorder="1" applyAlignment="1">
      <alignment vertical="center" wrapText="1"/>
    </xf>
    <xf numFmtId="0" fontId="1" fillId="2" borderId="52" xfId="0" applyFont="1" applyFill="1" applyBorder="1"/>
    <xf numFmtId="0" fontId="1" fillId="2" borderId="38" xfId="0" applyFont="1" applyFill="1" applyBorder="1"/>
    <xf numFmtId="0" fontId="9" fillId="3" borderId="20" xfId="0" applyFont="1" applyFill="1" applyBorder="1" applyAlignment="1">
      <alignment vertical="center" wrapText="1"/>
    </xf>
    <xf numFmtId="0" fontId="9" fillId="0" borderId="40" xfId="0" applyFont="1" applyBorder="1" applyAlignment="1"/>
    <xf numFmtId="0" fontId="9" fillId="0" borderId="20" xfId="0" applyFont="1" applyBorder="1" applyAlignment="1">
      <alignment vertical="center"/>
    </xf>
    <xf numFmtId="0" fontId="9" fillId="0" borderId="51" xfId="0" applyFont="1" applyBorder="1" applyAlignment="1"/>
    <xf numFmtId="0" fontId="9" fillId="0" borderId="24" xfId="0" applyFont="1" applyBorder="1" applyAlignment="1">
      <alignment vertical="center"/>
    </xf>
    <xf numFmtId="0" fontId="10" fillId="0" borderId="50" xfId="0" applyFont="1" applyBorder="1"/>
    <xf numFmtId="0" fontId="14" fillId="3" borderId="16" xfId="0" applyFont="1" applyFill="1" applyBorder="1" applyAlignment="1">
      <alignment vertical="center" wrapText="1"/>
    </xf>
    <xf numFmtId="0" fontId="14" fillId="3" borderId="20" xfId="0" applyFont="1" applyFill="1" applyBorder="1" applyAlignment="1">
      <alignment vertical="center" wrapText="1"/>
    </xf>
    <xf numFmtId="0" fontId="2" fillId="0" borderId="41" xfId="0" applyFont="1" applyBorder="1" applyAlignment="1"/>
    <xf numFmtId="0" fontId="14" fillId="3" borderId="19" xfId="0" applyFont="1" applyFill="1" applyBorder="1" applyAlignment="1">
      <alignment vertical="center" wrapText="1"/>
    </xf>
    <xf numFmtId="0" fontId="17" fillId="0" borderId="39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5" fillId="0" borderId="58" xfId="0" applyFont="1" applyBorder="1" applyAlignment="1">
      <alignment vertical="center"/>
    </xf>
    <xf numFmtId="0" fontId="16" fillId="0" borderId="59" xfId="0" applyFont="1" applyBorder="1"/>
    <xf numFmtId="0" fontId="16" fillId="0" borderId="60" xfId="0" applyFont="1" applyBorder="1"/>
    <xf numFmtId="0" fontId="7" fillId="0" borderId="39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15" fillId="0" borderId="58" xfId="0" applyFont="1" applyBorder="1" applyAlignment="1">
      <alignment horizontal="left" vertical="center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7" fillId="0" borderId="26" xfId="0" applyFont="1" applyBorder="1" applyAlignment="1">
      <alignment horizontal="center" vertical="center"/>
    </xf>
    <xf numFmtId="0" fontId="16" fillId="0" borderId="59" xfId="0" applyFont="1" applyBorder="1" applyAlignment="1">
      <alignment horizontal="left"/>
    </xf>
    <xf numFmtId="0" fontId="16" fillId="0" borderId="60" xfId="0" applyFont="1" applyBorder="1" applyAlignment="1">
      <alignment horizontal="left"/>
    </xf>
    <xf numFmtId="0" fontId="4" fillId="0" borderId="35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3" fillId="0" borderId="5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34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54" xfId="0" applyFont="1" applyBorder="1" applyAlignment="1">
      <alignment horizontal="left" vertical="top" wrapText="1"/>
    </xf>
    <xf numFmtId="0" fontId="8" fillId="0" borderId="55" xfId="0" applyFont="1" applyBorder="1" applyAlignment="1">
      <alignment horizontal="left" vertical="top" wrapText="1"/>
    </xf>
    <xf numFmtId="0" fontId="8" fillId="0" borderId="56" xfId="0" applyFont="1" applyBorder="1" applyAlignment="1">
      <alignment horizontal="left" vertical="top" wrapText="1"/>
    </xf>
    <xf numFmtId="0" fontId="8" fillId="0" borderId="57" xfId="0" applyFont="1" applyBorder="1" applyAlignment="1">
      <alignment horizontal="left" vertical="top" wrapText="1"/>
    </xf>
    <xf numFmtId="0" fontId="11" fillId="2" borderId="71" xfId="0" applyFont="1" applyFill="1" applyBorder="1" applyAlignment="1">
      <alignment horizontal="center"/>
    </xf>
    <xf numFmtId="0" fontId="11" fillId="2" borderId="52" xfId="0" applyFont="1" applyFill="1" applyBorder="1" applyAlignment="1">
      <alignment horizontal="center"/>
    </xf>
    <xf numFmtId="0" fontId="11" fillId="2" borderId="72" xfId="0" applyFont="1" applyFill="1" applyBorder="1" applyAlignment="1">
      <alignment horizontal="center"/>
    </xf>
    <xf numFmtId="0" fontId="7" fillId="0" borderId="68" xfId="0" applyFont="1" applyBorder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68" xfId="0" applyFont="1" applyBorder="1" applyAlignment="1">
      <alignment vertical="center"/>
    </xf>
    <xf numFmtId="0" fontId="7" fillId="0" borderId="69" xfId="0" applyFont="1" applyBorder="1" applyAlignment="1">
      <alignment vertical="center"/>
    </xf>
    <xf numFmtId="0" fontId="7" fillId="0" borderId="70" xfId="0" applyFont="1" applyBorder="1" applyAlignment="1">
      <alignment vertical="center"/>
    </xf>
    <xf numFmtId="0" fontId="15" fillId="0" borderId="65" xfId="0" applyFont="1" applyBorder="1" applyAlignment="1">
      <alignment vertical="center"/>
    </xf>
    <xf numFmtId="0" fontId="15" fillId="0" borderId="66" xfId="0" applyFont="1" applyBorder="1" applyAlignment="1">
      <alignment vertical="center"/>
    </xf>
    <xf numFmtId="0" fontId="15" fillId="0" borderId="67" xfId="0" applyFont="1" applyBorder="1" applyAlignment="1">
      <alignment vertical="center"/>
    </xf>
    <xf numFmtId="0" fontId="15" fillId="0" borderId="59" xfId="0" applyFont="1" applyBorder="1" applyAlignment="1">
      <alignment vertical="center"/>
    </xf>
    <xf numFmtId="0" fontId="15" fillId="0" borderId="60" xfId="0" applyFont="1" applyBorder="1" applyAlignment="1">
      <alignment vertic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5" fillId="0" borderId="61" xfId="0" applyFont="1" applyBorder="1" applyAlignment="1">
      <alignment horizontal="left" vertical="center"/>
    </xf>
    <xf numFmtId="0" fontId="15" fillId="0" borderId="62" xfId="0" applyFont="1" applyBorder="1" applyAlignment="1">
      <alignment horizontal="left" vertical="center"/>
    </xf>
    <xf numFmtId="0" fontId="15" fillId="0" borderId="63" xfId="0" applyFont="1" applyBorder="1" applyAlignment="1">
      <alignment horizontal="left" vertical="center"/>
    </xf>
    <xf numFmtId="0" fontId="7" fillId="0" borderId="28" xfId="0" applyFont="1" applyBorder="1" applyAlignment="1">
      <alignment horizontal="center" vertical="center"/>
    </xf>
    <xf numFmtId="0" fontId="7" fillId="0" borderId="7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B8B8B"/>
      <rgbColor rgb="FF9999FF"/>
      <rgbColor rgb="FFC0504D"/>
      <rgbColor rgb="FFF2F2F2"/>
      <rgbColor rgb="FFDAEEF3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PV</c:v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Cálculos!$N$50:$N$56</c:f>
              <c:numCache>
                <c:formatCode>General</c:formatCode>
                <c:ptCount val="7"/>
                <c:pt idx="0">
                  <c:v>4</c:v>
                </c:pt>
                <c:pt idx="1">
                  <c:v>44</c:v>
                </c:pt>
                <c:pt idx="2">
                  <c:v>129</c:v>
                </c:pt>
                <c:pt idx="3">
                  <c:v>168</c:v>
                </c:pt>
                <c:pt idx="4">
                  <c:v>197</c:v>
                </c:pt>
                <c:pt idx="5">
                  <c:v>217</c:v>
                </c:pt>
                <c:pt idx="6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4-42DD-9A32-D06F9F6149EE}"/>
            </c:ext>
          </c:extLst>
        </c:ser>
        <c:ser>
          <c:idx val="1"/>
          <c:order val="1"/>
          <c:tx>
            <c:v>EV</c:v>
          </c:tx>
          <c:spPr>
            <a:ln w="19080">
              <a:solidFill>
                <a:srgbClr val="C0504D"/>
              </a:solidFill>
              <a:custDash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Cálculos!$O$50:$O$56</c:f>
              <c:numCache>
                <c:formatCode>General</c:formatCode>
                <c:ptCount val="7"/>
                <c:pt idx="0">
                  <c:v>4</c:v>
                </c:pt>
                <c:pt idx="1">
                  <c:v>12</c:v>
                </c:pt>
                <c:pt idx="2">
                  <c:v>54</c:v>
                </c:pt>
                <c:pt idx="3">
                  <c:v>62</c:v>
                </c:pt>
                <c:pt idx="4">
                  <c:v>66</c:v>
                </c:pt>
                <c:pt idx="5">
                  <c:v>104</c:v>
                </c:pt>
                <c:pt idx="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4-42DD-9A32-D06F9F6149EE}"/>
            </c:ext>
          </c:extLst>
        </c:ser>
        <c:ser>
          <c:idx val="2"/>
          <c:order val="2"/>
          <c:tx>
            <c:v>AC</c:v>
          </c:tx>
          <c:spPr>
            <a:ln w="19080">
              <a:solidFill>
                <a:srgbClr val="9BBB59"/>
              </a:solidFill>
              <a:custDash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Cálculos!$P$50:$P$56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45</c:v>
                </c:pt>
                <c:pt idx="3">
                  <c:v>53</c:v>
                </c:pt>
                <c:pt idx="4">
                  <c:v>55</c:v>
                </c:pt>
                <c:pt idx="5">
                  <c:v>83</c:v>
                </c:pt>
                <c:pt idx="6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4-42DD-9A32-D06F9F614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03323136"/>
        <c:axId val="92324992"/>
      </c:lineChart>
      <c:catAx>
        <c:axId val="10332313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en-US"/>
          </a:p>
        </c:txPr>
        <c:crossAx val="92324992"/>
        <c:crosses val="autoZero"/>
        <c:auto val="1"/>
        <c:lblAlgn val="ctr"/>
        <c:lblOffset val="100"/>
        <c:noMultiLvlLbl val="1"/>
      </c:catAx>
      <c:valAx>
        <c:axId val="92324992"/>
        <c:scaling>
          <c:orientation val="minMax"/>
        </c:scaling>
        <c:delete val="0"/>
        <c:axPos val="l"/>
        <c:majorGridlines>
          <c:spPr>
            <a:ln w="6480">
              <a:solidFill>
                <a:srgbClr val="000000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lang="es-AR" sz="1000" b="1" strike="noStrike" spc="-1">
                    <a:solidFill>
                      <a:srgbClr val="000000"/>
                    </a:solidFill>
                    <a:latin typeface="Calibri"/>
                    <a:ea typeface="Calibri"/>
                  </a:rPr>
                  <a:t>Valores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  <a:ea typeface="Calibri"/>
              </a:defRPr>
            </a:pPr>
            <a:endParaRPr lang="en-US"/>
          </a:p>
        </c:txPr>
        <c:crossAx val="10332313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7</xdr:row>
      <xdr:rowOff>9359</xdr:rowOff>
    </xdr:from>
    <xdr:to>
      <xdr:col>10</xdr:col>
      <xdr:colOff>565200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tabSelected="1" zoomScaleNormal="100" workbookViewId="0">
      <pane xSplit="1" topLeftCell="T1" activePane="topRight" state="frozen"/>
      <selection pane="topRight" activeCell="A55" sqref="A55"/>
    </sheetView>
  </sheetViews>
  <sheetFormatPr baseColWidth="10" defaultColWidth="9" defaultRowHeight="14.25" x14ac:dyDescent="0.2"/>
  <cols>
    <col min="1" max="1" width="52.625" bestFit="1" customWidth="1"/>
    <col min="2" max="2" width="10.125" customWidth="1"/>
    <col min="3" max="5" width="8" customWidth="1"/>
    <col min="6" max="6" width="6.625" customWidth="1"/>
    <col min="7" max="32" width="8" customWidth="1"/>
    <col min="33" max="1025" width="12.625" customWidth="1"/>
  </cols>
  <sheetData>
    <row r="1" spans="1:26" ht="15.75" thickBot="1" x14ac:dyDescent="0.3">
      <c r="A1" s="1"/>
      <c r="B1" s="2"/>
      <c r="C1" s="95" t="s">
        <v>0</v>
      </c>
      <c r="D1" s="95"/>
      <c r="E1" s="95"/>
      <c r="F1" s="96" t="s">
        <v>1</v>
      </c>
      <c r="G1" s="96"/>
      <c r="H1" s="96"/>
      <c r="I1" s="95" t="s">
        <v>2</v>
      </c>
      <c r="J1" s="95"/>
      <c r="K1" s="95"/>
      <c r="L1" s="94" t="s">
        <v>3</v>
      </c>
      <c r="M1" s="94"/>
      <c r="N1" s="94"/>
      <c r="O1" s="94" t="s">
        <v>4</v>
      </c>
      <c r="P1" s="94"/>
      <c r="Q1" s="94"/>
      <c r="R1" s="94" t="s">
        <v>5</v>
      </c>
      <c r="S1" s="94"/>
      <c r="T1" s="94"/>
      <c r="U1" s="94" t="s">
        <v>6</v>
      </c>
      <c r="V1" s="94"/>
      <c r="W1" s="94"/>
      <c r="X1" s="95" t="s">
        <v>7</v>
      </c>
      <c r="Y1" s="95"/>
      <c r="Z1" s="95"/>
    </row>
    <row r="2" spans="1:26" ht="15.75" thickBot="1" x14ac:dyDescent="0.3">
      <c r="A2" s="82" t="s">
        <v>8</v>
      </c>
      <c r="B2" s="81" t="s">
        <v>9</v>
      </c>
      <c r="C2" s="3" t="s">
        <v>10</v>
      </c>
      <c r="D2" s="5" t="s">
        <v>11</v>
      </c>
      <c r="E2" s="6" t="s">
        <v>12</v>
      </c>
      <c r="F2" s="7" t="s">
        <v>10</v>
      </c>
      <c r="G2" s="5" t="s">
        <v>11</v>
      </c>
      <c r="H2" s="4" t="s">
        <v>12</v>
      </c>
      <c r="I2" s="3" t="s">
        <v>10</v>
      </c>
      <c r="J2" s="5" t="s">
        <v>11</v>
      </c>
      <c r="K2" s="6" t="s">
        <v>12</v>
      </c>
      <c r="L2" s="7" t="s">
        <v>10</v>
      </c>
      <c r="M2" s="5" t="s">
        <v>11</v>
      </c>
      <c r="N2" s="6" t="s">
        <v>12</v>
      </c>
      <c r="O2" s="58" t="s">
        <v>10</v>
      </c>
      <c r="P2" s="59" t="s">
        <v>11</v>
      </c>
      <c r="Q2" s="60" t="s">
        <v>12</v>
      </c>
      <c r="R2" s="58" t="s">
        <v>10</v>
      </c>
      <c r="S2" s="59" t="s">
        <v>11</v>
      </c>
      <c r="T2" s="60" t="s">
        <v>12</v>
      </c>
      <c r="U2" s="58" t="s">
        <v>10</v>
      </c>
      <c r="V2" s="59" t="s">
        <v>11</v>
      </c>
      <c r="W2" s="60" t="s">
        <v>12</v>
      </c>
      <c r="X2" s="3" t="s">
        <v>10</v>
      </c>
      <c r="Y2" s="5" t="s">
        <v>11</v>
      </c>
      <c r="Z2" s="6" t="s">
        <v>12</v>
      </c>
    </row>
    <row r="3" spans="1:26" ht="15" x14ac:dyDescent="0.25">
      <c r="A3" s="88" t="s">
        <v>99</v>
      </c>
      <c r="B3" s="74">
        <v>8</v>
      </c>
      <c r="C3" s="9">
        <v>4</v>
      </c>
      <c r="D3" s="10">
        <v>4</v>
      </c>
      <c r="E3" s="11">
        <v>2</v>
      </c>
      <c r="F3" s="12">
        <v>4</v>
      </c>
      <c r="G3" s="13">
        <v>4</v>
      </c>
      <c r="H3" s="14">
        <v>2</v>
      </c>
      <c r="I3" s="8"/>
      <c r="J3" s="13"/>
      <c r="K3" s="15"/>
      <c r="L3" s="16"/>
      <c r="M3" s="13"/>
      <c r="N3" s="57"/>
      <c r="O3" s="32"/>
      <c r="P3" s="56"/>
      <c r="Q3" s="57"/>
      <c r="R3" s="32"/>
      <c r="S3" s="56"/>
      <c r="T3" s="57"/>
      <c r="U3" s="32"/>
      <c r="V3" s="56"/>
      <c r="W3" s="57"/>
      <c r="X3" s="18">
        <f t="shared" ref="X3:X27" si="0">+L3+I3+F3+C3+U3+R3+O3</f>
        <v>8</v>
      </c>
      <c r="Y3" s="18">
        <f t="shared" ref="Y3:Y27" si="1">+M3+J3+G3+D3+V3+S3+P3</f>
        <v>8</v>
      </c>
      <c r="Z3" s="61">
        <f t="shared" ref="Z3:Z27" si="2">+N3+K3+H3+E3+W3+T3+Q3</f>
        <v>4</v>
      </c>
    </row>
    <row r="4" spans="1:26" ht="15" x14ac:dyDescent="0.25">
      <c r="A4" s="78" t="s">
        <v>100</v>
      </c>
      <c r="B4" s="75">
        <v>1</v>
      </c>
      <c r="C4" s="20"/>
      <c r="D4" s="21"/>
      <c r="E4" s="22"/>
      <c r="F4" s="23">
        <v>1</v>
      </c>
      <c r="G4" s="21">
        <v>1</v>
      </c>
      <c r="H4" s="24">
        <v>1</v>
      </c>
      <c r="I4" s="20"/>
      <c r="J4" s="21"/>
      <c r="K4" s="22"/>
      <c r="L4" s="18"/>
      <c r="M4" s="21"/>
      <c r="N4" s="54"/>
      <c r="O4" s="23"/>
      <c r="P4" s="17"/>
      <c r="Q4" s="54"/>
      <c r="R4" s="23"/>
      <c r="S4" s="17"/>
      <c r="T4" s="54"/>
      <c r="U4" s="23"/>
      <c r="V4" s="17"/>
      <c r="W4" s="54"/>
      <c r="X4" s="18">
        <f t="shared" si="0"/>
        <v>1</v>
      </c>
      <c r="Y4" s="18">
        <f t="shared" si="1"/>
        <v>1</v>
      </c>
      <c r="Z4" s="22">
        <f t="shared" si="2"/>
        <v>1</v>
      </c>
    </row>
    <row r="5" spans="1:26" ht="15" x14ac:dyDescent="0.25">
      <c r="A5" s="84" t="s">
        <v>101</v>
      </c>
      <c r="B5" s="76">
        <v>6</v>
      </c>
      <c r="C5" s="20"/>
      <c r="D5" s="21"/>
      <c r="E5" s="22"/>
      <c r="F5" s="18"/>
      <c r="G5" s="21"/>
      <c r="H5" s="24"/>
      <c r="I5" s="19"/>
      <c r="J5" s="21"/>
      <c r="K5" s="22"/>
      <c r="L5" s="23">
        <v>3</v>
      </c>
      <c r="M5" s="21"/>
      <c r="N5" s="54"/>
      <c r="O5" s="23">
        <v>3</v>
      </c>
      <c r="P5" s="17"/>
      <c r="Q5" s="54"/>
      <c r="R5" s="23"/>
      <c r="S5" s="17"/>
      <c r="T5" s="54"/>
      <c r="U5" s="23"/>
      <c r="V5" s="17"/>
      <c r="W5" s="54"/>
      <c r="X5" s="18">
        <f t="shared" si="0"/>
        <v>6</v>
      </c>
      <c r="Y5" s="18">
        <f t="shared" si="1"/>
        <v>0</v>
      </c>
      <c r="Z5" s="22">
        <f t="shared" si="2"/>
        <v>0</v>
      </c>
    </row>
    <row r="6" spans="1:26" ht="15" x14ac:dyDescent="0.25">
      <c r="A6" s="84" t="s">
        <v>102</v>
      </c>
      <c r="B6" s="76">
        <v>6</v>
      </c>
      <c r="C6" s="20"/>
      <c r="D6" s="21"/>
      <c r="E6" s="22"/>
      <c r="F6" s="23">
        <v>6</v>
      </c>
      <c r="G6" s="21">
        <v>3</v>
      </c>
      <c r="H6" s="24">
        <v>3</v>
      </c>
      <c r="I6" s="20"/>
      <c r="J6" s="21">
        <v>3</v>
      </c>
      <c r="K6" s="22">
        <v>3</v>
      </c>
      <c r="L6" s="18"/>
      <c r="M6" s="21"/>
      <c r="N6" s="54"/>
      <c r="O6" s="23"/>
      <c r="P6" s="17"/>
      <c r="Q6" s="54"/>
      <c r="R6" s="23"/>
      <c r="S6" s="17"/>
      <c r="T6" s="54"/>
      <c r="U6" s="23"/>
      <c r="V6" s="17"/>
      <c r="W6" s="54"/>
      <c r="X6" s="18">
        <f t="shared" si="0"/>
        <v>6</v>
      </c>
      <c r="Y6" s="18">
        <f t="shared" si="1"/>
        <v>6</v>
      </c>
      <c r="Z6" s="22">
        <f t="shared" si="2"/>
        <v>6</v>
      </c>
    </row>
    <row r="7" spans="1:26" ht="15" x14ac:dyDescent="0.25">
      <c r="A7" s="79" t="s">
        <v>13</v>
      </c>
      <c r="B7" s="77">
        <v>4</v>
      </c>
      <c r="C7" s="25"/>
      <c r="D7" s="26"/>
      <c r="E7" s="27"/>
      <c r="F7" s="28">
        <v>4</v>
      </c>
      <c r="G7" s="26"/>
      <c r="H7" s="29"/>
      <c r="I7" s="25"/>
      <c r="J7" s="26"/>
      <c r="K7" s="27"/>
      <c r="L7" s="28"/>
      <c r="M7" s="26"/>
      <c r="N7" s="55"/>
      <c r="O7" s="23"/>
      <c r="P7" s="17"/>
      <c r="Q7" s="54"/>
      <c r="R7" s="23"/>
      <c r="S7" s="17"/>
      <c r="T7" s="54"/>
      <c r="U7" s="23"/>
      <c r="V7" s="17"/>
      <c r="W7" s="54"/>
      <c r="X7" s="18">
        <f t="shared" si="0"/>
        <v>4</v>
      </c>
      <c r="Y7" s="18">
        <f t="shared" si="1"/>
        <v>0</v>
      </c>
      <c r="Z7" s="22">
        <f t="shared" si="2"/>
        <v>0</v>
      </c>
    </row>
    <row r="8" spans="1:26" ht="15" x14ac:dyDescent="0.25">
      <c r="A8" s="86" t="s">
        <v>103</v>
      </c>
      <c r="B8" s="77">
        <v>6</v>
      </c>
      <c r="C8" s="25"/>
      <c r="D8" s="26"/>
      <c r="E8" s="27"/>
      <c r="F8" s="30">
        <v>6</v>
      </c>
      <c r="G8" s="26"/>
      <c r="H8" s="29"/>
      <c r="I8" s="25"/>
      <c r="J8" s="26">
        <v>6</v>
      </c>
      <c r="K8" s="27">
        <v>6</v>
      </c>
      <c r="L8" s="28"/>
      <c r="M8" s="26"/>
      <c r="N8" s="55"/>
      <c r="O8" s="23"/>
      <c r="P8" s="17"/>
      <c r="Q8" s="54"/>
      <c r="R8" s="23"/>
      <c r="S8" s="17"/>
      <c r="T8" s="54"/>
      <c r="U8" s="23"/>
      <c r="V8" s="17"/>
      <c r="W8" s="54"/>
      <c r="X8" s="18">
        <f t="shared" si="0"/>
        <v>6</v>
      </c>
      <c r="Y8" s="18">
        <f t="shared" si="1"/>
        <v>6</v>
      </c>
      <c r="Z8" s="22">
        <f t="shared" si="2"/>
        <v>6</v>
      </c>
    </row>
    <row r="9" spans="1:26" ht="15" x14ac:dyDescent="0.25">
      <c r="A9" s="79" t="s">
        <v>14</v>
      </c>
      <c r="B9" s="76">
        <v>4</v>
      </c>
      <c r="C9" s="20"/>
      <c r="D9" s="26"/>
      <c r="E9" s="27"/>
      <c r="F9" s="28">
        <v>4</v>
      </c>
      <c r="G9" s="26"/>
      <c r="H9" s="54"/>
      <c r="I9" s="28"/>
      <c r="J9" s="26"/>
      <c r="K9" s="27"/>
      <c r="L9" s="28"/>
      <c r="M9" s="26"/>
      <c r="N9" s="55"/>
      <c r="O9" s="23"/>
      <c r="P9" s="17"/>
      <c r="Q9" s="54"/>
      <c r="R9" s="23"/>
      <c r="S9" s="17"/>
      <c r="T9" s="54"/>
      <c r="U9" s="23"/>
      <c r="V9" s="17"/>
      <c r="W9" s="54"/>
      <c r="X9" s="18">
        <f t="shared" si="0"/>
        <v>4</v>
      </c>
      <c r="Y9" s="18">
        <f t="shared" si="1"/>
        <v>0</v>
      </c>
      <c r="Z9" s="22">
        <f t="shared" si="2"/>
        <v>0</v>
      </c>
    </row>
    <row r="10" spans="1:26" ht="15" x14ac:dyDescent="0.25">
      <c r="A10" s="85" t="s">
        <v>104</v>
      </c>
      <c r="B10" s="31">
        <v>6</v>
      </c>
      <c r="C10" s="18"/>
      <c r="D10" s="21"/>
      <c r="E10" s="22"/>
      <c r="F10" s="23">
        <v>3</v>
      </c>
      <c r="G10" s="21"/>
      <c r="H10" s="22"/>
      <c r="I10" s="23">
        <v>3</v>
      </c>
      <c r="J10" s="21">
        <v>3</v>
      </c>
      <c r="K10" s="22">
        <v>4</v>
      </c>
      <c r="L10" s="18"/>
      <c r="M10" s="21"/>
      <c r="N10" s="54"/>
      <c r="O10" s="23"/>
      <c r="P10" s="17"/>
      <c r="Q10" s="54"/>
      <c r="R10" s="23"/>
      <c r="S10" s="17"/>
      <c r="T10" s="54"/>
      <c r="U10" s="23"/>
      <c r="V10" s="17"/>
      <c r="W10" s="54"/>
      <c r="X10" s="18">
        <f t="shared" si="0"/>
        <v>6</v>
      </c>
      <c r="Y10" s="18">
        <f t="shared" si="1"/>
        <v>3</v>
      </c>
      <c r="Z10" s="22">
        <f t="shared" si="2"/>
        <v>4</v>
      </c>
    </row>
    <row r="11" spans="1:26" ht="15" x14ac:dyDescent="0.25">
      <c r="A11" s="79" t="s">
        <v>15</v>
      </c>
      <c r="B11" s="31">
        <v>4</v>
      </c>
      <c r="C11" s="18"/>
      <c r="D11" s="21"/>
      <c r="E11" s="22"/>
      <c r="F11" s="18"/>
      <c r="G11" s="21"/>
      <c r="H11" s="22"/>
      <c r="I11" s="18">
        <v>4</v>
      </c>
      <c r="J11" s="21"/>
      <c r="K11" s="22"/>
      <c r="L11" s="18"/>
      <c r="M11" s="21"/>
      <c r="N11" s="54"/>
      <c r="O11" s="23"/>
      <c r="P11" s="17"/>
      <c r="Q11" s="54"/>
      <c r="R11" s="23"/>
      <c r="S11" s="17"/>
      <c r="T11" s="54"/>
      <c r="U11" s="23"/>
      <c r="V11" s="17"/>
      <c r="W11" s="54"/>
      <c r="X11" s="18">
        <f t="shared" si="0"/>
        <v>4</v>
      </c>
      <c r="Y11" s="18">
        <f t="shared" si="1"/>
        <v>0</v>
      </c>
      <c r="Z11" s="22">
        <f t="shared" si="2"/>
        <v>0</v>
      </c>
    </row>
    <row r="12" spans="1:26" ht="15" x14ac:dyDescent="0.25">
      <c r="A12" s="87" t="s">
        <v>105</v>
      </c>
      <c r="B12" s="31">
        <v>6</v>
      </c>
      <c r="C12" s="18"/>
      <c r="D12" s="21"/>
      <c r="E12" s="22"/>
      <c r="F12" s="18"/>
      <c r="G12" s="21"/>
      <c r="H12" s="22"/>
      <c r="I12" s="23">
        <v>6</v>
      </c>
      <c r="J12" s="21">
        <v>6</v>
      </c>
      <c r="K12" s="22">
        <v>6</v>
      </c>
      <c r="L12" s="18"/>
      <c r="M12" s="21"/>
      <c r="N12" s="54"/>
      <c r="O12" s="23"/>
      <c r="P12" s="17"/>
      <c r="Q12" s="54"/>
      <c r="R12" s="23"/>
      <c r="S12" s="17"/>
      <c r="T12" s="54"/>
      <c r="U12" s="23"/>
      <c r="V12" s="17"/>
      <c r="W12" s="54"/>
      <c r="X12" s="18">
        <f t="shared" si="0"/>
        <v>6</v>
      </c>
      <c r="Y12" s="18">
        <f t="shared" si="1"/>
        <v>6</v>
      </c>
      <c r="Z12" s="22">
        <f t="shared" si="2"/>
        <v>6</v>
      </c>
    </row>
    <row r="13" spans="1:26" ht="15" x14ac:dyDescent="0.25">
      <c r="A13" s="79" t="s">
        <v>16</v>
      </c>
      <c r="B13" s="31">
        <v>4</v>
      </c>
      <c r="C13" s="18"/>
      <c r="D13" s="21"/>
      <c r="E13" s="22"/>
      <c r="F13" s="18"/>
      <c r="G13" s="21"/>
      <c r="H13" s="22"/>
      <c r="I13" s="18">
        <v>4</v>
      </c>
      <c r="J13" s="21"/>
      <c r="K13" s="22"/>
      <c r="L13" s="18"/>
      <c r="M13" s="21"/>
      <c r="N13" s="54"/>
      <c r="O13" s="23"/>
      <c r="P13" s="17"/>
      <c r="Q13" s="54"/>
      <c r="R13" s="23"/>
      <c r="S13" s="17"/>
      <c r="T13" s="54"/>
      <c r="U13" s="23"/>
      <c r="V13" s="17"/>
      <c r="W13" s="54"/>
      <c r="X13" s="18">
        <f t="shared" si="0"/>
        <v>4</v>
      </c>
      <c r="Y13" s="18">
        <f t="shared" si="1"/>
        <v>0</v>
      </c>
      <c r="Z13" s="22">
        <f t="shared" si="2"/>
        <v>0</v>
      </c>
    </row>
    <row r="14" spans="1:26" ht="15" x14ac:dyDescent="0.25">
      <c r="A14" s="85" t="s">
        <v>106</v>
      </c>
      <c r="B14" s="31">
        <v>6</v>
      </c>
      <c r="C14" s="18"/>
      <c r="D14" s="21"/>
      <c r="E14" s="22"/>
      <c r="F14" s="18"/>
      <c r="G14" s="21"/>
      <c r="H14" s="22"/>
      <c r="I14" s="23">
        <v>6</v>
      </c>
      <c r="J14" s="21">
        <v>6</v>
      </c>
      <c r="K14" s="22">
        <v>4</v>
      </c>
      <c r="L14" s="18"/>
      <c r="M14" s="21"/>
      <c r="N14" s="54"/>
      <c r="O14" s="23"/>
      <c r="P14" s="17"/>
      <c r="Q14" s="54"/>
      <c r="R14" s="23"/>
      <c r="S14" s="17"/>
      <c r="T14" s="54"/>
      <c r="U14" s="23"/>
      <c r="V14" s="17"/>
      <c r="W14" s="54"/>
      <c r="X14" s="18">
        <f t="shared" si="0"/>
        <v>6</v>
      </c>
      <c r="Y14" s="18">
        <f t="shared" si="1"/>
        <v>6</v>
      </c>
      <c r="Z14" s="22">
        <f t="shared" si="2"/>
        <v>4</v>
      </c>
    </row>
    <row r="15" spans="1:26" ht="15" x14ac:dyDescent="0.25">
      <c r="A15" s="79" t="s">
        <v>17</v>
      </c>
      <c r="B15" s="31">
        <v>4</v>
      </c>
      <c r="C15" s="18"/>
      <c r="D15" s="21"/>
      <c r="E15" s="22"/>
      <c r="F15" s="18"/>
      <c r="G15" s="21"/>
      <c r="H15" s="22"/>
      <c r="I15" s="18">
        <v>4</v>
      </c>
      <c r="J15" s="21"/>
      <c r="K15" s="22"/>
      <c r="L15" s="18"/>
      <c r="M15" s="21">
        <v>2</v>
      </c>
      <c r="N15" s="54">
        <v>2</v>
      </c>
      <c r="O15" s="23"/>
      <c r="P15" s="17">
        <v>2</v>
      </c>
      <c r="Q15" s="54">
        <v>1</v>
      </c>
      <c r="R15" s="23"/>
      <c r="S15" s="17"/>
      <c r="T15" s="54"/>
      <c r="U15" s="23"/>
      <c r="V15" s="17"/>
      <c r="W15" s="54"/>
      <c r="X15" s="18">
        <f t="shared" si="0"/>
        <v>4</v>
      </c>
      <c r="Y15" s="18">
        <f t="shared" si="1"/>
        <v>4</v>
      </c>
      <c r="Z15" s="22">
        <f t="shared" si="2"/>
        <v>3</v>
      </c>
    </row>
    <row r="16" spans="1:26" ht="15" x14ac:dyDescent="0.25">
      <c r="A16" s="85" t="s">
        <v>107</v>
      </c>
      <c r="B16" s="31">
        <v>4</v>
      </c>
      <c r="C16" s="18"/>
      <c r="D16" s="21"/>
      <c r="E16" s="22"/>
      <c r="F16" s="18"/>
      <c r="G16" s="21"/>
      <c r="H16" s="22"/>
      <c r="I16" s="23">
        <v>4</v>
      </c>
      <c r="J16" s="21">
        <v>4</v>
      </c>
      <c r="K16" s="22">
        <v>3</v>
      </c>
      <c r="L16" s="18"/>
      <c r="M16" s="21"/>
      <c r="N16" s="54"/>
      <c r="O16" s="23"/>
      <c r="P16" s="17"/>
      <c r="Q16" s="54"/>
      <c r="R16" s="23"/>
      <c r="S16" s="17"/>
      <c r="T16" s="54"/>
      <c r="U16" s="23"/>
      <c r="V16" s="17"/>
      <c r="W16" s="54"/>
      <c r="X16" s="18">
        <f t="shared" si="0"/>
        <v>4</v>
      </c>
      <c r="Y16" s="18">
        <f t="shared" si="1"/>
        <v>4</v>
      </c>
      <c r="Z16" s="22">
        <f t="shared" si="2"/>
        <v>3</v>
      </c>
    </row>
    <row r="17" spans="1:26" ht="15" x14ac:dyDescent="0.25">
      <c r="A17" s="85" t="s">
        <v>108</v>
      </c>
      <c r="B17" s="31">
        <v>4</v>
      </c>
      <c r="C17" s="18"/>
      <c r="D17" s="21"/>
      <c r="E17" s="22"/>
      <c r="F17" s="18"/>
      <c r="G17" s="21"/>
      <c r="H17" s="22"/>
      <c r="I17" s="23">
        <v>4</v>
      </c>
      <c r="J17" s="21">
        <v>4</v>
      </c>
      <c r="K17" s="22">
        <v>3</v>
      </c>
      <c r="L17" s="18"/>
      <c r="M17" s="21"/>
      <c r="N17" s="54"/>
      <c r="O17" s="23"/>
      <c r="P17" s="17"/>
      <c r="Q17" s="54"/>
      <c r="R17" s="23"/>
      <c r="S17" s="17"/>
      <c r="T17" s="54"/>
      <c r="U17" s="23"/>
      <c r="V17" s="17"/>
      <c r="W17" s="54"/>
      <c r="X17" s="18">
        <f t="shared" si="0"/>
        <v>4</v>
      </c>
      <c r="Y17" s="18">
        <f t="shared" si="1"/>
        <v>4</v>
      </c>
      <c r="Z17" s="22">
        <f t="shared" si="2"/>
        <v>3</v>
      </c>
    </row>
    <row r="18" spans="1:26" ht="15" x14ac:dyDescent="0.25">
      <c r="A18" s="83" t="s">
        <v>109</v>
      </c>
      <c r="B18" s="31">
        <v>6</v>
      </c>
      <c r="C18" s="18"/>
      <c r="D18" s="21"/>
      <c r="E18" s="22"/>
      <c r="F18" s="18"/>
      <c r="G18" s="21"/>
      <c r="H18" s="22"/>
      <c r="I18" s="23">
        <v>6</v>
      </c>
      <c r="J18" s="21"/>
      <c r="K18" s="22"/>
      <c r="L18" s="18"/>
      <c r="M18" s="21"/>
      <c r="N18" s="54"/>
      <c r="O18" s="23"/>
      <c r="P18" s="17"/>
      <c r="Q18" s="54"/>
      <c r="R18" s="23"/>
      <c r="S18" s="17"/>
      <c r="T18" s="54"/>
      <c r="U18" s="23"/>
      <c r="V18" s="17"/>
      <c r="W18" s="54"/>
      <c r="X18" s="18">
        <f t="shared" si="0"/>
        <v>6</v>
      </c>
      <c r="Y18" s="18">
        <f t="shared" si="1"/>
        <v>0</v>
      </c>
      <c r="Z18" s="22">
        <f t="shared" si="2"/>
        <v>0</v>
      </c>
    </row>
    <row r="19" spans="1:26" ht="15" x14ac:dyDescent="0.25">
      <c r="A19" s="79" t="s">
        <v>18</v>
      </c>
      <c r="B19" s="31">
        <v>4</v>
      </c>
      <c r="C19" s="18"/>
      <c r="D19" s="21"/>
      <c r="E19" s="22"/>
      <c r="F19" s="18"/>
      <c r="G19" s="21"/>
      <c r="H19" s="22"/>
      <c r="I19" s="18">
        <v>4</v>
      </c>
      <c r="J19" s="21"/>
      <c r="K19" s="22"/>
      <c r="L19" s="18"/>
      <c r="M19" s="21"/>
      <c r="N19" s="54"/>
      <c r="O19" s="23"/>
      <c r="P19" s="17"/>
      <c r="Q19" s="54"/>
      <c r="R19" s="23"/>
      <c r="S19" s="17"/>
      <c r="T19" s="54"/>
      <c r="U19" s="23"/>
      <c r="V19" s="17"/>
      <c r="W19" s="54"/>
      <c r="X19" s="18">
        <f t="shared" si="0"/>
        <v>4</v>
      </c>
      <c r="Y19" s="18">
        <f t="shared" si="1"/>
        <v>0</v>
      </c>
      <c r="Z19" s="22">
        <f t="shared" si="2"/>
        <v>0</v>
      </c>
    </row>
    <row r="20" spans="1:26" ht="15" x14ac:dyDescent="0.25">
      <c r="A20" s="83" t="s">
        <v>110</v>
      </c>
      <c r="B20" s="31">
        <v>4</v>
      </c>
      <c r="C20" s="18"/>
      <c r="D20" s="21"/>
      <c r="E20" s="22"/>
      <c r="F20" s="18"/>
      <c r="G20" s="21"/>
      <c r="H20" s="22"/>
      <c r="I20" s="23">
        <v>4</v>
      </c>
      <c r="J20" s="21"/>
      <c r="K20" s="22"/>
      <c r="L20" s="18"/>
      <c r="M20" s="21"/>
      <c r="N20" s="54"/>
      <c r="O20" s="23"/>
      <c r="P20" s="17"/>
      <c r="Q20" s="54"/>
      <c r="R20" s="23"/>
      <c r="S20" s="17"/>
      <c r="T20" s="54"/>
      <c r="U20" s="23"/>
      <c r="V20" s="17"/>
      <c r="W20" s="54"/>
      <c r="X20" s="18">
        <f t="shared" si="0"/>
        <v>4</v>
      </c>
      <c r="Y20" s="18">
        <f t="shared" si="1"/>
        <v>0</v>
      </c>
      <c r="Z20" s="22">
        <f t="shared" si="2"/>
        <v>0</v>
      </c>
    </row>
    <row r="21" spans="1:26" ht="15" x14ac:dyDescent="0.25">
      <c r="A21" s="83" t="s">
        <v>111</v>
      </c>
      <c r="B21" s="31">
        <v>4</v>
      </c>
      <c r="C21" s="18"/>
      <c r="D21" s="21"/>
      <c r="E21" s="22"/>
      <c r="F21" s="18"/>
      <c r="G21" s="21"/>
      <c r="H21" s="22"/>
      <c r="I21" s="23">
        <v>4</v>
      </c>
      <c r="J21" s="21"/>
      <c r="K21" s="22"/>
      <c r="L21" s="18"/>
      <c r="M21" s="21"/>
      <c r="N21" s="54"/>
      <c r="O21" s="23"/>
      <c r="P21" s="17"/>
      <c r="Q21" s="54"/>
      <c r="R21" s="23"/>
      <c r="S21" s="17"/>
      <c r="T21" s="54"/>
      <c r="U21" s="23"/>
      <c r="V21" s="17"/>
      <c r="W21" s="54"/>
      <c r="X21" s="18">
        <f t="shared" si="0"/>
        <v>4</v>
      </c>
      <c r="Y21" s="18">
        <f t="shared" si="1"/>
        <v>0</v>
      </c>
      <c r="Z21" s="22">
        <f t="shared" si="2"/>
        <v>0</v>
      </c>
    </row>
    <row r="22" spans="1:26" ht="15" x14ac:dyDescent="0.25">
      <c r="A22" s="83" t="s">
        <v>112</v>
      </c>
      <c r="B22" s="31">
        <v>2</v>
      </c>
      <c r="C22" s="18"/>
      <c r="D22" s="21"/>
      <c r="E22" s="22"/>
      <c r="F22" s="18"/>
      <c r="G22" s="21"/>
      <c r="H22" s="22"/>
      <c r="I22" s="23">
        <v>2</v>
      </c>
      <c r="J22" s="21"/>
      <c r="K22" s="22"/>
      <c r="L22" s="18"/>
      <c r="M22" s="21"/>
      <c r="N22" s="54"/>
      <c r="O22" s="23"/>
      <c r="P22" s="17"/>
      <c r="Q22" s="54"/>
      <c r="R22" s="23"/>
      <c r="S22" s="17"/>
      <c r="T22" s="54"/>
      <c r="U22" s="23"/>
      <c r="V22" s="17"/>
      <c r="W22" s="54"/>
      <c r="X22" s="18">
        <f t="shared" si="0"/>
        <v>2</v>
      </c>
      <c r="Y22" s="18">
        <f t="shared" si="1"/>
        <v>0</v>
      </c>
      <c r="Z22" s="22">
        <f t="shared" si="2"/>
        <v>0</v>
      </c>
    </row>
    <row r="23" spans="1:26" ht="15" x14ac:dyDescent="0.25">
      <c r="A23" s="83" t="s">
        <v>113</v>
      </c>
      <c r="B23" s="31">
        <v>6</v>
      </c>
      <c r="C23" s="18"/>
      <c r="D23" s="21"/>
      <c r="E23" s="22"/>
      <c r="F23" s="18"/>
      <c r="G23" s="21"/>
      <c r="H23" s="22"/>
      <c r="I23" s="23">
        <v>6</v>
      </c>
      <c r="J23" s="21">
        <v>6</v>
      </c>
      <c r="K23" s="22">
        <v>4</v>
      </c>
      <c r="L23" s="18"/>
      <c r="M23" s="21"/>
      <c r="N23" s="54"/>
      <c r="O23" s="23"/>
      <c r="P23" s="17"/>
      <c r="Q23" s="54"/>
      <c r="R23" s="23"/>
      <c r="S23" s="17"/>
      <c r="T23" s="54"/>
      <c r="U23" s="23"/>
      <c r="V23" s="17"/>
      <c r="W23" s="54"/>
      <c r="X23" s="18">
        <f t="shared" si="0"/>
        <v>6</v>
      </c>
      <c r="Y23" s="18">
        <f t="shared" si="1"/>
        <v>6</v>
      </c>
      <c r="Z23" s="22">
        <f t="shared" si="2"/>
        <v>4</v>
      </c>
    </row>
    <row r="24" spans="1:26" ht="15" x14ac:dyDescent="0.25">
      <c r="A24" s="72" t="s">
        <v>19</v>
      </c>
      <c r="B24" s="31">
        <v>4</v>
      </c>
      <c r="C24" s="18"/>
      <c r="D24" s="21"/>
      <c r="E24" s="22"/>
      <c r="F24" s="18"/>
      <c r="G24" s="21"/>
      <c r="H24" s="22"/>
      <c r="I24" s="18">
        <v>4</v>
      </c>
      <c r="J24" s="21"/>
      <c r="K24" s="22"/>
      <c r="L24" s="18"/>
      <c r="M24" s="21"/>
      <c r="N24" s="54"/>
      <c r="O24" s="23"/>
      <c r="P24" s="17"/>
      <c r="Q24" s="54"/>
      <c r="R24" s="23"/>
      <c r="S24" s="17"/>
      <c r="T24" s="54"/>
      <c r="U24" s="23"/>
      <c r="V24" s="17"/>
      <c r="W24" s="54"/>
      <c r="X24" s="18">
        <f t="shared" si="0"/>
        <v>4</v>
      </c>
      <c r="Y24" s="18">
        <f t="shared" si="1"/>
        <v>0</v>
      </c>
      <c r="Z24" s="22">
        <f t="shared" si="2"/>
        <v>0</v>
      </c>
    </row>
    <row r="25" spans="1:26" ht="15" x14ac:dyDescent="0.25">
      <c r="A25" s="83" t="s">
        <v>114</v>
      </c>
      <c r="B25" s="31">
        <v>6</v>
      </c>
      <c r="C25" s="18"/>
      <c r="D25" s="21"/>
      <c r="E25" s="22"/>
      <c r="F25" s="18"/>
      <c r="G25" s="21"/>
      <c r="H25" s="22"/>
      <c r="I25" s="18"/>
      <c r="J25" s="21"/>
      <c r="K25" s="22"/>
      <c r="L25" s="23">
        <v>6</v>
      </c>
      <c r="M25" s="21"/>
      <c r="N25" s="54"/>
      <c r="O25" s="23"/>
      <c r="P25" s="17"/>
      <c r="Q25" s="54"/>
      <c r="R25" s="23"/>
      <c r="S25" s="17"/>
      <c r="T25" s="54"/>
      <c r="U25" s="23"/>
      <c r="V25" s="17"/>
      <c r="W25" s="54"/>
      <c r="X25" s="18">
        <f t="shared" si="0"/>
        <v>6</v>
      </c>
      <c r="Y25" s="18">
        <f t="shared" si="1"/>
        <v>0</v>
      </c>
      <c r="Z25" s="22">
        <f t="shared" si="2"/>
        <v>0</v>
      </c>
    </row>
    <row r="26" spans="1:26" ht="15" x14ac:dyDescent="0.25">
      <c r="A26" s="83" t="s">
        <v>98</v>
      </c>
      <c r="B26" s="31">
        <v>6</v>
      </c>
      <c r="C26" s="18"/>
      <c r="D26" s="21"/>
      <c r="E26" s="22"/>
      <c r="F26" s="18"/>
      <c r="G26" s="21"/>
      <c r="H26" s="22"/>
      <c r="I26" s="18"/>
      <c r="J26" s="21"/>
      <c r="K26" s="22"/>
      <c r="L26" s="23">
        <v>3</v>
      </c>
      <c r="M26" s="21"/>
      <c r="N26" s="54"/>
      <c r="O26" s="23">
        <v>3</v>
      </c>
      <c r="P26" s="17"/>
      <c r="Q26" s="54"/>
      <c r="R26" s="23"/>
      <c r="S26" s="17"/>
      <c r="T26" s="54"/>
      <c r="U26" s="23"/>
      <c r="V26" s="17"/>
      <c r="W26" s="54"/>
      <c r="X26" s="18">
        <f t="shared" si="0"/>
        <v>6</v>
      </c>
      <c r="Y26" s="18">
        <f t="shared" si="1"/>
        <v>0</v>
      </c>
      <c r="Z26" s="22">
        <f t="shared" si="2"/>
        <v>0</v>
      </c>
    </row>
    <row r="27" spans="1:26" ht="15" x14ac:dyDescent="0.25">
      <c r="A27" s="83" t="s">
        <v>97</v>
      </c>
      <c r="B27" s="31">
        <v>6</v>
      </c>
      <c r="C27" s="18"/>
      <c r="D27" s="21"/>
      <c r="E27" s="22"/>
      <c r="F27" s="18"/>
      <c r="G27" s="21"/>
      <c r="H27" s="22"/>
      <c r="I27" s="18"/>
      <c r="J27" s="21"/>
      <c r="K27" s="22"/>
      <c r="L27" s="23">
        <v>3</v>
      </c>
      <c r="M27" s="21"/>
      <c r="N27" s="54"/>
      <c r="O27" s="23">
        <v>3</v>
      </c>
      <c r="P27" s="17"/>
      <c r="Q27" s="54"/>
      <c r="R27" s="23"/>
      <c r="S27" s="17"/>
      <c r="T27" s="54"/>
      <c r="U27" s="23"/>
      <c r="V27" s="17"/>
      <c r="W27" s="54"/>
      <c r="X27" s="18">
        <f t="shared" si="0"/>
        <v>6</v>
      </c>
      <c r="Y27" s="18">
        <f t="shared" si="1"/>
        <v>0</v>
      </c>
      <c r="Z27" s="22">
        <f t="shared" si="2"/>
        <v>0</v>
      </c>
    </row>
    <row r="28" spans="1:26" ht="15.75" customHeight="1" x14ac:dyDescent="0.25">
      <c r="A28" s="90" t="s">
        <v>72</v>
      </c>
      <c r="B28" s="31">
        <v>8</v>
      </c>
      <c r="C28" s="18"/>
      <c r="D28" s="21"/>
      <c r="E28" s="22"/>
      <c r="F28" s="18">
        <v>8</v>
      </c>
      <c r="G28" s="21"/>
      <c r="H28" s="22"/>
      <c r="I28" s="18">
        <v>8</v>
      </c>
      <c r="J28" s="21">
        <v>4</v>
      </c>
      <c r="K28" s="22">
        <v>4</v>
      </c>
      <c r="L28" s="23"/>
      <c r="M28" s="21">
        <v>4</v>
      </c>
      <c r="N28" s="54">
        <v>3</v>
      </c>
      <c r="O28" s="23"/>
      <c r="P28" s="17"/>
      <c r="Q28" s="54"/>
      <c r="R28" s="23"/>
      <c r="S28" s="17"/>
      <c r="T28" s="54"/>
      <c r="U28" s="23"/>
      <c r="V28" s="17"/>
      <c r="W28" s="54"/>
      <c r="X28" s="18">
        <f t="shared" ref="X28:X29" si="3">+L28+I28+F28+C28+U28+R28+O28</f>
        <v>16</v>
      </c>
      <c r="Y28" s="18">
        <f t="shared" ref="Y28:Y29" si="4">+M28+J28+G28+D28+V28+S28+P28</f>
        <v>8</v>
      </c>
      <c r="Z28" s="22">
        <f t="shared" ref="Z28:Z29" si="5">+N28+K28+H28+E28+W28+T28+Q28</f>
        <v>7</v>
      </c>
    </row>
    <row r="29" spans="1:26" ht="15.75" customHeight="1" x14ac:dyDescent="0.25">
      <c r="A29" s="90" t="s">
        <v>73</v>
      </c>
      <c r="B29" s="31">
        <v>16</v>
      </c>
      <c r="C29" s="18"/>
      <c r="D29" s="21"/>
      <c r="E29" s="22"/>
      <c r="F29" s="18">
        <v>4</v>
      </c>
      <c r="G29" s="21"/>
      <c r="H29" s="22"/>
      <c r="I29" s="18">
        <v>4</v>
      </c>
      <c r="J29" s="21"/>
      <c r="K29" s="22"/>
      <c r="L29" s="23"/>
      <c r="M29" s="21"/>
      <c r="N29" s="54"/>
      <c r="O29" s="23"/>
      <c r="P29" s="17"/>
      <c r="Q29" s="54"/>
      <c r="R29" s="23"/>
      <c r="S29" s="17"/>
      <c r="T29" s="54"/>
      <c r="U29" s="23"/>
      <c r="V29" s="17"/>
      <c r="W29" s="54"/>
      <c r="X29" s="18">
        <f t="shared" si="3"/>
        <v>8</v>
      </c>
      <c r="Y29" s="18">
        <f t="shared" si="4"/>
        <v>0</v>
      </c>
      <c r="Z29" s="22">
        <f t="shared" si="5"/>
        <v>0</v>
      </c>
    </row>
    <row r="30" spans="1:26" ht="15.75" customHeight="1" x14ac:dyDescent="0.25">
      <c r="A30" s="80" t="s">
        <v>20</v>
      </c>
      <c r="B30" s="31">
        <v>16</v>
      </c>
      <c r="C30" s="23"/>
      <c r="D30" s="13"/>
      <c r="E30" s="15"/>
      <c r="F30" s="16"/>
      <c r="G30" s="13"/>
      <c r="H30" s="54"/>
      <c r="I30" s="23"/>
      <c r="J30" s="13"/>
      <c r="K30" s="15"/>
      <c r="L30" s="32"/>
      <c r="M30" s="13"/>
      <c r="N30" s="54"/>
      <c r="O30" s="23"/>
      <c r="P30" s="17"/>
      <c r="Q30" s="54"/>
      <c r="R30" s="23">
        <v>8</v>
      </c>
      <c r="S30" s="17"/>
      <c r="T30" s="54"/>
      <c r="U30" s="23">
        <v>8</v>
      </c>
      <c r="V30" s="17"/>
      <c r="W30" s="54"/>
      <c r="X30" s="18">
        <f t="shared" ref="X30:Z31" si="6">+L30+I30+F30+C30+U30+R30+O30</f>
        <v>16</v>
      </c>
      <c r="Y30" s="18">
        <f t="shared" si="6"/>
        <v>0</v>
      </c>
      <c r="Z30" s="22">
        <f t="shared" si="6"/>
        <v>0</v>
      </c>
    </row>
    <row r="31" spans="1:26" ht="15.75" customHeight="1" x14ac:dyDescent="0.25">
      <c r="A31" s="80" t="s">
        <v>21</v>
      </c>
      <c r="B31" s="31">
        <v>16</v>
      </c>
      <c r="C31" s="23"/>
      <c r="D31" s="13"/>
      <c r="E31" s="15"/>
      <c r="F31" s="16"/>
      <c r="G31" s="13"/>
      <c r="H31" s="54"/>
      <c r="I31" s="23"/>
      <c r="J31" s="13"/>
      <c r="K31" s="15"/>
      <c r="L31" s="32">
        <v>8</v>
      </c>
      <c r="M31" s="13">
        <v>2</v>
      </c>
      <c r="N31" s="54">
        <v>3</v>
      </c>
      <c r="O31" s="23">
        <v>8</v>
      </c>
      <c r="P31" s="17">
        <v>2</v>
      </c>
      <c r="Q31" s="54">
        <v>1</v>
      </c>
      <c r="R31" s="23"/>
      <c r="S31" s="17">
        <v>16</v>
      </c>
      <c r="T31" s="54">
        <v>8</v>
      </c>
      <c r="U31" s="23"/>
      <c r="V31" s="17"/>
      <c r="W31" s="54"/>
      <c r="X31" s="18">
        <f t="shared" si="6"/>
        <v>16</v>
      </c>
      <c r="Y31" s="18">
        <f t="shared" si="6"/>
        <v>20</v>
      </c>
      <c r="Z31" s="22">
        <f t="shared" si="6"/>
        <v>12</v>
      </c>
    </row>
    <row r="32" spans="1:26" ht="15.75" customHeight="1" x14ac:dyDescent="0.25">
      <c r="A32" s="80" t="s">
        <v>22</v>
      </c>
      <c r="B32" s="31">
        <v>16</v>
      </c>
      <c r="C32" s="23"/>
      <c r="D32" s="13"/>
      <c r="E32" s="15"/>
      <c r="F32" s="16"/>
      <c r="G32" s="13"/>
      <c r="H32" s="54"/>
      <c r="I32" s="23"/>
      <c r="J32" s="13"/>
      <c r="K32" s="15"/>
      <c r="L32" s="32"/>
      <c r="M32" s="13"/>
      <c r="N32" s="54"/>
      <c r="O32" s="23"/>
      <c r="P32" s="17"/>
      <c r="Q32" s="54"/>
      <c r="R32" s="23"/>
      <c r="S32" s="17"/>
      <c r="T32" s="54"/>
      <c r="U32" s="23"/>
      <c r="V32" s="17"/>
      <c r="W32" s="54"/>
      <c r="X32" s="18">
        <f t="shared" ref="X32:X33" si="7">+L32+I32+F32+C32+U32+R32+O32</f>
        <v>0</v>
      </c>
      <c r="Y32" s="18">
        <f t="shared" ref="Y32:Y33" si="8">+M32+J32+G32+D32+V32+S32+P32</f>
        <v>0</v>
      </c>
      <c r="Z32" s="22">
        <f t="shared" ref="Z32:Z33" si="9">+N32+K32+H32+E32+W32+T32+Q32</f>
        <v>0</v>
      </c>
    </row>
    <row r="33" spans="1:26" ht="15.75" customHeight="1" x14ac:dyDescent="0.25">
      <c r="A33" s="92" t="s">
        <v>83</v>
      </c>
      <c r="B33" s="78">
        <v>16</v>
      </c>
      <c r="C33" s="23"/>
      <c r="D33" s="13"/>
      <c r="E33" s="15"/>
      <c r="F33" s="16"/>
      <c r="G33" s="13"/>
      <c r="H33" s="54"/>
      <c r="I33" s="23">
        <v>8</v>
      </c>
      <c r="J33" s="13"/>
      <c r="K33" s="15"/>
      <c r="L33" s="32">
        <v>8</v>
      </c>
      <c r="M33" s="13"/>
      <c r="N33" s="54"/>
      <c r="O33" s="23"/>
      <c r="P33" s="17"/>
      <c r="Q33" s="54"/>
      <c r="R33" s="23"/>
      <c r="S33" s="17">
        <v>8</v>
      </c>
      <c r="T33" s="54">
        <v>4</v>
      </c>
      <c r="U33" s="23"/>
      <c r="V33" s="17"/>
      <c r="W33" s="54"/>
      <c r="X33" s="18">
        <f t="shared" si="7"/>
        <v>16</v>
      </c>
      <c r="Y33" s="18">
        <f t="shared" si="8"/>
        <v>8</v>
      </c>
      <c r="Z33" s="22">
        <f t="shared" si="9"/>
        <v>4</v>
      </c>
    </row>
    <row r="34" spans="1:26" ht="15.75" customHeight="1" x14ac:dyDescent="0.25">
      <c r="A34" s="90" t="s">
        <v>74</v>
      </c>
      <c r="B34" s="31">
        <v>4</v>
      </c>
      <c r="C34" s="23"/>
      <c r="D34" s="13"/>
      <c r="E34" s="15"/>
      <c r="F34" s="16"/>
      <c r="G34" s="13"/>
      <c r="H34" s="54"/>
      <c r="I34" s="23"/>
      <c r="J34" s="13"/>
      <c r="K34" s="15"/>
      <c r="L34" s="32">
        <v>4</v>
      </c>
      <c r="M34" s="13"/>
      <c r="N34" s="54"/>
      <c r="O34" s="23"/>
      <c r="P34" s="17"/>
      <c r="Q34" s="54"/>
      <c r="R34" s="23"/>
      <c r="S34" s="17">
        <v>4</v>
      </c>
      <c r="T34" s="54">
        <v>6</v>
      </c>
      <c r="U34" s="23"/>
      <c r="V34" s="17"/>
      <c r="W34" s="54"/>
      <c r="X34" s="18">
        <f t="shared" ref="X34:X36" si="10">+L34+I34+F34+C34+U34+R34+O34</f>
        <v>4</v>
      </c>
      <c r="Y34" s="18">
        <f t="shared" ref="Y34:Y36" si="11">+M34+J34+G34+D34+V34+S34+P34</f>
        <v>4</v>
      </c>
      <c r="Z34" s="22">
        <f t="shared" ref="Z34:Z36" si="12">+N34+K34+H34+E34+W34+T34+Q34</f>
        <v>6</v>
      </c>
    </row>
    <row r="35" spans="1:26" ht="15.75" customHeight="1" x14ac:dyDescent="0.25">
      <c r="A35" s="90" t="s">
        <v>75</v>
      </c>
      <c r="B35" s="31">
        <v>8</v>
      </c>
      <c r="C35" s="23"/>
      <c r="D35" s="13"/>
      <c r="E35" s="15"/>
      <c r="F35" s="16"/>
      <c r="G35" s="13"/>
      <c r="H35" s="54"/>
      <c r="I35" s="23"/>
      <c r="J35" s="13"/>
      <c r="K35" s="15"/>
      <c r="L35" s="32">
        <v>4</v>
      </c>
      <c r="M35" s="13"/>
      <c r="N35" s="54"/>
      <c r="O35" s="23">
        <v>4</v>
      </c>
      <c r="P35" s="17"/>
      <c r="Q35" s="54"/>
      <c r="R35" s="23"/>
      <c r="S35" s="17">
        <v>8</v>
      </c>
      <c r="T35" s="54">
        <v>6</v>
      </c>
      <c r="U35" s="23"/>
      <c r="V35" s="17"/>
      <c r="W35" s="54"/>
      <c r="X35" s="18">
        <f t="shared" si="10"/>
        <v>8</v>
      </c>
      <c r="Y35" s="18">
        <f t="shared" si="11"/>
        <v>8</v>
      </c>
      <c r="Z35" s="22">
        <f t="shared" si="12"/>
        <v>6</v>
      </c>
    </row>
    <row r="36" spans="1:26" ht="15.75" customHeight="1" x14ac:dyDescent="0.25">
      <c r="A36" s="90" t="s">
        <v>76</v>
      </c>
      <c r="B36" s="31">
        <v>4</v>
      </c>
      <c r="C36" s="23"/>
      <c r="D36" s="13"/>
      <c r="E36" s="15"/>
      <c r="F36" s="16"/>
      <c r="G36" s="13"/>
      <c r="H36" s="54"/>
      <c r="I36" s="23"/>
      <c r="J36" s="13"/>
      <c r="K36" s="15"/>
      <c r="L36" s="32"/>
      <c r="M36" s="13"/>
      <c r="N36" s="54"/>
      <c r="O36" s="23">
        <v>4</v>
      </c>
      <c r="P36" s="17"/>
      <c r="Q36" s="54"/>
      <c r="R36" s="23"/>
      <c r="S36" s="17"/>
      <c r="T36" s="54"/>
      <c r="U36" s="23"/>
      <c r="V36" s="17"/>
      <c r="W36" s="54"/>
      <c r="X36" s="18">
        <f t="shared" si="10"/>
        <v>4</v>
      </c>
      <c r="Y36" s="18">
        <f t="shared" si="11"/>
        <v>0</v>
      </c>
      <c r="Z36" s="22">
        <f t="shared" si="12"/>
        <v>0</v>
      </c>
    </row>
    <row r="37" spans="1:26" ht="15.75" customHeight="1" x14ac:dyDescent="0.25">
      <c r="A37" s="90" t="s">
        <v>77</v>
      </c>
      <c r="B37" s="31">
        <v>4</v>
      </c>
      <c r="C37" s="23"/>
      <c r="D37" s="13"/>
      <c r="E37" s="15"/>
      <c r="F37" s="16"/>
      <c r="G37" s="13"/>
      <c r="H37" s="54"/>
      <c r="I37" s="23"/>
      <c r="J37" s="13"/>
      <c r="K37" s="15"/>
      <c r="L37" s="32"/>
      <c r="M37" s="13"/>
      <c r="N37" s="54"/>
      <c r="O37" s="23">
        <v>4</v>
      </c>
      <c r="P37" s="17"/>
      <c r="Q37" s="54"/>
      <c r="R37" s="23"/>
      <c r="S37" s="17">
        <v>2</v>
      </c>
      <c r="T37" s="54">
        <v>4</v>
      </c>
      <c r="U37" s="23"/>
      <c r="V37" s="17"/>
      <c r="W37" s="54"/>
      <c r="X37" s="18">
        <f t="shared" ref="X37" si="13">+L37+I37+F37+C37+U37+R37+O37</f>
        <v>4</v>
      </c>
      <c r="Y37" s="18">
        <f t="shared" ref="Y37" si="14">+M37+J37+G37+D37+V37+S37+P37</f>
        <v>2</v>
      </c>
      <c r="Z37" s="22">
        <f t="shared" ref="Z37" si="15">+N37+K37+H37+E37+W37+T37+Q37</f>
        <v>4</v>
      </c>
    </row>
    <row r="38" spans="1:26" ht="15.75" customHeight="1" x14ac:dyDescent="0.25">
      <c r="A38" s="92" t="s">
        <v>82</v>
      </c>
      <c r="B38" s="78">
        <v>10</v>
      </c>
      <c r="C38" s="23"/>
      <c r="D38" s="13"/>
      <c r="E38" s="15"/>
      <c r="F38" s="16"/>
      <c r="G38" s="13"/>
      <c r="H38" s="54"/>
      <c r="I38" s="23"/>
      <c r="J38" s="13"/>
      <c r="K38" s="15"/>
      <c r="L38" s="32"/>
      <c r="M38" s="13"/>
      <c r="N38" s="54"/>
      <c r="O38" s="23"/>
      <c r="P38" s="17"/>
      <c r="Q38" s="54"/>
      <c r="R38" s="23">
        <v>5</v>
      </c>
      <c r="S38" s="17"/>
      <c r="T38" s="54"/>
      <c r="U38" s="23">
        <v>5</v>
      </c>
      <c r="V38" s="17"/>
      <c r="W38" s="54"/>
      <c r="X38" s="18">
        <f t="shared" ref="X38" si="16">+L38+I38+F38+C38+U38+R38+O38</f>
        <v>10</v>
      </c>
      <c r="Y38" s="18">
        <f t="shared" ref="Y38" si="17">+M38+J38+G38+D38+V38+S38+P38</f>
        <v>0</v>
      </c>
      <c r="Z38" s="22">
        <f t="shared" ref="Z38" si="18">+N38+K38+H38+E38+W38+T38+Q38</f>
        <v>0</v>
      </c>
    </row>
    <row r="39" spans="1:26" ht="15" x14ac:dyDescent="0.25">
      <c r="A39" s="90" t="s">
        <v>78</v>
      </c>
      <c r="B39" s="31">
        <v>6</v>
      </c>
      <c r="C39" s="23"/>
      <c r="D39" s="13"/>
      <c r="E39" s="15"/>
      <c r="F39" s="16"/>
      <c r="G39" s="13"/>
      <c r="H39" s="54"/>
      <c r="I39" s="23"/>
      <c r="J39" s="13"/>
      <c r="K39" s="15"/>
      <c r="L39" s="32"/>
      <c r="M39" s="13"/>
      <c r="N39" s="54"/>
      <c r="O39" s="23"/>
      <c r="P39" s="17"/>
      <c r="Q39" s="54"/>
      <c r="R39" s="23">
        <v>3</v>
      </c>
      <c r="S39" s="17"/>
      <c r="T39" s="54"/>
      <c r="U39" s="23">
        <v>3</v>
      </c>
      <c r="V39" s="17"/>
      <c r="W39" s="54"/>
      <c r="X39" s="18">
        <f t="shared" ref="X39:Z40" si="19">+L39+I39+F39+C39+U39+R39+O39</f>
        <v>6</v>
      </c>
      <c r="Y39" s="18">
        <f t="shared" si="19"/>
        <v>0</v>
      </c>
      <c r="Z39" s="22">
        <f t="shared" si="19"/>
        <v>0</v>
      </c>
    </row>
    <row r="40" spans="1:26" ht="15" x14ac:dyDescent="0.25">
      <c r="A40" s="90" t="s">
        <v>79</v>
      </c>
      <c r="B40" s="31">
        <v>4</v>
      </c>
      <c r="C40" s="23"/>
      <c r="D40" s="13"/>
      <c r="E40" s="15"/>
      <c r="F40" s="16"/>
      <c r="G40" s="13"/>
      <c r="H40" s="54"/>
      <c r="I40" s="23"/>
      <c r="J40" s="13"/>
      <c r="K40" s="15"/>
      <c r="L40" s="32"/>
      <c r="M40" s="13"/>
      <c r="N40" s="54"/>
      <c r="O40" s="23"/>
      <c r="P40" s="17"/>
      <c r="Q40" s="54"/>
      <c r="R40" s="23">
        <v>4</v>
      </c>
      <c r="S40" s="17"/>
      <c r="T40" s="54"/>
      <c r="U40" s="23"/>
      <c r="V40" s="17"/>
      <c r="W40" s="54"/>
      <c r="X40" s="18">
        <f t="shared" si="19"/>
        <v>4</v>
      </c>
      <c r="Y40" s="18">
        <f t="shared" si="19"/>
        <v>0</v>
      </c>
      <c r="Z40" s="22">
        <f t="shared" si="19"/>
        <v>0</v>
      </c>
    </row>
    <row r="41" spans="1:26" ht="15.75" customHeight="1" x14ac:dyDescent="0.25">
      <c r="A41" s="90" t="s">
        <v>80</v>
      </c>
      <c r="B41" s="31">
        <v>4</v>
      </c>
      <c r="C41" s="23"/>
      <c r="D41" s="13"/>
      <c r="E41" s="15"/>
      <c r="F41" s="16"/>
      <c r="G41" s="13"/>
      <c r="H41" s="54"/>
      <c r="I41" s="23"/>
      <c r="J41" s="13"/>
      <c r="K41" s="15"/>
      <c r="L41" s="32"/>
      <c r="M41" s="13"/>
      <c r="N41" s="54"/>
      <c r="O41" s="23"/>
      <c r="P41" s="17"/>
      <c r="Q41" s="54"/>
      <c r="R41" s="23"/>
      <c r="S41" s="17"/>
      <c r="T41" s="54"/>
      <c r="U41" s="23">
        <v>4</v>
      </c>
      <c r="V41" s="17"/>
      <c r="W41" s="54"/>
      <c r="X41" s="18">
        <f t="shared" ref="X41" si="20">+L41+I41+F41+C41+U41+R41+O41</f>
        <v>4</v>
      </c>
      <c r="Y41" s="18">
        <f t="shared" ref="Y41" si="21">+M41+J41+G41+D41+V41+S41+P41</f>
        <v>0</v>
      </c>
      <c r="Z41" s="22">
        <f t="shared" ref="Z41" si="22">+N41+K41+H41+E41+W41+T41+Q41</f>
        <v>0</v>
      </c>
    </row>
    <row r="42" spans="1:26" ht="15.75" customHeight="1" thickBot="1" x14ac:dyDescent="0.3">
      <c r="A42" s="89" t="s">
        <v>81</v>
      </c>
      <c r="B42" s="91">
        <v>8</v>
      </c>
      <c r="C42" s="30"/>
      <c r="D42" s="62"/>
      <c r="E42" s="63"/>
      <c r="F42" s="64"/>
      <c r="G42" s="62"/>
      <c r="H42" s="55"/>
      <c r="I42" s="30"/>
      <c r="J42" s="62"/>
      <c r="K42" s="63"/>
      <c r="L42" s="65"/>
      <c r="M42" s="62"/>
      <c r="N42" s="55"/>
      <c r="O42" s="30"/>
      <c r="P42" s="66"/>
      <c r="Q42" s="55"/>
      <c r="R42" s="30"/>
      <c r="S42" s="66"/>
      <c r="T42" s="55"/>
      <c r="U42" s="30">
        <v>8</v>
      </c>
      <c r="V42" s="66"/>
      <c r="W42" s="55"/>
      <c r="X42" s="18">
        <f>+L42+I42+F42+C42+U42+R42+O42</f>
        <v>8</v>
      </c>
      <c r="Y42" s="18">
        <f>+M42+J42+G42+D42+V42+S42+P42</f>
        <v>0</v>
      </c>
      <c r="Z42" s="22">
        <f>+N42+K42+H42+E42+W42+T42+Q42</f>
        <v>0</v>
      </c>
    </row>
    <row r="43" spans="1:26" ht="15" x14ac:dyDescent="0.25">
      <c r="A43" s="73"/>
      <c r="B43" s="71" t="s">
        <v>23</v>
      </c>
      <c r="C43" s="67">
        <f t="shared" ref="C43:Z43" si="23">SUM(C3:C42)</f>
        <v>4</v>
      </c>
      <c r="D43" s="68">
        <f t="shared" si="23"/>
        <v>4</v>
      </c>
      <c r="E43" s="61">
        <f t="shared" si="23"/>
        <v>2</v>
      </c>
      <c r="F43" s="69">
        <f t="shared" si="23"/>
        <v>40</v>
      </c>
      <c r="G43" s="68">
        <f t="shared" si="23"/>
        <v>8</v>
      </c>
      <c r="H43" s="70">
        <f t="shared" si="23"/>
        <v>6</v>
      </c>
      <c r="I43" s="67">
        <f t="shared" si="23"/>
        <v>85</v>
      </c>
      <c r="J43" s="68">
        <f t="shared" si="23"/>
        <v>42</v>
      </c>
      <c r="K43" s="61">
        <f t="shared" si="23"/>
        <v>37</v>
      </c>
      <c r="L43" s="69">
        <f t="shared" si="23"/>
        <v>39</v>
      </c>
      <c r="M43" s="68">
        <f t="shared" si="23"/>
        <v>8</v>
      </c>
      <c r="N43" s="61">
        <f t="shared" si="23"/>
        <v>8</v>
      </c>
      <c r="O43" s="67">
        <f t="shared" si="23"/>
        <v>29</v>
      </c>
      <c r="P43" s="68">
        <f t="shared" si="23"/>
        <v>4</v>
      </c>
      <c r="Q43" s="61">
        <f t="shared" si="23"/>
        <v>2</v>
      </c>
      <c r="R43" s="67">
        <f t="shared" si="23"/>
        <v>20</v>
      </c>
      <c r="S43" s="68">
        <f t="shared" si="23"/>
        <v>38</v>
      </c>
      <c r="T43" s="61">
        <f t="shared" si="23"/>
        <v>28</v>
      </c>
      <c r="U43" s="69">
        <f t="shared" si="23"/>
        <v>28</v>
      </c>
      <c r="V43" s="68">
        <f t="shared" si="23"/>
        <v>0</v>
      </c>
      <c r="W43" s="70">
        <f t="shared" si="23"/>
        <v>0</v>
      </c>
      <c r="X43" s="67">
        <f t="shared" si="23"/>
        <v>245</v>
      </c>
      <c r="Y43" s="68">
        <f t="shared" si="23"/>
        <v>104</v>
      </c>
      <c r="Z43" s="61">
        <f t="shared" si="23"/>
        <v>83</v>
      </c>
    </row>
    <row r="44" spans="1:26" ht="15.75" customHeight="1" thickBot="1" x14ac:dyDescent="0.3">
      <c r="A44" s="33"/>
      <c r="B44" s="34" t="s">
        <v>24</v>
      </c>
      <c r="C44" s="35">
        <f>+C43</f>
        <v>4</v>
      </c>
      <c r="D44" s="36">
        <f>+D43</f>
        <v>4</v>
      </c>
      <c r="E44" s="37">
        <f>+E43</f>
        <v>2</v>
      </c>
      <c r="F44" s="38">
        <f t="shared" ref="F44:T44" si="24">+F43+C44</f>
        <v>44</v>
      </c>
      <c r="G44" s="36">
        <f t="shared" si="24"/>
        <v>12</v>
      </c>
      <c r="H44" s="39">
        <f t="shared" si="24"/>
        <v>8</v>
      </c>
      <c r="I44" s="35">
        <f t="shared" si="24"/>
        <v>129</v>
      </c>
      <c r="J44" s="36">
        <f t="shared" si="24"/>
        <v>54</v>
      </c>
      <c r="K44" s="37">
        <f t="shared" si="24"/>
        <v>45</v>
      </c>
      <c r="L44" s="38">
        <f t="shared" si="24"/>
        <v>168</v>
      </c>
      <c r="M44" s="36">
        <f t="shared" si="24"/>
        <v>62</v>
      </c>
      <c r="N44" s="37">
        <f t="shared" si="24"/>
        <v>53</v>
      </c>
      <c r="O44" s="38">
        <f t="shared" si="24"/>
        <v>197</v>
      </c>
      <c r="P44" s="36">
        <f t="shared" si="24"/>
        <v>66</v>
      </c>
      <c r="Q44" s="37">
        <f t="shared" si="24"/>
        <v>55</v>
      </c>
      <c r="R44" s="38">
        <f t="shared" si="24"/>
        <v>217</v>
      </c>
      <c r="S44" s="36">
        <f t="shared" si="24"/>
        <v>104</v>
      </c>
      <c r="T44" s="37">
        <f t="shared" si="24"/>
        <v>83</v>
      </c>
      <c r="U44" s="38">
        <f>+U43+R44</f>
        <v>245</v>
      </c>
      <c r="V44" s="36">
        <f>+V43+M44</f>
        <v>62</v>
      </c>
      <c r="W44" s="39">
        <f>+W43+N44</f>
        <v>53</v>
      </c>
      <c r="X44" s="35"/>
      <c r="Y44" s="36"/>
      <c r="Z44" s="37"/>
    </row>
    <row r="45" spans="1:26" ht="15.75" customHeight="1" x14ac:dyDescent="0.2"/>
    <row r="46" spans="1:26" ht="15.75" customHeight="1" x14ac:dyDescent="0.25">
      <c r="A46" s="33" t="s">
        <v>25</v>
      </c>
      <c r="B46" s="33">
        <f>SUM(B3:B42)</f>
        <v>261</v>
      </c>
    </row>
    <row r="47" spans="1:26" ht="15.75" customHeight="1" x14ac:dyDescent="0.25">
      <c r="A47" s="33" t="s">
        <v>26</v>
      </c>
      <c r="B47" s="33" t="s">
        <v>27</v>
      </c>
    </row>
    <row r="48" spans="1:26" ht="15.75" customHeight="1" x14ac:dyDescent="0.2"/>
    <row r="49" spans="1:16" ht="15.75" customHeight="1" x14ac:dyDescent="0.25">
      <c r="A49" s="40" t="s">
        <v>118</v>
      </c>
      <c r="N49" s="33" t="s">
        <v>10</v>
      </c>
      <c r="O49" s="33" t="s">
        <v>11</v>
      </c>
      <c r="P49" s="33" t="s">
        <v>12</v>
      </c>
    </row>
    <row r="50" spans="1:16" ht="15.75" customHeight="1" x14ac:dyDescent="0.25">
      <c r="A50" s="33" t="s">
        <v>10</v>
      </c>
      <c r="B50" s="33">
        <f>U44</f>
        <v>245</v>
      </c>
      <c r="D50" s="33" t="s">
        <v>28</v>
      </c>
      <c r="E50" s="41">
        <f>+B51-B50</f>
        <v>-183</v>
      </c>
      <c r="F50" s="33" t="s">
        <v>29</v>
      </c>
      <c r="G50" s="33" t="s">
        <v>30</v>
      </c>
      <c r="M50" s="33" t="s">
        <v>31</v>
      </c>
      <c r="N50" s="33">
        <f>+C44</f>
        <v>4</v>
      </c>
      <c r="O50" s="33">
        <f>+D44</f>
        <v>4</v>
      </c>
      <c r="P50" s="33">
        <f>+E44</f>
        <v>2</v>
      </c>
    </row>
    <row r="51" spans="1:16" ht="15.75" customHeight="1" x14ac:dyDescent="0.25">
      <c r="A51" s="33" t="s">
        <v>11</v>
      </c>
      <c r="B51" s="33">
        <f>V44</f>
        <v>62</v>
      </c>
      <c r="D51" s="33" t="s">
        <v>32</v>
      </c>
      <c r="E51" s="41">
        <f>+B51-B52</f>
        <v>9</v>
      </c>
      <c r="F51" s="33" t="s">
        <v>33</v>
      </c>
      <c r="G51" s="33" t="s">
        <v>34</v>
      </c>
      <c r="M51" s="33" t="s">
        <v>35</v>
      </c>
      <c r="N51" s="33">
        <f>+F44</f>
        <v>44</v>
      </c>
      <c r="O51" s="33">
        <f>+G44</f>
        <v>12</v>
      </c>
      <c r="P51" s="33">
        <f>+H44</f>
        <v>8</v>
      </c>
    </row>
    <row r="52" spans="1:16" ht="15.75" customHeight="1" x14ac:dyDescent="0.25">
      <c r="A52" s="33" t="s">
        <v>12</v>
      </c>
      <c r="B52" s="33">
        <f>W44</f>
        <v>53</v>
      </c>
      <c r="D52" s="33" t="s">
        <v>36</v>
      </c>
      <c r="E52" s="41">
        <f>+B51/B50</f>
        <v>0.2530612244897959</v>
      </c>
      <c r="F52" s="33" t="s">
        <v>37</v>
      </c>
      <c r="G52" s="33" t="s">
        <v>38</v>
      </c>
      <c r="M52" s="33" t="s">
        <v>39</v>
      </c>
      <c r="N52" s="33">
        <f>+I44</f>
        <v>129</v>
      </c>
      <c r="O52" s="33">
        <f>+J44</f>
        <v>54</v>
      </c>
      <c r="P52" s="33">
        <f>+K44</f>
        <v>45</v>
      </c>
    </row>
    <row r="53" spans="1:16" ht="15.75" customHeight="1" x14ac:dyDescent="0.25">
      <c r="D53" s="33" t="s">
        <v>40</v>
      </c>
      <c r="E53" s="41">
        <f>+B51/B52</f>
        <v>1.1698113207547169</v>
      </c>
      <c r="F53" s="33" t="s">
        <v>41</v>
      </c>
      <c r="G53" s="33" t="s">
        <v>42</v>
      </c>
      <c r="M53" s="33" t="s">
        <v>43</v>
      </c>
      <c r="N53" s="33">
        <f>+L44</f>
        <v>168</v>
      </c>
      <c r="O53" s="33">
        <f>+M44</f>
        <v>62</v>
      </c>
      <c r="P53" s="33">
        <f>+N44</f>
        <v>53</v>
      </c>
    </row>
    <row r="54" spans="1:16" ht="15.75" customHeight="1" x14ac:dyDescent="0.25">
      <c r="A54" s="33" t="s">
        <v>94</v>
      </c>
      <c r="D54" s="33" t="s">
        <v>44</v>
      </c>
      <c r="E54" s="41">
        <f>+B46-B51</f>
        <v>199</v>
      </c>
      <c r="F54" s="33" t="s">
        <v>45</v>
      </c>
      <c r="G54" s="33" t="s">
        <v>46</v>
      </c>
      <c r="J54" s="33" t="s">
        <v>47</v>
      </c>
      <c r="M54" s="42" t="s">
        <v>48</v>
      </c>
      <c r="N54" s="33">
        <f>O44</f>
        <v>197</v>
      </c>
      <c r="O54" s="33">
        <f>P44</f>
        <v>66</v>
      </c>
      <c r="P54" s="33">
        <f>Q44</f>
        <v>55</v>
      </c>
    </row>
    <row r="55" spans="1:16" ht="15.75" customHeight="1" x14ac:dyDescent="0.25">
      <c r="D55" s="33" t="s">
        <v>44</v>
      </c>
      <c r="E55" s="41">
        <f>+(B46-B51)/(E52*E53)</f>
        <v>672.2203433922997</v>
      </c>
      <c r="F55" s="33" t="s">
        <v>49</v>
      </c>
      <c r="G55" s="33" t="s">
        <v>50</v>
      </c>
      <c r="J55" s="33" t="s">
        <v>47</v>
      </c>
      <c r="M55" s="42" t="s">
        <v>51</v>
      </c>
      <c r="N55" s="33">
        <f>R44</f>
        <v>217</v>
      </c>
      <c r="O55" s="33">
        <f>S44</f>
        <v>104</v>
      </c>
      <c r="P55" s="33">
        <f>T44</f>
        <v>83</v>
      </c>
    </row>
    <row r="56" spans="1:16" ht="15.75" customHeight="1" x14ac:dyDescent="0.25">
      <c r="D56" s="33" t="s">
        <v>52</v>
      </c>
      <c r="E56" s="41">
        <f>+B52+(B46-B51)</f>
        <v>252</v>
      </c>
      <c r="F56" s="33" t="s">
        <v>53</v>
      </c>
      <c r="G56" s="33" t="s">
        <v>46</v>
      </c>
      <c r="J56" s="33" t="s">
        <v>54</v>
      </c>
      <c r="M56" s="42" t="s">
        <v>55</v>
      </c>
      <c r="N56" s="33">
        <f>U44</f>
        <v>245</v>
      </c>
      <c r="O56" s="33">
        <f>V44</f>
        <v>62</v>
      </c>
      <c r="P56" s="33">
        <f>W44</f>
        <v>53</v>
      </c>
    </row>
    <row r="57" spans="1:16" ht="15.75" customHeight="1" x14ac:dyDescent="0.25">
      <c r="D57" s="33" t="s">
        <v>52</v>
      </c>
      <c r="E57" s="41">
        <f>+B46/E53</f>
        <v>223.11290322580646</v>
      </c>
      <c r="F57" s="33" t="s">
        <v>56</v>
      </c>
      <c r="G57" s="33" t="s">
        <v>50</v>
      </c>
      <c r="J57" s="33" t="s">
        <v>54</v>
      </c>
    </row>
    <row r="58" spans="1:16" ht="15.75" customHeight="1" x14ac:dyDescent="0.25">
      <c r="D58" s="33" t="s">
        <v>52</v>
      </c>
      <c r="E58" s="41">
        <f>+B52+(B46-B51)/(E53*E52)</f>
        <v>725.2203433922997</v>
      </c>
      <c r="F58" s="33" t="s">
        <v>57</v>
      </c>
      <c r="G58" s="33" t="s">
        <v>58</v>
      </c>
      <c r="J58" s="33" t="s">
        <v>54</v>
      </c>
    </row>
    <row r="59" spans="1:16" ht="15.75" customHeight="1" x14ac:dyDescent="0.25">
      <c r="D59" s="33" t="s">
        <v>59</v>
      </c>
      <c r="E59" s="41">
        <f>+(B46-B51)/(B46-B52)</f>
        <v>0.95673076923076927</v>
      </c>
      <c r="F59" s="33" t="s">
        <v>60</v>
      </c>
      <c r="G59" s="33" t="s">
        <v>61</v>
      </c>
    </row>
    <row r="60" spans="1:16" ht="15.75" customHeight="1" x14ac:dyDescent="0.2"/>
    <row r="61" spans="1:16" ht="15.75" customHeight="1" x14ac:dyDescent="0.2"/>
    <row r="62" spans="1:16" ht="15.75" customHeight="1" x14ac:dyDescent="0.2"/>
    <row r="63" spans="1:16" ht="15.75" customHeight="1" x14ac:dyDescent="0.2"/>
    <row r="64" spans="1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mergeCells count="8">
    <mergeCell ref="R1:T1"/>
    <mergeCell ref="U1:W1"/>
    <mergeCell ref="X1:Z1"/>
    <mergeCell ref="C1:E1"/>
    <mergeCell ref="F1:H1"/>
    <mergeCell ref="I1:K1"/>
    <mergeCell ref="L1:N1"/>
    <mergeCell ref="O1:Q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1" zoomScaleNormal="100" workbookViewId="0">
      <selection activeCell="C5" sqref="C5:F5"/>
    </sheetView>
  </sheetViews>
  <sheetFormatPr baseColWidth="10" defaultColWidth="9" defaultRowHeight="14.25" x14ac:dyDescent="0.2"/>
  <cols>
    <col min="1" max="2" width="10" customWidth="1"/>
    <col min="3" max="5" width="10.125" customWidth="1"/>
    <col min="6" max="8" width="10" customWidth="1"/>
    <col min="9" max="9" width="9.375" customWidth="1"/>
    <col min="10" max="10" width="8.875" customWidth="1"/>
    <col min="11" max="26" width="10" customWidth="1"/>
    <col min="27" max="1025" width="12.625" customWidth="1"/>
  </cols>
  <sheetData>
    <row r="1" spans="1:26" ht="7.5" customHeight="1" x14ac:dyDescent="0.2"/>
    <row r="2" spans="1:26" ht="26.25" x14ac:dyDescent="0.4">
      <c r="B2" s="108" t="s">
        <v>62</v>
      </c>
      <c r="C2" s="108"/>
      <c r="D2" s="108"/>
      <c r="E2" s="108"/>
      <c r="F2" s="108"/>
      <c r="G2" s="108"/>
      <c r="H2" s="108"/>
      <c r="I2" s="108"/>
      <c r="J2" s="108"/>
      <c r="K2" s="108"/>
    </row>
    <row r="4" spans="1:26" ht="21.75" customHeight="1" x14ac:dyDescent="0.25">
      <c r="B4" s="43" t="s">
        <v>63</v>
      </c>
      <c r="C4" s="109" t="s">
        <v>64</v>
      </c>
      <c r="D4" s="109"/>
      <c r="E4" s="109"/>
      <c r="F4" s="109"/>
      <c r="I4" s="33"/>
      <c r="J4" s="33"/>
    </row>
    <row r="5" spans="1:26" ht="21.75" customHeight="1" x14ac:dyDescent="0.2">
      <c r="B5" s="44" t="s">
        <v>65</v>
      </c>
      <c r="C5" s="110">
        <v>43777</v>
      </c>
      <c r="D5" s="110"/>
      <c r="E5" s="110"/>
      <c r="F5" s="110"/>
    </row>
    <row r="6" spans="1:26" ht="21.75" customHeight="1" x14ac:dyDescent="0.2">
      <c r="B6" s="45" t="s">
        <v>66</v>
      </c>
      <c r="C6" s="111" t="s">
        <v>67</v>
      </c>
      <c r="D6" s="111"/>
      <c r="E6" s="111"/>
      <c r="F6" s="111"/>
    </row>
    <row r="13" spans="1:26" ht="18.75" x14ac:dyDescent="0.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24" customHeight="1" x14ac:dyDescent="0.2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24" customHeight="1" x14ac:dyDescent="0.2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24" customHeight="1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24" customHeight="1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24" customHeight="1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24" customHeight="1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24" customHeight="1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24" customHeight="1" thickBot="1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24" customHeight="1" x14ac:dyDescent="0.25">
      <c r="A22" s="47"/>
      <c r="B22" s="112" t="s">
        <v>116</v>
      </c>
      <c r="C22" s="113"/>
      <c r="D22" s="113"/>
      <c r="E22" s="113"/>
      <c r="F22" s="113"/>
      <c r="G22" s="113"/>
      <c r="H22" s="113"/>
      <c r="I22" s="113"/>
      <c r="J22" s="113"/>
      <c r="K22" s="114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24" customHeight="1" x14ac:dyDescent="0.25">
      <c r="A23" s="47"/>
      <c r="B23" s="115"/>
      <c r="C23" s="116"/>
      <c r="D23" s="116"/>
      <c r="E23" s="116"/>
      <c r="F23" s="116"/>
      <c r="G23" s="116"/>
      <c r="H23" s="116"/>
      <c r="I23" s="116"/>
      <c r="J23" s="116"/>
      <c r="K23" s="11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24" customHeight="1" thickBot="1" x14ac:dyDescent="0.3">
      <c r="A24" s="47"/>
      <c r="B24" s="118"/>
      <c r="C24" s="119"/>
      <c r="D24" s="119"/>
      <c r="E24" s="119"/>
      <c r="F24" s="119"/>
      <c r="G24" s="119"/>
      <c r="H24" s="119"/>
      <c r="I24" s="119"/>
      <c r="J24" s="119"/>
      <c r="K24" s="120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24" customHeight="1" x14ac:dyDescent="0.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7" spans="1:26" ht="26.25" x14ac:dyDescent="0.4">
      <c r="B27" s="108" t="s">
        <v>62</v>
      </c>
      <c r="C27" s="108"/>
      <c r="D27" s="108"/>
      <c r="E27" s="108"/>
      <c r="F27" s="108"/>
      <c r="G27" s="108"/>
      <c r="H27" s="108"/>
      <c r="I27" s="108"/>
      <c r="J27" s="108"/>
      <c r="K27" s="108"/>
    </row>
    <row r="32" spans="1:26" ht="19.5" thickBot="1" x14ac:dyDescent="0.35">
      <c r="B32" s="121" t="s">
        <v>68</v>
      </c>
      <c r="C32" s="122"/>
      <c r="D32" s="121" t="s">
        <v>69</v>
      </c>
      <c r="E32" s="122"/>
      <c r="F32" s="121" t="s">
        <v>70</v>
      </c>
      <c r="G32" s="123"/>
      <c r="H32" s="123"/>
      <c r="I32" s="123"/>
      <c r="J32" s="123"/>
      <c r="K32" s="122"/>
    </row>
    <row r="33" spans="1:26" ht="15.75" customHeight="1" x14ac:dyDescent="0.2">
      <c r="B33" s="48" t="s">
        <v>25</v>
      </c>
      <c r="C33" s="49">
        <f>+Cálculos!B46</f>
        <v>261</v>
      </c>
      <c r="D33" s="124"/>
      <c r="E33" s="125"/>
      <c r="F33" s="126"/>
      <c r="G33" s="127"/>
      <c r="H33" s="127"/>
      <c r="I33" s="127"/>
      <c r="J33" s="127"/>
      <c r="K33" s="128"/>
    </row>
    <row r="34" spans="1:26" ht="15.75" customHeight="1" x14ac:dyDescent="0.2">
      <c r="B34" s="50" t="s">
        <v>10</v>
      </c>
      <c r="C34" s="51">
        <f>+Cálculos!B50</f>
        <v>245</v>
      </c>
      <c r="D34" s="100"/>
      <c r="E34" s="101"/>
      <c r="F34" s="129" t="s">
        <v>84</v>
      </c>
      <c r="G34" s="130"/>
      <c r="H34" s="130"/>
      <c r="I34" s="130"/>
      <c r="J34" s="130"/>
      <c r="K34" s="131"/>
    </row>
    <row r="35" spans="1:26" ht="15.75" customHeight="1" x14ac:dyDescent="0.2">
      <c r="B35" s="50" t="s">
        <v>12</v>
      </c>
      <c r="C35" s="51">
        <f>+Cálculos!B51</f>
        <v>62</v>
      </c>
      <c r="D35" s="100"/>
      <c r="E35" s="101"/>
      <c r="F35" s="97" t="s">
        <v>86</v>
      </c>
      <c r="G35" s="132"/>
      <c r="H35" s="132"/>
      <c r="I35" s="132"/>
      <c r="J35" s="132"/>
      <c r="K35" s="133"/>
    </row>
    <row r="36" spans="1:26" ht="15.75" customHeight="1" x14ac:dyDescent="0.2">
      <c r="B36" s="48" t="s">
        <v>11</v>
      </c>
      <c r="C36" s="49">
        <f>+Cálculos!B52</f>
        <v>53</v>
      </c>
      <c r="D36" s="100"/>
      <c r="E36" s="101"/>
      <c r="F36" s="97" t="s">
        <v>85</v>
      </c>
      <c r="G36" s="132"/>
      <c r="H36" s="132"/>
      <c r="I36" s="132"/>
      <c r="J36" s="132"/>
      <c r="K36" s="133"/>
    </row>
    <row r="37" spans="1:26" ht="15.75" customHeight="1" x14ac:dyDescent="0.2">
      <c r="B37" s="93" t="s">
        <v>28</v>
      </c>
      <c r="C37" s="49">
        <f>+Cálculos!E50</f>
        <v>-183</v>
      </c>
      <c r="D37" s="100" t="s">
        <v>29</v>
      </c>
      <c r="E37" s="101"/>
      <c r="F37" s="97" t="s">
        <v>92</v>
      </c>
      <c r="G37" s="98"/>
      <c r="H37" s="98"/>
      <c r="I37" s="98"/>
      <c r="J37" s="98"/>
      <c r="K37" s="99"/>
    </row>
    <row r="38" spans="1:26" ht="15.75" customHeight="1" x14ac:dyDescent="0.2">
      <c r="B38" s="50" t="s">
        <v>32</v>
      </c>
      <c r="C38" s="51">
        <f>+Cálculos!E51</f>
        <v>9</v>
      </c>
      <c r="D38" s="100" t="s">
        <v>33</v>
      </c>
      <c r="E38" s="105"/>
      <c r="F38" s="102" t="s">
        <v>87</v>
      </c>
      <c r="G38" s="106"/>
      <c r="H38" s="106"/>
      <c r="I38" s="106"/>
      <c r="J38" s="106"/>
      <c r="K38" s="107"/>
    </row>
    <row r="39" spans="1:26" ht="15.75" customHeight="1" x14ac:dyDescent="0.2">
      <c r="B39" s="50" t="s">
        <v>36</v>
      </c>
      <c r="C39" s="51">
        <f>+Cálculos!E52</f>
        <v>0.2530612244897959</v>
      </c>
      <c r="D39" s="100" t="s">
        <v>37</v>
      </c>
      <c r="E39" s="101"/>
      <c r="F39" s="102" t="s">
        <v>93</v>
      </c>
      <c r="G39" s="103"/>
      <c r="H39" s="103"/>
      <c r="I39" s="103"/>
      <c r="J39" s="103"/>
      <c r="K39" s="104"/>
    </row>
    <row r="40" spans="1:26" ht="15.75" customHeight="1" x14ac:dyDescent="0.2">
      <c r="B40" s="50" t="s">
        <v>40</v>
      </c>
      <c r="C40" s="51">
        <f>+Cálculos!E53</f>
        <v>1.1698113207547169</v>
      </c>
      <c r="D40" s="100" t="s">
        <v>41</v>
      </c>
      <c r="E40" s="101"/>
      <c r="F40" s="102" t="s">
        <v>88</v>
      </c>
      <c r="G40" s="103"/>
      <c r="H40" s="103"/>
      <c r="I40" s="103"/>
      <c r="J40" s="103"/>
      <c r="K40" s="104"/>
    </row>
    <row r="41" spans="1:26" ht="15.75" customHeight="1" x14ac:dyDescent="0.2">
      <c r="B41" s="50" t="s">
        <v>44</v>
      </c>
      <c r="C41" s="51">
        <f>+Cálculos!E54</f>
        <v>199</v>
      </c>
      <c r="D41" s="100" t="s">
        <v>45</v>
      </c>
      <c r="E41" s="101"/>
      <c r="F41" s="102" t="s">
        <v>95</v>
      </c>
      <c r="G41" s="103"/>
      <c r="H41" s="103"/>
      <c r="I41" s="103"/>
      <c r="J41" s="103"/>
      <c r="K41" s="104"/>
    </row>
    <row r="42" spans="1:26" ht="15.75" customHeight="1" x14ac:dyDescent="0.2">
      <c r="B42" s="50" t="s">
        <v>44</v>
      </c>
      <c r="C42" s="51">
        <f>+Cálculos!E55</f>
        <v>672.2203433922997</v>
      </c>
      <c r="D42" s="100" t="s">
        <v>49</v>
      </c>
      <c r="E42" s="101"/>
      <c r="F42" s="102" t="s">
        <v>96</v>
      </c>
      <c r="G42" s="103"/>
      <c r="H42" s="103"/>
      <c r="I42" s="103"/>
      <c r="J42" s="103"/>
      <c r="K42" s="104"/>
    </row>
    <row r="43" spans="1:26" ht="15.75" customHeight="1" x14ac:dyDescent="0.2">
      <c r="B43" s="50" t="s">
        <v>52</v>
      </c>
      <c r="C43" s="51">
        <f>+Cálculos!E56</f>
        <v>252</v>
      </c>
      <c r="D43" s="100" t="s">
        <v>53</v>
      </c>
      <c r="E43" s="101"/>
      <c r="F43" s="102" t="s">
        <v>89</v>
      </c>
      <c r="G43" s="103"/>
      <c r="H43" s="103"/>
      <c r="I43" s="103"/>
      <c r="J43" s="103"/>
      <c r="K43" s="104"/>
    </row>
    <row r="44" spans="1:26" ht="15.75" customHeight="1" x14ac:dyDescent="0.2">
      <c r="B44" s="50" t="s">
        <v>52</v>
      </c>
      <c r="C44" s="51">
        <f>+Cálculos!E57</f>
        <v>223.11290322580646</v>
      </c>
      <c r="D44" s="100" t="s">
        <v>56</v>
      </c>
      <c r="E44" s="101"/>
      <c r="F44" s="102" t="s">
        <v>90</v>
      </c>
      <c r="G44" s="103"/>
      <c r="H44" s="103"/>
      <c r="I44" s="103"/>
      <c r="J44" s="103"/>
      <c r="K44" s="104"/>
    </row>
    <row r="45" spans="1:26" ht="15.75" customHeight="1" x14ac:dyDescent="0.2">
      <c r="B45" s="50" t="s">
        <v>52</v>
      </c>
      <c r="C45" s="51">
        <f>+Cálculos!E58</f>
        <v>725.2203433922997</v>
      </c>
      <c r="D45" s="100" t="s">
        <v>57</v>
      </c>
      <c r="E45" s="101"/>
      <c r="F45" s="102" t="s">
        <v>91</v>
      </c>
      <c r="G45" s="103"/>
      <c r="H45" s="103"/>
      <c r="I45" s="103"/>
      <c r="J45" s="103"/>
      <c r="K45" s="104"/>
    </row>
    <row r="46" spans="1:26" ht="16.5" thickBot="1" x14ac:dyDescent="0.25">
      <c r="B46" s="52" t="s">
        <v>59</v>
      </c>
      <c r="C46" s="53">
        <f>+Cálculos!E59</f>
        <v>0.95673076923076927</v>
      </c>
      <c r="D46" s="139" t="s">
        <v>60</v>
      </c>
      <c r="E46" s="140"/>
      <c r="F46" s="136" t="s">
        <v>115</v>
      </c>
      <c r="G46" s="137"/>
      <c r="H46" s="137"/>
      <c r="I46" s="137"/>
      <c r="J46" s="137"/>
      <c r="K46" s="138"/>
    </row>
    <row r="47" spans="1:26" ht="15" thickBot="1" x14ac:dyDescent="0.25"/>
    <row r="48" spans="1:26" ht="24" customHeight="1" x14ac:dyDescent="0.25">
      <c r="A48" s="47"/>
      <c r="B48" s="112" t="s">
        <v>117</v>
      </c>
      <c r="C48" s="113"/>
      <c r="D48" s="113"/>
      <c r="E48" s="113"/>
      <c r="F48" s="113"/>
      <c r="G48" s="113"/>
      <c r="H48" s="113"/>
      <c r="I48" s="113"/>
      <c r="J48" s="113"/>
      <c r="K48" s="114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24" customHeight="1" x14ac:dyDescent="0.25">
      <c r="A49" s="47"/>
      <c r="B49" s="115"/>
      <c r="C49" s="116"/>
      <c r="D49" s="116"/>
      <c r="E49" s="116"/>
      <c r="F49" s="116"/>
      <c r="G49" s="116"/>
      <c r="H49" s="116"/>
      <c r="I49" s="116"/>
      <c r="J49" s="116"/>
      <c r="K49" s="11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24" customHeight="1" thickBot="1" x14ac:dyDescent="0.3">
      <c r="A50" s="47"/>
      <c r="B50" s="118"/>
      <c r="C50" s="119"/>
      <c r="D50" s="119"/>
      <c r="E50" s="119"/>
      <c r="F50" s="119"/>
      <c r="G50" s="119"/>
      <c r="H50" s="119"/>
      <c r="I50" s="119"/>
      <c r="J50" s="119"/>
      <c r="K50" s="120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24" customHeight="1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 x14ac:dyDescent="0.2"/>
    <row r="53" spans="1:26" ht="15.75" customHeight="1" x14ac:dyDescent="0.25">
      <c r="I53" s="134"/>
      <c r="J53" s="134"/>
      <c r="K53" s="134"/>
    </row>
    <row r="54" spans="1:26" ht="15.75" customHeight="1" x14ac:dyDescent="0.25">
      <c r="I54" s="135" t="s">
        <v>71</v>
      </c>
      <c r="J54" s="135"/>
      <c r="K54" s="135"/>
    </row>
    <row r="55" spans="1:26" ht="15.75" customHeight="1" x14ac:dyDescent="0.2"/>
    <row r="56" spans="1:26" ht="15.75" customHeight="1" x14ac:dyDescent="0.2"/>
    <row r="57" spans="1:26" ht="15.75" customHeight="1" x14ac:dyDescent="0.2"/>
    <row r="58" spans="1:26" ht="15.75" customHeight="1" x14ac:dyDescent="0.2"/>
    <row r="59" spans="1:26" ht="15.75" customHeight="1" x14ac:dyDescent="0.2"/>
    <row r="60" spans="1:26" ht="15.75" customHeight="1" x14ac:dyDescent="0.2"/>
    <row r="61" spans="1:26" ht="15.75" customHeight="1" x14ac:dyDescent="0.2"/>
    <row r="62" spans="1:26" ht="15.75" customHeight="1" x14ac:dyDescent="0.2"/>
    <row r="63" spans="1:26" ht="15.75" customHeight="1" x14ac:dyDescent="0.2"/>
    <row r="64" spans="1:2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0">
    <mergeCell ref="I53:K53"/>
    <mergeCell ref="I54:K54"/>
    <mergeCell ref="D41:E41"/>
    <mergeCell ref="F41:K41"/>
    <mergeCell ref="D42:E42"/>
    <mergeCell ref="F42:K42"/>
    <mergeCell ref="B48:K50"/>
    <mergeCell ref="F46:K46"/>
    <mergeCell ref="D46:E46"/>
    <mergeCell ref="D34:E34"/>
    <mergeCell ref="F34:K34"/>
    <mergeCell ref="D35:E35"/>
    <mergeCell ref="F35:K35"/>
    <mergeCell ref="D36:E36"/>
    <mergeCell ref="F36:K36"/>
    <mergeCell ref="B27:K27"/>
    <mergeCell ref="B32:C32"/>
    <mergeCell ref="D32:E32"/>
    <mergeCell ref="F32:K32"/>
    <mergeCell ref="D33:E33"/>
    <mergeCell ref="F33:K33"/>
    <mergeCell ref="B2:K2"/>
    <mergeCell ref="C4:F4"/>
    <mergeCell ref="C5:F5"/>
    <mergeCell ref="C6:F6"/>
    <mergeCell ref="B22:K24"/>
    <mergeCell ref="F37:K37"/>
    <mergeCell ref="D37:E37"/>
    <mergeCell ref="F45:K45"/>
    <mergeCell ref="D45:E45"/>
    <mergeCell ref="F44:K44"/>
    <mergeCell ref="D44:E44"/>
    <mergeCell ref="F43:K43"/>
    <mergeCell ref="D43:E43"/>
    <mergeCell ref="F39:K39"/>
    <mergeCell ref="D39:E39"/>
    <mergeCell ref="D38:E38"/>
    <mergeCell ref="F38:K38"/>
    <mergeCell ref="D40:E40"/>
    <mergeCell ref="F40:K40"/>
  </mergeCells>
  <pageMargins left="0.25" right="0.25" top="0.75" bottom="0.75" header="0.51180555555555496" footer="0.51180555555555496"/>
  <pageSetup firstPageNumber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Cálculos</vt:lpstr>
      <vt:lpstr>Informe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giuliano bacon</dc:creator>
  <dc:description/>
  <cp:lastModifiedBy>Usuario de Windows</cp:lastModifiedBy>
  <cp:revision>0</cp:revision>
  <dcterms:created xsi:type="dcterms:W3CDTF">2006-09-16T00:00:00Z</dcterms:created>
  <dcterms:modified xsi:type="dcterms:W3CDTF">2019-11-05T14:23:35Z</dcterms:modified>
  <dc:language>es-AR</dc:language>
</cp:coreProperties>
</file>