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API2\data\test\"/>
    </mc:Choice>
  </mc:AlternateContent>
  <xr:revisionPtr revIDLastSave="0" documentId="13_ncr:20001_{EA6EF936-8342-41EF-9ED3-B8CA28F9731B}" xr6:coauthVersionLast="36" xr6:coauthVersionMax="36" xr10:uidLastSave="{00000000-0000-0000-0000-000000000000}"/>
  <bookViews>
    <workbookView xWindow="0" yWindow="0" windowWidth="14652" windowHeight="8772" activeTab="5" xr2:uid="{00000000-000D-0000-FFFF-FFFF00000000}"/>
  </bookViews>
  <sheets>
    <sheet name="測試OK" sheetId="7" r:id="rId1"/>
    <sheet name="測試中_2專案" sheetId="5" r:id="rId2"/>
    <sheet name="工作表1" sheetId="9" r:id="rId3"/>
    <sheet name="Proj_2_Hour_給Ivy" sheetId="6" r:id="rId4"/>
    <sheet name="show" sheetId="8" r:id="rId5"/>
    <sheet name="測試OK (2)" sheetId="10" r:id="rId6"/>
  </sheets>
  <calcPr calcId="191029"/>
</workbook>
</file>

<file path=xl/calcChain.xml><?xml version="1.0" encoding="utf-8"?>
<calcChain xmlns="http://schemas.openxmlformats.org/spreadsheetml/2006/main">
  <c r="M32" i="10" l="1"/>
  <c r="M37" i="10"/>
  <c r="M42" i="10"/>
  <c r="M47" i="10"/>
  <c r="L56" i="10"/>
  <c r="L55" i="10"/>
  <c r="M55" i="10"/>
  <c r="J53" i="10"/>
  <c r="J52" i="10"/>
  <c r="J51" i="10"/>
  <c r="J50" i="10"/>
  <c r="M52" i="10"/>
  <c r="M50" i="10"/>
  <c r="H58" i="10"/>
  <c r="I58" i="10"/>
  <c r="H59" i="10"/>
  <c r="I59" i="10"/>
  <c r="L47" i="10"/>
  <c r="J38" i="10"/>
  <c r="J37" i="10"/>
  <c r="J43" i="10"/>
  <c r="J42" i="10"/>
  <c r="J48" i="10"/>
  <c r="J47" i="10"/>
  <c r="L48" i="10"/>
  <c r="L38" i="10"/>
  <c r="L37" i="10"/>
  <c r="L43" i="10"/>
  <c r="L42" i="10"/>
  <c r="L33" i="10"/>
  <c r="L32" i="10"/>
  <c r="J33" i="10"/>
  <c r="J32" i="10"/>
  <c r="J46" i="10"/>
  <c r="M45" i="10"/>
  <c r="J45" i="10"/>
  <c r="J41" i="10"/>
  <c r="M40" i="10"/>
  <c r="J40" i="10"/>
  <c r="J36" i="10"/>
  <c r="M35" i="10"/>
  <c r="J35" i="10"/>
  <c r="J31" i="10"/>
  <c r="M30" i="10"/>
  <c r="J30" i="10"/>
  <c r="J12" i="10"/>
  <c r="L11" i="10"/>
  <c r="J11" i="10"/>
  <c r="J9" i="10"/>
  <c r="L8" i="10"/>
  <c r="J8" i="10"/>
  <c r="M16" i="7"/>
  <c r="J29" i="8" l="1"/>
  <c r="J28" i="8"/>
  <c r="J31" i="8"/>
  <c r="J30" i="8"/>
  <c r="L30" i="8"/>
  <c r="L28" i="8"/>
  <c r="J24" i="5"/>
  <c r="J25" i="5"/>
  <c r="J23" i="5"/>
  <c r="L25" i="5"/>
  <c r="L23" i="5"/>
  <c r="H4" i="9"/>
  <c r="H3" i="9"/>
  <c r="J5" i="9"/>
  <c r="H5" i="9"/>
  <c r="J3" i="9"/>
  <c r="N33" i="8" l="1"/>
  <c r="J21" i="8"/>
  <c r="N20" i="8"/>
  <c r="J20" i="8"/>
  <c r="J18" i="8"/>
  <c r="N17" i="8"/>
  <c r="J17" i="8"/>
  <c r="J15" i="8"/>
  <c r="N14" i="8"/>
  <c r="J14" i="8"/>
  <c r="J12" i="8"/>
  <c r="N11" i="8"/>
  <c r="J11" i="8"/>
  <c r="J21" i="5" l="1"/>
  <c r="J20" i="5"/>
  <c r="L22" i="5"/>
  <c r="L20" i="5"/>
  <c r="J22" i="5"/>
  <c r="N45" i="5"/>
  <c r="N43" i="5"/>
  <c r="J44" i="5"/>
  <c r="J43" i="5"/>
  <c r="J45" i="5"/>
  <c r="N33" i="7" l="1"/>
  <c r="N30" i="7"/>
  <c r="J34" i="7"/>
  <c r="J33" i="7"/>
  <c r="J31" i="7"/>
  <c r="J30" i="7"/>
  <c r="J37" i="7"/>
  <c r="N36" i="7"/>
  <c r="J36" i="7"/>
  <c r="J28" i="7"/>
  <c r="N27" i="7"/>
  <c r="J27" i="7"/>
  <c r="J12" i="7"/>
  <c r="L11" i="7"/>
  <c r="J11" i="7"/>
  <c r="J9" i="7"/>
  <c r="L8" i="7"/>
  <c r="J8" i="7"/>
  <c r="O30" i="6"/>
  <c r="K30" i="6"/>
  <c r="K29" i="6"/>
  <c r="O28" i="6"/>
  <c r="K28" i="6"/>
  <c r="O26" i="6"/>
  <c r="K26" i="6"/>
  <c r="K25" i="6"/>
  <c r="O24" i="6"/>
  <c r="K24" i="6"/>
  <c r="M18" i="6"/>
  <c r="K18" i="6"/>
  <c r="K17" i="6"/>
  <c r="M16" i="6"/>
  <c r="K16" i="6"/>
  <c r="M15" i="6"/>
  <c r="K15" i="6"/>
  <c r="K14" i="6"/>
  <c r="M13" i="6"/>
  <c r="K13" i="6"/>
  <c r="M11" i="6"/>
  <c r="K11" i="6"/>
  <c r="K10" i="6"/>
  <c r="M9" i="6"/>
  <c r="K9" i="6"/>
  <c r="N41" i="5"/>
  <c r="N39" i="5"/>
  <c r="N37" i="5"/>
  <c r="N35" i="5"/>
  <c r="N33" i="5"/>
  <c r="N31" i="5"/>
  <c r="J40" i="5"/>
  <c r="J39" i="5"/>
  <c r="J41" i="5"/>
  <c r="L18" i="5"/>
  <c r="L16" i="5"/>
  <c r="J17" i="5"/>
  <c r="J16" i="5"/>
  <c r="J18" i="5"/>
  <c r="J37" i="5"/>
  <c r="J36" i="5"/>
  <c r="J35" i="5"/>
  <c r="J33" i="5"/>
  <c r="J32" i="5"/>
  <c r="J31" i="5"/>
  <c r="L14" i="5"/>
  <c r="J14" i="5"/>
  <c r="J13" i="5"/>
  <c r="L12" i="5"/>
  <c r="J12" i="5"/>
  <c r="L10" i="5"/>
  <c r="J10" i="5"/>
  <c r="J9" i="5"/>
  <c r="L8" i="5"/>
  <c r="J8" i="5"/>
  <c r="O40" i="5" l="1"/>
  <c r="O39" i="5"/>
</calcChain>
</file>

<file path=xl/sharedStrings.xml><?xml version="1.0" encoding="utf-8"?>
<sst xmlns="http://schemas.openxmlformats.org/spreadsheetml/2006/main" count="677" uniqueCount="106">
  <si>
    <t>project_code</t>
  </si>
  <si>
    <t>date</t>
  </si>
  <si>
    <t>add_hour</t>
  </si>
  <si>
    <t>ME</t>
  </si>
  <si>
    <t>RH</t>
  </si>
  <si>
    <t>total_hour_pro_func</t>
    <phoneticPr fontId="1" type="noConversion"/>
  </si>
  <si>
    <t>人數</t>
    <phoneticPr fontId="1" type="noConversion"/>
  </si>
  <si>
    <t>div</t>
  </si>
  <si>
    <t>deptid</t>
  </si>
  <si>
    <t>attendance_emp</t>
  </si>
  <si>
    <t>emp_cnt</t>
  </si>
  <si>
    <t>add_hour_pct</t>
  </si>
  <si>
    <t>add_attendance_emp</t>
  </si>
  <si>
    <t>hc</t>
  </si>
  <si>
    <t>total_hour_by_dep_func_cal</t>
  </si>
  <si>
    <t>uti_rate_cal_dept</t>
  </si>
  <si>
    <t>應出勤時數</t>
    <phoneticPr fontId="1" type="noConversion"/>
  </si>
  <si>
    <t>加新專案所增加的工時</t>
    <phoneticPr fontId="1" type="noConversion"/>
  </si>
  <si>
    <t>更新後總工時</t>
    <phoneticPr fontId="1" type="noConversion"/>
  </si>
  <si>
    <t>工時使用率</t>
    <phoneticPr fontId="1" type="noConversion"/>
  </si>
  <si>
    <t>total_hour_dept_func</t>
    <phoneticPr fontId="1" type="noConversion"/>
  </si>
  <si>
    <t>部門預估人數</t>
    <phoneticPr fontId="1" type="noConversion"/>
  </si>
  <si>
    <t>更新後總工時 =部門預估未來總工時 + 加新專案所增加的工時</t>
    <phoneticPr fontId="1" type="noConversion"/>
  </si>
  <si>
    <t xml:space="preserve">df_proj_hour </t>
    <phoneticPr fontId="1" type="noConversion"/>
  </si>
  <si>
    <t>df_dept_rate_future</t>
    <phoneticPr fontId="1" type="noConversion"/>
  </si>
  <si>
    <t>加新專案，取其所對應舊專案的各次職類 前三個月工時</t>
    <phoneticPr fontId="1" type="noConversion"/>
  </si>
  <si>
    <t>total_hour_dept_func</t>
  </si>
  <si>
    <t>1PD062550001</t>
  </si>
  <si>
    <t>23R000</t>
  </si>
  <si>
    <t>23R200</t>
  </si>
  <si>
    <t>23R300</t>
  </si>
  <si>
    <t>div</t>
    <phoneticPr fontId="1" type="noConversion"/>
  </si>
  <si>
    <t>deptid</t>
    <phoneticPr fontId="1" type="noConversion"/>
  </si>
  <si>
    <t>date</t>
    <phoneticPr fontId="1" type="noConversion"/>
  </si>
  <si>
    <t>emp_cnt</t>
    <phoneticPr fontId="1" type="noConversion"/>
  </si>
  <si>
    <t>attendance_emp</t>
    <phoneticPr fontId="1" type="noConversion"/>
  </si>
  <si>
    <t>add_hour_pct</t>
    <phoneticPr fontId="1" type="noConversion"/>
  </si>
  <si>
    <t>rate_tmp</t>
    <phoneticPr fontId="1" type="noConversion"/>
  </si>
  <si>
    <t>分配比例</t>
    <phoneticPr fontId="1" type="noConversion"/>
  </si>
  <si>
    <t>新增HC</t>
    <phoneticPr fontId="1" type="noConversion"/>
  </si>
  <si>
    <t>新增HC應出勤時數</t>
    <phoneticPr fontId="1" type="noConversion"/>
  </si>
  <si>
    <t>次職類總工時分配給各部門比例</t>
    <phoneticPr fontId="1" type="noConversion"/>
  </si>
  <si>
    <t>add_attendance_emp</t>
    <phoneticPr fontId="1" type="noConversion"/>
  </si>
  <si>
    <t>hc</t>
    <phoneticPr fontId="1" type="noConversion"/>
  </si>
  <si>
    <t>sub</t>
    <phoneticPr fontId="1" type="noConversion"/>
  </si>
  <si>
    <t>預估此部門此月份總工時</t>
    <phoneticPr fontId="1" type="noConversion"/>
  </si>
  <si>
    <t>1PD062550001</t>
    <phoneticPr fontId="1" type="noConversion"/>
  </si>
  <si>
    <t>加到哪個月份</t>
    <phoneticPr fontId="1" type="noConversion"/>
  </si>
  <si>
    <t>新增專案1 &amp; 專案2 皆對照舊專案：1PD062550001、無新增HC</t>
    <phoneticPr fontId="1" type="noConversion"/>
  </si>
  <si>
    <t>新增專案1 ，23R000, RH：+1 HC、23R200, RH：+1 HC</t>
  </si>
  <si>
    <t>新增專案1 ，23R000, RH：+1 HC、23R200, RH：+1 HC</t>
    <phoneticPr fontId="1" type="noConversion"/>
  </si>
  <si>
    <t>次職類新增總工時</t>
    <phoneticPr fontId="1" type="noConversion"/>
  </si>
  <si>
    <t>工時使用率 = 更新後總工時 / (應出勤時數 * 人數)</t>
    <phoneticPr fontId="1" type="noConversion"/>
  </si>
  <si>
    <t>新增專案1 ，無新增HC</t>
    <phoneticPr fontId="1" type="noConversion"/>
  </si>
  <si>
    <r>
      <t>新增專案1 ，</t>
    </r>
    <r>
      <rPr>
        <b/>
        <sz val="12"/>
        <color rgb="FFFF0000"/>
        <rFont val="微軟正黑體"/>
        <family val="2"/>
        <charset val="136"/>
      </rPr>
      <t>總時數：舊專案2倍</t>
    </r>
    <r>
      <rPr>
        <b/>
        <sz val="12"/>
        <color theme="1"/>
        <rFont val="微軟正黑體"/>
        <family val="2"/>
        <charset val="136"/>
      </rPr>
      <t>、總月數：與舊專案相同，無新增HC</t>
    </r>
    <phoneticPr fontId="1" type="noConversion"/>
  </si>
  <si>
    <r>
      <t>新增專案1 ，總時數：與舊專案相同、</t>
    </r>
    <r>
      <rPr>
        <b/>
        <sz val="12"/>
        <color rgb="FFFF0000"/>
        <rFont val="微軟正黑體"/>
        <family val="2"/>
        <charset val="136"/>
      </rPr>
      <t>總月數：舊專案2倍</t>
    </r>
    <r>
      <rPr>
        <b/>
        <sz val="12"/>
        <color theme="1"/>
        <rFont val="微軟正黑體"/>
        <family val="2"/>
        <charset val="136"/>
      </rPr>
      <t>，無新增HC</t>
    </r>
    <phoneticPr fontId="1" type="noConversion"/>
  </si>
  <si>
    <t>新增專案1 ，總時數：與舊專案相同、總月數：與舊專案相同，新增HC：23R000, RH：+1, 23R200, RH：+1</t>
    <phoneticPr fontId="1" type="noConversion"/>
  </si>
  <si>
    <t>新增專案1 &amp; 專案2 皆對照舊專案：1PD062550001、新增HC：23R000, RH：+1, 23R200, RH：+1</t>
    <phoneticPr fontId="1" type="noConversion"/>
  </si>
  <si>
    <t>新專案所增加的工時</t>
    <phoneticPr fontId="1" type="noConversion"/>
  </si>
  <si>
    <t>已確認</t>
  </si>
  <si>
    <t>情況</t>
  </si>
  <si>
    <t>執行總工時數</t>
  </si>
  <si>
    <t>執行總月數</t>
  </si>
  <si>
    <t>V</t>
  </si>
  <si>
    <t>新增一專案</t>
  </si>
  <si>
    <t>一樣</t>
  </si>
  <si>
    <t>新增二專案</t>
  </si>
  <si>
    <t>部門A &amp; 次職類a
部門B &amp; 次職類a</t>
    <phoneticPr fontId="1" type="noConversion"/>
  </si>
  <si>
    <t>部門A &amp; 次職類a</t>
    <phoneticPr fontId="1" type="noConversion"/>
  </si>
  <si>
    <t>新增二專案</t>
    <phoneticPr fontId="1" type="noConversion"/>
  </si>
  <si>
    <r>
      <t>新增</t>
    </r>
    <r>
      <rPr>
        <b/>
        <sz val="14"/>
        <color rgb="FFFFFFFF"/>
        <rFont val="Calibri"/>
        <family val="2"/>
      </rPr>
      <t>HC</t>
    </r>
    <r>
      <rPr>
        <b/>
        <sz val="14"/>
        <color rgb="FFFFFFFF"/>
        <rFont val="微軟正黑體"/>
        <family val="2"/>
        <charset val="136"/>
      </rPr>
      <t>數</t>
    </r>
  </si>
  <si>
    <r>
      <t>2</t>
    </r>
    <r>
      <rPr>
        <sz val="14"/>
        <rFont val="微軟正黑體"/>
        <family val="2"/>
        <charset val="136"/>
      </rPr>
      <t>倍</t>
    </r>
  </si>
  <si>
    <t>備註</t>
    <phoneticPr fontId="1" type="noConversion"/>
  </si>
  <si>
    <t>new project A</t>
    <phoneticPr fontId="1" type="noConversion"/>
  </si>
  <si>
    <t>new project B</t>
    <phoneticPr fontId="1" type="noConversion"/>
  </si>
  <si>
    <t>546+351=897</t>
    <phoneticPr fontId="1" type="noConversion"/>
  </si>
  <si>
    <t>1911.2+2106.2=4017.4</t>
    <phoneticPr fontId="1" type="noConversion"/>
  </si>
  <si>
    <t>處級</t>
    <phoneticPr fontId="1" type="noConversion"/>
  </si>
  <si>
    <t>部門</t>
    <phoneticPr fontId="1" type="noConversion"/>
  </si>
  <si>
    <t>月份</t>
    <phoneticPr fontId="1" type="noConversion"/>
  </si>
  <si>
    <t>分配比例</t>
    <phoneticPr fontId="1" type="noConversion"/>
  </si>
  <si>
    <t>次職類</t>
    <phoneticPr fontId="1" type="noConversion"/>
  </si>
  <si>
    <t>新增工時</t>
    <phoneticPr fontId="1" type="noConversion"/>
  </si>
  <si>
    <t>專案編號</t>
    <phoneticPr fontId="1" type="noConversion"/>
  </si>
  <si>
    <t>V</t>
    <phoneticPr fontId="1" type="noConversion"/>
  </si>
  <si>
    <r>
      <t>新增專案1 ，總時數：與舊專案相同、總月數：與舊專案相同，</t>
    </r>
    <r>
      <rPr>
        <b/>
        <sz val="12"/>
        <color rgb="FFFF0000"/>
        <rFont val="微軟正黑體"/>
        <family val="2"/>
        <charset val="136"/>
      </rPr>
      <t>新增HC</t>
    </r>
    <r>
      <rPr>
        <b/>
        <sz val="12"/>
        <color theme="1"/>
        <rFont val="微軟正黑體"/>
        <family val="2"/>
        <charset val="136"/>
      </rPr>
      <t>：23R000, RH+1, 23R200, RH+1</t>
    </r>
    <phoneticPr fontId="1" type="noConversion"/>
  </si>
  <si>
    <r>
      <rPr>
        <b/>
        <sz val="12"/>
        <color rgb="FFFF0000"/>
        <rFont val="微軟正黑體"/>
        <family val="2"/>
        <charset val="136"/>
      </rPr>
      <t>新增專案1 &amp; 專案2</t>
    </r>
    <r>
      <rPr>
        <b/>
        <sz val="12"/>
        <color theme="1"/>
        <rFont val="微軟正黑體"/>
        <family val="2"/>
        <charset val="136"/>
      </rPr>
      <t xml:space="preserve"> 皆對照舊專案：1PD062550001、</t>
    </r>
    <r>
      <rPr>
        <b/>
        <sz val="12"/>
        <color rgb="FFFF0000"/>
        <rFont val="微軟正黑體"/>
        <family val="2"/>
        <charset val="136"/>
      </rPr>
      <t>專案1新增HC</t>
    </r>
    <r>
      <rPr>
        <b/>
        <sz val="12"/>
        <color theme="1"/>
        <rFont val="微軟正黑體"/>
        <family val="2"/>
        <charset val="136"/>
      </rPr>
      <t>： 23R000, RH：+1, 23R200, RH：+1</t>
    </r>
    <phoneticPr fontId="1" type="noConversion"/>
  </si>
  <si>
    <t>加一新專案所增加的工時</t>
    <phoneticPr fontId="1" type="noConversion"/>
  </si>
  <si>
    <t>部門預估人數(此月報工人數)</t>
    <phoneticPr fontId="1" type="noConversion"/>
  </si>
  <si>
    <t>23R000 有3個人project_code is null, total_hour=0, 但仍算進emp_cnt裡</t>
    <phoneticPr fontId="1" type="noConversion"/>
  </si>
  <si>
    <t>total_hour_dept_func</t>
    <phoneticPr fontId="1" type="noConversion"/>
  </si>
  <si>
    <t>先group div, deptid, sub_job_family_2, date
再group div, deptid, date</t>
    <phoneticPr fontId="1" type="noConversion"/>
  </si>
  <si>
    <r>
      <t>預估此處此部門此月份</t>
    </r>
    <r>
      <rPr>
        <b/>
        <sz val="12"/>
        <color rgb="FFFF0000"/>
        <rFont val="微軟正黑體"/>
        <family val="2"/>
        <charset val="136"/>
      </rPr>
      <t>所有專案</t>
    </r>
    <r>
      <rPr>
        <b/>
        <sz val="12"/>
        <color theme="1"/>
        <rFont val="微軟正黑體"/>
        <family val="2"/>
        <charset val="136"/>
      </rPr>
      <t>總工時</t>
    </r>
    <phoneticPr fontId="1" type="noConversion"/>
  </si>
  <si>
    <t>新增HC數</t>
  </si>
  <si>
    <t>2倍</t>
  </si>
  <si>
    <t>無新增專案，新增HC：23R200 HW+1</t>
    <phoneticPr fontId="1" type="noConversion"/>
  </si>
  <si>
    <t>無新增專案，無新增HC</t>
    <phoneticPr fontId="1" type="noConversion"/>
  </si>
  <si>
    <t>Proj_A</t>
    <phoneticPr fontId="1" type="noConversion"/>
  </si>
  <si>
    <t>HW</t>
    <phoneticPr fontId="1" type="noConversion"/>
  </si>
  <si>
    <t>Proj_B</t>
    <phoneticPr fontId="1" type="noConversion"/>
  </si>
  <si>
    <t>240+200=440</t>
    <phoneticPr fontId="1" type="noConversion"/>
  </si>
  <si>
    <t>160+200=360</t>
    <phoneticPr fontId="1" type="noConversion"/>
  </si>
  <si>
    <t>emp_1</t>
    <phoneticPr fontId="1" type="noConversion"/>
  </si>
  <si>
    <t>emp_2</t>
    <phoneticPr fontId="1" type="noConversion"/>
  </si>
  <si>
    <t>emp_3</t>
    <phoneticPr fontId="1" type="noConversion"/>
  </si>
  <si>
    <t>emp_4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</si>
</sst>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\-mm\-dd"/>
  </numFmts>
  <fonts count="1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2"/>
      <color rgb="FF0000CC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4"/>
      <color rgb="FFFFFFFF"/>
      <name val="Calibri"/>
      <family val="2"/>
    </font>
    <font>
      <sz val="14"/>
      <name val="Calibri"/>
      <family val="2"/>
    </font>
    <font>
      <sz val="14"/>
      <name val="微軟正黑體"/>
      <family val="2"/>
      <charset val="136"/>
    </font>
    <font>
      <b/>
      <sz val="12"/>
      <color rgb="FFFFFFFF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77" fontId="6" fillId="0" borderId="0" xfId="0" applyNumberFormat="1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/>
    <xf numFmtId="0" fontId="2" fillId="0" borderId="0" xfId="0" applyFont="1" applyFill="1" applyBorder="1" applyAlignment="1"/>
    <xf numFmtId="0" fontId="4" fillId="0" borderId="0" xfId="0" applyFont="1" applyBorder="1" applyAlignment="1"/>
    <xf numFmtId="0" fontId="2" fillId="0" borderId="7" xfId="0" applyFont="1" applyBorder="1"/>
    <xf numFmtId="0" fontId="2" fillId="0" borderId="2" xfId="0" applyFont="1" applyBorder="1"/>
    <xf numFmtId="177" fontId="2" fillId="0" borderId="0" xfId="0" applyNumberFormat="1" applyFont="1" applyBorder="1"/>
    <xf numFmtId="176" fontId="2" fillId="0" borderId="0" xfId="0" applyNumberFormat="1" applyFont="1" applyBorder="1"/>
    <xf numFmtId="0" fontId="2" fillId="0" borderId="4" xfId="0" applyFont="1" applyBorder="1"/>
    <xf numFmtId="177" fontId="2" fillId="0" borderId="5" xfId="0" applyNumberFormat="1" applyFont="1" applyBorder="1"/>
    <xf numFmtId="176" fontId="2" fillId="0" borderId="5" xfId="0" applyNumberFormat="1" applyFont="1" applyBorder="1"/>
    <xf numFmtId="0" fontId="2" fillId="0" borderId="6" xfId="0" applyFont="1" applyBorder="1"/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176" fontId="6" fillId="0" borderId="0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5" xfId="0" applyFont="1" applyBorder="1"/>
    <xf numFmtId="0" fontId="7" fillId="0" borderId="0" xfId="0" applyFont="1"/>
    <xf numFmtId="177" fontId="7" fillId="0" borderId="0" xfId="0" applyNumberFormat="1" applyFont="1"/>
    <xf numFmtId="0" fontId="8" fillId="0" borderId="0" xfId="0" applyFont="1" applyBorder="1"/>
    <xf numFmtId="177" fontId="8" fillId="0" borderId="0" xfId="0" applyNumberFormat="1" applyFont="1" applyBorder="1"/>
    <xf numFmtId="176" fontId="8" fillId="0" borderId="0" xfId="0" applyNumberFormat="1" applyFont="1" applyBorder="1"/>
    <xf numFmtId="0" fontId="9" fillId="0" borderId="0" xfId="0" applyFont="1" applyBorder="1"/>
    <xf numFmtId="0" fontId="8" fillId="0" borderId="5" xfId="0" applyFont="1" applyBorder="1"/>
    <xf numFmtId="177" fontId="8" fillId="0" borderId="5" xfId="0" applyNumberFormat="1" applyFont="1" applyBorder="1"/>
    <xf numFmtId="176" fontId="8" fillId="0" borderId="5" xfId="0" applyNumberFormat="1" applyFont="1" applyBorder="1"/>
    <xf numFmtId="0" fontId="9" fillId="0" borderId="5" xfId="0" applyFont="1" applyBorder="1"/>
    <xf numFmtId="0" fontId="8" fillId="0" borderId="5" xfId="0" applyFont="1" applyBorder="1" applyAlignment="1">
      <alignment vertical="center"/>
    </xf>
    <xf numFmtId="0" fontId="10" fillId="0" borderId="0" xfId="0" applyFont="1" applyBorder="1"/>
    <xf numFmtId="0" fontId="2" fillId="3" borderId="0" xfId="0" applyFont="1" applyFill="1" applyBorder="1" applyAlignment="1">
      <alignment horizontal="right"/>
    </xf>
    <xf numFmtId="176" fontId="11" fillId="0" borderId="0" xfId="0" applyNumberFormat="1" applyFont="1" applyBorder="1"/>
    <xf numFmtId="0" fontId="11" fillId="0" borderId="3" xfId="0" applyFont="1" applyBorder="1"/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right"/>
    </xf>
    <xf numFmtId="176" fontId="2" fillId="3" borderId="6" xfId="0" applyNumberFormat="1" applyFont="1" applyFill="1" applyBorder="1"/>
    <xf numFmtId="177" fontId="7" fillId="0" borderId="0" xfId="0" applyNumberFormat="1" applyFont="1" applyBorder="1"/>
    <xf numFmtId="0" fontId="2" fillId="3" borderId="0" xfId="0" applyFont="1" applyFill="1" applyBorder="1"/>
    <xf numFmtId="0" fontId="7" fillId="0" borderId="1" xfId="0" applyFont="1" applyBorder="1"/>
    <xf numFmtId="177" fontId="7" fillId="0" borderId="7" xfId="0" applyNumberFormat="1" applyFont="1" applyBorder="1"/>
    <xf numFmtId="0" fontId="7" fillId="0" borderId="7" xfId="0" applyFont="1" applyBorder="1"/>
    <xf numFmtId="0" fontId="6" fillId="3" borderId="7" xfId="0" applyFont="1" applyFill="1" applyBorder="1" applyAlignment="1">
      <alignment horizontal="right"/>
    </xf>
    <xf numFmtId="0" fontId="7" fillId="0" borderId="2" xfId="0" applyFont="1" applyBorder="1"/>
    <xf numFmtId="0" fontId="7" fillId="0" borderId="4" xfId="0" applyFont="1" applyBorder="1"/>
    <xf numFmtId="177" fontId="7" fillId="0" borderId="5" xfId="0" applyNumberFormat="1" applyFont="1" applyBorder="1"/>
    <xf numFmtId="0" fontId="2" fillId="3" borderId="6" xfId="0" applyFont="1" applyFill="1" applyBorder="1"/>
    <xf numFmtId="0" fontId="11" fillId="0" borderId="0" xfId="0" applyFont="1" applyBorder="1"/>
    <xf numFmtId="0" fontId="3" fillId="0" borderId="8" xfId="0" applyFont="1" applyBorder="1" applyAlignment="1">
      <alignment horizontal="center" vertical="top"/>
    </xf>
    <xf numFmtId="176" fontId="2" fillId="3" borderId="3" xfId="0" applyNumberFormat="1" applyFont="1" applyFill="1" applyBorder="1"/>
    <xf numFmtId="0" fontId="7" fillId="4" borderId="7" xfId="0" applyFont="1" applyFill="1" applyBorder="1"/>
    <xf numFmtId="0" fontId="7" fillId="4" borderId="0" xfId="0" applyFont="1" applyFill="1" applyBorder="1"/>
    <xf numFmtId="0" fontId="7" fillId="4" borderId="5" xfId="0" applyFont="1" applyFill="1" applyBorder="1"/>
    <xf numFmtId="176" fontId="2" fillId="3" borderId="10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2" fillId="0" borderId="1" xfId="0" applyFont="1" applyBorder="1"/>
    <xf numFmtId="0" fontId="6" fillId="0" borderId="7" xfId="0" applyFont="1" applyBorder="1"/>
    <xf numFmtId="177" fontId="8" fillId="0" borderId="7" xfId="0" applyNumberFormat="1" applyFont="1" applyBorder="1"/>
    <xf numFmtId="176" fontId="2" fillId="0" borderId="7" xfId="0" applyNumberFormat="1" applyFont="1" applyBorder="1"/>
    <xf numFmtId="176" fontId="11" fillId="0" borderId="7" xfId="0" applyNumberFormat="1" applyFont="1" applyBorder="1"/>
    <xf numFmtId="0" fontId="11" fillId="0" borderId="7" xfId="0" applyFont="1" applyBorder="1"/>
    <xf numFmtId="177" fontId="2" fillId="0" borderId="7" xfId="0" applyNumberFormat="1" applyFont="1" applyBorder="1"/>
    <xf numFmtId="177" fontId="2" fillId="0" borderId="0" xfId="0" applyNumberFormat="1" applyFont="1"/>
    <xf numFmtId="0" fontId="4" fillId="0" borderId="1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76" fontId="2" fillId="0" borderId="10" xfId="0" applyNumberFormat="1" applyFont="1" applyFill="1" applyBorder="1"/>
    <xf numFmtId="0" fontId="12" fillId="6" borderId="11" xfId="0" applyFont="1" applyFill="1" applyBorder="1" applyAlignment="1">
      <alignment horizontal="center" vertical="center" wrapText="1" readingOrder="1"/>
    </xf>
    <xf numFmtId="0" fontId="14" fillId="7" borderId="11" xfId="0" applyFont="1" applyFill="1" applyBorder="1" applyAlignment="1">
      <alignment horizontal="center" vertical="center" wrapText="1" readingOrder="1"/>
    </xf>
    <xf numFmtId="0" fontId="15" fillId="7" borderId="11" xfId="0" applyFont="1" applyFill="1" applyBorder="1" applyAlignment="1">
      <alignment horizontal="center" vertical="center" wrapText="1" readingOrder="1"/>
    </xf>
    <xf numFmtId="0" fontId="15" fillId="7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2" fillId="3" borderId="6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3" xfId="0" applyFont="1" applyFill="1" applyBorder="1"/>
    <xf numFmtId="0" fontId="2" fillId="0" borderId="5" xfId="0" applyFont="1" applyFill="1" applyBorder="1"/>
    <xf numFmtId="0" fontId="6" fillId="0" borderId="7" xfId="0" applyFont="1" applyFill="1" applyBorder="1"/>
    <xf numFmtId="0" fontId="6" fillId="0" borderId="0" xfId="0" applyFont="1" applyFill="1" applyBorder="1"/>
    <xf numFmtId="0" fontId="6" fillId="0" borderId="5" xfId="0" applyFont="1" applyBorder="1" applyAlignment="1">
      <alignment vertical="center"/>
    </xf>
    <xf numFmtId="0" fontId="6" fillId="0" borderId="5" xfId="0" applyFont="1" applyBorder="1"/>
    <xf numFmtId="0" fontId="6" fillId="3" borderId="5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center" vertical="top"/>
    </xf>
    <xf numFmtId="0" fontId="6" fillId="4" borderId="7" xfId="0" applyFont="1" applyFill="1" applyBorder="1"/>
    <xf numFmtId="0" fontId="6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/>
    <xf numFmtId="0" fontId="8" fillId="4" borderId="0" xfId="0" applyFont="1" applyFill="1" applyBorder="1"/>
    <xf numFmtId="0" fontId="6" fillId="0" borderId="6" xfId="0" applyFont="1" applyBorder="1"/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4" borderId="5" xfId="0" applyFont="1" applyFill="1" applyBorder="1"/>
    <xf numFmtId="0" fontId="11" fillId="0" borderId="5" xfId="0" applyFont="1" applyBorder="1"/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0" fontId="4" fillId="0" borderId="10" xfId="0" applyFont="1" applyBorder="1"/>
    <xf numFmtId="0" fontId="4" fillId="4" borderId="10" xfId="0" applyFont="1" applyFill="1" applyBorder="1" applyAlignment="1"/>
    <xf numFmtId="0" fontId="4" fillId="0" borderId="12" xfId="0" applyFont="1" applyBorder="1" applyAlignment="1">
      <alignment horizontal="center"/>
    </xf>
    <xf numFmtId="176" fontId="8" fillId="0" borderId="7" xfId="0" applyNumberFormat="1" applyFont="1" applyBorder="1"/>
    <xf numFmtId="0" fontId="8" fillId="0" borderId="7" xfId="0" applyFont="1" applyBorder="1"/>
    <xf numFmtId="0" fontId="8" fillId="0" borderId="0" xfId="0" applyFont="1"/>
    <xf numFmtId="0" fontId="11" fillId="3" borderId="0" xfId="0" applyFont="1" applyFill="1" applyBorder="1" applyAlignment="1">
      <alignment horizontal="right"/>
    </xf>
    <xf numFmtId="0" fontId="11" fillId="3" borderId="5" xfId="0" applyFont="1" applyFill="1" applyBorder="1" applyAlignment="1">
      <alignment horizontal="right"/>
    </xf>
    <xf numFmtId="0" fontId="6" fillId="0" borderId="8" xfId="0" applyFont="1" applyBorder="1"/>
    <xf numFmtId="0" fontId="6" fillId="0" borderId="3" xfId="0" applyFont="1" applyBorder="1"/>
    <xf numFmtId="0" fontId="11" fillId="0" borderId="6" xfId="0" applyFont="1" applyBorder="1"/>
    <xf numFmtId="0" fontId="11" fillId="4" borderId="0" xfId="0" applyFont="1" applyFill="1" applyBorder="1"/>
    <xf numFmtId="0" fontId="11" fillId="4" borderId="5" xfId="0" applyFont="1" applyFill="1" applyBorder="1"/>
    <xf numFmtId="0" fontId="6" fillId="4" borderId="7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177" fontId="0" fillId="0" borderId="0" xfId="0" applyNumberFormat="1"/>
    <xf numFmtId="0" fontId="4" fillId="0" borderId="0" xfId="0" applyFont="1" applyAlignment="1">
      <alignment horizontal="center" wrapText="1"/>
    </xf>
    <xf numFmtId="0" fontId="4" fillId="4" borderId="0" xfId="0" applyFont="1" applyFill="1" applyBorder="1" applyAlignment="1">
      <alignment wrapText="1"/>
    </xf>
    <xf numFmtId="0" fontId="6" fillId="0" borderId="0" xfId="0" applyFont="1"/>
    <xf numFmtId="0" fontId="15" fillId="7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4" fillId="3" borderId="0" xfId="0" applyFont="1" applyFill="1" applyAlignment="1">
      <alignment horizontal="left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2" borderId="0" xfId="0" applyFont="1" applyFill="1" applyBorder="1" applyAlignment="1">
      <alignment horizontal="left"/>
    </xf>
    <xf numFmtId="176" fontId="6" fillId="3" borderId="8" xfId="0" applyNumberFormat="1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right" vertical="center"/>
    </xf>
    <xf numFmtId="176" fontId="6" fillId="3" borderId="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4" fillId="2" borderId="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76" fontId="6" fillId="3" borderId="8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 readingOrder="1"/>
    </xf>
    <xf numFmtId="0" fontId="16" fillId="6" borderId="11" xfId="0" applyFont="1" applyFill="1" applyBorder="1" applyAlignment="1">
      <alignment horizontal="center" vertical="center" wrapText="1" readingOrder="1"/>
    </xf>
    <xf numFmtId="0" fontId="8" fillId="7" borderId="11" xfId="0" applyFont="1" applyFill="1" applyBorder="1" applyAlignment="1">
      <alignment horizontal="center" vertical="center" wrapText="1" readingOrder="1"/>
    </xf>
    <xf numFmtId="0" fontId="8" fillId="7" borderId="1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1" fillId="0" borderId="0" xfId="0" applyFont="1"/>
    <xf numFmtId="0" fontId="7" fillId="0" borderId="0" xfId="0" applyFont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177" fontId="2" fillId="4" borderId="0" xfId="0" applyNumberFormat="1" applyFont="1" applyFill="1"/>
    <xf numFmtId="0" fontId="3" fillId="4" borderId="0" xfId="0" applyFont="1" applyFill="1" applyBorder="1" applyAlignment="1">
      <alignment horizontal="center" vertical="center"/>
    </xf>
    <xf numFmtId="0" fontId="11" fillId="4" borderId="0" xfId="0" applyFont="1" applyFill="1"/>
    <xf numFmtId="0" fontId="4" fillId="4" borderId="3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CC"/>
      <color rgb="FF0080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3D25-B679-46E9-92E5-571082CCE258}">
  <dimension ref="A1:N50"/>
  <sheetViews>
    <sheetView topLeftCell="A13" zoomScale="85" zoomScaleNormal="85" workbookViewId="0">
      <selection activeCell="A24" sqref="A24:XFD24"/>
    </sheetView>
  </sheetViews>
  <sheetFormatPr defaultRowHeight="15.6" x14ac:dyDescent="0.3"/>
  <cols>
    <col min="1" max="2" width="11.25" style="1" bestFit="1" customWidth="1"/>
    <col min="3" max="3" width="6.25" style="1" bestFit="1" customWidth="1"/>
    <col min="4" max="4" width="15.125" style="1" customWidth="1"/>
    <col min="5" max="5" width="27.875" style="1" customWidth="1"/>
    <col min="6" max="6" width="21.5" style="1" customWidth="1"/>
    <col min="7" max="7" width="17.875" style="1" customWidth="1"/>
    <col min="8" max="8" width="26.625" style="1" customWidth="1"/>
    <col min="9" max="9" width="10.375" style="1" bestFit="1" customWidth="1"/>
    <col min="10" max="10" width="11.875" style="1" bestFit="1" customWidth="1"/>
    <col min="11" max="11" width="26.125" style="1" customWidth="1"/>
    <col min="12" max="12" width="38.125" style="1" bestFit="1" customWidth="1"/>
    <col min="13" max="13" width="23.5" style="1" bestFit="1" customWidth="1"/>
    <col min="14" max="14" width="23.125" style="1" bestFit="1" customWidth="1"/>
    <col min="15" max="16384" width="9" style="1"/>
  </cols>
  <sheetData>
    <row r="1" spans="1:13" ht="16.2" thickBot="1" x14ac:dyDescent="0.35">
      <c r="A1" s="158" t="s">
        <v>23</v>
      </c>
      <c r="B1" s="158"/>
      <c r="C1" s="158"/>
      <c r="D1" s="28" t="s">
        <v>47</v>
      </c>
      <c r="F1" s="159" t="s">
        <v>25</v>
      </c>
      <c r="G1" s="159"/>
      <c r="H1" s="159"/>
      <c r="I1" s="159"/>
    </row>
    <row r="2" spans="1:13" ht="16.2" thickTop="1" x14ac:dyDescent="0.3">
      <c r="A2" s="160" t="s">
        <v>0</v>
      </c>
      <c r="B2" s="161"/>
      <c r="C2" s="31" t="s">
        <v>44</v>
      </c>
      <c r="D2" s="149" t="s">
        <v>1</v>
      </c>
      <c r="E2" s="149" t="s">
        <v>5</v>
      </c>
      <c r="F2" s="149" t="s">
        <v>2</v>
      </c>
      <c r="G2" s="12" t="s">
        <v>6</v>
      </c>
    </row>
    <row r="3" spans="1:13" x14ac:dyDescent="0.3">
      <c r="A3" s="13" t="s">
        <v>27</v>
      </c>
      <c r="B3" s="4"/>
      <c r="C3" s="5" t="s">
        <v>4</v>
      </c>
      <c r="D3" s="43">
        <v>44440</v>
      </c>
      <c r="E3" s="8">
        <v>2459.8000000000002</v>
      </c>
      <c r="F3" s="9">
        <v>2457.1999999999998</v>
      </c>
      <c r="G3" s="7">
        <v>11</v>
      </c>
    </row>
    <row r="4" spans="1:13" x14ac:dyDescent="0.3">
      <c r="A4" s="4"/>
      <c r="B4" s="4"/>
      <c r="C4" s="5"/>
      <c r="D4" s="14"/>
      <c r="E4" s="8"/>
      <c r="F4" s="9"/>
      <c r="G4" s="10"/>
      <c r="J4" s="162" t="s">
        <v>41</v>
      </c>
      <c r="K4" s="162"/>
    </row>
    <row r="5" spans="1:13" ht="16.2" thickBot="1" x14ac:dyDescent="0.35">
      <c r="A5" s="158" t="s">
        <v>37</v>
      </c>
      <c r="B5" s="158"/>
      <c r="C5" s="158"/>
      <c r="E5" s="2" t="s">
        <v>45</v>
      </c>
      <c r="F5" s="2" t="s">
        <v>16</v>
      </c>
      <c r="G5" s="2" t="s">
        <v>21</v>
      </c>
      <c r="H5" s="32" t="s">
        <v>40</v>
      </c>
      <c r="I5" s="19" t="s">
        <v>39</v>
      </c>
      <c r="K5" s="19" t="s">
        <v>17</v>
      </c>
      <c r="L5" s="2" t="s">
        <v>51</v>
      </c>
    </row>
    <row r="6" spans="1:13" ht="16.2" thickTop="1" x14ac:dyDescent="0.3">
      <c r="A6" s="35" t="s">
        <v>31</v>
      </c>
      <c r="B6" s="36" t="s">
        <v>32</v>
      </c>
      <c r="C6" s="37" t="s">
        <v>44</v>
      </c>
      <c r="D6" s="36" t="s">
        <v>33</v>
      </c>
      <c r="E6" s="36" t="s">
        <v>20</v>
      </c>
      <c r="F6" s="36" t="s">
        <v>35</v>
      </c>
      <c r="G6" s="36" t="s">
        <v>34</v>
      </c>
      <c r="H6" s="36" t="s">
        <v>42</v>
      </c>
      <c r="I6" s="36" t="s">
        <v>43</v>
      </c>
      <c r="J6" s="58" t="s">
        <v>38</v>
      </c>
      <c r="K6" s="36" t="s">
        <v>36</v>
      </c>
      <c r="L6" s="59"/>
    </row>
    <row r="7" spans="1:13" x14ac:dyDescent="0.3">
      <c r="A7" s="169" t="s">
        <v>53</v>
      </c>
      <c r="B7" s="170"/>
      <c r="C7" s="170"/>
      <c r="D7" s="170"/>
      <c r="E7" s="170"/>
      <c r="F7" s="170"/>
      <c r="G7" s="55"/>
      <c r="H7" s="55"/>
      <c r="I7" s="55"/>
      <c r="J7" s="56"/>
      <c r="K7" s="55"/>
      <c r="L7" s="79"/>
    </row>
    <row r="8" spans="1:13" x14ac:dyDescent="0.3">
      <c r="A8" s="13" t="s">
        <v>28</v>
      </c>
      <c r="B8" s="8" t="s">
        <v>28</v>
      </c>
      <c r="C8" s="8" t="s">
        <v>4</v>
      </c>
      <c r="D8" s="43">
        <v>44440</v>
      </c>
      <c r="E8" s="23">
        <v>0</v>
      </c>
      <c r="F8" s="9">
        <v>144</v>
      </c>
      <c r="G8" s="8">
        <v>1</v>
      </c>
      <c r="H8" s="9">
        <v>0</v>
      </c>
      <c r="I8" s="8">
        <v>0</v>
      </c>
      <c r="J8" s="57" t="str">
        <f>(G8+I8) &amp; "/" &amp; SUM(G$8:G$9)+SUM(I$8:I$9)</f>
        <v>1/7</v>
      </c>
      <c r="K8" s="34">
        <v>351.4</v>
      </c>
      <c r="L8" s="172">
        <f>SUM(K8:K9)</f>
        <v>2459.8000000000002</v>
      </c>
    </row>
    <row r="9" spans="1:13" ht="16.2" thickBot="1" x14ac:dyDescent="0.35">
      <c r="A9" s="13" t="s">
        <v>28</v>
      </c>
      <c r="B9" s="8" t="s">
        <v>29</v>
      </c>
      <c r="C9" s="8" t="s">
        <v>4</v>
      </c>
      <c r="D9" s="43">
        <v>44440</v>
      </c>
      <c r="E9" s="44">
        <v>1990.6191691514939</v>
      </c>
      <c r="F9" s="42">
        <v>144</v>
      </c>
      <c r="G9" s="42">
        <v>6</v>
      </c>
      <c r="H9" s="42">
        <v>0</v>
      </c>
      <c r="I9" s="42">
        <v>0</v>
      </c>
      <c r="J9" s="57" t="str">
        <f>(G9+I9) &amp; "/" &amp; SUM(G$8:G$9)+SUM(I$8:I$9)</f>
        <v>6/7</v>
      </c>
      <c r="K9" s="34">
        <v>2108.4</v>
      </c>
      <c r="L9" s="172"/>
    </row>
    <row r="10" spans="1:13" ht="16.8" thickTop="1" thickBot="1" x14ac:dyDescent="0.35">
      <c r="A10" s="163" t="s">
        <v>50</v>
      </c>
      <c r="B10" s="164"/>
      <c r="C10" s="164"/>
      <c r="D10" s="164"/>
      <c r="E10" s="164"/>
      <c r="F10" s="164"/>
      <c r="G10" s="42"/>
      <c r="H10" s="42"/>
      <c r="I10" s="42"/>
      <c r="J10" s="52"/>
      <c r="K10" s="44"/>
      <c r="L10" s="78"/>
    </row>
    <row r="11" spans="1:13" ht="16.2" thickTop="1" x14ac:dyDescent="0.3">
      <c r="A11" s="80" t="s">
        <v>28</v>
      </c>
      <c r="B11" s="81" t="s">
        <v>28</v>
      </c>
      <c r="C11" s="81" t="s">
        <v>4</v>
      </c>
      <c r="D11" s="86">
        <v>44440</v>
      </c>
      <c r="E11" s="20">
        <v>0</v>
      </c>
      <c r="F11" s="20">
        <v>144</v>
      </c>
      <c r="G11" s="81">
        <v>1</v>
      </c>
      <c r="H11" s="20">
        <v>144</v>
      </c>
      <c r="I11" s="81">
        <v>1</v>
      </c>
      <c r="J11" s="67" t="str">
        <f>(G11+I11) &amp; "/" &amp; SUM(G$11:G$12)+SUM(I$11:I$12)</f>
        <v>2/9</v>
      </c>
      <c r="K11" s="81">
        <v>546</v>
      </c>
      <c r="L11" s="171">
        <f>SUM(K11:K12)</f>
        <v>2457.1999999999998</v>
      </c>
    </row>
    <row r="12" spans="1:13" x14ac:dyDescent="0.3">
      <c r="A12" s="21" t="s">
        <v>28</v>
      </c>
      <c r="B12" s="8" t="s">
        <v>29</v>
      </c>
      <c r="C12" s="8" t="s">
        <v>4</v>
      </c>
      <c r="D12" s="22">
        <v>44440</v>
      </c>
      <c r="E12" s="9">
        <v>1990.6</v>
      </c>
      <c r="F12" s="9">
        <v>144</v>
      </c>
      <c r="G12" s="8">
        <v>6</v>
      </c>
      <c r="H12" s="9">
        <v>144</v>
      </c>
      <c r="I12" s="8">
        <v>1</v>
      </c>
      <c r="J12" s="57" t="str">
        <f>(G12+I12) &amp; "/" &amp; SUM(G$11:G$12)+SUM(I$11:I$12)</f>
        <v>7/9</v>
      </c>
      <c r="K12" s="8">
        <v>1911.2</v>
      </c>
      <c r="L12" s="168"/>
    </row>
    <row r="13" spans="1:13" x14ac:dyDescent="0.3">
      <c r="D13" s="87"/>
    </row>
    <row r="14" spans="1:13" x14ac:dyDescent="0.3">
      <c r="A14" s="165" t="s">
        <v>22</v>
      </c>
      <c r="B14" s="165"/>
      <c r="C14" s="165"/>
      <c r="D14" s="165"/>
      <c r="E14" s="165"/>
      <c r="F14" s="153" t="s">
        <v>89</v>
      </c>
    </row>
    <row r="15" spans="1:13" x14ac:dyDescent="0.3">
      <c r="A15" s="165" t="s">
        <v>52</v>
      </c>
      <c r="B15" s="165"/>
      <c r="C15" s="165"/>
      <c r="D15" s="165"/>
      <c r="E15" s="165"/>
      <c r="J15" s="162" t="s">
        <v>41</v>
      </c>
      <c r="K15" s="162"/>
    </row>
    <row r="16" spans="1:13" ht="29.4" customHeight="1" x14ac:dyDescent="0.3">
      <c r="A16" s="147"/>
      <c r="B16" s="147"/>
      <c r="C16" s="147"/>
      <c r="D16" s="147"/>
      <c r="E16" s="197" t="s">
        <v>91</v>
      </c>
      <c r="F16" s="187"/>
      <c r="J16" s="146"/>
      <c r="K16" s="146"/>
      <c r="M16" s="1">
        <f>L25/F25/7</f>
        <v>1.9748015873015874</v>
      </c>
    </row>
    <row r="17" spans="1:14" ht="31.8" thickBot="1" x14ac:dyDescent="0.35">
      <c r="A17" s="166" t="s">
        <v>24</v>
      </c>
      <c r="B17" s="166"/>
      <c r="C17" s="166"/>
      <c r="D17" s="18"/>
      <c r="E17" s="151" t="s">
        <v>92</v>
      </c>
      <c r="F17" s="2" t="s">
        <v>16</v>
      </c>
      <c r="G17" s="151" t="s">
        <v>88</v>
      </c>
      <c r="H17" s="32" t="s">
        <v>40</v>
      </c>
      <c r="I17" s="19" t="s">
        <v>39</v>
      </c>
      <c r="K17" s="152" t="s">
        <v>87</v>
      </c>
      <c r="L17" s="2" t="s">
        <v>18</v>
      </c>
      <c r="M17" s="2" t="s">
        <v>19</v>
      </c>
      <c r="N17" s="2" t="s">
        <v>51</v>
      </c>
    </row>
    <row r="18" spans="1:14" ht="16.2" thickTop="1" x14ac:dyDescent="0.3">
      <c r="A18" s="148" t="s">
        <v>7</v>
      </c>
      <c r="B18" s="149" t="s">
        <v>8</v>
      </c>
      <c r="C18" s="20"/>
      <c r="D18" s="149" t="s">
        <v>1</v>
      </c>
      <c r="E18" s="149" t="s">
        <v>90</v>
      </c>
      <c r="F18" s="149" t="s">
        <v>9</v>
      </c>
      <c r="G18" s="149" t="s">
        <v>10</v>
      </c>
      <c r="H18" s="149" t="s">
        <v>12</v>
      </c>
      <c r="I18" s="149" t="s">
        <v>13</v>
      </c>
      <c r="J18" s="58" t="s">
        <v>38</v>
      </c>
      <c r="K18" s="149" t="s">
        <v>11</v>
      </c>
      <c r="L18" s="149" t="s">
        <v>14</v>
      </c>
      <c r="M18" s="149" t="s">
        <v>15</v>
      </c>
      <c r="N18" s="59"/>
    </row>
    <row r="19" spans="1:14" x14ac:dyDescent="0.3">
      <c r="A19" s="169" t="s">
        <v>96</v>
      </c>
      <c r="B19" s="170"/>
      <c r="C19" s="170"/>
      <c r="D19" s="170"/>
      <c r="E19" s="170"/>
      <c r="F19" s="170"/>
      <c r="G19" s="33"/>
      <c r="H19" s="33"/>
      <c r="I19" s="33"/>
      <c r="J19" s="56"/>
      <c r="K19" s="33"/>
      <c r="L19" s="33"/>
      <c r="M19" s="33"/>
      <c r="N19" s="79"/>
    </row>
    <row r="20" spans="1:14" x14ac:dyDescent="0.3">
      <c r="A20" s="1" t="s">
        <v>28</v>
      </c>
      <c r="B20" s="1" t="s">
        <v>28</v>
      </c>
      <c r="C20" s="195"/>
      <c r="D20" s="87">
        <v>44348</v>
      </c>
      <c r="E20" s="1">
        <v>0</v>
      </c>
      <c r="F20" s="1">
        <v>152</v>
      </c>
      <c r="G20" s="1">
        <v>1</v>
      </c>
      <c r="H20" s="1">
        <v>0</v>
      </c>
      <c r="I20" s="1">
        <v>0</v>
      </c>
      <c r="J20" s="56"/>
      <c r="K20" s="1">
        <v>0</v>
      </c>
      <c r="L20" s="1">
        <v>0</v>
      </c>
      <c r="M20" s="1">
        <v>0</v>
      </c>
      <c r="N20" s="79"/>
    </row>
    <row r="21" spans="1:14" x14ac:dyDescent="0.3">
      <c r="A21" s="1" t="s">
        <v>28</v>
      </c>
      <c r="B21" s="1" t="s">
        <v>29</v>
      </c>
      <c r="C21" s="195"/>
      <c r="D21" s="87">
        <v>44348</v>
      </c>
      <c r="E21" s="1">
        <v>1121.2</v>
      </c>
      <c r="F21" s="1">
        <v>152</v>
      </c>
      <c r="G21" s="1">
        <v>6</v>
      </c>
      <c r="H21" s="1">
        <v>0</v>
      </c>
      <c r="I21" s="1">
        <v>0</v>
      </c>
      <c r="J21" s="56"/>
      <c r="K21" s="1">
        <v>0</v>
      </c>
      <c r="L21" s="1">
        <v>1121.2</v>
      </c>
      <c r="M21" s="1">
        <v>1.23</v>
      </c>
      <c r="N21" s="79"/>
    </row>
    <row r="22" spans="1:14" x14ac:dyDescent="0.3">
      <c r="A22" s="1" t="s">
        <v>28</v>
      </c>
      <c r="B22" s="1" t="s">
        <v>28</v>
      </c>
      <c r="C22" s="195"/>
      <c r="D22" s="87">
        <v>44440</v>
      </c>
      <c r="E22" s="1">
        <v>0</v>
      </c>
      <c r="F22" s="1">
        <v>144</v>
      </c>
      <c r="G22" s="1">
        <v>1</v>
      </c>
      <c r="H22" s="1">
        <v>0</v>
      </c>
      <c r="I22" s="1">
        <v>0</v>
      </c>
      <c r="J22" s="56"/>
      <c r="K22" s="1">
        <v>0</v>
      </c>
      <c r="L22" s="1">
        <v>0</v>
      </c>
      <c r="M22" s="1">
        <v>0</v>
      </c>
      <c r="N22" s="79"/>
    </row>
    <row r="23" spans="1:14" x14ac:dyDescent="0.3">
      <c r="A23" s="1" t="s">
        <v>28</v>
      </c>
      <c r="B23" s="1" t="s">
        <v>29</v>
      </c>
      <c r="C23" s="195"/>
      <c r="D23" s="87">
        <v>44440</v>
      </c>
      <c r="E23" s="1">
        <v>1990.6</v>
      </c>
      <c r="F23" s="1">
        <v>144</v>
      </c>
      <c r="G23" s="1">
        <v>6</v>
      </c>
      <c r="H23" s="1">
        <v>0</v>
      </c>
      <c r="I23" s="1">
        <v>0</v>
      </c>
      <c r="J23" s="56"/>
      <c r="K23" s="1">
        <v>0</v>
      </c>
      <c r="L23" s="196">
        <v>1990.6</v>
      </c>
      <c r="M23" s="196">
        <v>2.2999999999999998</v>
      </c>
      <c r="N23" s="79"/>
    </row>
    <row r="24" spans="1:14" x14ac:dyDescent="0.3">
      <c r="A24" s="169" t="s">
        <v>95</v>
      </c>
      <c r="B24" s="170"/>
      <c r="C24" s="170"/>
      <c r="D24" s="170"/>
      <c r="E24" s="170"/>
      <c r="F24" s="170"/>
      <c r="J24" s="56"/>
      <c r="L24" s="196"/>
      <c r="M24" s="196"/>
      <c r="N24" s="79"/>
    </row>
    <row r="25" spans="1:14" x14ac:dyDescent="0.3">
      <c r="A25" s="1" t="s">
        <v>28</v>
      </c>
      <c r="B25" s="1" t="s">
        <v>29</v>
      </c>
      <c r="C25" s="195"/>
      <c r="D25" s="87">
        <v>44440</v>
      </c>
      <c r="E25" s="1">
        <v>1990.6</v>
      </c>
      <c r="F25" s="1">
        <v>144</v>
      </c>
      <c r="G25" s="1">
        <v>6</v>
      </c>
      <c r="H25" s="1">
        <v>144</v>
      </c>
      <c r="I25" s="1">
        <v>1</v>
      </c>
      <c r="J25" s="56"/>
      <c r="K25" s="1">
        <v>0</v>
      </c>
      <c r="L25" s="196">
        <v>1990.6</v>
      </c>
      <c r="M25" s="196">
        <v>1.97</v>
      </c>
      <c r="N25" s="79"/>
    </row>
    <row r="26" spans="1:14" ht="16.2" thickBot="1" x14ac:dyDescent="0.35">
      <c r="A26" s="169" t="s">
        <v>53</v>
      </c>
      <c r="B26" s="170"/>
      <c r="C26" s="170"/>
      <c r="D26" s="170"/>
      <c r="E26" s="170"/>
      <c r="F26" s="170"/>
      <c r="J26" s="56"/>
      <c r="N26" s="79"/>
    </row>
    <row r="27" spans="1:14" ht="16.2" thickTop="1" x14ac:dyDescent="0.3">
      <c r="A27" s="80" t="s">
        <v>28</v>
      </c>
      <c r="B27" s="81" t="s">
        <v>28</v>
      </c>
      <c r="C27" s="20"/>
      <c r="D27" s="82">
        <v>44440</v>
      </c>
      <c r="E27" s="83">
        <v>0</v>
      </c>
      <c r="F27" s="20">
        <v>144</v>
      </c>
      <c r="G27" s="81">
        <v>1</v>
      </c>
      <c r="H27" s="20">
        <v>0</v>
      </c>
      <c r="I27" s="81">
        <v>0</v>
      </c>
      <c r="J27" s="67" t="str">
        <f>(G27+I27) &amp; "/" &amp; SUM(G$27:G$28)+SUM(I$27:I$28)</f>
        <v>1/7</v>
      </c>
      <c r="K27" s="81">
        <v>351.4</v>
      </c>
      <c r="L27" s="84">
        <v>351.4</v>
      </c>
      <c r="M27" s="85">
        <v>2.44</v>
      </c>
      <c r="N27" s="167">
        <f>SUM(K27:K28)</f>
        <v>2459.8000000000002</v>
      </c>
    </row>
    <row r="28" spans="1:14" ht="15.6" customHeight="1" x14ac:dyDescent="0.3">
      <c r="A28" s="21" t="s">
        <v>28</v>
      </c>
      <c r="B28" s="8" t="s">
        <v>29</v>
      </c>
      <c r="C28" s="9"/>
      <c r="D28" s="22">
        <v>44440</v>
      </c>
      <c r="E28" s="23">
        <v>1990.6191691514939</v>
      </c>
      <c r="F28" s="9">
        <v>144</v>
      </c>
      <c r="G28" s="8">
        <v>6</v>
      </c>
      <c r="H28" s="9">
        <v>0</v>
      </c>
      <c r="I28" s="8">
        <v>0</v>
      </c>
      <c r="J28" s="57" t="str">
        <f>(G28+I28) &amp; "/" &amp; SUM(G$27:G$28)+SUM(I$27:I$28)</f>
        <v>6/7</v>
      </c>
      <c r="K28" s="8">
        <v>2108.4</v>
      </c>
      <c r="L28" s="53">
        <v>4099.0191691514947</v>
      </c>
      <c r="M28" s="72">
        <v>4.74</v>
      </c>
      <c r="N28" s="168"/>
    </row>
    <row r="29" spans="1:14" ht="15.6" customHeight="1" thickBot="1" x14ac:dyDescent="0.35">
      <c r="A29" s="170" t="s">
        <v>54</v>
      </c>
      <c r="B29" s="170"/>
      <c r="C29" s="170"/>
      <c r="D29" s="170"/>
      <c r="E29" s="170"/>
      <c r="F29" s="170"/>
      <c r="G29" s="9"/>
      <c r="H29" s="9"/>
      <c r="I29" s="9"/>
      <c r="J29" s="9"/>
      <c r="K29" s="9"/>
      <c r="L29" s="9"/>
      <c r="M29" s="9"/>
      <c r="N29" s="9"/>
    </row>
    <row r="30" spans="1:14" ht="16.2" thickTop="1" x14ac:dyDescent="0.3">
      <c r="A30" s="80" t="s">
        <v>28</v>
      </c>
      <c r="B30" s="20" t="s">
        <v>28</v>
      </c>
      <c r="C30" s="20"/>
      <c r="D30" s="86">
        <v>44440</v>
      </c>
      <c r="E30" s="20">
        <v>0</v>
      </c>
      <c r="F30" s="20">
        <v>144</v>
      </c>
      <c r="G30" s="81">
        <v>1</v>
      </c>
      <c r="H30" s="20">
        <v>0</v>
      </c>
      <c r="I30" s="81">
        <v>0</v>
      </c>
      <c r="J30" s="67" t="str">
        <f>(G30+I30) &amp; "/" &amp; SUM(G$30:G$31)+SUM(I$30:I$31)</f>
        <v>1/7</v>
      </c>
      <c r="K30" s="81">
        <v>702.1</v>
      </c>
      <c r="L30" s="85">
        <v>702.1</v>
      </c>
      <c r="M30" s="85">
        <v>4.88</v>
      </c>
      <c r="N30" s="167">
        <f>SUM(K30:K31)</f>
        <v>4914.5</v>
      </c>
    </row>
    <row r="31" spans="1:14" x14ac:dyDescent="0.3">
      <c r="A31" s="21" t="s">
        <v>28</v>
      </c>
      <c r="B31" s="9" t="s">
        <v>29</v>
      </c>
      <c r="C31" s="9"/>
      <c r="D31" s="22">
        <v>44440</v>
      </c>
      <c r="E31" s="9">
        <v>1990.6</v>
      </c>
      <c r="F31" s="9">
        <v>144</v>
      </c>
      <c r="G31" s="8">
        <v>6</v>
      </c>
      <c r="H31" s="9">
        <v>0</v>
      </c>
      <c r="I31" s="8">
        <v>0</v>
      </c>
      <c r="J31" s="57" t="str">
        <f>(G31+I31) &amp; "/" &amp; SUM(G$30:G$31)+SUM(I$30:I$31)</f>
        <v>6/7</v>
      </c>
      <c r="K31" s="8">
        <v>4212.3999999999996</v>
      </c>
      <c r="L31" s="72">
        <v>6203</v>
      </c>
      <c r="M31" s="72">
        <v>7.18</v>
      </c>
      <c r="N31" s="168"/>
    </row>
    <row r="32" spans="1:14" ht="16.2" thickBot="1" x14ac:dyDescent="0.35">
      <c r="A32" s="170" t="s">
        <v>55</v>
      </c>
      <c r="B32" s="170"/>
      <c r="C32" s="170"/>
      <c r="D32" s="170"/>
      <c r="E32" s="170"/>
      <c r="F32" s="170"/>
    </row>
    <row r="33" spans="1:14" ht="16.2" thickTop="1" x14ac:dyDescent="0.3">
      <c r="A33" s="80" t="s">
        <v>28</v>
      </c>
      <c r="B33" s="20" t="s">
        <v>28</v>
      </c>
      <c r="C33" s="20"/>
      <c r="D33" s="86">
        <v>44440</v>
      </c>
      <c r="E33" s="20">
        <v>0</v>
      </c>
      <c r="F33" s="20">
        <v>144</v>
      </c>
      <c r="G33" s="81">
        <v>1</v>
      </c>
      <c r="H33" s="20">
        <v>0</v>
      </c>
      <c r="I33" s="81">
        <v>0</v>
      </c>
      <c r="J33" s="67" t="str">
        <f>(G33+I33) &amp; "/" &amp; SUM(G$33:G$34)+SUM(I$33:I$34)</f>
        <v>1/7</v>
      </c>
      <c r="K33" s="81">
        <v>175.5</v>
      </c>
      <c r="L33" s="85">
        <v>175.5</v>
      </c>
      <c r="M33" s="85">
        <v>1.22</v>
      </c>
      <c r="N33" s="167">
        <f>SUM(K33:K34)</f>
        <v>1228.5999999999999</v>
      </c>
    </row>
    <row r="34" spans="1:14" ht="16.2" thickBot="1" x14ac:dyDescent="0.35">
      <c r="A34" s="21" t="s">
        <v>28</v>
      </c>
      <c r="B34" s="9" t="s">
        <v>29</v>
      </c>
      <c r="C34" s="9"/>
      <c r="D34" s="22">
        <v>44440</v>
      </c>
      <c r="E34" s="9">
        <v>1990.6</v>
      </c>
      <c r="F34" s="9">
        <v>144</v>
      </c>
      <c r="G34" s="8">
        <v>6</v>
      </c>
      <c r="H34" s="9">
        <v>0</v>
      </c>
      <c r="I34" s="8">
        <v>0</v>
      </c>
      <c r="J34" s="57" t="str">
        <f>(G34+I34) &amp; "/" &amp; SUM(G$33:G$34)+SUM(I$33:I$34)</f>
        <v>6/7</v>
      </c>
      <c r="K34" s="8">
        <v>1053.0999999999999</v>
      </c>
      <c r="L34" s="72">
        <v>3043.7</v>
      </c>
      <c r="M34" s="72">
        <v>3.52</v>
      </c>
      <c r="N34" s="168"/>
    </row>
    <row r="35" spans="1:14" ht="16.8" thickTop="1" thickBot="1" x14ac:dyDescent="0.35">
      <c r="A35" s="163" t="s">
        <v>56</v>
      </c>
      <c r="B35" s="164"/>
      <c r="C35" s="164"/>
      <c r="D35" s="164"/>
      <c r="E35" s="164"/>
      <c r="F35" s="164"/>
      <c r="G35" s="164"/>
      <c r="H35" s="164"/>
      <c r="I35" s="88"/>
      <c r="J35" s="89"/>
      <c r="K35" s="42"/>
      <c r="L35" s="23"/>
      <c r="M35" s="9"/>
      <c r="N35" s="9"/>
    </row>
    <row r="36" spans="1:14" ht="16.2" thickTop="1" x14ac:dyDescent="0.3">
      <c r="A36" s="80" t="s">
        <v>28</v>
      </c>
      <c r="B36" s="81" t="s">
        <v>28</v>
      </c>
      <c r="C36" s="20"/>
      <c r="D36" s="86">
        <v>44440</v>
      </c>
      <c r="E36" s="20">
        <v>0</v>
      </c>
      <c r="F36" s="20">
        <v>144</v>
      </c>
      <c r="G36" s="81">
        <v>1</v>
      </c>
      <c r="H36" s="20">
        <v>144</v>
      </c>
      <c r="I36" s="81">
        <v>1</v>
      </c>
      <c r="J36" s="67" t="str">
        <f>(G36+I36) &amp; "/" &amp; SUM(G$36:G$37)+SUM(I$36:I$37)</f>
        <v>2/9</v>
      </c>
      <c r="K36" s="81">
        <v>546</v>
      </c>
      <c r="L36" s="85">
        <v>546</v>
      </c>
      <c r="M36" s="85">
        <v>1.9</v>
      </c>
      <c r="N36" s="167">
        <f>SUM(K36:K37)</f>
        <v>2457.1999999999998</v>
      </c>
    </row>
    <row r="37" spans="1:14" x14ac:dyDescent="0.3">
      <c r="A37" s="21" t="s">
        <v>28</v>
      </c>
      <c r="B37" s="8" t="s">
        <v>29</v>
      </c>
      <c r="C37" s="9"/>
      <c r="D37" s="22">
        <v>44440</v>
      </c>
      <c r="E37" s="9">
        <v>1990.6</v>
      </c>
      <c r="F37" s="9">
        <v>144</v>
      </c>
      <c r="G37" s="8">
        <v>6</v>
      </c>
      <c r="H37" s="9">
        <v>144</v>
      </c>
      <c r="I37" s="8">
        <v>1</v>
      </c>
      <c r="J37" s="57" t="str">
        <f>(G37+I37) &amp; "/" &amp; SUM(G$36:G$37)+SUM(I$36:I$37)</f>
        <v>7/9</v>
      </c>
      <c r="K37" s="8">
        <v>1911.2</v>
      </c>
      <c r="L37" s="72">
        <v>3901.8</v>
      </c>
      <c r="M37" s="72">
        <v>3.87</v>
      </c>
      <c r="N37" s="168"/>
    </row>
    <row r="43" spans="1:14" x14ac:dyDescent="0.3">
      <c r="D43" s="188" t="s">
        <v>59</v>
      </c>
      <c r="E43" s="188" t="s">
        <v>60</v>
      </c>
      <c r="F43" s="188" t="s">
        <v>61</v>
      </c>
      <c r="G43" s="188" t="s">
        <v>62</v>
      </c>
      <c r="H43" s="188" t="s">
        <v>93</v>
      </c>
      <c r="I43" s="189" t="s">
        <v>72</v>
      </c>
      <c r="J43" s="189"/>
      <c r="K43" s="189"/>
    </row>
    <row r="44" spans="1:14" x14ac:dyDescent="0.3">
      <c r="D44" s="190" t="s">
        <v>63</v>
      </c>
      <c r="E44" s="190" t="s">
        <v>64</v>
      </c>
      <c r="F44" s="190" t="s">
        <v>65</v>
      </c>
      <c r="G44" s="190" t="s">
        <v>65</v>
      </c>
      <c r="H44" s="191">
        <v>0</v>
      </c>
      <c r="I44" s="192"/>
      <c r="J44" s="192"/>
      <c r="K44" s="192"/>
    </row>
    <row r="45" spans="1:14" x14ac:dyDescent="0.3">
      <c r="D45" s="190" t="s">
        <v>63</v>
      </c>
      <c r="E45" s="190" t="s">
        <v>64</v>
      </c>
      <c r="F45" s="190" t="s">
        <v>94</v>
      </c>
      <c r="G45" s="190" t="s">
        <v>65</v>
      </c>
      <c r="H45" s="191">
        <v>0</v>
      </c>
      <c r="I45" s="192"/>
      <c r="J45" s="192"/>
      <c r="K45" s="192"/>
    </row>
    <row r="46" spans="1:14" x14ac:dyDescent="0.3">
      <c r="D46" s="190" t="s">
        <v>63</v>
      </c>
      <c r="E46" s="190" t="s">
        <v>64</v>
      </c>
      <c r="F46" s="190" t="s">
        <v>65</v>
      </c>
      <c r="G46" s="190" t="s">
        <v>94</v>
      </c>
      <c r="H46" s="191">
        <v>0</v>
      </c>
      <c r="I46" s="192"/>
      <c r="J46" s="192"/>
      <c r="K46" s="192"/>
    </row>
    <row r="47" spans="1:14" x14ac:dyDescent="0.3">
      <c r="D47" s="190" t="s">
        <v>63</v>
      </c>
      <c r="E47" s="190" t="s">
        <v>64</v>
      </c>
      <c r="F47" s="190" t="s">
        <v>65</v>
      </c>
      <c r="G47" s="190" t="s">
        <v>65</v>
      </c>
      <c r="H47" s="191">
        <v>1</v>
      </c>
      <c r="I47" s="192" t="s">
        <v>68</v>
      </c>
      <c r="J47" s="192"/>
      <c r="K47" s="192"/>
    </row>
    <row r="48" spans="1:14" x14ac:dyDescent="0.3">
      <c r="D48" s="190" t="s">
        <v>63</v>
      </c>
      <c r="E48" s="190" t="s">
        <v>64</v>
      </c>
      <c r="F48" s="190" t="s">
        <v>65</v>
      </c>
      <c r="G48" s="190" t="s">
        <v>65</v>
      </c>
      <c r="H48" s="191">
        <v>2</v>
      </c>
      <c r="I48" s="193" t="s">
        <v>67</v>
      </c>
      <c r="J48" s="193"/>
      <c r="K48" s="193"/>
    </row>
    <row r="49" spans="4:11" x14ac:dyDescent="0.3">
      <c r="D49" s="190" t="s">
        <v>63</v>
      </c>
      <c r="E49" s="190" t="s">
        <v>69</v>
      </c>
      <c r="F49" s="190" t="s">
        <v>65</v>
      </c>
      <c r="G49" s="190" t="s">
        <v>65</v>
      </c>
      <c r="H49" s="191">
        <v>0</v>
      </c>
      <c r="I49" s="192"/>
      <c r="J49" s="192"/>
      <c r="K49" s="192"/>
    </row>
    <row r="50" spans="4:11" x14ac:dyDescent="0.3">
      <c r="D50" s="190"/>
      <c r="E50" s="190" t="s">
        <v>66</v>
      </c>
      <c r="F50" s="190" t="s">
        <v>65</v>
      </c>
      <c r="G50" s="190" t="s">
        <v>65</v>
      </c>
      <c r="H50" s="191">
        <v>2</v>
      </c>
      <c r="I50" s="193" t="s">
        <v>67</v>
      </c>
      <c r="J50" s="194"/>
      <c r="K50" s="194"/>
    </row>
  </sheetData>
  <mergeCells count="32">
    <mergeCell ref="A7:F7"/>
    <mergeCell ref="N30:N31"/>
    <mergeCell ref="N33:N34"/>
    <mergeCell ref="A29:F29"/>
    <mergeCell ref="A32:F32"/>
    <mergeCell ref="J15:K15"/>
    <mergeCell ref="A10:F10"/>
    <mergeCell ref="L11:L12"/>
    <mergeCell ref="A14:E14"/>
    <mergeCell ref="L8:L9"/>
    <mergeCell ref="E16:F16"/>
    <mergeCell ref="A26:F26"/>
    <mergeCell ref="A24:F24"/>
    <mergeCell ref="A35:H35"/>
    <mergeCell ref="A15:E15"/>
    <mergeCell ref="A17:C17"/>
    <mergeCell ref="N27:N28"/>
    <mergeCell ref="N36:N37"/>
    <mergeCell ref="A19:F19"/>
    <mergeCell ref="A1:C1"/>
    <mergeCell ref="F1:I1"/>
    <mergeCell ref="A2:B2"/>
    <mergeCell ref="J4:K4"/>
    <mergeCell ref="A5:C5"/>
    <mergeCell ref="I48:K48"/>
    <mergeCell ref="I49:K49"/>
    <mergeCell ref="I50:K50"/>
    <mergeCell ref="I43:K43"/>
    <mergeCell ref="I44:K44"/>
    <mergeCell ref="I45:K45"/>
    <mergeCell ref="I46:K46"/>
    <mergeCell ref="I47:K47"/>
  </mergeCells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568C-3CEB-4E24-982A-7E4D96F7194E}">
  <dimension ref="A1:O48"/>
  <sheetViews>
    <sheetView topLeftCell="A19" zoomScale="85" zoomScaleNormal="85" workbookViewId="0">
      <selection activeCell="A38" sqref="A38:N40"/>
    </sheetView>
  </sheetViews>
  <sheetFormatPr defaultRowHeight="15.6" x14ac:dyDescent="0.3"/>
  <cols>
    <col min="1" max="1" width="10.5" style="1" customWidth="1"/>
    <col min="2" max="2" width="10.25" style="1" customWidth="1"/>
    <col min="3" max="3" width="6.25" style="1" bestFit="1" customWidth="1"/>
    <col min="4" max="4" width="15.125" style="1" customWidth="1"/>
    <col min="5" max="5" width="27.875" style="1" customWidth="1"/>
    <col min="6" max="6" width="21.5" style="1" customWidth="1"/>
    <col min="7" max="7" width="16" style="1" customWidth="1"/>
    <col min="8" max="8" width="26.625" style="1" customWidth="1"/>
    <col min="9" max="9" width="10.375" style="1" bestFit="1" customWidth="1"/>
    <col min="10" max="10" width="11.875" style="1" bestFit="1" customWidth="1"/>
    <col min="11" max="11" width="23.25" style="1" customWidth="1"/>
    <col min="12" max="12" width="38.125" style="1" bestFit="1" customWidth="1"/>
    <col min="13" max="13" width="23.5" style="1" bestFit="1" customWidth="1"/>
    <col min="14" max="14" width="23.125" style="1" bestFit="1" customWidth="1"/>
    <col min="15" max="16384" width="9" style="1"/>
  </cols>
  <sheetData>
    <row r="1" spans="1:12" ht="16.2" thickBot="1" x14ac:dyDescent="0.35">
      <c r="A1" s="158" t="s">
        <v>23</v>
      </c>
      <c r="B1" s="158"/>
      <c r="C1" s="158"/>
      <c r="D1" s="28" t="s">
        <v>47</v>
      </c>
      <c r="F1" s="176" t="s">
        <v>25</v>
      </c>
      <c r="G1" s="176"/>
      <c r="H1" s="176"/>
      <c r="I1" s="176"/>
    </row>
    <row r="2" spans="1:12" ht="16.2" thickTop="1" x14ac:dyDescent="0.3">
      <c r="A2" s="160" t="s">
        <v>0</v>
      </c>
      <c r="B2" s="161"/>
      <c r="C2" s="31" t="s">
        <v>44</v>
      </c>
      <c r="D2" s="30" t="s">
        <v>1</v>
      </c>
      <c r="E2" s="30" t="s">
        <v>5</v>
      </c>
      <c r="F2" s="30" t="s">
        <v>2</v>
      </c>
      <c r="G2" s="12" t="s">
        <v>6</v>
      </c>
    </row>
    <row r="3" spans="1:12" x14ac:dyDescent="0.3">
      <c r="A3" s="13" t="s">
        <v>27</v>
      </c>
      <c r="B3" s="4"/>
      <c r="C3" s="5" t="s">
        <v>4</v>
      </c>
      <c r="D3" s="43">
        <v>44440</v>
      </c>
      <c r="E3" s="8">
        <v>2459.8000000000002</v>
      </c>
      <c r="F3" s="9">
        <v>2457.1999999999998</v>
      </c>
      <c r="G3" s="7">
        <v>11</v>
      </c>
    </row>
    <row r="4" spans="1:12" ht="16.2" thickBot="1" x14ac:dyDescent="0.35">
      <c r="A4" s="15" t="s">
        <v>46</v>
      </c>
      <c r="B4" s="16"/>
      <c r="C4" s="50" t="s">
        <v>3</v>
      </c>
      <c r="D4" s="47">
        <v>44440</v>
      </c>
      <c r="E4" s="46">
        <v>1900.7</v>
      </c>
      <c r="F4" s="17">
        <v>1898.7</v>
      </c>
      <c r="G4" s="6">
        <v>11</v>
      </c>
    </row>
    <row r="5" spans="1:12" ht="16.2" thickTop="1" x14ac:dyDescent="0.3">
      <c r="A5" s="4"/>
      <c r="B5" s="4"/>
      <c r="C5" s="5"/>
      <c r="D5" s="14"/>
      <c r="E5" s="8"/>
      <c r="F5" s="9"/>
      <c r="G5" s="10"/>
      <c r="J5" s="162" t="s">
        <v>41</v>
      </c>
      <c r="K5" s="162"/>
    </row>
    <row r="6" spans="1:12" ht="16.2" thickBot="1" x14ac:dyDescent="0.35">
      <c r="A6" s="158" t="s">
        <v>37</v>
      </c>
      <c r="B6" s="158"/>
      <c r="C6" s="158"/>
      <c r="E6" s="2" t="s">
        <v>45</v>
      </c>
      <c r="F6" s="2" t="s">
        <v>16</v>
      </c>
      <c r="G6" s="2" t="s">
        <v>21</v>
      </c>
      <c r="H6" s="32" t="s">
        <v>40</v>
      </c>
      <c r="I6" s="19" t="s">
        <v>39</v>
      </c>
      <c r="K6" s="19" t="s">
        <v>58</v>
      </c>
    </row>
    <row r="7" spans="1:12" ht="16.2" thickTop="1" x14ac:dyDescent="0.3">
      <c r="A7" s="35" t="s">
        <v>31</v>
      </c>
      <c r="B7" s="36" t="s">
        <v>32</v>
      </c>
      <c r="C7" s="37" t="s">
        <v>44</v>
      </c>
      <c r="D7" s="36" t="s">
        <v>33</v>
      </c>
      <c r="E7" s="36" t="s">
        <v>20</v>
      </c>
      <c r="F7" s="36" t="s">
        <v>35</v>
      </c>
      <c r="G7" s="36" t="s">
        <v>34</v>
      </c>
      <c r="H7" s="36" t="s">
        <v>42</v>
      </c>
      <c r="I7" s="36" t="s">
        <v>43</v>
      </c>
      <c r="J7" s="58" t="s">
        <v>38</v>
      </c>
      <c r="K7" s="36" t="s">
        <v>36</v>
      </c>
      <c r="L7" s="59" t="s">
        <v>51</v>
      </c>
    </row>
    <row r="8" spans="1:12" x14ac:dyDescent="0.3">
      <c r="A8" s="13" t="s">
        <v>28</v>
      </c>
      <c r="B8" s="8" t="s">
        <v>28</v>
      </c>
      <c r="C8" s="8" t="s">
        <v>4</v>
      </c>
      <c r="D8" s="43">
        <v>44440</v>
      </c>
      <c r="E8" s="23">
        <v>0</v>
      </c>
      <c r="F8" s="9">
        <v>144</v>
      </c>
      <c r="G8" s="8">
        <v>1</v>
      </c>
      <c r="H8" s="9">
        <v>0</v>
      </c>
      <c r="I8" s="8">
        <v>0</v>
      </c>
      <c r="J8" s="57" t="str">
        <f>(G8+I8) &amp; "/" &amp; SUM(G$8:G$9)+SUM(I$8:I$9)</f>
        <v>1/7</v>
      </c>
      <c r="K8" s="34">
        <v>351.4</v>
      </c>
      <c r="L8" s="172">
        <f>SUM(K8:K9)</f>
        <v>2459.8000000000002</v>
      </c>
    </row>
    <row r="9" spans="1:12" x14ac:dyDescent="0.3">
      <c r="A9" s="13" t="s">
        <v>28</v>
      </c>
      <c r="B9" s="8" t="s">
        <v>29</v>
      </c>
      <c r="C9" s="8" t="s">
        <v>4</v>
      </c>
      <c r="D9" s="43">
        <v>44440</v>
      </c>
      <c r="E9" s="44">
        <v>1990.6191691514939</v>
      </c>
      <c r="F9" s="42">
        <v>144</v>
      </c>
      <c r="G9" s="42">
        <v>6</v>
      </c>
      <c r="H9" s="42">
        <v>0</v>
      </c>
      <c r="I9" s="42">
        <v>0</v>
      </c>
      <c r="J9" s="57" t="str">
        <f>(G9+I9) &amp; "/" &amp; SUM(G$8:G$9)+SUM(I$8:I$9)</f>
        <v>6/7</v>
      </c>
      <c r="K9" s="34">
        <v>2108.4</v>
      </c>
      <c r="L9" s="172"/>
    </row>
    <row r="10" spans="1:12" ht="16.2" thickBot="1" x14ac:dyDescent="0.35">
      <c r="A10" s="15" t="s">
        <v>28</v>
      </c>
      <c r="B10" s="46" t="s">
        <v>30</v>
      </c>
      <c r="C10" s="46" t="s">
        <v>3</v>
      </c>
      <c r="D10" s="47">
        <v>44440</v>
      </c>
      <c r="E10" s="48">
        <v>2119.5872394439648</v>
      </c>
      <c r="F10" s="46">
        <v>144</v>
      </c>
      <c r="G10" s="46">
        <v>13</v>
      </c>
      <c r="H10" s="46">
        <v>0</v>
      </c>
      <c r="I10" s="46">
        <v>0</v>
      </c>
      <c r="J10" s="60" t="str">
        <f>(G10+I10) &amp; "/" &amp; SUM(G10)+SUM(I10)</f>
        <v>13/13</v>
      </c>
      <c r="K10" s="48">
        <v>1900.7</v>
      </c>
      <c r="L10" s="61">
        <f>SUM(K10)</f>
        <v>1900.7</v>
      </c>
    </row>
    <row r="11" spans="1:12" ht="16.8" thickTop="1" thickBot="1" x14ac:dyDescent="0.35">
      <c r="A11" s="163" t="s">
        <v>50</v>
      </c>
      <c r="B11" s="164"/>
      <c r="C11" s="164"/>
      <c r="D11" s="164"/>
      <c r="E11" s="164"/>
      <c r="F11" s="164"/>
      <c r="G11" s="42"/>
      <c r="H11" s="42"/>
      <c r="I11" s="42"/>
      <c r="J11" s="89"/>
      <c r="K11" s="44"/>
      <c r="L11" s="91"/>
    </row>
    <row r="12" spans="1:12" ht="16.2" thickTop="1" x14ac:dyDescent="0.3">
      <c r="A12" s="80" t="s">
        <v>28</v>
      </c>
      <c r="B12" s="81" t="s">
        <v>28</v>
      </c>
      <c r="C12" s="81" t="s">
        <v>4</v>
      </c>
      <c r="D12" s="86">
        <v>44440</v>
      </c>
      <c r="E12" s="20">
        <v>0</v>
      </c>
      <c r="F12" s="20">
        <v>144</v>
      </c>
      <c r="G12" s="81">
        <v>1</v>
      </c>
      <c r="H12" s="20">
        <v>144</v>
      </c>
      <c r="I12" s="81">
        <v>1</v>
      </c>
      <c r="J12" s="67" t="str">
        <f>(G12+I12) &amp; "/" &amp; SUM(G$12:G$13)+SUM(I$12:I$13)</f>
        <v>2/9</v>
      </c>
      <c r="K12" s="81">
        <v>546</v>
      </c>
      <c r="L12" s="171">
        <f>SUM(K12:K13)</f>
        <v>2457.1999999999998</v>
      </c>
    </row>
    <row r="13" spans="1:12" x14ac:dyDescent="0.3">
      <c r="A13" s="21" t="s">
        <v>28</v>
      </c>
      <c r="B13" s="8" t="s">
        <v>29</v>
      </c>
      <c r="C13" s="8" t="s">
        <v>4</v>
      </c>
      <c r="D13" s="22">
        <v>44440</v>
      </c>
      <c r="E13" s="9">
        <v>1990.6</v>
      </c>
      <c r="F13" s="9">
        <v>144</v>
      </c>
      <c r="G13" s="8">
        <v>6</v>
      </c>
      <c r="H13" s="9">
        <v>144</v>
      </c>
      <c r="I13" s="8">
        <v>1</v>
      </c>
      <c r="J13" s="57" t="str">
        <f>(G13+I13) &amp; "/" &amp; SUM(G$12:G$13)+SUM(I$12:I$13)</f>
        <v>7/9</v>
      </c>
      <c r="K13" s="8">
        <v>1911.2</v>
      </c>
      <c r="L13" s="168"/>
    </row>
    <row r="14" spans="1:12" ht="16.2" thickBot="1" x14ac:dyDescent="0.35">
      <c r="A14" s="24" t="s">
        <v>28</v>
      </c>
      <c r="B14" s="17" t="s">
        <v>30</v>
      </c>
      <c r="C14" s="17" t="s">
        <v>3</v>
      </c>
      <c r="D14" s="25">
        <v>44440</v>
      </c>
      <c r="E14" s="17">
        <v>2119.6</v>
      </c>
      <c r="F14" s="17">
        <v>144</v>
      </c>
      <c r="G14" s="17">
        <v>13</v>
      </c>
      <c r="H14" s="17">
        <v>0</v>
      </c>
      <c r="I14" s="17">
        <v>0</v>
      </c>
      <c r="J14" s="60" t="str">
        <f>(G14+I14) &amp; "/" &amp; SUM(G14)+SUM(I14)</f>
        <v>13/13</v>
      </c>
      <c r="K14" s="17">
        <v>1898.7</v>
      </c>
      <c r="L14" s="71">
        <f>SUM(K14)</f>
        <v>1898.7</v>
      </c>
    </row>
    <row r="15" spans="1:12" ht="16.8" thickTop="1" thickBot="1" x14ac:dyDescent="0.35">
      <c r="A15" s="174" t="s">
        <v>48</v>
      </c>
      <c r="B15" s="175"/>
      <c r="C15" s="175"/>
      <c r="D15" s="175"/>
      <c r="E15" s="175"/>
      <c r="F15" s="175"/>
      <c r="G15" s="9"/>
      <c r="H15" s="9"/>
      <c r="I15" s="9"/>
      <c r="J15" s="52"/>
      <c r="K15" s="9"/>
      <c r="L15" s="90"/>
    </row>
    <row r="16" spans="1:12" ht="16.2" thickTop="1" x14ac:dyDescent="0.3">
      <c r="A16" s="80" t="s">
        <v>28</v>
      </c>
      <c r="B16" s="20" t="s">
        <v>28</v>
      </c>
      <c r="C16" s="20" t="s">
        <v>4</v>
      </c>
      <c r="D16" s="86">
        <v>44440</v>
      </c>
      <c r="E16" s="20">
        <v>0</v>
      </c>
      <c r="F16" s="20">
        <v>144</v>
      </c>
      <c r="G16" s="20">
        <v>1</v>
      </c>
      <c r="H16" s="20">
        <v>0</v>
      </c>
      <c r="I16" s="20">
        <v>0</v>
      </c>
      <c r="J16" s="67" t="str">
        <f>(G16+I16) &amp; "/" &amp; SUM(G$16:G$17)+SUM(I$16:I$17)</f>
        <v>1/7</v>
      </c>
      <c r="K16" s="20">
        <v>351</v>
      </c>
      <c r="L16" s="167">
        <f>SUM(K16:K17)</f>
        <v>2457.1999999999998</v>
      </c>
    </row>
    <row r="17" spans="1:14" x14ac:dyDescent="0.3">
      <c r="A17" s="21" t="s">
        <v>28</v>
      </c>
      <c r="B17" s="9" t="s">
        <v>29</v>
      </c>
      <c r="C17" s="9" t="s">
        <v>4</v>
      </c>
      <c r="D17" s="22">
        <v>44440</v>
      </c>
      <c r="E17" s="9">
        <v>1990.6</v>
      </c>
      <c r="F17" s="9">
        <v>144</v>
      </c>
      <c r="G17" s="9">
        <v>6</v>
      </c>
      <c r="H17" s="9">
        <v>0</v>
      </c>
      <c r="I17" s="9">
        <v>0</v>
      </c>
      <c r="J17" s="57" t="str">
        <f>(G17+I17) &amp; "/" &amp; SUM(G$16:G$17)+SUM(I$16:I$17)</f>
        <v>6/7</v>
      </c>
      <c r="K17" s="9">
        <v>2106.1999999999998</v>
      </c>
      <c r="L17" s="172"/>
    </row>
    <row r="18" spans="1:14" ht="16.2" thickBot="1" x14ac:dyDescent="0.35">
      <c r="A18" s="24" t="s">
        <v>28</v>
      </c>
      <c r="B18" s="17" t="s">
        <v>30</v>
      </c>
      <c r="C18" s="17" t="s">
        <v>3</v>
      </c>
      <c r="D18" s="25">
        <v>44440</v>
      </c>
      <c r="E18" s="17">
        <v>2119.6</v>
      </c>
      <c r="F18" s="17">
        <v>144</v>
      </c>
      <c r="G18" s="17">
        <v>13</v>
      </c>
      <c r="H18" s="17">
        <v>0</v>
      </c>
      <c r="I18" s="17">
        <v>0</v>
      </c>
      <c r="J18" s="60" t="str">
        <f>(G18+I18) &amp; "/" &amp; SUM(G18)+SUM(I18)</f>
        <v>13/13</v>
      </c>
      <c r="K18" s="17">
        <v>1898.7</v>
      </c>
      <c r="L18" s="61">
        <f>SUM(K18)</f>
        <v>1898.7</v>
      </c>
    </row>
    <row r="19" spans="1:14" ht="16.8" thickTop="1" thickBot="1" x14ac:dyDescent="0.35">
      <c r="A19" s="169" t="s">
        <v>57</v>
      </c>
      <c r="B19" s="170"/>
      <c r="C19" s="170"/>
      <c r="D19" s="170"/>
      <c r="E19" s="170"/>
      <c r="F19" s="170"/>
      <c r="G19" s="170"/>
      <c r="H19" s="170"/>
      <c r="I19" s="9"/>
      <c r="J19" s="89"/>
      <c r="K19" s="9"/>
      <c r="L19" s="90"/>
    </row>
    <row r="20" spans="1:14" ht="16.2" thickTop="1" x14ac:dyDescent="0.3">
      <c r="A20" s="80" t="s">
        <v>28</v>
      </c>
      <c r="B20" s="20" t="s">
        <v>28</v>
      </c>
      <c r="C20" s="20" t="s">
        <v>4</v>
      </c>
      <c r="D20" s="86">
        <v>44440</v>
      </c>
      <c r="E20" s="20">
        <v>0</v>
      </c>
      <c r="F20" s="20">
        <v>144</v>
      </c>
      <c r="G20" s="81">
        <v>1</v>
      </c>
      <c r="H20" s="20">
        <v>144</v>
      </c>
      <c r="I20" s="81">
        <v>1</v>
      </c>
      <c r="J20" s="67" t="str">
        <f>(G20+I20) &amp; "/" &amp; SUM(G$20:G$21)+SUM(I$20:I$21)</f>
        <v>2/9</v>
      </c>
      <c r="K20" s="20">
        <v>546</v>
      </c>
      <c r="L20" s="171">
        <f>SUM(K20:K21)</f>
        <v>2457.1999999999998</v>
      </c>
      <c r="M20" s="1" t="s">
        <v>73</v>
      </c>
    </row>
    <row r="21" spans="1:14" x14ac:dyDescent="0.3">
      <c r="A21" s="21" t="s">
        <v>28</v>
      </c>
      <c r="B21" s="9" t="s">
        <v>29</v>
      </c>
      <c r="C21" s="9" t="s">
        <v>4</v>
      </c>
      <c r="D21" s="22">
        <v>44440</v>
      </c>
      <c r="E21" s="9">
        <v>1990.6</v>
      </c>
      <c r="F21" s="9">
        <v>144</v>
      </c>
      <c r="G21" s="8">
        <v>6</v>
      </c>
      <c r="H21" s="9">
        <v>144</v>
      </c>
      <c r="I21" s="8">
        <v>1</v>
      </c>
      <c r="J21" s="57" t="str">
        <f>(G21+I21) &amp; "/" &amp; SUM(G$20:G$21)+SUM(I$20:I$21)</f>
        <v>7/9</v>
      </c>
      <c r="K21" s="9">
        <v>1911.2</v>
      </c>
      <c r="L21" s="168"/>
      <c r="M21" s="1" t="s">
        <v>73</v>
      </c>
    </row>
    <row r="22" spans="1:14" x14ac:dyDescent="0.3">
      <c r="A22" s="21" t="s">
        <v>28</v>
      </c>
      <c r="B22" s="9" t="s">
        <v>30</v>
      </c>
      <c r="C22" s="9" t="s">
        <v>3</v>
      </c>
      <c r="D22" s="22">
        <v>44440</v>
      </c>
      <c r="E22" s="9">
        <v>2119.6</v>
      </c>
      <c r="F22" s="9">
        <v>144</v>
      </c>
      <c r="G22" s="9">
        <v>13</v>
      </c>
      <c r="H22" s="9">
        <v>0</v>
      </c>
      <c r="I22" s="9">
        <v>0</v>
      </c>
      <c r="J22" s="52" t="str">
        <f>(G22+I22) &amp; "/" &amp; SUM(G22)+SUM(I22)</f>
        <v>13/13</v>
      </c>
      <c r="K22" s="9">
        <v>1898.7</v>
      </c>
      <c r="L22" s="107">
        <f>SUM(K22)</f>
        <v>1898.7</v>
      </c>
      <c r="M22" s="1" t="s">
        <v>73</v>
      </c>
    </row>
    <row r="23" spans="1:14" x14ac:dyDescent="0.3">
      <c r="A23" s="21" t="s">
        <v>28</v>
      </c>
      <c r="B23" s="9" t="s">
        <v>28</v>
      </c>
      <c r="C23" s="9" t="s">
        <v>4</v>
      </c>
      <c r="D23" s="22">
        <v>44440</v>
      </c>
      <c r="E23" s="9">
        <v>0</v>
      </c>
      <c r="F23" s="9">
        <v>144</v>
      </c>
      <c r="G23" s="8">
        <v>1</v>
      </c>
      <c r="H23" s="9">
        <v>144</v>
      </c>
      <c r="I23" s="8">
        <v>0</v>
      </c>
      <c r="J23" s="57" t="str">
        <f>(G23+I23) &amp; "/" &amp; SUM(G$23:G$24)+SUM(I$23:I$24)</f>
        <v>1/7</v>
      </c>
      <c r="K23" s="9">
        <v>351</v>
      </c>
      <c r="L23" s="168">
        <f>SUM(K23:K24)</f>
        <v>2457.1999999999998</v>
      </c>
      <c r="M23" s="1" t="s">
        <v>74</v>
      </c>
    </row>
    <row r="24" spans="1:14" x14ac:dyDescent="0.3">
      <c r="A24" s="21" t="s">
        <v>28</v>
      </c>
      <c r="B24" s="9" t="s">
        <v>29</v>
      </c>
      <c r="C24" s="9" t="s">
        <v>4</v>
      </c>
      <c r="D24" s="22">
        <v>44440</v>
      </c>
      <c r="E24" s="9">
        <v>1990.6</v>
      </c>
      <c r="F24" s="9">
        <v>144</v>
      </c>
      <c r="G24" s="8">
        <v>6</v>
      </c>
      <c r="H24" s="9">
        <v>144</v>
      </c>
      <c r="I24" s="8">
        <v>0</v>
      </c>
      <c r="J24" s="57" t="str">
        <f>(G24+I24) &amp; "/" &amp; SUM(G$23:G$24)+SUM(I$23:I$24)</f>
        <v>6/7</v>
      </c>
      <c r="K24" s="9">
        <v>2106.1999999999998</v>
      </c>
      <c r="L24" s="168"/>
      <c r="M24" s="1" t="s">
        <v>74</v>
      </c>
    </row>
    <row r="25" spans="1:14" ht="16.2" thickBot="1" x14ac:dyDescent="0.35">
      <c r="A25" s="24" t="s">
        <v>28</v>
      </c>
      <c r="B25" s="17" t="s">
        <v>30</v>
      </c>
      <c r="C25" s="17" t="s">
        <v>3</v>
      </c>
      <c r="D25" s="25">
        <v>44440</v>
      </c>
      <c r="E25" s="17">
        <v>2119.6</v>
      </c>
      <c r="F25" s="17">
        <v>144</v>
      </c>
      <c r="G25" s="17">
        <v>13</v>
      </c>
      <c r="H25" s="17">
        <v>0</v>
      </c>
      <c r="I25" s="17">
        <v>0</v>
      </c>
      <c r="J25" s="60" t="str">
        <f>(G25+I25) &amp; "/" &amp; SUM(G25)+SUM(I25)</f>
        <v>13/13</v>
      </c>
      <c r="K25" s="17">
        <v>1898.7</v>
      </c>
      <c r="L25" s="71">
        <f>SUM(K25)</f>
        <v>1898.7</v>
      </c>
      <c r="M25" s="1" t="s">
        <v>74</v>
      </c>
    </row>
    <row r="26" spans="1:14" ht="16.2" thickTop="1" x14ac:dyDescent="0.3">
      <c r="D26" s="87"/>
    </row>
    <row r="27" spans="1:14" x14ac:dyDescent="0.3">
      <c r="A27" s="165" t="s">
        <v>22</v>
      </c>
      <c r="B27" s="165"/>
      <c r="C27" s="165"/>
      <c r="D27" s="165"/>
      <c r="E27" s="165"/>
    </row>
    <row r="28" spans="1:14" x14ac:dyDescent="0.3">
      <c r="A28" s="165" t="s">
        <v>52</v>
      </c>
      <c r="B28" s="165"/>
      <c r="C28" s="165"/>
      <c r="D28" s="165"/>
      <c r="E28" s="165"/>
    </row>
    <row r="29" spans="1:14" ht="16.2" thickBot="1" x14ac:dyDescent="0.35">
      <c r="A29" s="166" t="s">
        <v>24</v>
      </c>
      <c r="B29" s="166"/>
      <c r="C29" s="166"/>
      <c r="D29" s="18"/>
      <c r="E29" s="2" t="s">
        <v>45</v>
      </c>
      <c r="F29" s="2" t="s">
        <v>16</v>
      </c>
      <c r="G29" s="2" t="s">
        <v>21</v>
      </c>
      <c r="I29" s="19"/>
      <c r="K29" s="19" t="s">
        <v>58</v>
      </c>
      <c r="L29" s="2" t="s">
        <v>18</v>
      </c>
      <c r="M29" s="2" t="s">
        <v>19</v>
      </c>
    </row>
    <row r="30" spans="1:14" ht="16.2" thickTop="1" x14ac:dyDescent="0.3">
      <c r="A30" s="29" t="s">
        <v>7</v>
      </c>
      <c r="B30" s="30" t="s">
        <v>8</v>
      </c>
      <c r="C30" s="20"/>
      <c r="D30" s="30" t="s">
        <v>1</v>
      </c>
      <c r="E30" s="30" t="s">
        <v>26</v>
      </c>
      <c r="F30" s="30" t="s">
        <v>9</v>
      </c>
      <c r="G30" s="30" t="s">
        <v>10</v>
      </c>
      <c r="H30" s="30" t="s">
        <v>12</v>
      </c>
      <c r="I30" s="30" t="s">
        <v>13</v>
      </c>
      <c r="J30" s="58" t="s">
        <v>38</v>
      </c>
      <c r="K30" s="30" t="s">
        <v>11</v>
      </c>
      <c r="L30" s="30" t="s">
        <v>14</v>
      </c>
      <c r="M30" s="30" t="s">
        <v>15</v>
      </c>
      <c r="N30" s="59" t="s">
        <v>51</v>
      </c>
    </row>
    <row r="31" spans="1:14" x14ac:dyDescent="0.3">
      <c r="A31" s="21" t="s">
        <v>28</v>
      </c>
      <c r="B31" s="8" t="s">
        <v>28</v>
      </c>
      <c r="C31" s="9"/>
      <c r="D31" s="43">
        <v>44440</v>
      </c>
      <c r="E31" s="23">
        <v>0</v>
      </c>
      <c r="F31" s="9">
        <v>144</v>
      </c>
      <c r="G31" s="8">
        <v>1</v>
      </c>
      <c r="H31" s="9">
        <v>0</v>
      </c>
      <c r="I31" s="8">
        <v>0</v>
      </c>
      <c r="J31" s="57" t="str">
        <f>(G31+I31) &amp; "/" &amp; SUM(G$31:G$32)+SUM(I$31:I$32)</f>
        <v>1/7</v>
      </c>
      <c r="K31" s="8">
        <v>351.4</v>
      </c>
      <c r="L31" s="53">
        <v>351.4</v>
      </c>
      <c r="M31" s="72">
        <v>2.44</v>
      </c>
      <c r="N31" s="172">
        <f>SUM(K31:K32)</f>
        <v>2459.8000000000002</v>
      </c>
    </row>
    <row r="32" spans="1:14" ht="15.6" customHeight="1" x14ac:dyDescent="0.3">
      <c r="A32" s="21" t="s">
        <v>28</v>
      </c>
      <c r="B32" s="8" t="s">
        <v>29</v>
      </c>
      <c r="C32" s="9"/>
      <c r="D32" s="22">
        <v>44440</v>
      </c>
      <c r="E32" s="23">
        <v>1990.6191691514939</v>
      </c>
      <c r="F32" s="9">
        <v>144</v>
      </c>
      <c r="G32" s="8">
        <v>6</v>
      </c>
      <c r="H32" s="9">
        <v>0</v>
      </c>
      <c r="I32" s="8">
        <v>0</v>
      </c>
      <c r="J32" s="57" t="str">
        <f>(G32+I32) &amp; "/" &amp; SUM(G$31:G$32)+SUM(I$31:I$32)</f>
        <v>6/7</v>
      </c>
      <c r="K32" s="8">
        <v>2108.4</v>
      </c>
      <c r="L32" s="53">
        <v>4099.0191691514947</v>
      </c>
      <c r="M32" s="72">
        <v>4.74</v>
      </c>
      <c r="N32" s="168"/>
    </row>
    <row r="33" spans="1:15" ht="15.6" customHeight="1" thickBot="1" x14ac:dyDescent="0.35">
      <c r="A33" s="24" t="s">
        <v>28</v>
      </c>
      <c r="B33" s="17" t="s">
        <v>30</v>
      </c>
      <c r="C33" s="17"/>
      <c r="D33" s="25">
        <v>44440</v>
      </c>
      <c r="E33" s="26">
        <v>2119.5872394439648</v>
      </c>
      <c r="F33" s="17">
        <v>144</v>
      </c>
      <c r="G33" s="17">
        <v>13</v>
      </c>
      <c r="H33" s="17">
        <v>0</v>
      </c>
      <c r="I33" s="17">
        <v>0</v>
      </c>
      <c r="J33" s="60" t="str">
        <f>(G33+I33) &amp; "/" &amp; SUM(G33)+SUM(I33)</f>
        <v>13/13</v>
      </c>
      <c r="K33" s="46">
        <v>1900.7</v>
      </c>
      <c r="L33" s="26">
        <v>4020.287239443966</v>
      </c>
      <c r="M33" s="17">
        <v>2.15</v>
      </c>
      <c r="N33" s="61">
        <f>SUM(K33)</f>
        <v>1900.7</v>
      </c>
    </row>
    <row r="34" spans="1:15" ht="15.6" customHeight="1" thickTop="1" thickBot="1" x14ac:dyDescent="0.35">
      <c r="A34" s="169" t="s">
        <v>49</v>
      </c>
      <c r="B34" s="170"/>
      <c r="C34" s="170"/>
      <c r="D34" s="170"/>
      <c r="E34" s="170"/>
      <c r="F34" s="170"/>
      <c r="G34" s="9"/>
      <c r="H34" s="9"/>
      <c r="I34" s="9"/>
      <c r="J34" s="52"/>
      <c r="K34" s="42"/>
      <c r="L34" s="23"/>
      <c r="M34" s="9"/>
      <c r="N34" s="9"/>
    </row>
    <row r="35" spans="1:15" ht="16.2" thickTop="1" x14ac:dyDescent="0.3">
      <c r="A35" s="80" t="s">
        <v>28</v>
      </c>
      <c r="B35" s="81" t="s">
        <v>28</v>
      </c>
      <c r="C35" s="20"/>
      <c r="D35" s="86">
        <v>44440</v>
      </c>
      <c r="E35" s="20">
        <v>0</v>
      </c>
      <c r="F35" s="20">
        <v>144</v>
      </c>
      <c r="G35" s="81">
        <v>1</v>
      </c>
      <c r="H35" s="20">
        <v>144</v>
      </c>
      <c r="I35" s="81">
        <v>1</v>
      </c>
      <c r="J35" s="67" t="str">
        <f>(G35+I35) &amp; "/" &amp; SUM(G$35:G$36)+SUM(I$35:I$36)</f>
        <v>2/9</v>
      </c>
      <c r="K35" s="81">
        <v>546</v>
      </c>
      <c r="L35" s="85">
        <v>546</v>
      </c>
      <c r="M35" s="85">
        <v>1.9</v>
      </c>
      <c r="N35" s="167">
        <f>SUM(K35:K36)</f>
        <v>2457.1999999999998</v>
      </c>
    </row>
    <row r="36" spans="1:15" x14ac:dyDescent="0.3">
      <c r="A36" s="21" t="s">
        <v>28</v>
      </c>
      <c r="B36" s="8" t="s">
        <v>29</v>
      </c>
      <c r="C36" s="9"/>
      <c r="D36" s="22">
        <v>44440</v>
      </c>
      <c r="E36" s="9">
        <v>1990.6</v>
      </c>
      <c r="F36" s="9">
        <v>144</v>
      </c>
      <c r="G36" s="8">
        <v>6</v>
      </c>
      <c r="H36" s="9">
        <v>144</v>
      </c>
      <c r="I36" s="8">
        <v>1</v>
      </c>
      <c r="J36" s="57" t="str">
        <f>(G36+I36) &amp; "/" &amp; SUM(G$35:G$36)+SUM(I$35:I$36)</f>
        <v>7/9</v>
      </c>
      <c r="K36" s="8">
        <v>1911.2</v>
      </c>
      <c r="L36" s="72">
        <v>3901.8</v>
      </c>
      <c r="M36" s="72">
        <v>3.87</v>
      </c>
      <c r="N36" s="168"/>
    </row>
    <row r="37" spans="1:15" ht="16.2" thickBot="1" x14ac:dyDescent="0.35">
      <c r="A37" s="24" t="s">
        <v>28</v>
      </c>
      <c r="B37" s="17" t="s">
        <v>30</v>
      </c>
      <c r="C37" s="17"/>
      <c r="D37" s="25">
        <v>44440</v>
      </c>
      <c r="E37" s="17">
        <v>2119.6</v>
      </c>
      <c r="F37" s="17">
        <v>144</v>
      </c>
      <c r="G37" s="17">
        <v>13</v>
      </c>
      <c r="H37" s="17">
        <v>0</v>
      </c>
      <c r="I37" s="17">
        <v>0</v>
      </c>
      <c r="J37" s="60" t="str">
        <f>(G37+I37) &amp; "/" &amp; SUM(G37)+SUM(I37)</f>
        <v>13/13</v>
      </c>
      <c r="K37" s="17">
        <v>1898.7</v>
      </c>
      <c r="L37" s="17">
        <v>4018.3</v>
      </c>
      <c r="M37" s="17">
        <v>2.15</v>
      </c>
      <c r="N37" s="61">
        <f>SUM(K37)</f>
        <v>1898.7</v>
      </c>
    </row>
    <row r="38" spans="1:15" ht="16.8" thickTop="1" thickBot="1" x14ac:dyDescent="0.35">
      <c r="A38" s="169" t="s">
        <v>48</v>
      </c>
      <c r="B38" s="170"/>
      <c r="C38" s="170"/>
      <c r="D38" s="170"/>
      <c r="E38" s="170"/>
      <c r="F38" s="170"/>
    </row>
    <row r="39" spans="1:15" ht="16.2" thickTop="1" x14ac:dyDescent="0.3">
      <c r="A39" s="80" t="s">
        <v>28</v>
      </c>
      <c r="B39" s="81" t="s">
        <v>28</v>
      </c>
      <c r="C39" s="20"/>
      <c r="D39" s="86">
        <v>44440</v>
      </c>
      <c r="E39" s="20">
        <v>0</v>
      </c>
      <c r="F39" s="20">
        <v>144</v>
      </c>
      <c r="G39" s="81">
        <v>1</v>
      </c>
      <c r="H39" s="20">
        <v>0</v>
      </c>
      <c r="I39" s="81">
        <v>0</v>
      </c>
      <c r="J39" s="67" t="str">
        <f>(G39+I39) &amp; "/" &amp; SUM(G$39:G$40)+SUM(I$39:I$40)</f>
        <v>1/7</v>
      </c>
      <c r="K39" s="81">
        <v>702.1</v>
      </c>
      <c r="L39" s="85">
        <v>702.1</v>
      </c>
      <c r="M39" s="85">
        <v>4.88</v>
      </c>
      <c r="N39" s="167">
        <f>SUM(K39:K40)</f>
        <v>4914.5</v>
      </c>
      <c r="O39" s="1">
        <f>N39*1/7</f>
        <v>702.07142857142856</v>
      </c>
    </row>
    <row r="40" spans="1:15" x14ac:dyDescent="0.3">
      <c r="A40" s="21" t="s">
        <v>28</v>
      </c>
      <c r="B40" s="8" t="s">
        <v>29</v>
      </c>
      <c r="C40" s="9"/>
      <c r="D40" s="22">
        <v>44440</v>
      </c>
      <c r="E40" s="9">
        <v>1990.6</v>
      </c>
      <c r="F40" s="9">
        <v>144</v>
      </c>
      <c r="G40" s="8">
        <v>6</v>
      </c>
      <c r="H40" s="9">
        <v>0</v>
      </c>
      <c r="I40" s="8">
        <v>0</v>
      </c>
      <c r="J40" s="57" t="str">
        <f>(G40+I40) &amp; "/" &amp; SUM(G$39:G$40)+SUM(I$39:I$40)</f>
        <v>6/7</v>
      </c>
      <c r="K40" s="8">
        <v>4212.3999999999996</v>
      </c>
      <c r="L40" s="72">
        <v>6203</v>
      </c>
      <c r="M40" s="72">
        <v>7.18</v>
      </c>
      <c r="N40" s="168"/>
      <c r="O40" s="1">
        <f>N39*6/7</f>
        <v>4212.4285714285716</v>
      </c>
    </row>
    <row r="41" spans="1:15" ht="16.2" thickBot="1" x14ac:dyDescent="0.35">
      <c r="A41" s="24" t="s">
        <v>28</v>
      </c>
      <c r="B41" s="17" t="s">
        <v>30</v>
      </c>
      <c r="C41" s="17"/>
      <c r="D41" s="25">
        <v>44440</v>
      </c>
      <c r="E41" s="17">
        <v>2119.6</v>
      </c>
      <c r="F41" s="17">
        <v>144</v>
      </c>
      <c r="G41" s="17">
        <v>13</v>
      </c>
      <c r="H41" s="17">
        <v>0</v>
      </c>
      <c r="I41" s="17">
        <v>0</v>
      </c>
      <c r="J41" s="60" t="str">
        <f>(G41+I41) &amp; "/" &amp; SUM(G41)+SUM(I41)</f>
        <v>13/13</v>
      </c>
      <c r="K41" s="17">
        <v>3797.4</v>
      </c>
      <c r="L41" s="17">
        <v>5917</v>
      </c>
      <c r="M41" s="17">
        <v>3.16</v>
      </c>
      <c r="N41" s="61">
        <f>SUM(K41)</f>
        <v>3797.4</v>
      </c>
    </row>
    <row r="42" spans="1:15" ht="16.8" thickTop="1" thickBot="1" x14ac:dyDescent="0.35">
      <c r="A42" s="169" t="s">
        <v>57</v>
      </c>
      <c r="B42" s="170"/>
      <c r="C42" s="170"/>
      <c r="D42" s="170"/>
      <c r="E42" s="170"/>
      <c r="F42" s="170"/>
      <c r="G42" s="170"/>
      <c r="H42" s="170"/>
    </row>
    <row r="43" spans="1:15" ht="16.2" thickTop="1" x14ac:dyDescent="0.3">
      <c r="A43" s="80" t="s">
        <v>28</v>
      </c>
      <c r="B43" s="20" t="s">
        <v>28</v>
      </c>
      <c r="C43" s="20"/>
      <c r="D43" s="86">
        <v>44440</v>
      </c>
      <c r="E43" s="20">
        <v>0</v>
      </c>
      <c r="F43" s="20">
        <v>144</v>
      </c>
      <c r="G43" s="81">
        <v>1</v>
      </c>
      <c r="H43" s="20">
        <v>144</v>
      </c>
      <c r="I43" s="81">
        <v>1</v>
      </c>
      <c r="J43" s="67" t="str">
        <f>(G43+I43) &amp; "/" &amp; SUM(G$43:G$44)+SUM(I$43:I$44)</f>
        <v>2/9</v>
      </c>
      <c r="K43" s="109">
        <v>897</v>
      </c>
      <c r="L43" s="20">
        <v>897.1</v>
      </c>
      <c r="M43" s="20">
        <v>3.11</v>
      </c>
      <c r="N43" s="167">
        <f>SUM(K43:K44)</f>
        <v>4914.3999999999996</v>
      </c>
    </row>
    <row r="44" spans="1:15" x14ac:dyDescent="0.3">
      <c r="A44" s="21" t="s">
        <v>28</v>
      </c>
      <c r="B44" s="9" t="s">
        <v>29</v>
      </c>
      <c r="C44" s="9"/>
      <c r="D44" s="22">
        <v>44440</v>
      </c>
      <c r="E44" s="9">
        <v>1990.6</v>
      </c>
      <c r="F44" s="9">
        <v>144</v>
      </c>
      <c r="G44" s="8">
        <v>6</v>
      </c>
      <c r="H44" s="9">
        <v>144</v>
      </c>
      <c r="I44" s="8">
        <v>1</v>
      </c>
      <c r="J44" s="57" t="str">
        <f>(G44+I44) &amp; "/" &amp; SUM(G$43:G$44)+SUM(I$43:I$44)</f>
        <v>7/9</v>
      </c>
      <c r="K44" s="110">
        <v>4017.4</v>
      </c>
      <c r="L44" s="9">
        <v>6008</v>
      </c>
      <c r="M44" s="9">
        <v>5.96</v>
      </c>
      <c r="N44" s="168"/>
    </row>
    <row r="45" spans="1:15" ht="16.2" thickBot="1" x14ac:dyDescent="0.35">
      <c r="A45" s="24" t="s">
        <v>28</v>
      </c>
      <c r="B45" s="17" t="s">
        <v>30</v>
      </c>
      <c r="C45" s="17"/>
      <c r="D45" s="25">
        <v>44440</v>
      </c>
      <c r="E45" s="17">
        <v>2119.6</v>
      </c>
      <c r="F45" s="17">
        <v>144</v>
      </c>
      <c r="G45" s="17">
        <v>13</v>
      </c>
      <c r="H45" s="17">
        <v>0</v>
      </c>
      <c r="I45" s="17">
        <v>0</v>
      </c>
      <c r="J45" s="60" t="str">
        <f>(G45+I45) &amp; "/" &amp; SUM(G45)+SUM(I45)</f>
        <v>13/13</v>
      </c>
      <c r="K45" s="108">
        <v>3797.4</v>
      </c>
      <c r="L45" s="17">
        <v>5917</v>
      </c>
      <c r="M45" s="17">
        <v>3.16</v>
      </c>
      <c r="N45" s="61">
        <f>SUM(K45)</f>
        <v>3797.4</v>
      </c>
    </row>
    <row r="46" spans="1:15" ht="16.2" thickTop="1" x14ac:dyDescent="0.3"/>
    <row r="47" spans="1:15" x14ac:dyDescent="0.3">
      <c r="J47" s="173" t="s">
        <v>75</v>
      </c>
      <c r="K47" s="173"/>
    </row>
    <row r="48" spans="1:15" x14ac:dyDescent="0.3">
      <c r="J48" s="173" t="s">
        <v>76</v>
      </c>
      <c r="K48" s="173"/>
    </row>
  </sheetData>
  <mergeCells count="25">
    <mergeCell ref="A1:C1"/>
    <mergeCell ref="F1:I1"/>
    <mergeCell ref="A2:B2"/>
    <mergeCell ref="J5:K5"/>
    <mergeCell ref="A6:C6"/>
    <mergeCell ref="A19:H19"/>
    <mergeCell ref="A42:H42"/>
    <mergeCell ref="A11:F11"/>
    <mergeCell ref="A34:F34"/>
    <mergeCell ref="L12:L13"/>
    <mergeCell ref="A27:E27"/>
    <mergeCell ref="A28:E28"/>
    <mergeCell ref="A29:C29"/>
    <mergeCell ref="L16:L17"/>
    <mergeCell ref="A38:F38"/>
    <mergeCell ref="A15:F15"/>
    <mergeCell ref="L23:L24"/>
    <mergeCell ref="J47:K47"/>
    <mergeCell ref="J48:K48"/>
    <mergeCell ref="L8:L9"/>
    <mergeCell ref="N43:N44"/>
    <mergeCell ref="L20:L21"/>
    <mergeCell ref="N31:N32"/>
    <mergeCell ref="N35:N36"/>
    <mergeCell ref="N39:N40"/>
  </mergeCells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05CD-9E71-4538-8A8A-214E04FA351F}">
  <dimension ref="B2:J6"/>
  <sheetViews>
    <sheetView workbookViewId="0">
      <selection activeCell="F16" sqref="F16"/>
    </sheetView>
  </sheetViews>
  <sheetFormatPr defaultRowHeight="15" x14ac:dyDescent="0.3"/>
  <cols>
    <col min="2" max="2" width="10.875" bestFit="1" customWidth="1"/>
    <col min="3" max="3" width="10.875" customWidth="1"/>
    <col min="4" max="4" width="10.875" bestFit="1" customWidth="1"/>
    <col min="5" max="5" width="15.75" customWidth="1"/>
    <col min="6" max="6" width="12.375" style="98" bestFit="1" customWidth="1"/>
    <col min="7" max="7" width="8.375" style="98" customWidth="1"/>
    <col min="8" max="8" width="11.875" bestFit="1" customWidth="1"/>
    <col min="9" max="9" width="19.25" style="98" bestFit="1" customWidth="1"/>
    <col min="10" max="10" width="23" style="98" bestFit="1" customWidth="1"/>
  </cols>
  <sheetData>
    <row r="2" spans="2:10" ht="16.2" thickBot="1" x14ac:dyDescent="0.35">
      <c r="B2" s="33" t="s">
        <v>7</v>
      </c>
      <c r="C2" s="33"/>
      <c r="D2" s="33" t="s">
        <v>8</v>
      </c>
      <c r="E2" s="33" t="s">
        <v>1</v>
      </c>
      <c r="F2" s="33" t="s">
        <v>10</v>
      </c>
      <c r="G2" s="33" t="s">
        <v>13</v>
      </c>
      <c r="H2" s="56" t="s">
        <v>38</v>
      </c>
      <c r="I2" s="33" t="s">
        <v>11</v>
      </c>
      <c r="J2" s="106" t="s">
        <v>51</v>
      </c>
    </row>
    <row r="3" spans="2:10" ht="16.2" thickTop="1" x14ac:dyDescent="0.3">
      <c r="B3" s="9" t="s">
        <v>28</v>
      </c>
      <c r="C3" s="9"/>
      <c r="D3" s="80" t="s">
        <v>28</v>
      </c>
      <c r="E3" s="86">
        <v>44440</v>
      </c>
      <c r="F3" s="99">
        <v>1</v>
      </c>
      <c r="G3" s="99">
        <v>1</v>
      </c>
      <c r="H3" s="67" t="str">
        <f>(F3+G3) &amp; "/" &amp; SUM(F$3:F$4)+SUM(G$3:G$4)</f>
        <v>2/9</v>
      </c>
      <c r="I3" s="103">
        <v>1092</v>
      </c>
      <c r="J3" s="177">
        <f>SUM(I3:I4)</f>
        <v>4914</v>
      </c>
    </row>
    <row r="4" spans="2:10" ht="15.6" x14ac:dyDescent="0.3">
      <c r="B4" s="9" t="s">
        <v>28</v>
      </c>
      <c r="C4" s="9"/>
      <c r="D4" s="21" t="s">
        <v>29</v>
      </c>
      <c r="E4" s="22">
        <v>44440</v>
      </c>
      <c r="F4" s="100">
        <v>6</v>
      </c>
      <c r="G4" s="100">
        <v>1</v>
      </c>
      <c r="H4" s="57" t="str">
        <f>(F4+G4) &amp; "/" &amp; SUM(F$3:F$4)+SUM(G$3:G$4)</f>
        <v>7/9</v>
      </c>
      <c r="I4" s="104">
        <v>3822</v>
      </c>
      <c r="J4" s="178"/>
    </row>
    <row r="5" spans="2:10" ht="16.2" thickBot="1" x14ac:dyDescent="0.35">
      <c r="B5" s="9" t="s">
        <v>28</v>
      </c>
      <c r="C5" s="9"/>
      <c r="D5" s="24" t="s">
        <v>30</v>
      </c>
      <c r="E5" s="25">
        <v>44440</v>
      </c>
      <c r="F5" s="101">
        <v>13</v>
      </c>
      <c r="G5" s="101">
        <v>0</v>
      </c>
      <c r="H5" s="60" t="str">
        <f>(F5+G5) &amp; "/" &amp; SUM(F5)+SUM(G5)</f>
        <v>13/13</v>
      </c>
      <c r="I5" s="105">
        <v>3797.4</v>
      </c>
      <c r="J5" s="102">
        <f>SUM(I5)</f>
        <v>3797.4</v>
      </c>
    </row>
    <row r="6" spans="2:10" ht="15.6" thickTop="1" x14ac:dyDescent="0.3"/>
  </sheetData>
  <mergeCells count="1">
    <mergeCell ref="J3:J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2E39-4D2E-482C-894A-74640E5E8E9D}">
  <dimension ref="B2:O31"/>
  <sheetViews>
    <sheetView topLeftCell="A10" zoomScale="85" zoomScaleNormal="85" workbookViewId="0">
      <selection activeCell="F36" sqref="F36"/>
    </sheetView>
  </sheetViews>
  <sheetFormatPr defaultRowHeight="15.6" x14ac:dyDescent="0.3"/>
  <cols>
    <col min="1" max="1" width="2.625" style="1" customWidth="1"/>
    <col min="2" max="3" width="11.25" style="1" bestFit="1" customWidth="1"/>
    <col min="4" max="4" width="6.25" style="1" bestFit="1" customWidth="1"/>
    <col min="5" max="5" width="15.125" style="1" customWidth="1"/>
    <col min="6" max="6" width="27.875" style="1" customWidth="1"/>
    <col min="7" max="7" width="21.5" style="1" customWidth="1"/>
    <col min="8" max="8" width="16" style="1" customWidth="1"/>
    <col min="9" max="9" width="26.625" style="1" customWidth="1"/>
    <col min="10" max="10" width="10.375" style="1" bestFit="1" customWidth="1"/>
    <col min="11" max="11" width="11.875" style="1" bestFit="1" customWidth="1"/>
    <col min="12" max="12" width="26.125" style="1" customWidth="1"/>
    <col min="13" max="13" width="38.125" style="1" bestFit="1" customWidth="1"/>
    <col min="14" max="14" width="23.5" style="1" bestFit="1" customWidth="1"/>
    <col min="15" max="15" width="23.125" style="1" bestFit="1" customWidth="1"/>
    <col min="16" max="16384" width="9" style="1"/>
  </cols>
  <sheetData>
    <row r="2" spans="2:13" ht="16.2" thickBot="1" x14ac:dyDescent="0.35">
      <c r="B2" s="158" t="s">
        <v>23</v>
      </c>
      <c r="C2" s="158"/>
      <c r="D2" s="158"/>
      <c r="E2" s="28" t="s">
        <v>47</v>
      </c>
      <c r="G2" s="176" t="s">
        <v>25</v>
      </c>
      <c r="H2" s="176"/>
      <c r="I2" s="176"/>
      <c r="J2" s="176"/>
    </row>
    <row r="3" spans="2:13" ht="16.2" thickTop="1" x14ac:dyDescent="0.3">
      <c r="B3" s="160" t="s">
        <v>0</v>
      </c>
      <c r="C3" s="161"/>
      <c r="D3" s="31" t="s">
        <v>44</v>
      </c>
      <c r="E3" s="11" t="s">
        <v>1</v>
      </c>
      <c r="F3" s="11" t="s">
        <v>5</v>
      </c>
      <c r="G3" s="11" t="s">
        <v>2</v>
      </c>
      <c r="H3" s="12" t="s">
        <v>6</v>
      </c>
    </row>
    <row r="4" spans="2:13" x14ac:dyDescent="0.3">
      <c r="B4" s="13" t="s">
        <v>27</v>
      </c>
      <c r="C4" s="4"/>
      <c r="D4" s="5" t="s">
        <v>4</v>
      </c>
      <c r="E4" s="43">
        <v>44440</v>
      </c>
      <c r="F4" s="8">
        <v>2459.8000000000002</v>
      </c>
      <c r="G4" s="9">
        <v>2457.1999999999998</v>
      </c>
      <c r="H4" s="7">
        <v>11</v>
      </c>
    </row>
    <row r="5" spans="2:13" ht="16.2" thickBot="1" x14ac:dyDescent="0.35">
      <c r="B5" s="15" t="s">
        <v>46</v>
      </c>
      <c r="C5" s="16"/>
      <c r="D5" s="50" t="s">
        <v>3</v>
      </c>
      <c r="E5" s="47">
        <v>44440</v>
      </c>
      <c r="F5" s="46">
        <v>1900.7</v>
      </c>
      <c r="G5" s="17">
        <v>1898.7</v>
      </c>
      <c r="H5" s="6">
        <v>11</v>
      </c>
    </row>
    <row r="6" spans="2:13" ht="16.2" thickTop="1" x14ac:dyDescent="0.3">
      <c r="B6" s="4"/>
      <c r="C6" s="4"/>
      <c r="D6" s="5"/>
      <c r="E6" s="14"/>
      <c r="F6" s="8"/>
      <c r="G6" s="9"/>
      <c r="H6" s="10"/>
      <c r="K6" s="162" t="s">
        <v>41</v>
      </c>
      <c r="L6" s="162"/>
    </row>
    <row r="7" spans="2:13" ht="16.2" thickBot="1" x14ac:dyDescent="0.35">
      <c r="B7" s="158" t="s">
        <v>37</v>
      </c>
      <c r="C7" s="158"/>
      <c r="D7" s="158"/>
      <c r="F7" s="2" t="s">
        <v>45</v>
      </c>
      <c r="G7" s="2" t="s">
        <v>16</v>
      </c>
      <c r="H7" s="2" t="s">
        <v>21</v>
      </c>
      <c r="I7" s="32" t="s">
        <v>40</v>
      </c>
      <c r="J7" s="19" t="s">
        <v>39</v>
      </c>
      <c r="L7" s="19" t="s">
        <v>17</v>
      </c>
    </row>
    <row r="8" spans="2:13" ht="16.2" thickTop="1" x14ac:dyDescent="0.3">
      <c r="B8" s="35" t="s">
        <v>31</v>
      </c>
      <c r="C8" s="36" t="s">
        <v>32</v>
      </c>
      <c r="D8" s="37" t="s">
        <v>44</v>
      </c>
      <c r="E8" s="36" t="s">
        <v>33</v>
      </c>
      <c r="F8" s="36" t="s">
        <v>20</v>
      </c>
      <c r="G8" s="36" t="s">
        <v>35</v>
      </c>
      <c r="H8" s="36" t="s">
        <v>34</v>
      </c>
      <c r="I8" s="36" t="s">
        <v>42</v>
      </c>
      <c r="J8" s="36" t="s">
        <v>43</v>
      </c>
      <c r="K8" s="58" t="s">
        <v>38</v>
      </c>
      <c r="L8" s="36" t="s">
        <v>36</v>
      </c>
      <c r="M8" s="59" t="s">
        <v>51</v>
      </c>
    </row>
    <row r="9" spans="2:13" x14ac:dyDescent="0.3">
      <c r="B9" s="13" t="s">
        <v>28</v>
      </c>
      <c r="C9" s="8" t="s">
        <v>28</v>
      </c>
      <c r="D9" s="8" t="s">
        <v>4</v>
      </c>
      <c r="E9" s="43">
        <v>44440</v>
      </c>
      <c r="F9" s="23">
        <v>0</v>
      </c>
      <c r="G9" s="9">
        <v>144</v>
      </c>
      <c r="H9" s="8">
        <v>1</v>
      </c>
      <c r="I9" s="38">
        <v>0</v>
      </c>
      <c r="J9" s="51">
        <v>0</v>
      </c>
      <c r="K9" s="57" t="str">
        <f>(H9+J9) &amp; "/" &amp; SUM(H$9:H$10)+SUM(J$9:J$10)</f>
        <v>1/7</v>
      </c>
      <c r="L9" s="34">
        <v>351.4</v>
      </c>
      <c r="M9" s="172">
        <f>SUM(L9:L10)</f>
        <v>2459.8000000000002</v>
      </c>
    </row>
    <row r="10" spans="2:13" x14ac:dyDescent="0.3">
      <c r="B10" s="13" t="s">
        <v>28</v>
      </c>
      <c r="C10" s="8" t="s">
        <v>29</v>
      </c>
      <c r="D10" s="8" t="s">
        <v>4</v>
      </c>
      <c r="E10" s="43">
        <v>44440</v>
      </c>
      <c r="F10" s="44">
        <v>1990.6191691514939</v>
      </c>
      <c r="G10" s="42">
        <v>144</v>
      </c>
      <c r="H10" s="42">
        <v>6</v>
      </c>
      <c r="I10" s="45">
        <v>0</v>
      </c>
      <c r="J10" s="45">
        <v>0</v>
      </c>
      <c r="K10" s="57" t="str">
        <f>(H10+J10) &amp; "/" &amp; SUM(H$9:H$10)+SUM(J$9:J$10)</f>
        <v>6/7</v>
      </c>
      <c r="L10" s="34">
        <v>2108.4</v>
      </c>
      <c r="M10" s="172"/>
    </row>
    <row r="11" spans="2:13" ht="16.2" thickBot="1" x14ac:dyDescent="0.35">
      <c r="B11" s="15" t="s">
        <v>28</v>
      </c>
      <c r="C11" s="46" t="s">
        <v>30</v>
      </c>
      <c r="D11" s="46" t="s">
        <v>3</v>
      </c>
      <c r="E11" s="47">
        <v>44440</v>
      </c>
      <c r="F11" s="48">
        <v>2119.5872394439648</v>
      </c>
      <c r="G11" s="46">
        <v>144</v>
      </c>
      <c r="H11" s="46">
        <v>13</v>
      </c>
      <c r="I11" s="49">
        <v>0</v>
      </c>
      <c r="J11" s="49">
        <v>0</v>
      </c>
      <c r="K11" s="60" t="str">
        <f>(H11+J11) &amp; "/" &amp; SUM(H11)+SUM(J11)</f>
        <v>13/13</v>
      </c>
      <c r="L11" s="48">
        <v>1900.7</v>
      </c>
      <c r="M11" s="61">
        <f>SUM(L11)</f>
        <v>1900.7</v>
      </c>
    </row>
    <row r="12" spans="2:13" ht="16.8" thickTop="1" thickBot="1" x14ac:dyDescent="0.35">
      <c r="B12" s="163" t="s">
        <v>48</v>
      </c>
      <c r="C12" s="164"/>
      <c r="D12" s="164"/>
      <c r="E12" s="164"/>
      <c r="F12" s="164"/>
      <c r="G12" s="164"/>
      <c r="H12" s="38"/>
      <c r="I12" s="38"/>
      <c r="J12" s="38"/>
      <c r="K12" s="52"/>
      <c r="L12" s="38"/>
      <c r="M12" s="63"/>
    </row>
    <row r="13" spans="2:13" ht="16.2" thickTop="1" x14ac:dyDescent="0.3">
      <c r="B13" s="64" t="s">
        <v>28</v>
      </c>
      <c r="C13" s="66" t="s">
        <v>28</v>
      </c>
      <c r="D13" s="66" t="s">
        <v>4</v>
      </c>
      <c r="E13" s="65">
        <v>44440</v>
      </c>
      <c r="F13" s="66">
        <v>0</v>
      </c>
      <c r="G13" s="66">
        <v>144</v>
      </c>
      <c r="H13" s="66">
        <v>1</v>
      </c>
      <c r="I13" s="66">
        <v>0</v>
      </c>
      <c r="J13" s="66">
        <v>0</v>
      </c>
      <c r="K13" s="67" t="str">
        <f>(H13+J13) &amp; "/" &amp; SUM(H$13:H$14)+SUM(J$13:J$14)</f>
        <v>1/7</v>
      </c>
      <c r="L13" s="66">
        <v>351</v>
      </c>
      <c r="M13" s="167">
        <f>SUM(L13:L14)</f>
        <v>2457.1999999999998</v>
      </c>
    </row>
    <row r="14" spans="2:13" x14ac:dyDescent="0.3">
      <c r="B14" s="68" t="s">
        <v>28</v>
      </c>
      <c r="C14" s="38" t="s">
        <v>29</v>
      </c>
      <c r="D14" s="38" t="s">
        <v>4</v>
      </c>
      <c r="E14" s="62">
        <v>44440</v>
      </c>
      <c r="F14" s="38">
        <v>1990.6</v>
      </c>
      <c r="G14" s="38">
        <v>144</v>
      </c>
      <c r="H14" s="38">
        <v>6</v>
      </c>
      <c r="I14" s="38">
        <v>0</v>
      </c>
      <c r="J14" s="38">
        <v>0</v>
      </c>
      <c r="K14" s="57" t="str">
        <f>(H14+J14) &amp; "/" &amp; SUM(H$13:H$14)+SUM(J$13:J$14)</f>
        <v>6/7</v>
      </c>
      <c r="L14" s="38">
        <v>2106.1999999999998</v>
      </c>
      <c r="M14" s="172"/>
    </row>
    <row r="15" spans="2:13" x14ac:dyDescent="0.3">
      <c r="B15" s="68" t="s">
        <v>28</v>
      </c>
      <c r="C15" s="38" t="s">
        <v>30</v>
      </c>
      <c r="D15" s="38" t="s">
        <v>3</v>
      </c>
      <c r="E15" s="62">
        <v>44440</v>
      </c>
      <c r="F15" s="38">
        <v>2119.6</v>
      </c>
      <c r="G15" s="38">
        <v>144</v>
      </c>
      <c r="H15" s="38">
        <v>13</v>
      </c>
      <c r="I15" s="38">
        <v>0</v>
      </c>
      <c r="J15" s="38">
        <v>0</v>
      </c>
      <c r="K15" s="52" t="str">
        <f>(H15+J15) &amp; "/" &amp; SUM(H15)+SUM(J15)</f>
        <v>13/13</v>
      </c>
      <c r="L15" s="38">
        <v>1898.7</v>
      </c>
      <c r="M15" s="74">
        <f>SUM(L15)</f>
        <v>1898.7</v>
      </c>
    </row>
    <row r="16" spans="2:13" x14ac:dyDescent="0.3">
      <c r="B16" s="68" t="s">
        <v>28</v>
      </c>
      <c r="C16" s="38" t="s">
        <v>28</v>
      </c>
      <c r="D16" s="38" t="s">
        <v>4</v>
      </c>
      <c r="E16" s="62">
        <v>44440</v>
      </c>
      <c r="F16" s="38">
        <v>0</v>
      </c>
      <c r="G16" s="38">
        <v>144</v>
      </c>
      <c r="H16" s="38">
        <v>1</v>
      </c>
      <c r="I16" s="38">
        <v>0</v>
      </c>
      <c r="J16" s="38">
        <v>0</v>
      </c>
      <c r="K16" s="57" t="str">
        <f>(H16+J16) &amp; "/" &amp; SUM(H$13:H$14)+SUM(J$13:J$14)</f>
        <v>1/7</v>
      </c>
      <c r="L16" s="38">
        <v>351</v>
      </c>
      <c r="M16" s="168">
        <f>SUM(L16:L17)</f>
        <v>2457.1999999999998</v>
      </c>
    </row>
    <row r="17" spans="2:15" x14ac:dyDescent="0.3">
      <c r="B17" s="68" t="s">
        <v>28</v>
      </c>
      <c r="C17" s="38" t="s">
        <v>29</v>
      </c>
      <c r="D17" s="38" t="s">
        <v>4</v>
      </c>
      <c r="E17" s="62">
        <v>44440</v>
      </c>
      <c r="F17" s="38">
        <v>1990.6</v>
      </c>
      <c r="G17" s="38">
        <v>144</v>
      </c>
      <c r="H17" s="38">
        <v>6</v>
      </c>
      <c r="I17" s="38">
        <v>0</v>
      </c>
      <c r="J17" s="38">
        <v>0</v>
      </c>
      <c r="K17" s="57" t="str">
        <f>(H17+J17) &amp; "/" &amp; SUM(H$13:H$14)+SUM(J$13:J$14)</f>
        <v>6/7</v>
      </c>
      <c r="L17" s="38">
        <v>2106.1999999999998</v>
      </c>
      <c r="M17" s="168"/>
    </row>
    <row r="18" spans="2:15" ht="16.2" thickBot="1" x14ac:dyDescent="0.35">
      <c r="B18" s="69" t="s">
        <v>28</v>
      </c>
      <c r="C18" s="39" t="s">
        <v>30</v>
      </c>
      <c r="D18" s="39" t="s">
        <v>3</v>
      </c>
      <c r="E18" s="70">
        <v>44440</v>
      </c>
      <c r="F18" s="39">
        <v>2119.6</v>
      </c>
      <c r="G18" s="39">
        <v>144</v>
      </c>
      <c r="H18" s="39">
        <v>13</v>
      </c>
      <c r="I18" s="39">
        <v>0</v>
      </c>
      <c r="J18" s="39">
        <v>0</v>
      </c>
      <c r="K18" s="60" t="str">
        <f>(H18+J18) &amp; "/" &amp; SUM(H18)+SUM(J18)</f>
        <v>13/13</v>
      </c>
      <c r="L18" s="39">
        <v>1898.7</v>
      </c>
      <c r="M18" s="71">
        <f>SUM(L18)</f>
        <v>1898.7</v>
      </c>
    </row>
    <row r="19" spans="2:15" ht="16.2" thickTop="1" x14ac:dyDescent="0.3">
      <c r="B19" s="40"/>
      <c r="C19" s="40"/>
      <c r="D19" s="40"/>
      <c r="E19" s="41"/>
      <c r="F19" s="40"/>
      <c r="G19" s="40"/>
      <c r="H19" s="40"/>
      <c r="I19" s="40"/>
      <c r="J19" s="40"/>
      <c r="K19" s="40"/>
    </row>
    <row r="20" spans="2:15" x14ac:dyDescent="0.3">
      <c r="B20" s="165" t="s">
        <v>22</v>
      </c>
      <c r="C20" s="165"/>
      <c r="D20" s="165"/>
      <c r="E20" s="165"/>
      <c r="F20" s="165"/>
    </row>
    <row r="21" spans="2:15" x14ac:dyDescent="0.3">
      <c r="B21" s="165" t="s">
        <v>52</v>
      </c>
      <c r="C21" s="165"/>
      <c r="D21" s="165"/>
      <c r="E21" s="165"/>
      <c r="F21" s="165"/>
    </row>
    <row r="22" spans="2:15" ht="16.2" thickBot="1" x14ac:dyDescent="0.35">
      <c r="B22" s="166" t="s">
        <v>24</v>
      </c>
      <c r="C22" s="166"/>
      <c r="D22" s="166"/>
      <c r="E22" s="18"/>
      <c r="F22" s="2" t="s">
        <v>45</v>
      </c>
      <c r="G22" s="2" t="s">
        <v>16</v>
      </c>
      <c r="H22" s="2" t="s">
        <v>21</v>
      </c>
      <c r="J22" s="19"/>
      <c r="L22" s="19" t="s">
        <v>17</v>
      </c>
      <c r="M22" s="2" t="s">
        <v>18</v>
      </c>
      <c r="N22" s="2" t="s">
        <v>19</v>
      </c>
    </row>
    <row r="23" spans="2:15" ht="16.8" thickTop="1" thickBot="1" x14ac:dyDescent="0.35">
      <c r="B23" s="3" t="s">
        <v>7</v>
      </c>
      <c r="C23" s="11" t="s">
        <v>8</v>
      </c>
      <c r="D23" s="20"/>
      <c r="E23" s="11" t="s">
        <v>1</v>
      </c>
      <c r="F23" s="11" t="s">
        <v>26</v>
      </c>
      <c r="G23" s="11" t="s">
        <v>9</v>
      </c>
      <c r="H23" s="11" t="s">
        <v>10</v>
      </c>
      <c r="I23" s="11" t="s">
        <v>12</v>
      </c>
      <c r="J23" s="11" t="s">
        <v>13</v>
      </c>
      <c r="K23" s="58" t="s">
        <v>38</v>
      </c>
      <c r="L23" s="11" t="s">
        <v>11</v>
      </c>
      <c r="M23" s="11" t="s">
        <v>14</v>
      </c>
      <c r="N23" s="73" t="s">
        <v>15</v>
      </c>
      <c r="O23" s="59" t="s">
        <v>51</v>
      </c>
    </row>
    <row r="24" spans="2:15" ht="16.2" thickTop="1" x14ac:dyDescent="0.3">
      <c r="B24" s="21" t="s">
        <v>28</v>
      </c>
      <c r="C24" s="8" t="s">
        <v>28</v>
      </c>
      <c r="D24" s="9"/>
      <c r="E24" s="43">
        <v>44440</v>
      </c>
      <c r="F24" s="23">
        <v>0</v>
      </c>
      <c r="G24" s="9">
        <v>144</v>
      </c>
      <c r="H24" s="8">
        <v>1</v>
      </c>
      <c r="I24" s="9">
        <v>0</v>
      </c>
      <c r="J24" s="8">
        <v>0</v>
      </c>
      <c r="K24" s="57" t="str">
        <f>(H24+J24) &amp; "/" &amp; SUM(H$24:H$25)+SUM(J$24:J$25)</f>
        <v>1/7</v>
      </c>
      <c r="L24" s="8">
        <v>351.4</v>
      </c>
      <c r="M24" s="53">
        <v>351.4</v>
      </c>
      <c r="N24" s="54">
        <v>2.44</v>
      </c>
      <c r="O24" s="167">
        <f>SUM(L24:L25)</f>
        <v>2459.8000000000002</v>
      </c>
    </row>
    <row r="25" spans="2:15" ht="15.6" customHeight="1" x14ac:dyDescent="0.3">
      <c r="B25" s="21" t="s">
        <v>28</v>
      </c>
      <c r="C25" s="8" t="s">
        <v>29</v>
      </c>
      <c r="D25" s="9"/>
      <c r="E25" s="22">
        <v>44440</v>
      </c>
      <c r="F25" s="23">
        <v>1990.6191691514939</v>
      </c>
      <c r="G25" s="9">
        <v>144</v>
      </c>
      <c r="H25" s="8">
        <v>6</v>
      </c>
      <c r="I25" s="9">
        <v>0</v>
      </c>
      <c r="J25" s="8">
        <v>0</v>
      </c>
      <c r="K25" s="57" t="str">
        <f>(H25+J25) &amp; "/" &amp; SUM(H$24:H$25)+SUM(J$24:J$25)</f>
        <v>6/7</v>
      </c>
      <c r="L25" s="8">
        <v>2108.4</v>
      </c>
      <c r="M25" s="53">
        <v>4099.0191691514947</v>
      </c>
      <c r="N25" s="54">
        <v>4.74</v>
      </c>
      <c r="O25" s="168"/>
    </row>
    <row r="26" spans="2:15" ht="15.6" customHeight="1" thickBot="1" x14ac:dyDescent="0.35">
      <c r="B26" s="24" t="s">
        <v>28</v>
      </c>
      <c r="C26" s="17" t="s">
        <v>30</v>
      </c>
      <c r="D26" s="17"/>
      <c r="E26" s="25">
        <v>44440</v>
      </c>
      <c r="F26" s="26">
        <v>2119.5872394439648</v>
      </c>
      <c r="G26" s="17">
        <v>144</v>
      </c>
      <c r="H26" s="17">
        <v>13</v>
      </c>
      <c r="I26" s="17">
        <v>0</v>
      </c>
      <c r="J26" s="17">
        <v>0</v>
      </c>
      <c r="K26" s="60" t="str">
        <f>(H26+J26) &amp; "/" &amp; SUM(H26)+SUM(J26)</f>
        <v>13/13</v>
      </c>
      <c r="L26" s="46">
        <v>1900.7</v>
      </c>
      <c r="M26" s="26">
        <v>4020.287239443966</v>
      </c>
      <c r="N26" s="27">
        <v>2.15</v>
      </c>
      <c r="O26" s="61">
        <f>SUM(L26)</f>
        <v>1900.7</v>
      </c>
    </row>
    <row r="27" spans="2:15" ht="16.8" thickTop="1" thickBot="1" x14ac:dyDescent="0.35">
      <c r="B27" s="174" t="s">
        <v>48</v>
      </c>
      <c r="C27" s="175"/>
      <c r="D27" s="175"/>
      <c r="E27" s="175"/>
      <c r="F27" s="175"/>
      <c r="G27" s="175"/>
    </row>
    <row r="28" spans="2:15" ht="16.2" thickTop="1" x14ac:dyDescent="0.3">
      <c r="B28" s="64" t="s">
        <v>28</v>
      </c>
      <c r="C28" s="66" t="s">
        <v>28</v>
      </c>
      <c r="D28" s="20"/>
      <c r="E28" s="65">
        <v>44440</v>
      </c>
      <c r="F28" s="75">
        <v>0</v>
      </c>
      <c r="G28" s="75">
        <v>576</v>
      </c>
      <c r="H28" s="75">
        <v>4</v>
      </c>
      <c r="I28" s="66">
        <v>0</v>
      </c>
      <c r="J28" s="66">
        <v>0</v>
      </c>
      <c r="K28" s="67" t="str">
        <f>(H28+J28) &amp; "/" &amp; SUM(H$28:H$29)+SUM(J$28:J$29)</f>
        <v>4/28</v>
      </c>
      <c r="L28" s="66">
        <v>1404.1</v>
      </c>
      <c r="M28" s="66">
        <v>1404.1</v>
      </c>
      <c r="N28" s="66">
        <v>0.61</v>
      </c>
      <c r="O28" s="167">
        <f>SUM(L28:L29)</f>
        <v>9828.8000000000011</v>
      </c>
    </row>
    <row r="29" spans="2:15" x14ac:dyDescent="0.3">
      <c r="B29" s="68" t="s">
        <v>28</v>
      </c>
      <c r="C29" s="38" t="s">
        <v>29</v>
      </c>
      <c r="D29" s="9"/>
      <c r="E29" s="62">
        <v>44440</v>
      </c>
      <c r="F29" s="76">
        <v>7962.5</v>
      </c>
      <c r="G29" s="76">
        <v>576</v>
      </c>
      <c r="H29" s="76">
        <v>24</v>
      </c>
      <c r="I29" s="38">
        <v>0</v>
      </c>
      <c r="J29" s="38">
        <v>0</v>
      </c>
      <c r="K29" s="57" t="str">
        <f>(H29+J29) &amp; "/" &amp; SUM(H$28:H$29)+SUM(J$28:J$29)</f>
        <v>24/28</v>
      </c>
      <c r="L29" s="38">
        <v>8424.7000000000007</v>
      </c>
      <c r="M29" s="38">
        <v>16387.2</v>
      </c>
      <c r="N29" s="38">
        <v>1.19</v>
      </c>
      <c r="O29" s="168"/>
    </row>
    <row r="30" spans="2:15" ht="16.2" thickBot="1" x14ac:dyDescent="0.35">
      <c r="B30" s="69" t="s">
        <v>28</v>
      </c>
      <c r="C30" s="39" t="s">
        <v>30</v>
      </c>
      <c r="D30" s="17"/>
      <c r="E30" s="70">
        <v>44440</v>
      </c>
      <c r="F30" s="77">
        <v>8478.2999999999993</v>
      </c>
      <c r="G30" s="77">
        <v>576</v>
      </c>
      <c r="H30" s="77">
        <v>52</v>
      </c>
      <c r="I30" s="39">
        <v>0</v>
      </c>
      <c r="J30" s="39">
        <v>0</v>
      </c>
      <c r="K30" s="60" t="str">
        <f>(H30+J30) &amp; "/" &amp; SUM(H30)+SUM(J30)</f>
        <v>52/52</v>
      </c>
      <c r="L30" s="39">
        <v>7594.8</v>
      </c>
      <c r="M30" s="39">
        <v>16073.2</v>
      </c>
      <c r="N30" s="39">
        <v>0.54</v>
      </c>
      <c r="O30" s="61">
        <f>SUM(L30)</f>
        <v>7594.8</v>
      </c>
    </row>
    <row r="31" spans="2:15" ht="16.2" thickTop="1" x14ac:dyDescent="0.3"/>
  </sheetData>
  <mergeCells count="15">
    <mergeCell ref="O28:O29"/>
    <mergeCell ref="B21:F21"/>
    <mergeCell ref="B22:D22"/>
    <mergeCell ref="O24:O25"/>
    <mergeCell ref="B27:G27"/>
    <mergeCell ref="B12:G12"/>
    <mergeCell ref="M13:M14"/>
    <mergeCell ref="M16:M17"/>
    <mergeCell ref="B20:F20"/>
    <mergeCell ref="B2:D2"/>
    <mergeCell ref="G2:J2"/>
    <mergeCell ref="B3:C3"/>
    <mergeCell ref="K6:L6"/>
    <mergeCell ref="B7:D7"/>
    <mergeCell ref="M9:M10"/>
  </mergeCells>
  <phoneticPr fontId="1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8DB2-701F-498C-8B90-2C0BA4777A19}">
  <dimension ref="A1:N43"/>
  <sheetViews>
    <sheetView topLeftCell="A19" zoomScale="85" zoomScaleNormal="85" workbookViewId="0">
      <selection activeCell="A27" sqref="A27:H27"/>
    </sheetView>
  </sheetViews>
  <sheetFormatPr defaultRowHeight="15.6" x14ac:dyDescent="0.3"/>
  <cols>
    <col min="1" max="2" width="11.25" style="1" bestFit="1" customWidth="1"/>
    <col min="3" max="3" width="8.25" style="1" customWidth="1"/>
    <col min="4" max="4" width="15.125" style="1" customWidth="1"/>
    <col min="5" max="5" width="27.875" style="1" customWidth="1"/>
    <col min="6" max="6" width="20.625" style="1" bestFit="1" customWidth="1"/>
    <col min="7" max="7" width="16" style="1" customWidth="1"/>
    <col min="8" max="8" width="24.25" style="1" bestFit="1" customWidth="1"/>
    <col min="9" max="9" width="10.375" style="1" bestFit="1" customWidth="1"/>
    <col min="10" max="10" width="11.875" style="1" bestFit="1" customWidth="1"/>
    <col min="11" max="11" width="32" style="1" bestFit="1" customWidth="1"/>
    <col min="12" max="12" width="23.125" style="1" bestFit="1" customWidth="1"/>
    <col min="13" max="13" width="18.75" style="1" bestFit="1" customWidth="1"/>
    <col min="14" max="14" width="23.125" style="1" bestFit="1" customWidth="1"/>
    <col min="15" max="16384" width="9" style="1"/>
  </cols>
  <sheetData>
    <row r="1" spans="1:14" ht="16.2" thickBot="1" x14ac:dyDescent="0.35">
      <c r="A1" s="159" t="s">
        <v>25</v>
      </c>
      <c r="B1" s="159"/>
      <c r="C1" s="159"/>
      <c r="D1" s="159"/>
      <c r="E1" s="159"/>
    </row>
    <row r="2" spans="1:14" ht="16.2" thickTop="1" x14ac:dyDescent="0.3">
      <c r="A2" s="180" t="s">
        <v>83</v>
      </c>
      <c r="B2" s="181"/>
      <c r="C2" s="121" t="s">
        <v>81</v>
      </c>
      <c r="D2" s="122" t="s">
        <v>47</v>
      </c>
      <c r="E2" s="12" t="s">
        <v>82</v>
      </c>
      <c r="F2" s="97"/>
      <c r="G2" s="97"/>
      <c r="H2" s="97"/>
      <c r="I2" s="97"/>
    </row>
    <row r="3" spans="1:14" ht="16.2" thickBot="1" x14ac:dyDescent="0.35">
      <c r="A3" s="15" t="s">
        <v>27</v>
      </c>
      <c r="B3" s="16"/>
      <c r="C3" s="111" t="s">
        <v>4</v>
      </c>
      <c r="D3" s="47">
        <v>44440</v>
      </c>
      <c r="E3" s="120">
        <v>2459.8000000000002</v>
      </c>
    </row>
    <row r="4" spans="1:14" ht="16.2" thickTop="1" x14ac:dyDescent="0.3">
      <c r="D4" s="87"/>
    </row>
    <row r="5" spans="1:14" x14ac:dyDescent="0.3">
      <c r="A5" s="165" t="s">
        <v>22</v>
      </c>
      <c r="B5" s="165"/>
      <c r="C5" s="165"/>
      <c r="D5" s="165"/>
      <c r="E5" s="165"/>
    </row>
    <row r="6" spans="1:14" ht="16.2" thickBot="1" x14ac:dyDescent="0.35">
      <c r="A6" s="165" t="s">
        <v>52</v>
      </c>
      <c r="B6" s="165"/>
      <c r="C6" s="165"/>
      <c r="D6" s="165"/>
      <c r="E6" s="165"/>
      <c r="J6" s="162" t="s">
        <v>41</v>
      </c>
      <c r="K6" s="162"/>
    </row>
    <row r="7" spans="1:14" ht="16.8" thickTop="1" thickBot="1" x14ac:dyDescent="0.35">
      <c r="A7" s="126" t="s">
        <v>77</v>
      </c>
      <c r="B7" s="127" t="s">
        <v>78</v>
      </c>
      <c r="C7" s="127"/>
      <c r="D7" s="127" t="s">
        <v>79</v>
      </c>
      <c r="E7" s="128" t="s">
        <v>45</v>
      </c>
      <c r="F7" s="128" t="s">
        <v>16</v>
      </c>
      <c r="G7" s="128" t="s">
        <v>21</v>
      </c>
      <c r="H7" s="128" t="s">
        <v>40</v>
      </c>
      <c r="I7" s="129" t="s">
        <v>39</v>
      </c>
      <c r="J7" s="130" t="s">
        <v>80</v>
      </c>
      <c r="K7" s="131" t="s">
        <v>17</v>
      </c>
      <c r="L7" s="128" t="s">
        <v>18</v>
      </c>
      <c r="M7" s="128" t="s">
        <v>19</v>
      </c>
      <c r="N7" s="132" t="s">
        <v>51</v>
      </c>
    </row>
    <row r="8" spans="1:14" ht="16.2" thickTop="1" x14ac:dyDescent="0.3">
      <c r="A8" s="169" t="s">
        <v>53</v>
      </c>
      <c r="B8" s="170"/>
      <c r="C8" s="170"/>
      <c r="D8" s="170"/>
      <c r="E8" s="170"/>
      <c r="F8" s="170"/>
      <c r="G8" s="33"/>
      <c r="H8" s="33"/>
      <c r="I8" s="33"/>
      <c r="J8" s="56"/>
      <c r="K8" s="114"/>
      <c r="L8" s="33"/>
      <c r="M8" s="33"/>
      <c r="N8" s="79"/>
    </row>
    <row r="9" spans="1:14" x14ac:dyDescent="0.3">
      <c r="A9" t="s">
        <v>28</v>
      </c>
      <c r="B9" t="s">
        <v>28</v>
      </c>
      <c r="C9" s="145"/>
      <c r="D9" s="150">
        <v>44348</v>
      </c>
      <c r="E9" s="145"/>
      <c r="F9" s="145"/>
      <c r="G9" s="33"/>
      <c r="H9" s="33"/>
      <c r="I9" s="33"/>
      <c r="J9" s="56"/>
      <c r="K9" s="114"/>
      <c r="L9" s="33"/>
      <c r="M9" s="33"/>
      <c r="N9" s="79"/>
    </row>
    <row r="10" spans="1:14" ht="16.2" thickBot="1" x14ac:dyDescent="0.35">
      <c r="A10" t="s">
        <v>28</v>
      </c>
      <c r="B10" t="s">
        <v>29</v>
      </c>
      <c r="C10" s="145"/>
      <c r="D10" s="150">
        <v>44348</v>
      </c>
      <c r="E10" s="145"/>
      <c r="F10" s="145"/>
      <c r="G10" s="33"/>
      <c r="H10" s="33"/>
      <c r="I10" s="33"/>
      <c r="J10" s="56"/>
      <c r="K10" s="114"/>
      <c r="L10" s="33"/>
      <c r="M10" s="33"/>
      <c r="N10" s="79"/>
    </row>
    <row r="11" spans="1:14" ht="16.2" thickTop="1" x14ac:dyDescent="0.3">
      <c r="A11" s="80" t="s">
        <v>28</v>
      </c>
      <c r="B11" s="81" t="s">
        <v>28</v>
      </c>
      <c r="C11" s="20"/>
      <c r="D11" s="82">
        <v>44440</v>
      </c>
      <c r="E11" s="83">
        <v>0</v>
      </c>
      <c r="F11" s="20">
        <v>144</v>
      </c>
      <c r="G11" s="81">
        <v>1</v>
      </c>
      <c r="H11" s="20">
        <v>0</v>
      </c>
      <c r="I11" s="81">
        <v>0</v>
      </c>
      <c r="J11" s="67" t="str">
        <f>(G11+I11) &amp; "/" &amp; SUM(G$11:G$12)+SUM(I$11:I$12)</f>
        <v>1/7</v>
      </c>
      <c r="K11" s="115">
        <v>351.4</v>
      </c>
      <c r="L11" s="133">
        <v>351.4</v>
      </c>
      <c r="M11" s="134">
        <v>2.44</v>
      </c>
      <c r="N11" s="167">
        <f>SUM(K11:K12)</f>
        <v>2459.8000000000002</v>
      </c>
    </row>
    <row r="12" spans="1:14" ht="15.6" customHeight="1" thickBot="1" x14ac:dyDescent="0.35">
      <c r="A12" s="24" t="s">
        <v>28</v>
      </c>
      <c r="B12" s="112" t="s">
        <v>29</v>
      </c>
      <c r="C12" s="17"/>
      <c r="D12" s="25">
        <v>44440</v>
      </c>
      <c r="E12" s="26">
        <v>1990.6191691514939</v>
      </c>
      <c r="F12" s="17">
        <v>144</v>
      </c>
      <c r="G12" s="112">
        <v>6</v>
      </c>
      <c r="H12" s="17">
        <v>0</v>
      </c>
      <c r="I12" s="112">
        <v>0</v>
      </c>
      <c r="J12" s="113" t="str">
        <f>(G12+I12) &amp; "/" &amp; SUM(G$11:G$12)+SUM(I$11:I$12)</f>
        <v>6/7</v>
      </c>
      <c r="K12" s="123">
        <v>2108.4</v>
      </c>
      <c r="L12" s="48">
        <v>4099.0191691514947</v>
      </c>
      <c r="M12" s="46">
        <v>4.74</v>
      </c>
      <c r="N12" s="179"/>
    </row>
    <row r="13" spans="1:14" ht="15.6" customHeight="1" thickTop="1" thickBot="1" x14ac:dyDescent="0.35">
      <c r="A13" s="170" t="s">
        <v>54</v>
      </c>
      <c r="B13" s="170"/>
      <c r="C13" s="170"/>
      <c r="D13" s="170"/>
      <c r="E13" s="170"/>
      <c r="F13" s="170"/>
      <c r="G13" s="9"/>
      <c r="H13" s="9"/>
      <c r="I13" s="9"/>
      <c r="J13" s="9"/>
      <c r="K13" s="117"/>
      <c r="L13" s="42"/>
      <c r="M13" s="42"/>
      <c r="N13" s="9"/>
    </row>
    <row r="14" spans="1:14" ht="16.2" thickTop="1" x14ac:dyDescent="0.3">
      <c r="A14" s="80" t="s">
        <v>28</v>
      </c>
      <c r="B14" s="20" t="s">
        <v>28</v>
      </c>
      <c r="C14" s="20"/>
      <c r="D14" s="86">
        <v>44440</v>
      </c>
      <c r="E14" s="20">
        <v>0</v>
      </c>
      <c r="F14" s="20">
        <v>144</v>
      </c>
      <c r="G14" s="81">
        <v>1</v>
      </c>
      <c r="H14" s="20">
        <v>0</v>
      </c>
      <c r="I14" s="81">
        <v>0</v>
      </c>
      <c r="J14" s="67" t="str">
        <f>(G14+I14) &amp; "/" &amp; SUM(G$14:G$15)+SUM(I$14:I$15)</f>
        <v>1/7</v>
      </c>
      <c r="K14" s="115">
        <v>702.1</v>
      </c>
      <c r="L14" s="134">
        <v>702.1</v>
      </c>
      <c r="M14" s="134">
        <v>4.88</v>
      </c>
      <c r="N14" s="167">
        <f>SUM(K14:K15)</f>
        <v>4914.5</v>
      </c>
    </row>
    <row r="15" spans="1:14" ht="16.2" thickBot="1" x14ac:dyDescent="0.35">
      <c r="A15" s="24" t="s">
        <v>28</v>
      </c>
      <c r="B15" s="17" t="s">
        <v>29</v>
      </c>
      <c r="C15" s="17"/>
      <c r="D15" s="25">
        <v>44440</v>
      </c>
      <c r="E15" s="17">
        <v>1990.6</v>
      </c>
      <c r="F15" s="17">
        <v>144</v>
      </c>
      <c r="G15" s="112">
        <v>6</v>
      </c>
      <c r="H15" s="17">
        <v>0</v>
      </c>
      <c r="I15" s="112">
        <v>0</v>
      </c>
      <c r="J15" s="113" t="str">
        <f>(G15+I15) &amp; "/" &amp; SUM(G$14:G$15)+SUM(I$14:I$15)</f>
        <v>6/7</v>
      </c>
      <c r="K15" s="123">
        <v>4212.3999999999996</v>
      </c>
      <c r="L15" s="46">
        <v>6203</v>
      </c>
      <c r="M15" s="46">
        <v>7.18</v>
      </c>
      <c r="N15" s="179"/>
    </row>
    <row r="16" spans="1:14" ht="16.8" thickTop="1" thickBot="1" x14ac:dyDescent="0.35">
      <c r="A16" s="170" t="s">
        <v>55</v>
      </c>
      <c r="B16" s="170"/>
      <c r="C16" s="170"/>
      <c r="D16" s="170"/>
      <c r="E16" s="170"/>
      <c r="F16" s="170"/>
      <c r="K16" s="118"/>
      <c r="L16" s="135"/>
      <c r="M16" s="135"/>
    </row>
    <row r="17" spans="1:14" ht="16.2" thickTop="1" x14ac:dyDescent="0.3">
      <c r="A17" s="80" t="s">
        <v>28</v>
      </c>
      <c r="B17" s="20" t="s">
        <v>28</v>
      </c>
      <c r="C17" s="20"/>
      <c r="D17" s="86">
        <v>44440</v>
      </c>
      <c r="E17" s="20">
        <v>0</v>
      </c>
      <c r="F17" s="20">
        <v>144</v>
      </c>
      <c r="G17" s="81">
        <v>1</v>
      </c>
      <c r="H17" s="20">
        <v>0</v>
      </c>
      <c r="I17" s="81">
        <v>0</v>
      </c>
      <c r="J17" s="67" t="str">
        <f>(G17+I17) &amp; "/" &amp; SUM(G$17:G$18)+SUM(I$17:I$18)</f>
        <v>1/7</v>
      </c>
      <c r="K17" s="115">
        <v>175.5</v>
      </c>
      <c r="L17" s="134">
        <v>175.5</v>
      </c>
      <c r="M17" s="134">
        <v>1.22</v>
      </c>
      <c r="N17" s="167">
        <f>SUM(K17:K18)</f>
        <v>1228.5999999999999</v>
      </c>
    </row>
    <row r="18" spans="1:14" ht="16.2" thickBot="1" x14ac:dyDescent="0.35">
      <c r="A18" s="24" t="s">
        <v>28</v>
      </c>
      <c r="B18" s="17" t="s">
        <v>29</v>
      </c>
      <c r="C18" s="17"/>
      <c r="D18" s="25">
        <v>44440</v>
      </c>
      <c r="E18" s="17">
        <v>1990.6</v>
      </c>
      <c r="F18" s="17">
        <v>144</v>
      </c>
      <c r="G18" s="112">
        <v>6</v>
      </c>
      <c r="H18" s="17">
        <v>0</v>
      </c>
      <c r="I18" s="112">
        <v>0</v>
      </c>
      <c r="J18" s="113" t="str">
        <f>(G18+I18) &amp; "/" &amp; SUM(G$17:G$18)+SUM(I$17:I$18)</f>
        <v>6/7</v>
      </c>
      <c r="K18" s="123">
        <v>1053.0999999999999</v>
      </c>
      <c r="L18" s="46">
        <v>3043.7</v>
      </c>
      <c r="M18" s="46">
        <v>3.52</v>
      </c>
      <c r="N18" s="179"/>
    </row>
    <row r="19" spans="1:14" ht="16.8" thickTop="1" thickBot="1" x14ac:dyDescent="0.35">
      <c r="A19" s="182" t="s">
        <v>85</v>
      </c>
      <c r="B19" s="183"/>
      <c r="C19" s="183"/>
      <c r="D19" s="183"/>
      <c r="E19" s="183"/>
      <c r="F19" s="183"/>
      <c r="G19" s="183"/>
      <c r="H19" s="183"/>
      <c r="I19" s="125"/>
      <c r="J19" s="89"/>
      <c r="K19" s="119"/>
      <c r="L19" s="44"/>
      <c r="M19" s="42"/>
      <c r="N19" s="9"/>
    </row>
    <row r="20" spans="1:14" ht="16.2" thickTop="1" x14ac:dyDescent="0.3">
      <c r="A20" s="80" t="s">
        <v>28</v>
      </c>
      <c r="B20" s="81" t="s">
        <v>28</v>
      </c>
      <c r="C20" s="20"/>
      <c r="D20" s="86">
        <v>44440</v>
      </c>
      <c r="E20" s="20">
        <v>0</v>
      </c>
      <c r="F20" s="20">
        <v>144</v>
      </c>
      <c r="G20" s="81">
        <v>1</v>
      </c>
      <c r="H20" s="20">
        <v>144</v>
      </c>
      <c r="I20" s="81">
        <v>1</v>
      </c>
      <c r="J20" s="67" t="str">
        <f>(G20+I20) &amp; "/" &amp; SUM(G$20:G$21)+SUM(I$20:I$21)</f>
        <v>2/9</v>
      </c>
      <c r="K20" s="115">
        <v>546</v>
      </c>
      <c r="L20" s="134">
        <v>546</v>
      </c>
      <c r="M20" s="134">
        <v>1.9</v>
      </c>
      <c r="N20" s="167">
        <f>SUM(K20:K21)</f>
        <v>2457.1999999999998</v>
      </c>
    </row>
    <row r="21" spans="1:14" ht="16.2" thickBot="1" x14ac:dyDescent="0.35">
      <c r="A21" s="24" t="s">
        <v>28</v>
      </c>
      <c r="B21" s="112" t="s">
        <v>29</v>
      </c>
      <c r="C21" s="17"/>
      <c r="D21" s="25">
        <v>44440</v>
      </c>
      <c r="E21" s="17">
        <v>1990.6</v>
      </c>
      <c r="F21" s="17">
        <v>144</v>
      </c>
      <c r="G21" s="112">
        <v>6</v>
      </c>
      <c r="H21" s="17">
        <v>144</v>
      </c>
      <c r="I21" s="112">
        <v>1</v>
      </c>
      <c r="J21" s="113" t="str">
        <f>(G21+I21) &amp; "/" &amp; SUM(G$20:G$21)+SUM(I$20:I$21)</f>
        <v>7/9</v>
      </c>
      <c r="K21" s="123">
        <v>1911.2</v>
      </c>
      <c r="L21" s="46">
        <v>3901.8</v>
      </c>
      <c r="M21" s="46">
        <v>3.87</v>
      </c>
      <c r="N21" s="179"/>
    </row>
    <row r="22" spans="1:14" ht="16.2" thickTop="1" x14ac:dyDescent="0.3"/>
    <row r="27" spans="1:14" ht="16.2" thickBot="1" x14ac:dyDescent="0.35">
      <c r="A27" s="182" t="s">
        <v>86</v>
      </c>
      <c r="B27" s="183"/>
      <c r="C27" s="183"/>
      <c r="D27" s="183"/>
      <c r="E27" s="183"/>
      <c r="F27" s="183"/>
      <c r="G27" s="183"/>
      <c r="H27" s="183"/>
      <c r="I27" s="9"/>
      <c r="J27" s="89"/>
      <c r="K27" s="9"/>
      <c r="L27" s="90"/>
    </row>
    <row r="28" spans="1:14" ht="16.2" thickTop="1" x14ac:dyDescent="0.3">
      <c r="A28" s="80" t="s">
        <v>28</v>
      </c>
      <c r="B28" s="20" t="s">
        <v>28</v>
      </c>
      <c r="C28" s="20" t="s">
        <v>4</v>
      </c>
      <c r="D28" s="86">
        <v>44440</v>
      </c>
      <c r="E28" s="20">
        <v>0</v>
      </c>
      <c r="F28" s="20">
        <v>144</v>
      </c>
      <c r="G28" s="81">
        <v>1</v>
      </c>
      <c r="H28" s="20">
        <v>144</v>
      </c>
      <c r="I28" s="81">
        <v>1</v>
      </c>
      <c r="J28" s="67" t="str">
        <f>(G28+I28) &amp; "/" &amp; SUM(G$28:G$29)+SUM(I$28:I$29)</f>
        <v>2/9</v>
      </c>
      <c r="K28" s="115">
        <v>546</v>
      </c>
      <c r="L28" s="184">
        <f>SUM(K28:K29)</f>
        <v>2457.1999999999998</v>
      </c>
      <c r="M28" s="138" t="s">
        <v>73</v>
      </c>
    </row>
    <row r="29" spans="1:14" x14ac:dyDescent="0.3">
      <c r="A29" s="21" t="s">
        <v>28</v>
      </c>
      <c r="B29" s="9" t="s">
        <v>29</v>
      </c>
      <c r="C29" s="9" t="s">
        <v>4</v>
      </c>
      <c r="D29" s="22">
        <v>44440</v>
      </c>
      <c r="E29" s="9">
        <v>1990.6</v>
      </c>
      <c r="F29" s="9">
        <v>144</v>
      </c>
      <c r="G29" s="8">
        <v>6</v>
      </c>
      <c r="H29" s="9">
        <v>144</v>
      </c>
      <c r="I29" s="8">
        <v>1</v>
      </c>
      <c r="J29" s="57" t="str">
        <f>(G29+I29) &amp; "/" &amp; SUM(G$28:G$29)+SUM(I$28:I$29)</f>
        <v>7/9</v>
      </c>
      <c r="K29" s="116">
        <v>1911.2</v>
      </c>
      <c r="L29" s="185"/>
      <c r="M29" s="139" t="s">
        <v>73</v>
      </c>
    </row>
    <row r="30" spans="1:14" x14ac:dyDescent="0.3">
      <c r="A30" s="21" t="s">
        <v>28</v>
      </c>
      <c r="B30" s="9" t="s">
        <v>28</v>
      </c>
      <c r="C30" s="9" t="s">
        <v>4</v>
      </c>
      <c r="D30" s="22">
        <v>44440</v>
      </c>
      <c r="E30" s="9">
        <v>0</v>
      </c>
      <c r="F30" s="9">
        <v>144</v>
      </c>
      <c r="G30" s="72">
        <v>1</v>
      </c>
      <c r="H30" s="9">
        <v>144</v>
      </c>
      <c r="I30" s="72">
        <v>0</v>
      </c>
      <c r="J30" s="136" t="str">
        <f>(G30+I30) &amp; "/" &amp; SUM(G$30:G$31)+SUM(I$30:I$31)</f>
        <v>1/7</v>
      </c>
      <c r="K30" s="141">
        <v>351</v>
      </c>
      <c r="L30" s="185">
        <f>SUM(K30:K31)</f>
        <v>2457.1999999999998</v>
      </c>
      <c r="M30" s="54" t="s">
        <v>74</v>
      </c>
    </row>
    <row r="31" spans="1:14" ht="16.2" thickBot="1" x14ac:dyDescent="0.35">
      <c r="A31" s="24" t="s">
        <v>28</v>
      </c>
      <c r="B31" s="17" t="s">
        <v>29</v>
      </c>
      <c r="C31" s="17" t="s">
        <v>4</v>
      </c>
      <c r="D31" s="25">
        <v>44440</v>
      </c>
      <c r="E31" s="17">
        <v>1990.6</v>
      </c>
      <c r="F31" s="17">
        <v>144</v>
      </c>
      <c r="G31" s="124">
        <v>6</v>
      </c>
      <c r="H31" s="17">
        <v>144</v>
      </c>
      <c r="I31" s="124">
        <v>0</v>
      </c>
      <c r="J31" s="137" t="str">
        <f>(G31+I31) &amp; "/" &amp; SUM(G$30:G$31)+SUM(I$30:I$31)</f>
        <v>6/7</v>
      </c>
      <c r="K31" s="142">
        <v>2106.1999999999998</v>
      </c>
      <c r="L31" s="186"/>
      <c r="M31" s="140" t="s">
        <v>74</v>
      </c>
    </row>
    <row r="32" spans="1:14" ht="16.8" thickTop="1" thickBot="1" x14ac:dyDescent="0.35"/>
    <row r="33" spans="1:14" ht="16.2" thickTop="1" x14ac:dyDescent="0.3">
      <c r="A33" s="80" t="s">
        <v>28</v>
      </c>
      <c r="B33" s="20" t="s">
        <v>28</v>
      </c>
      <c r="C33" s="20"/>
      <c r="D33" s="86">
        <v>44440</v>
      </c>
      <c r="E33" s="20">
        <v>0</v>
      </c>
      <c r="F33" s="20">
        <v>144</v>
      </c>
      <c r="G33" s="81">
        <v>1</v>
      </c>
      <c r="H33" s="20">
        <v>144</v>
      </c>
      <c r="I33" s="81">
        <v>1</v>
      </c>
      <c r="J33" s="67"/>
      <c r="K33" s="143" t="s">
        <v>75</v>
      </c>
      <c r="L33" s="20">
        <v>897.1</v>
      </c>
      <c r="M33" s="20">
        <v>3.11</v>
      </c>
      <c r="N33" s="167">
        <f>L28+L30</f>
        <v>4914.3999999999996</v>
      </c>
    </row>
    <row r="34" spans="1:14" ht="16.2" thickBot="1" x14ac:dyDescent="0.35">
      <c r="A34" s="24" t="s">
        <v>28</v>
      </c>
      <c r="B34" s="17" t="s">
        <v>29</v>
      </c>
      <c r="C34" s="17"/>
      <c r="D34" s="25">
        <v>44440</v>
      </c>
      <c r="E34" s="17">
        <v>1990.6</v>
      </c>
      <c r="F34" s="17">
        <v>144</v>
      </c>
      <c r="G34" s="112">
        <v>6</v>
      </c>
      <c r="H34" s="17">
        <v>144</v>
      </c>
      <c r="I34" s="112">
        <v>1</v>
      </c>
      <c r="J34" s="113"/>
      <c r="K34" s="144" t="s">
        <v>76</v>
      </c>
      <c r="L34" s="17">
        <v>6008</v>
      </c>
      <c r="M34" s="17">
        <v>5.96</v>
      </c>
      <c r="N34" s="179"/>
    </row>
    <row r="35" spans="1:14" ht="16.2" thickTop="1" x14ac:dyDescent="0.3"/>
    <row r="38" spans="1:14" ht="18" x14ac:dyDescent="0.3">
      <c r="D38" s="92" t="s">
        <v>59</v>
      </c>
      <c r="E38" s="92" t="s">
        <v>60</v>
      </c>
      <c r="F38" s="92" t="s">
        <v>61</v>
      </c>
      <c r="G38" s="92" t="s">
        <v>62</v>
      </c>
      <c r="H38" s="92" t="s">
        <v>70</v>
      </c>
      <c r="I38" s="157" t="s">
        <v>72</v>
      </c>
      <c r="J38" s="157"/>
      <c r="K38" s="157"/>
    </row>
    <row r="39" spans="1:14" ht="18" x14ac:dyDescent="0.35">
      <c r="D39" s="93" t="s">
        <v>63</v>
      </c>
      <c r="E39" s="94" t="s">
        <v>64</v>
      </c>
      <c r="F39" s="94" t="s">
        <v>65</v>
      </c>
      <c r="G39" s="94" t="s">
        <v>65</v>
      </c>
      <c r="H39" s="95">
        <v>0</v>
      </c>
      <c r="I39" s="155"/>
      <c r="J39" s="155"/>
      <c r="K39" s="155"/>
    </row>
    <row r="40" spans="1:14" ht="18" x14ac:dyDescent="0.35">
      <c r="D40" s="93" t="s">
        <v>63</v>
      </c>
      <c r="E40" s="94" t="s">
        <v>64</v>
      </c>
      <c r="F40" s="93" t="s">
        <v>71</v>
      </c>
      <c r="G40" s="94" t="s">
        <v>65</v>
      </c>
      <c r="H40" s="95">
        <v>0</v>
      </c>
      <c r="I40" s="155"/>
      <c r="J40" s="155"/>
      <c r="K40" s="155"/>
    </row>
    <row r="41" spans="1:14" ht="18" x14ac:dyDescent="0.35">
      <c r="D41" s="93" t="s">
        <v>63</v>
      </c>
      <c r="E41" s="94" t="s">
        <v>64</v>
      </c>
      <c r="F41" s="94" t="s">
        <v>65</v>
      </c>
      <c r="G41" s="93" t="s">
        <v>71</v>
      </c>
      <c r="H41" s="95">
        <v>0</v>
      </c>
      <c r="I41" s="155"/>
      <c r="J41" s="155"/>
      <c r="K41" s="155"/>
    </row>
    <row r="42" spans="1:14" ht="35.4" customHeight="1" x14ac:dyDescent="0.3">
      <c r="D42" s="93" t="s">
        <v>63</v>
      </c>
      <c r="E42" s="94" t="s">
        <v>64</v>
      </c>
      <c r="F42" s="94" t="s">
        <v>65</v>
      </c>
      <c r="G42" s="94" t="s">
        <v>65</v>
      </c>
      <c r="H42" s="96">
        <v>2</v>
      </c>
      <c r="I42" s="154" t="s">
        <v>67</v>
      </c>
      <c r="J42" s="154"/>
      <c r="K42" s="154"/>
    </row>
    <row r="43" spans="1:14" ht="39.6" customHeight="1" x14ac:dyDescent="0.35">
      <c r="D43" s="93" t="s">
        <v>84</v>
      </c>
      <c r="E43" s="94" t="s">
        <v>66</v>
      </c>
      <c r="F43" s="94" t="s">
        <v>65</v>
      </c>
      <c r="G43" s="94" t="s">
        <v>65</v>
      </c>
      <c r="H43" s="95">
        <v>2</v>
      </c>
      <c r="I43" s="154" t="s">
        <v>67</v>
      </c>
      <c r="J43" s="156"/>
      <c r="K43" s="156"/>
    </row>
  </sheetData>
  <mergeCells count="23">
    <mergeCell ref="A8:F8"/>
    <mergeCell ref="A19:H19"/>
    <mergeCell ref="N17:N18"/>
    <mergeCell ref="I41:K41"/>
    <mergeCell ref="I42:K42"/>
    <mergeCell ref="I43:K43"/>
    <mergeCell ref="I40:K40"/>
    <mergeCell ref="N20:N21"/>
    <mergeCell ref="I38:K38"/>
    <mergeCell ref="I39:K39"/>
    <mergeCell ref="A1:E1"/>
    <mergeCell ref="A2:B2"/>
    <mergeCell ref="A5:E5"/>
    <mergeCell ref="A6:E6"/>
    <mergeCell ref="J6:K6"/>
    <mergeCell ref="A27:H27"/>
    <mergeCell ref="L28:L29"/>
    <mergeCell ref="L30:L31"/>
    <mergeCell ref="N33:N34"/>
    <mergeCell ref="N11:N12"/>
    <mergeCell ref="A13:F13"/>
    <mergeCell ref="N14:N15"/>
    <mergeCell ref="A16:F16"/>
  </mergeCells>
  <phoneticPr fontId="1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6E44-4DA1-4795-8E88-CDA6E0FF50D0}">
  <dimension ref="A1:O69"/>
  <sheetViews>
    <sheetView tabSelected="1" topLeftCell="A34" zoomScale="85" zoomScaleNormal="85" workbookViewId="0">
      <selection activeCell="L57" sqref="L57"/>
    </sheetView>
  </sheetViews>
  <sheetFormatPr defaultRowHeight="15.6" x14ac:dyDescent="0.3"/>
  <cols>
    <col min="1" max="2" width="11.25" style="1" bestFit="1" customWidth="1"/>
    <col min="3" max="3" width="6.25" style="1" bestFit="1" customWidth="1"/>
    <col min="4" max="4" width="15.125" style="1" customWidth="1"/>
    <col min="5" max="5" width="27.875" style="1" customWidth="1"/>
    <col min="6" max="6" width="21.5" style="1" customWidth="1"/>
    <col min="7" max="7" width="17.875" style="1" customWidth="1"/>
    <col min="8" max="8" width="26.625" style="1" customWidth="1"/>
    <col min="9" max="9" width="10.375" style="1" bestFit="1" customWidth="1"/>
    <col min="10" max="10" width="11.875" style="1" bestFit="1" customWidth="1"/>
    <col min="11" max="11" width="26.125" style="1" customWidth="1"/>
    <col min="12" max="12" width="23.5" style="1" bestFit="1" customWidth="1"/>
    <col min="13" max="13" width="23.125" style="1" bestFit="1" customWidth="1"/>
    <col min="14" max="14" width="18.75" style="1" bestFit="1" customWidth="1"/>
    <col min="15" max="16384" width="9" style="1"/>
  </cols>
  <sheetData>
    <row r="1" spans="1:12" ht="16.2" thickBot="1" x14ac:dyDescent="0.35">
      <c r="A1" s="158" t="s">
        <v>23</v>
      </c>
      <c r="B1" s="158"/>
      <c r="C1" s="158"/>
      <c r="D1" s="28" t="s">
        <v>47</v>
      </c>
      <c r="F1" s="159" t="s">
        <v>25</v>
      </c>
      <c r="G1" s="159"/>
      <c r="H1" s="159"/>
      <c r="I1" s="159"/>
    </row>
    <row r="2" spans="1:12" ht="16.2" thickTop="1" x14ac:dyDescent="0.3">
      <c r="A2" s="160" t="s">
        <v>0</v>
      </c>
      <c r="B2" s="161"/>
      <c r="C2" s="31" t="s">
        <v>44</v>
      </c>
      <c r="D2" s="149" t="s">
        <v>1</v>
      </c>
      <c r="E2" s="149" t="s">
        <v>5</v>
      </c>
      <c r="F2" s="149" t="s">
        <v>2</v>
      </c>
      <c r="G2" s="12" t="s">
        <v>6</v>
      </c>
    </row>
    <row r="3" spans="1:12" x14ac:dyDescent="0.3">
      <c r="A3" s="13" t="s">
        <v>27</v>
      </c>
      <c r="B3" s="4"/>
      <c r="C3" s="5" t="s">
        <v>4</v>
      </c>
      <c r="D3" s="43">
        <v>44440</v>
      </c>
      <c r="E3" s="8">
        <v>2459.8000000000002</v>
      </c>
      <c r="F3" s="9">
        <v>2457.1999999999998</v>
      </c>
      <c r="G3" s="7">
        <v>11</v>
      </c>
    </row>
    <row r="4" spans="1:12" x14ac:dyDescent="0.3">
      <c r="A4" s="4"/>
      <c r="B4" s="4"/>
      <c r="C4" s="5"/>
      <c r="D4" s="14"/>
      <c r="E4" s="8"/>
      <c r="F4" s="9"/>
      <c r="G4" s="10"/>
      <c r="J4" s="162" t="s">
        <v>41</v>
      </c>
      <c r="K4" s="162"/>
    </row>
    <row r="5" spans="1:12" ht="16.2" thickBot="1" x14ac:dyDescent="0.35">
      <c r="A5" s="158" t="s">
        <v>37</v>
      </c>
      <c r="B5" s="158"/>
      <c r="C5" s="158"/>
      <c r="E5" s="2" t="s">
        <v>45</v>
      </c>
      <c r="F5" s="2" t="s">
        <v>16</v>
      </c>
      <c r="G5" s="2" t="s">
        <v>21</v>
      </c>
      <c r="H5" s="32" t="s">
        <v>40</v>
      </c>
      <c r="I5" s="19" t="s">
        <v>39</v>
      </c>
      <c r="K5" s="19" t="s">
        <v>17</v>
      </c>
      <c r="L5" s="2" t="s">
        <v>51</v>
      </c>
    </row>
    <row r="6" spans="1:12" ht="16.2" thickTop="1" x14ac:dyDescent="0.3">
      <c r="A6" s="35" t="s">
        <v>31</v>
      </c>
      <c r="B6" s="36" t="s">
        <v>32</v>
      </c>
      <c r="C6" s="37" t="s">
        <v>44</v>
      </c>
      <c r="D6" s="36" t="s">
        <v>33</v>
      </c>
      <c r="E6" s="36" t="s">
        <v>20</v>
      </c>
      <c r="F6" s="36" t="s">
        <v>35</v>
      </c>
      <c r="G6" s="36" t="s">
        <v>34</v>
      </c>
      <c r="H6" s="36" t="s">
        <v>42</v>
      </c>
      <c r="I6" s="36" t="s">
        <v>43</v>
      </c>
      <c r="J6" s="58" t="s">
        <v>38</v>
      </c>
      <c r="K6" s="36" t="s">
        <v>36</v>
      </c>
      <c r="L6" s="59"/>
    </row>
    <row r="7" spans="1:12" x14ac:dyDescent="0.3">
      <c r="A7" s="169" t="s">
        <v>53</v>
      </c>
      <c r="B7" s="170"/>
      <c r="C7" s="170"/>
      <c r="D7" s="170"/>
      <c r="E7" s="170"/>
      <c r="F7" s="170"/>
      <c r="G7" s="55"/>
      <c r="H7" s="55"/>
      <c r="I7" s="55"/>
      <c r="J7" s="56"/>
      <c r="K7" s="55"/>
      <c r="L7" s="79"/>
    </row>
    <row r="8" spans="1:12" x14ac:dyDescent="0.3">
      <c r="A8" s="13" t="s">
        <v>28</v>
      </c>
      <c r="B8" s="8" t="s">
        <v>28</v>
      </c>
      <c r="C8" s="8" t="s">
        <v>4</v>
      </c>
      <c r="D8" s="43">
        <v>44440</v>
      </c>
      <c r="E8" s="23">
        <v>0</v>
      </c>
      <c r="F8" s="9">
        <v>144</v>
      </c>
      <c r="G8" s="8">
        <v>1</v>
      </c>
      <c r="H8" s="9">
        <v>0</v>
      </c>
      <c r="I8" s="8">
        <v>0</v>
      </c>
      <c r="J8" s="57" t="str">
        <f>(G8+I8) &amp; "/" &amp; SUM(G$8:G$9)+SUM(I$8:I$9)</f>
        <v>1/7</v>
      </c>
      <c r="K8" s="34">
        <v>351.4</v>
      </c>
      <c r="L8" s="172">
        <f>SUM(K8:K9)</f>
        <v>2459.8000000000002</v>
      </c>
    </row>
    <row r="9" spans="1:12" ht="16.2" thickBot="1" x14ac:dyDescent="0.35">
      <c r="A9" s="13" t="s">
        <v>28</v>
      </c>
      <c r="B9" s="8" t="s">
        <v>29</v>
      </c>
      <c r="C9" s="8" t="s">
        <v>4</v>
      </c>
      <c r="D9" s="43">
        <v>44440</v>
      </c>
      <c r="E9" s="44">
        <v>1990.6191691514939</v>
      </c>
      <c r="F9" s="42">
        <v>144</v>
      </c>
      <c r="G9" s="42">
        <v>6</v>
      </c>
      <c r="H9" s="42">
        <v>0</v>
      </c>
      <c r="I9" s="42">
        <v>0</v>
      </c>
      <c r="J9" s="57" t="str">
        <f>(G9+I9) &amp; "/" &amp; SUM(G$8:G$9)+SUM(I$8:I$9)</f>
        <v>6/7</v>
      </c>
      <c r="K9" s="34">
        <v>2108.4</v>
      </c>
      <c r="L9" s="172"/>
    </row>
    <row r="10" spans="1:12" ht="16.8" thickTop="1" thickBot="1" x14ac:dyDescent="0.35">
      <c r="A10" s="163" t="s">
        <v>50</v>
      </c>
      <c r="B10" s="164"/>
      <c r="C10" s="164"/>
      <c r="D10" s="164"/>
      <c r="E10" s="164"/>
      <c r="F10" s="164"/>
      <c r="G10" s="42"/>
      <c r="H10" s="42"/>
      <c r="I10" s="42"/>
      <c r="J10" s="52"/>
      <c r="K10" s="44"/>
      <c r="L10" s="78"/>
    </row>
    <row r="11" spans="1:12" ht="16.2" thickTop="1" x14ac:dyDescent="0.3">
      <c r="A11" s="80" t="s">
        <v>28</v>
      </c>
      <c r="B11" s="81" t="s">
        <v>28</v>
      </c>
      <c r="C11" s="81" t="s">
        <v>4</v>
      </c>
      <c r="D11" s="86">
        <v>44440</v>
      </c>
      <c r="E11" s="20">
        <v>0</v>
      </c>
      <c r="F11" s="20">
        <v>144</v>
      </c>
      <c r="G11" s="81">
        <v>1</v>
      </c>
      <c r="H11" s="20">
        <v>144</v>
      </c>
      <c r="I11" s="81">
        <v>1</v>
      </c>
      <c r="J11" s="67" t="str">
        <f>(G11+I11) &amp; "/" &amp; SUM(G$11:G$12)+SUM(I$11:I$12)</f>
        <v>2/9</v>
      </c>
      <c r="K11" s="81">
        <v>546</v>
      </c>
      <c r="L11" s="171">
        <f>SUM(K11:K12)</f>
        <v>2457.1999999999998</v>
      </c>
    </row>
    <row r="12" spans="1:12" x14ac:dyDescent="0.3">
      <c r="A12" s="21" t="s">
        <v>28</v>
      </c>
      <c r="B12" s="8" t="s">
        <v>29</v>
      </c>
      <c r="C12" s="8" t="s">
        <v>4</v>
      </c>
      <c r="D12" s="22">
        <v>44440</v>
      </c>
      <c r="E12" s="9">
        <v>1990.6</v>
      </c>
      <c r="F12" s="9">
        <v>144</v>
      </c>
      <c r="G12" s="8">
        <v>6</v>
      </c>
      <c r="H12" s="9">
        <v>144</v>
      </c>
      <c r="I12" s="8">
        <v>1</v>
      </c>
      <c r="J12" s="57" t="str">
        <f>(G12+I12) &amp; "/" &amp; SUM(G$11:G$12)+SUM(I$11:I$12)</f>
        <v>7/9</v>
      </c>
      <c r="K12" s="8">
        <v>1911.2</v>
      </c>
      <c r="L12" s="168"/>
    </row>
    <row r="13" spans="1:12" x14ac:dyDescent="0.3">
      <c r="D13" s="87"/>
    </row>
    <row r="14" spans="1:12" x14ac:dyDescent="0.3">
      <c r="A14" s="165" t="s">
        <v>22</v>
      </c>
      <c r="B14" s="165"/>
      <c r="C14" s="165"/>
      <c r="D14" s="165"/>
      <c r="E14" s="165"/>
      <c r="F14" s="153" t="s">
        <v>89</v>
      </c>
    </row>
    <row r="15" spans="1:12" x14ac:dyDescent="0.3">
      <c r="A15" s="165" t="s">
        <v>52</v>
      </c>
      <c r="B15" s="165"/>
      <c r="C15" s="165"/>
      <c r="D15" s="165"/>
      <c r="E15" s="165"/>
      <c r="J15" s="162" t="s">
        <v>41</v>
      </c>
      <c r="K15" s="162"/>
    </row>
    <row r="16" spans="1:12" ht="29.4" customHeight="1" x14ac:dyDescent="0.3">
      <c r="A16" s="147"/>
      <c r="B16" s="147"/>
      <c r="C16" s="147"/>
      <c r="D16" s="147"/>
      <c r="E16" s="197" t="s">
        <v>91</v>
      </c>
      <c r="F16" s="187"/>
      <c r="J16" s="146"/>
      <c r="K16" s="146"/>
    </row>
    <row r="17" spans="1:15" ht="31.8" thickBot="1" x14ac:dyDescent="0.35">
      <c r="A17" s="166" t="s">
        <v>24</v>
      </c>
      <c r="B17" s="166"/>
      <c r="C17" s="166"/>
      <c r="D17" s="18"/>
      <c r="E17" s="151" t="s">
        <v>92</v>
      </c>
      <c r="F17" s="2" t="s">
        <v>16</v>
      </c>
      <c r="G17" s="151" t="s">
        <v>88</v>
      </c>
      <c r="H17" s="32" t="s">
        <v>40</v>
      </c>
      <c r="I17" s="19" t="s">
        <v>39</v>
      </c>
      <c r="K17" s="152" t="s">
        <v>87</v>
      </c>
      <c r="L17" s="2" t="s">
        <v>19</v>
      </c>
      <c r="M17" s="2" t="s">
        <v>51</v>
      </c>
    </row>
    <row r="18" spans="1:15" ht="16.2" thickTop="1" x14ac:dyDescent="0.3">
      <c r="A18" s="148" t="s">
        <v>7</v>
      </c>
      <c r="B18" s="149" t="s">
        <v>8</v>
      </c>
      <c r="C18" s="20"/>
      <c r="D18" s="149" t="s">
        <v>1</v>
      </c>
      <c r="E18" s="149" t="s">
        <v>90</v>
      </c>
      <c r="F18" s="149" t="s">
        <v>9</v>
      </c>
      <c r="G18" s="149" t="s">
        <v>10</v>
      </c>
      <c r="H18" s="149" t="s">
        <v>12</v>
      </c>
      <c r="I18" s="149" t="s">
        <v>13</v>
      </c>
      <c r="J18" s="58" t="s">
        <v>38</v>
      </c>
      <c r="K18" s="149" t="s">
        <v>11</v>
      </c>
      <c r="L18" s="149" t="s">
        <v>15</v>
      </c>
      <c r="M18" s="59"/>
    </row>
    <row r="19" spans="1:15" x14ac:dyDescent="0.3">
      <c r="A19" s="169" t="s">
        <v>96</v>
      </c>
      <c r="B19" s="170"/>
      <c r="C19" s="170"/>
      <c r="D19" s="170"/>
      <c r="E19" s="170"/>
      <c r="F19" s="170"/>
      <c r="G19" s="33"/>
      <c r="H19" s="33"/>
      <c r="I19" s="33"/>
      <c r="J19" s="56"/>
      <c r="K19" s="33"/>
      <c r="L19" s="33"/>
      <c r="M19" s="79"/>
    </row>
    <row r="20" spans="1:15" x14ac:dyDescent="0.3">
      <c r="A20" s="1" t="s">
        <v>28</v>
      </c>
      <c r="B20" s="1" t="s">
        <v>28</v>
      </c>
      <c r="C20" s="195"/>
      <c r="D20" s="87">
        <v>44348</v>
      </c>
      <c r="E20" s="1">
        <v>0</v>
      </c>
      <c r="F20" s="1">
        <v>152</v>
      </c>
      <c r="G20" s="1">
        <v>1</v>
      </c>
      <c r="H20" s="1">
        <v>0</v>
      </c>
      <c r="I20" s="1">
        <v>0</v>
      </c>
      <c r="J20" s="56"/>
      <c r="K20" s="1">
        <v>0</v>
      </c>
      <c r="L20" s="1">
        <v>0</v>
      </c>
      <c r="M20" s="79"/>
    </row>
    <row r="21" spans="1:15" x14ac:dyDescent="0.3">
      <c r="A21" s="1" t="s">
        <v>28</v>
      </c>
      <c r="B21" s="1" t="s">
        <v>29</v>
      </c>
      <c r="C21" s="195"/>
      <c r="D21" s="87">
        <v>44348</v>
      </c>
      <c r="E21" s="1">
        <v>1121.2</v>
      </c>
      <c r="F21" s="1">
        <v>152</v>
      </c>
      <c r="G21" s="1">
        <v>6</v>
      </c>
      <c r="H21" s="1">
        <v>0</v>
      </c>
      <c r="I21" s="1">
        <v>0</v>
      </c>
      <c r="J21" s="56"/>
      <c r="K21" s="1">
        <v>0</v>
      </c>
      <c r="L21" s="1">
        <v>1.23</v>
      </c>
      <c r="M21" s="79"/>
    </row>
    <row r="22" spans="1:15" x14ac:dyDescent="0.3">
      <c r="A22" s="1" t="s">
        <v>28</v>
      </c>
      <c r="B22" s="1" t="s">
        <v>28</v>
      </c>
      <c r="C22" s="195"/>
      <c r="D22" s="87">
        <v>44440</v>
      </c>
      <c r="E22" s="1">
        <v>0</v>
      </c>
      <c r="F22" s="1">
        <v>144</v>
      </c>
      <c r="G22" s="1">
        <v>1</v>
      </c>
      <c r="H22" s="1">
        <v>0</v>
      </c>
      <c r="I22" s="1">
        <v>0</v>
      </c>
      <c r="J22" s="56"/>
      <c r="K22" s="1">
        <v>0</v>
      </c>
      <c r="L22" s="1">
        <v>0</v>
      </c>
      <c r="M22" s="79"/>
    </row>
    <row r="23" spans="1:15" x14ac:dyDescent="0.3">
      <c r="A23" s="1" t="s">
        <v>28</v>
      </c>
      <c r="B23" s="1" t="s">
        <v>29</v>
      </c>
      <c r="C23" s="195"/>
      <c r="D23" s="87">
        <v>44440</v>
      </c>
      <c r="E23" s="1">
        <v>1990.6</v>
      </c>
      <c r="F23" s="1">
        <v>144</v>
      </c>
      <c r="G23" s="1">
        <v>6</v>
      </c>
      <c r="H23" s="1">
        <v>0</v>
      </c>
      <c r="I23" s="1">
        <v>0</v>
      </c>
      <c r="J23" s="56"/>
      <c r="K23" s="1">
        <v>0</v>
      </c>
      <c r="L23" s="196">
        <v>2.2999999999999998</v>
      </c>
      <c r="M23" s="79"/>
    </row>
    <row r="24" spans="1:15" s="118" customFormat="1" x14ac:dyDescent="0.3">
      <c r="A24" s="118" t="s">
        <v>28</v>
      </c>
      <c r="B24" s="118" t="s">
        <v>28</v>
      </c>
      <c r="C24" s="198"/>
      <c r="D24" s="199">
        <v>44440</v>
      </c>
      <c r="E24" s="118">
        <v>800</v>
      </c>
      <c r="F24" s="118">
        <v>100</v>
      </c>
      <c r="G24" s="118">
        <v>4</v>
      </c>
      <c r="H24" s="118">
        <v>0</v>
      </c>
      <c r="I24" s="118">
        <v>0</v>
      </c>
      <c r="J24" s="200"/>
      <c r="K24" s="118">
        <v>0</v>
      </c>
      <c r="L24" s="201">
        <v>2</v>
      </c>
      <c r="M24" s="202"/>
      <c r="N24" s="118" t="s">
        <v>102</v>
      </c>
      <c r="O24" s="118">
        <v>100</v>
      </c>
    </row>
    <row r="25" spans="1:15" s="118" customFormat="1" x14ac:dyDescent="0.3">
      <c r="A25" s="118" t="s">
        <v>28</v>
      </c>
      <c r="B25" s="118" t="s">
        <v>29</v>
      </c>
      <c r="C25" s="198"/>
      <c r="D25" s="199">
        <v>44440</v>
      </c>
      <c r="E25" s="118">
        <v>300</v>
      </c>
      <c r="F25" s="118">
        <v>100</v>
      </c>
      <c r="G25" s="118">
        <v>4</v>
      </c>
      <c r="H25" s="118">
        <v>0</v>
      </c>
      <c r="I25" s="118">
        <v>0</v>
      </c>
      <c r="J25" s="200"/>
      <c r="K25" s="118">
        <v>0</v>
      </c>
      <c r="L25" s="201">
        <v>0.75</v>
      </c>
      <c r="M25" s="202"/>
      <c r="N25" s="118" t="s">
        <v>103</v>
      </c>
      <c r="O25" s="118">
        <v>100</v>
      </c>
    </row>
    <row r="26" spans="1:15" x14ac:dyDescent="0.3">
      <c r="A26" s="169" t="s">
        <v>95</v>
      </c>
      <c r="B26" s="170"/>
      <c r="C26" s="170"/>
      <c r="D26" s="170"/>
      <c r="E26" s="170"/>
      <c r="F26" s="170"/>
      <c r="J26" s="56"/>
      <c r="L26" s="196"/>
      <c r="M26" s="79"/>
      <c r="N26" s="118" t="s">
        <v>104</v>
      </c>
      <c r="O26" s="118">
        <v>100</v>
      </c>
    </row>
    <row r="27" spans="1:15" x14ac:dyDescent="0.3">
      <c r="A27" s="1" t="s">
        <v>28</v>
      </c>
      <c r="B27" s="1" t="s">
        <v>29</v>
      </c>
      <c r="C27" s="195"/>
      <c r="D27" s="87">
        <v>44440</v>
      </c>
      <c r="E27" s="1">
        <v>1990.6</v>
      </c>
      <c r="F27" s="1">
        <v>144</v>
      </c>
      <c r="G27" s="1">
        <v>6</v>
      </c>
      <c r="H27" s="1">
        <v>144</v>
      </c>
      <c r="I27" s="1">
        <v>1</v>
      </c>
      <c r="J27" s="56"/>
      <c r="K27" s="1">
        <v>0</v>
      </c>
      <c r="L27" s="196">
        <v>1.97</v>
      </c>
      <c r="M27" s="79"/>
      <c r="N27" s="118" t="s">
        <v>105</v>
      </c>
      <c r="O27" s="118">
        <v>0</v>
      </c>
    </row>
    <row r="28" spans="1:15" x14ac:dyDescent="0.3">
      <c r="A28" s="118" t="s">
        <v>28</v>
      </c>
      <c r="B28" s="118" t="s">
        <v>28</v>
      </c>
      <c r="C28" s="198"/>
      <c r="D28" s="199">
        <v>44440</v>
      </c>
      <c r="E28" s="118">
        <v>800</v>
      </c>
      <c r="F28" s="118">
        <v>100</v>
      </c>
      <c r="G28" s="118">
        <v>4</v>
      </c>
      <c r="H28" s="118">
        <v>100</v>
      </c>
      <c r="I28" s="118">
        <v>1</v>
      </c>
      <c r="J28" s="200"/>
      <c r="K28" s="118">
        <v>0</v>
      </c>
      <c r="L28" s="201">
        <v>1.6</v>
      </c>
      <c r="M28" s="79"/>
    </row>
    <row r="29" spans="1:15" ht="16.2" thickBot="1" x14ac:dyDescent="0.35">
      <c r="A29" s="169" t="s">
        <v>53</v>
      </c>
      <c r="B29" s="170"/>
      <c r="C29" s="170"/>
      <c r="D29" s="170"/>
      <c r="E29" s="170"/>
      <c r="F29" s="170"/>
      <c r="J29" s="56"/>
      <c r="M29" s="79"/>
    </row>
    <row r="30" spans="1:15" ht="16.2" thickTop="1" x14ac:dyDescent="0.3">
      <c r="A30" s="80" t="s">
        <v>28</v>
      </c>
      <c r="B30" s="81" t="s">
        <v>28</v>
      </c>
      <c r="C30" s="20"/>
      <c r="D30" s="82">
        <v>44440</v>
      </c>
      <c r="E30" s="83">
        <v>0</v>
      </c>
      <c r="F30" s="20">
        <v>144</v>
      </c>
      <c r="G30" s="81">
        <v>1</v>
      </c>
      <c r="H30" s="20">
        <v>0</v>
      </c>
      <c r="I30" s="81">
        <v>0</v>
      </c>
      <c r="J30" s="67" t="str">
        <f>(G30+I30) &amp; "/" &amp; SUM(G$30:G$31)+SUM(I$30:I$31)</f>
        <v>1/7</v>
      </c>
      <c r="K30" s="81">
        <v>351.4</v>
      </c>
      <c r="L30" s="85">
        <v>2.44</v>
      </c>
      <c r="M30" s="167">
        <f>SUM(K30:K31)</f>
        <v>2459.8000000000002</v>
      </c>
    </row>
    <row r="31" spans="1:15" ht="15.6" customHeight="1" x14ac:dyDescent="0.3">
      <c r="A31" s="21" t="s">
        <v>28</v>
      </c>
      <c r="B31" s="8" t="s">
        <v>29</v>
      </c>
      <c r="C31" s="9"/>
      <c r="D31" s="22">
        <v>44440</v>
      </c>
      <c r="E31" s="23">
        <v>1990.6191691514939</v>
      </c>
      <c r="F31" s="9">
        <v>144</v>
      </c>
      <c r="G31" s="8">
        <v>6</v>
      </c>
      <c r="H31" s="9">
        <v>0</v>
      </c>
      <c r="I31" s="8">
        <v>0</v>
      </c>
      <c r="J31" s="57" t="str">
        <f>(G31+I31) &amp; "/" &amp; SUM(G$30:G$31)+SUM(I$30:I$31)</f>
        <v>6/7</v>
      </c>
      <c r="K31" s="8">
        <v>2108.4</v>
      </c>
      <c r="L31" s="72">
        <v>4.74</v>
      </c>
      <c r="M31" s="168"/>
    </row>
    <row r="32" spans="1:15" ht="15.6" customHeight="1" x14ac:dyDescent="0.3">
      <c r="A32" s="118" t="s">
        <v>28</v>
      </c>
      <c r="B32" s="118" t="s">
        <v>28</v>
      </c>
      <c r="C32" s="198"/>
      <c r="D32" s="199">
        <v>44440</v>
      </c>
      <c r="E32" s="118">
        <v>800</v>
      </c>
      <c r="F32" s="118">
        <v>100</v>
      </c>
      <c r="G32" s="118">
        <v>4</v>
      </c>
      <c r="H32" s="118">
        <v>0</v>
      </c>
      <c r="I32" s="118">
        <v>0</v>
      </c>
      <c r="J32" s="203" t="str">
        <f>(G32+I32) &amp; "/" &amp; SUM(G$32:G$33)+SUM(I$32:I$33)</f>
        <v>4/8</v>
      </c>
      <c r="K32" s="118">
        <v>200</v>
      </c>
      <c r="L32" s="201">
        <f>(E32+K32)/(F32*G32+H32*I32)</f>
        <v>2.5</v>
      </c>
      <c r="M32" s="172">
        <f>SUM(K32:K33)</f>
        <v>400</v>
      </c>
    </row>
    <row r="33" spans="1:13" ht="15.6" customHeight="1" x14ac:dyDescent="0.3">
      <c r="A33" s="118" t="s">
        <v>28</v>
      </c>
      <c r="B33" s="118" t="s">
        <v>29</v>
      </c>
      <c r="C33" s="198"/>
      <c r="D33" s="199">
        <v>44440</v>
      </c>
      <c r="E33" s="118">
        <v>300</v>
      </c>
      <c r="F33" s="118">
        <v>100</v>
      </c>
      <c r="G33" s="118">
        <v>4</v>
      </c>
      <c r="H33" s="118">
        <v>0</v>
      </c>
      <c r="I33" s="118">
        <v>0</v>
      </c>
      <c r="J33" s="203" t="str">
        <f>(G33+I33) &amp; "/" &amp; SUM(G$32:G$33)+SUM(I$32:I$33)</f>
        <v>4/8</v>
      </c>
      <c r="K33" s="118">
        <v>200</v>
      </c>
      <c r="L33" s="201">
        <f>(E33+K33)/(F33*G33+H33*I33)</f>
        <v>1.25</v>
      </c>
      <c r="M33" s="168"/>
    </row>
    <row r="34" spans="1:13" ht="15.6" customHeight="1" thickBot="1" x14ac:dyDescent="0.35">
      <c r="A34" s="170" t="s">
        <v>54</v>
      </c>
      <c r="B34" s="170"/>
      <c r="C34" s="170"/>
      <c r="D34" s="170"/>
      <c r="E34" s="170"/>
      <c r="F34" s="170"/>
      <c r="G34" s="9"/>
      <c r="H34" s="9"/>
      <c r="I34" s="9"/>
      <c r="J34" s="9"/>
      <c r="K34" s="9"/>
      <c r="L34" s="9"/>
      <c r="M34" s="9"/>
    </row>
    <row r="35" spans="1:13" ht="16.2" thickTop="1" x14ac:dyDescent="0.3">
      <c r="A35" s="80" t="s">
        <v>28</v>
      </c>
      <c r="B35" s="20" t="s">
        <v>28</v>
      </c>
      <c r="C35" s="20"/>
      <c r="D35" s="86">
        <v>44440</v>
      </c>
      <c r="E35" s="20">
        <v>0</v>
      </c>
      <c r="F35" s="20">
        <v>144</v>
      </c>
      <c r="G35" s="81">
        <v>1</v>
      </c>
      <c r="H35" s="20">
        <v>0</v>
      </c>
      <c r="I35" s="81">
        <v>0</v>
      </c>
      <c r="J35" s="67" t="str">
        <f>(G35+I35) &amp; "/" &amp; SUM(G$35:G$36)+SUM(I$35:I$36)</f>
        <v>1/7</v>
      </c>
      <c r="K35" s="81">
        <v>702.1</v>
      </c>
      <c r="L35" s="85">
        <v>4.88</v>
      </c>
      <c r="M35" s="167">
        <f>SUM(K35:K36)</f>
        <v>4914.5</v>
      </c>
    </row>
    <row r="36" spans="1:13" x14ac:dyDescent="0.3">
      <c r="A36" s="21" t="s">
        <v>28</v>
      </c>
      <c r="B36" s="9" t="s">
        <v>29</v>
      </c>
      <c r="C36" s="9"/>
      <c r="D36" s="22">
        <v>44440</v>
      </c>
      <c r="E36" s="9">
        <v>1990.6</v>
      </c>
      <c r="F36" s="9">
        <v>144</v>
      </c>
      <c r="G36" s="8">
        <v>6</v>
      </c>
      <c r="H36" s="9">
        <v>0</v>
      </c>
      <c r="I36" s="8">
        <v>0</v>
      </c>
      <c r="J36" s="57" t="str">
        <f>(G36+I36) &amp; "/" &amp; SUM(G$35:G$36)+SUM(I$35:I$36)</f>
        <v>6/7</v>
      </c>
      <c r="K36" s="8">
        <v>4212.3999999999996</v>
      </c>
      <c r="L36" s="72">
        <v>7.18</v>
      </c>
      <c r="M36" s="168"/>
    </row>
    <row r="37" spans="1:13" x14ac:dyDescent="0.3">
      <c r="A37" s="118" t="s">
        <v>28</v>
      </c>
      <c r="B37" s="118" t="s">
        <v>28</v>
      </c>
      <c r="C37" s="198"/>
      <c r="D37" s="199">
        <v>44440</v>
      </c>
      <c r="E37" s="118">
        <v>800</v>
      </c>
      <c r="F37" s="118">
        <v>100</v>
      </c>
      <c r="G37" s="118">
        <v>4</v>
      </c>
      <c r="H37" s="118">
        <v>0</v>
      </c>
      <c r="I37" s="118">
        <v>0</v>
      </c>
      <c r="J37" s="203" t="str">
        <f>(G37+I37) &amp; "/" &amp; SUM(G$37:G$38)+SUM(I$37:I$38)</f>
        <v>4/8</v>
      </c>
      <c r="K37" s="118">
        <v>400</v>
      </c>
      <c r="L37" s="201">
        <f>(E37+K37)/(F37*G37+H37*I37)</f>
        <v>3</v>
      </c>
      <c r="M37" s="172">
        <f>SUM(K37:K38)</f>
        <v>800</v>
      </c>
    </row>
    <row r="38" spans="1:13" x14ac:dyDescent="0.3">
      <c r="A38" s="118" t="s">
        <v>28</v>
      </c>
      <c r="B38" s="118" t="s">
        <v>29</v>
      </c>
      <c r="C38" s="198"/>
      <c r="D38" s="199">
        <v>44440</v>
      </c>
      <c r="E38" s="118">
        <v>300</v>
      </c>
      <c r="F38" s="118">
        <v>100</v>
      </c>
      <c r="G38" s="118">
        <v>4</v>
      </c>
      <c r="H38" s="118">
        <v>0</v>
      </c>
      <c r="I38" s="118">
        <v>0</v>
      </c>
      <c r="J38" s="203" t="str">
        <f>(G38+I38) &amp; "/" &amp; SUM(G$37:G$38)+SUM(I$37:I$38)</f>
        <v>4/8</v>
      </c>
      <c r="K38" s="118">
        <v>400</v>
      </c>
      <c r="L38" s="201">
        <f>(E38+K38)/(F38*G38+H38*I38)</f>
        <v>1.75</v>
      </c>
      <c r="M38" s="168"/>
    </row>
    <row r="39" spans="1:13" ht="16.2" thickBot="1" x14ac:dyDescent="0.35">
      <c r="A39" s="170" t="s">
        <v>55</v>
      </c>
      <c r="B39" s="170"/>
      <c r="C39" s="170"/>
      <c r="D39" s="170"/>
      <c r="E39" s="170"/>
      <c r="F39" s="170"/>
    </row>
    <row r="40" spans="1:13" ht="16.2" thickTop="1" x14ac:dyDescent="0.3">
      <c r="A40" s="80" t="s">
        <v>28</v>
      </c>
      <c r="B40" s="20" t="s">
        <v>28</v>
      </c>
      <c r="C40" s="20"/>
      <c r="D40" s="86">
        <v>44440</v>
      </c>
      <c r="E40" s="20">
        <v>0</v>
      </c>
      <c r="F40" s="20">
        <v>144</v>
      </c>
      <c r="G40" s="81">
        <v>1</v>
      </c>
      <c r="H40" s="20">
        <v>0</v>
      </c>
      <c r="I40" s="81">
        <v>0</v>
      </c>
      <c r="J40" s="67" t="str">
        <f>(G40+I40) &amp; "/" &amp; SUM(G$40:G$41)+SUM(I$40:I$41)</f>
        <v>1/7</v>
      </c>
      <c r="K40" s="81">
        <v>175.5</v>
      </c>
      <c r="L40" s="85">
        <v>1.22</v>
      </c>
      <c r="M40" s="167">
        <f>SUM(K40:K41)</f>
        <v>1228.5999999999999</v>
      </c>
    </row>
    <row r="41" spans="1:13" x14ac:dyDescent="0.3">
      <c r="A41" s="21" t="s">
        <v>28</v>
      </c>
      <c r="B41" s="9" t="s">
        <v>29</v>
      </c>
      <c r="C41" s="9"/>
      <c r="D41" s="22">
        <v>44440</v>
      </c>
      <c r="E41" s="9">
        <v>1990.6</v>
      </c>
      <c r="F41" s="9">
        <v>144</v>
      </c>
      <c r="G41" s="8">
        <v>6</v>
      </c>
      <c r="H41" s="9">
        <v>0</v>
      </c>
      <c r="I41" s="8">
        <v>0</v>
      </c>
      <c r="J41" s="57" t="str">
        <f>(G41+I41) &amp; "/" &amp; SUM(G$40:G$41)+SUM(I$40:I$41)</f>
        <v>6/7</v>
      </c>
      <c r="K41" s="8">
        <v>1053.0999999999999</v>
      </c>
      <c r="L41" s="72">
        <v>3.52</v>
      </c>
      <c r="M41" s="168"/>
    </row>
    <row r="42" spans="1:13" x14ac:dyDescent="0.3">
      <c r="A42" s="118" t="s">
        <v>28</v>
      </c>
      <c r="B42" s="118" t="s">
        <v>28</v>
      </c>
      <c r="C42" s="198"/>
      <c r="D42" s="199">
        <v>44440</v>
      </c>
      <c r="E42" s="118">
        <v>800</v>
      </c>
      <c r="F42" s="118">
        <v>100</v>
      </c>
      <c r="G42" s="118">
        <v>4</v>
      </c>
      <c r="H42" s="118">
        <v>0</v>
      </c>
      <c r="I42" s="118">
        <v>0</v>
      </c>
      <c r="J42" s="203" t="str">
        <f>(G42+I42) &amp; "/" &amp; SUM(G$42:G$43)+SUM(I$42:I$43)</f>
        <v>4/8</v>
      </c>
      <c r="K42" s="118">
        <v>100</v>
      </c>
      <c r="L42" s="201">
        <f>(E42+K42)/(F42*G42+H42*I42)</f>
        <v>2.25</v>
      </c>
      <c r="M42" s="172">
        <f>SUM(K42:K43)</f>
        <v>200</v>
      </c>
    </row>
    <row r="43" spans="1:13" ht="16.2" thickBot="1" x14ac:dyDescent="0.35">
      <c r="A43" s="118" t="s">
        <v>28</v>
      </c>
      <c r="B43" s="118" t="s">
        <v>29</v>
      </c>
      <c r="C43" s="198"/>
      <c r="D43" s="199">
        <v>44440</v>
      </c>
      <c r="E43" s="118">
        <v>300</v>
      </c>
      <c r="F43" s="118">
        <v>100</v>
      </c>
      <c r="G43" s="118">
        <v>4</v>
      </c>
      <c r="H43" s="118">
        <v>0</v>
      </c>
      <c r="I43" s="118">
        <v>0</v>
      </c>
      <c r="J43" s="203" t="str">
        <f>(G43+I43) &amp; "/" &amp; SUM(G$42:G$43)+SUM(I$42:I$43)</f>
        <v>4/8</v>
      </c>
      <c r="K43" s="118">
        <v>100</v>
      </c>
      <c r="L43" s="201">
        <f>(E43+K43)/(F43*G43+H43*I43)</f>
        <v>1</v>
      </c>
      <c r="M43" s="168"/>
    </row>
    <row r="44" spans="1:13" ht="16.8" thickTop="1" thickBot="1" x14ac:dyDescent="0.35">
      <c r="A44" s="163" t="s">
        <v>56</v>
      </c>
      <c r="B44" s="164"/>
      <c r="C44" s="164"/>
      <c r="D44" s="164"/>
      <c r="E44" s="164"/>
      <c r="F44" s="164"/>
      <c r="G44" s="164"/>
      <c r="H44" s="164"/>
      <c r="I44" s="88"/>
      <c r="J44" s="89"/>
      <c r="K44" s="42"/>
      <c r="L44" s="9"/>
      <c r="M44" s="9"/>
    </row>
    <row r="45" spans="1:13" ht="16.2" thickTop="1" x14ac:dyDescent="0.3">
      <c r="A45" s="80" t="s">
        <v>28</v>
      </c>
      <c r="B45" s="81" t="s">
        <v>28</v>
      </c>
      <c r="C45" s="20"/>
      <c r="D45" s="86">
        <v>44440</v>
      </c>
      <c r="E45" s="20">
        <v>0</v>
      </c>
      <c r="F45" s="20">
        <v>144</v>
      </c>
      <c r="G45" s="81">
        <v>1</v>
      </c>
      <c r="H45" s="20">
        <v>144</v>
      </c>
      <c r="I45" s="81">
        <v>1</v>
      </c>
      <c r="J45" s="67" t="str">
        <f>(G45+I45) &amp; "/" &amp; SUM(G$45:G$46)+SUM(I$45:I$46)</f>
        <v>2/9</v>
      </c>
      <c r="K45" s="81">
        <v>546</v>
      </c>
      <c r="L45" s="85">
        <v>1.9</v>
      </c>
      <c r="M45" s="167">
        <f>SUM(K45:K46)</f>
        <v>2457.1999999999998</v>
      </c>
    </row>
    <row r="46" spans="1:13" x14ac:dyDescent="0.3">
      <c r="A46" s="21" t="s">
        <v>28</v>
      </c>
      <c r="B46" s="8" t="s">
        <v>29</v>
      </c>
      <c r="C46" s="9"/>
      <c r="D46" s="22">
        <v>44440</v>
      </c>
      <c r="E46" s="9">
        <v>1990.6</v>
      </c>
      <c r="F46" s="9">
        <v>144</v>
      </c>
      <c r="G46" s="8">
        <v>6</v>
      </c>
      <c r="H46" s="9">
        <v>144</v>
      </c>
      <c r="I46" s="8">
        <v>1</v>
      </c>
      <c r="J46" s="57" t="str">
        <f>(G46+I46) &amp; "/" &amp; SUM(G$45:G$46)+SUM(I$45:I$46)</f>
        <v>7/9</v>
      </c>
      <c r="K46" s="8">
        <v>1911.2</v>
      </c>
      <c r="L46" s="72">
        <v>3.87</v>
      </c>
      <c r="M46" s="168"/>
    </row>
    <row r="47" spans="1:13" x14ac:dyDescent="0.3">
      <c r="A47" s="118" t="s">
        <v>28</v>
      </c>
      <c r="B47" s="118" t="s">
        <v>28</v>
      </c>
      <c r="C47" s="198"/>
      <c r="D47" s="199">
        <v>44440</v>
      </c>
      <c r="E47" s="118">
        <v>800</v>
      </c>
      <c r="F47" s="118">
        <v>100</v>
      </c>
      <c r="G47" s="118">
        <v>4</v>
      </c>
      <c r="H47" s="118">
        <v>100</v>
      </c>
      <c r="I47" s="118">
        <v>2</v>
      </c>
      <c r="J47" s="203" t="str">
        <f>(G47+I47) &amp; "/" &amp; SUM(G$47:G$48)+SUM(I$47:I$48)</f>
        <v>6/10</v>
      </c>
      <c r="K47" s="118">
        <v>200</v>
      </c>
      <c r="L47" s="201">
        <f>(E47+K47)/(F47*G47+H47*I47)</f>
        <v>1.6666666666666667</v>
      </c>
      <c r="M47" s="172">
        <f>SUM(K47:K48)</f>
        <v>400</v>
      </c>
    </row>
    <row r="48" spans="1:13" x14ac:dyDescent="0.3">
      <c r="A48" s="118" t="s">
        <v>28</v>
      </c>
      <c r="B48" s="118" t="s">
        <v>29</v>
      </c>
      <c r="C48" s="198"/>
      <c r="D48" s="199">
        <v>44440</v>
      </c>
      <c r="E48" s="118">
        <v>300</v>
      </c>
      <c r="F48" s="118">
        <v>100</v>
      </c>
      <c r="G48" s="118">
        <v>4</v>
      </c>
      <c r="H48" s="118">
        <v>0</v>
      </c>
      <c r="I48" s="118">
        <v>0</v>
      </c>
      <c r="J48" s="203" t="str">
        <f>(G48+I48) &amp; "/" &amp; SUM(G$47:G$48)+SUM(I$47:I$48)</f>
        <v>4/10</v>
      </c>
      <c r="K48" s="118">
        <v>200</v>
      </c>
      <c r="L48" s="201">
        <f>(E48+K48)/(F48*G48+H48*I48)</f>
        <v>1.25</v>
      </c>
      <c r="M48" s="168"/>
    </row>
    <row r="49" spans="1:14" ht="16.2" thickBot="1" x14ac:dyDescent="0.35">
      <c r="A49" s="182" t="s">
        <v>86</v>
      </c>
      <c r="B49" s="183"/>
      <c r="C49" s="183"/>
      <c r="D49" s="183"/>
      <c r="E49" s="183"/>
      <c r="F49" s="183"/>
      <c r="G49" s="183"/>
      <c r="H49" s="183"/>
    </row>
    <row r="50" spans="1:14" ht="16.2" thickTop="1" x14ac:dyDescent="0.3">
      <c r="A50" s="80" t="s">
        <v>28</v>
      </c>
      <c r="B50" s="20" t="s">
        <v>28</v>
      </c>
      <c r="C50" s="20" t="s">
        <v>4</v>
      </c>
      <c r="D50" s="86">
        <v>44440</v>
      </c>
      <c r="E50" s="118">
        <v>800</v>
      </c>
      <c r="F50" s="118">
        <v>100</v>
      </c>
      <c r="G50" s="118">
        <v>4</v>
      </c>
      <c r="H50" s="118">
        <v>100</v>
      </c>
      <c r="I50" s="118">
        <v>2</v>
      </c>
      <c r="J50" s="67" t="str">
        <f>(G50+I50) &amp; "/" &amp; SUM(G$50:G$51)+SUM(I$50:I$51)</f>
        <v>6/10</v>
      </c>
      <c r="K50" s="118">
        <v>240</v>
      </c>
      <c r="M50" s="184">
        <f>SUM(K50:K51)</f>
        <v>400</v>
      </c>
      <c r="N50" s="138" t="s">
        <v>73</v>
      </c>
    </row>
    <row r="51" spans="1:14" x14ac:dyDescent="0.3">
      <c r="A51" s="21" t="s">
        <v>28</v>
      </c>
      <c r="B51" s="9" t="s">
        <v>29</v>
      </c>
      <c r="C51" s="9" t="s">
        <v>4</v>
      </c>
      <c r="D51" s="22">
        <v>44440</v>
      </c>
      <c r="E51" s="118">
        <v>300</v>
      </c>
      <c r="F51" s="118">
        <v>100</v>
      </c>
      <c r="G51" s="118">
        <v>4</v>
      </c>
      <c r="H51" s="118">
        <v>0</v>
      </c>
      <c r="I51" s="118">
        <v>0</v>
      </c>
      <c r="J51" s="57" t="str">
        <f>(G51+I51) &amp; "/" &amp; SUM(G$50:G$51)+SUM(I$50:I$51)</f>
        <v>4/10</v>
      </c>
      <c r="K51" s="118">
        <v>160</v>
      </c>
      <c r="M51" s="185"/>
      <c r="N51" s="139" t="s">
        <v>73</v>
      </c>
    </row>
    <row r="52" spans="1:14" x14ac:dyDescent="0.3">
      <c r="A52" s="21" t="s">
        <v>28</v>
      </c>
      <c r="B52" s="9" t="s">
        <v>28</v>
      </c>
      <c r="C52" s="9" t="s">
        <v>4</v>
      </c>
      <c r="D52" s="22">
        <v>44440</v>
      </c>
      <c r="E52" s="118">
        <v>800</v>
      </c>
      <c r="F52" s="118">
        <v>100</v>
      </c>
      <c r="G52" s="118">
        <v>4</v>
      </c>
      <c r="H52" s="118">
        <v>0</v>
      </c>
      <c r="I52" s="118">
        <v>0</v>
      </c>
      <c r="J52" s="136" t="str">
        <f>(G52+I52) &amp; "/" &amp; SUM(G$52:G$53)+SUM(I$52:I$53)</f>
        <v>4/8</v>
      </c>
      <c r="K52" s="118">
        <v>200</v>
      </c>
      <c r="M52" s="185">
        <f>SUM(K52:K53)</f>
        <v>400</v>
      </c>
      <c r="N52" s="54" t="s">
        <v>74</v>
      </c>
    </row>
    <row r="53" spans="1:14" ht="16.2" thickBot="1" x14ac:dyDescent="0.35">
      <c r="A53" s="24" t="s">
        <v>28</v>
      </c>
      <c r="B53" s="17" t="s">
        <v>29</v>
      </c>
      <c r="C53" s="17" t="s">
        <v>4</v>
      </c>
      <c r="D53" s="25">
        <v>44440</v>
      </c>
      <c r="E53" s="118">
        <v>300</v>
      </c>
      <c r="F53" s="118">
        <v>100</v>
      </c>
      <c r="G53" s="118">
        <v>4</v>
      </c>
      <c r="H53" s="118">
        <v>0</v>
      </c>
      <c r="I53" s="118">
        <v>0</v>
      </c>
      <c r="J53" s="136" t="str">
        <f>(G53+I53) &amp; "/" &amp; SUM(G$52:G$53)+SUM(I$52:I$53)</f>
        <v>4/8</v>
      </c>
      <c r="K53" s="118">
        <v>200</v>
      </c>
      <c r="M53" s="186"/>
      <c r="N53" s="140" t="s">
        <v>74</v>
      </c>
    </row>
    <row r="54" spans="1:14" ht="16.8" thickTop="1" thickBot="1" x14ac:dyDescent="0.35"/>
    <row r="55" spans="1:14" ht="16.2" thickTop="1" x14ac:dyDescent="0.3">
      <c r="A55" s="80" t="s">
        <v>28</v>
      </c>
      <c r="B55" s="20" t="s">
        <v>28</v>
      </c>
      <c r="C55" s="20"/>
      <c r="D55" s="86">
        <v>44440</v>
      </c>
      <c r="E55" s="118">
        <v>800</v>
      </c>
      <c r="F55" s="118">
        <v>100</v>
      </c>
      <c r="G55" s="118">
        <v>4</v>
      </c>
      <c r="H55" s="118">
        <v>100</v>
      </c>
      <c r="I55" s="118">
        <v>2</v>
      </c>
      <c r="J55" s="67"/>
      <c r="K55" s="118">
        <v>440</v>
      </c>
      <c r="L55" s="201">
        <f>(E55+K55)/(F55*G55+H55*I55)</f>
        <v>2.0666666666666669</v>
      </c>
      <c r="M55" s="167" t="e">
        <f>#REF!+#REF!</f>
        <v>#REF!</v>
      </c>
    </row>
    <row r="56" spans="1:14" ht="16.2" thickBot="1" x14ac:dyDescent="0.35">
      <c r="A56" s="24" t="s">
        <v>28</v>
      </c>
      <c r="B56" s="17" t="s">
        <v>29</v>
      </c>
      <c r="C56" s="17"/>
      <c r="D56" s="25">
        <v>44440</v>
      </c>
      <c r="E56" s="118">
        <v>300</v>
      </c>
      <c r="F56" s="118">
        <v>100</v>
      </c>
      <c r="G56" s="118">
        <v>4</v>
      </c>
      <c r="H56" s="118">
        <v>0</v>
      </c>
      <c r="I56" s="118">
        <v>0</v>
      </c>
      <c r="J56" s="113"/>
      <c r="K56" s="144">
        <v>360</v>
      </c>
      <c r="L56" s="201">
        <f>(E56+K56)/(F56*G56+H56*I56)</f>
        <v>1.65</v>
      </c>
      <c r="M56" s="179"/>
    </row>
    <row r="57" spans="1:14" ht="16.2" thickTop="1" x14ac:dyDescent="0.3">
      <c r="K57" s="143" t="s">
        <v>100</v>
      </c>
    </row>
    <row r="58" spans="1:14" ht="16.2" thickBot="1" x14ac:dyDescent="0.35">
      <c r="B58" s="1" t="s">
        <v>97</v>
      </c>
      <c r="C58" s="1" t="s">
        <v>98</v>
      </c>
      <c r="D58" s="22">
        <v>43466</v>
      </c>
      <c r="E58" s="1">
        <v>20</v>
      </c>
      <c r="F58" s="1">
        <v>2</v>
      </c>
      <c r="H58" s="1">
        <f>E58/F58</f>
        <v>10</v>
      </c>
      <c r="I58" s="1">
        <f>(E$58+E$59)/(F$58+F$59)</f>
        <v>105</v>
      </c>
      <c r="K58" s="144" t="s">
        <v>101</v>
      </c>
    </row>
    <row r="59" spans="1:14" ht="16.2" thickTop="1" x14ac:dyDescent="0.3">
      <c r="B59" s="1" t="s">
        <v>99</v>
      </c>
      <c r="C59" s="1" t="s">
        <v>98</v>
      </c>
      <c r="D59" s="22">
        <v>43831</v>
      </c>
      <c r="E59" s="1">
        <v>400</v>
      </c>
      <c r="F59" s="1">
        <v>2</v>
      </c>
      <c r="H59" s="1">
        <f>E59/F59</f>
        <v>200</v>
      </c>
      <c r="I59" s="1">
        <f>(E$58+E$59)/(F$58+F$59)</f>
        <v>105</v>
      </c>
    </row>
    <row r="62" spans="1:14" x14ac:dyDescent="0.3">
      <c r="D62" s="188" t="s">
        <v>59</v>
      </c>
      <c r="E62" s="188" t="s">
        <v>60</v>
      </c>
      <c r="F62" s="188" t="s">
        <v>61</v>
      </c>
      <c r="G62" s="188" t="s">
        <v>62</v>
      </c>
      <c r="H62" s="188" t="s">
        <v>93</v>
      </c>
      <c r="I62" s="189" t="s">
        <v>72</v>
      </c>
      <c r="J62" s="189"/>
      <c r="K62" s="189"/>
    </row>
    <row r="63" spans="1:14" x14ac:dyDescent="0.3">
      <c r="D63" s="190" t="s">
        <v>63</v>
      </c>
      <c r="E63" s="190" t="s">
        <v>64</v>
      </c>
      <c r="F63" s="190" t="s">
        <v>65</v>
      </c>
      <c r="G63" s="190" t="s">
        <v>65</v>
      </c>
      <c r="H63" s="191">
        <v>0</v>
      </c>
      <c r="I63" s="192"/>
      <c r="J63" s="192"/>
      <c r="K63" s="192"/>
    </row>
    <row r="64" spans="1:14" x14ac:dyDescent="0.3">
      <c r="D64" s="190" t="s">
        <v>63</v>
      </c>
      <c r="E64" s="190" t="s">
        <v>64</v>
      </c>
      <c r="F64" s="190" t="s">
        <v>94</v>
      </c>
      <c r="G64" s="190" t="s">
        <v>65</v>
      </c>
      <c r="H64" s="191">
        <v>0</v>
      </c>
      <c r="I64" s="192"/>
      <c r="J64" s="192"/>
      <c r="K64" s="192"/>
    </row>
    <row r="65" spans="4:11" x14ac:dyDescent="0.3">
      <c r="D65" s="190" t="s">
        <v>63</v>
      </c>
      <c r="E65" s="190" t="s">
        <v>64</v>
      </c>
      <c r="F65" s="190" t="s">
        <v>65</v>
      </c>
      <c r="G65" s="190" t="s">
        <v>94</v>
      </c>
      <c r="H65" s="191">
        <v>0</v>
      </c>
      <c r="I65" s="192"/>
      <c r="J65" s="192"/>
      <c r="K65" s="192"/>
    </row>
    <row r="66" spans="4:11" x14ac:dyDescent="0.3">
      <c r="D66" s="190" t="s">
        <v>63</v>
      </c>
      <c r="E66" s="190" t="s">
        <v>64</v>
      </c>
      <c r="F66" s="190" t="s">
        <v>65</v>
      </c>
      <c r="G66" s="190" t="s">
        <v>65</v>
      </c>
      <c r="H66" s="191">
        <v>1</v>
      </c>
      <c r="I66" s="192" t="s">
        <v>68</v>
      </c>
      <c r="J66" s="192"/>
      <c r="K66" s="192"/>
    </row>
    <row r="67" spans="4:11" x14ac:dyDescent="0.3">
      <c r="D67" s="190" t="s">
        <v>63</v>
      </c>
      <c r="E67" s="190" t="s">
        <v>64</v>
      </c>
      <c r="F67" s="190" t="s">
        <v>65</v>
      </c>
      <c r="G67" s="190" t="s">
        <v>65</v>
      </c>
      <c r="H67" s="191">
        <v>2</v>
      </c>
      <c r="I67" s="193" t="s">
        <v>67</v>
      </c>
      <c r="J67" s="193"/>
      <c r="K67" s="193"/>
    </row>
    <row r="68" spans="4:11" x14ac:dyDescent="0.3">
      <c r="D68" s="190" t="s">
        <v>63</v>
      </c>
      <c r="E68" s="190" t="s">
        <v>69</v>
      </c>
      <c r="F68" s="190" t="s">
        <v>65</v>
      </c>
      <c r="G68" s="190" t="s">
        <v>65</v>
      </c>
      <c r="H68" s="191">
        <v>0</v>
      </c>
      <c r="I68" s="192"/>
      <c r="J68" s="192"/>
      <c r="K68" s="192"/>
    </row>
    <row r="69" spans="4:11" x14ac:dyDescent="0.3">
      <c r="D69" s="190"/>
      <c r="E69" s="190" t="s">
        <v>66</v>
      </c>
      <c r="F69" s="190" t="s">
        <v>65</v>
      </c>
      <c r="G69" s="190" t="s">
        <v>65</v>
      </c>
      <c r="H69" s="191">
        <v>2</v>
      </c>
      <c r="I69" s="193" t="s">
        <v>67</v>
      </c>
      <c r="J69" s="194"/>
      <c r="K69" s="194"/>
    </row>
  </sheetData>
  <mergeCells count="40">
    <mergeCell ref="M55:M56"/>
    <mergeCell ref="A49:H49"/>
    <mergeCell ref="M47:M48"/>
    <mergeCell ref="M42:M43"/>
    <mergeCell ref="M37:M38"/>
    <mergeCell ref="M32:M33"/>
    <mergeCell ref="I68:K68"/>
    <mergeCell ref="I69:K69"/>
    <mergeCell ref="M50:M51"/>
    <mergeCell ref="M52:M53"/>
    <mergeCell ref="I62:K62"/>
    <mergeCell ref="I63:K63"/>
    <mergeCell ref="I64:K64"/>
    <mergeCell ref="I65:K65"/>
    <mergeCell ref="I66:K66"/>
    <mergeCell ref="I67:K67"/>
    <mergeCell ref="A34:F34"/>
    <mergeCell ref="M35:M36"/>
    <mergeCell ref="A39:F39"/>
    <mergeCell ref="M40:M41"/>
    <mergeCell ref="A44:H44"/>
    <mergeCell ref="M45:M46"/>
    <mergeCell ref="E16:F16"/>
    <mergeCell ref="A17:C17"/>
    <mergeCell ref="A19:F19"/>
    <mergeCell ref="A26:F26"/>
    <mergeCell ref="A29:F29"/>
    <mergeCell ref="M30:M31"/>
    <mergeCell ref="L8:L9"/>
    <mergeCell ref="A10:F10"/>
    <mergeCell ref="L11:L12"/>
    <mergeCell ref="A14:E14"/>
    <mergeCell ref="A15:E15"/>
    <mergeCell ref="J15:K15"/>
    <mergeCell ref="A1:C1"/>
    <mergeCell ref="F1:I1"/>
    <mergeCell ref="A2:B2"/>
    <mergeCell ref="J4:K4"/>
    <mergeCell ref="A5:C5"/>
    <mergeCell ref="A7:F7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測試OK</vt:lpstr>
      <vt:lpstr>測試中_2專案</vt:lpstr>
      <vt:lpstr>工作表1</vt:lpstr>
      <vt:lpstr>Proj_2_Hour_給Ivy</vt:lpstr>
      <vt:lpstr>show</vt:lpstr>
      <vt:lpstr>測試OK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Mia Zhang/WHQ/Wistron</cp:lastModifiedBy>
  <dcterms:created xsi:type="dcterms:W3CDTF">2021-07-20T05:21:11Z</dcterms:created>
  <dcterms:modified xsi:type="dcterms:W3CDTF">2021-07-29T07:00:25Z</dcterms:modified>
</cp:coreProperties>
</file>