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imea\Desktop\ELTE Stuff\Fourth Semester\"/>
    </mc:Choice>
  </mc:AlternateContent>
  <xr:revisionPtr revIDLastSave="0" documentId="13_ncr:1_{132F4DE5-804B-4139-961C-1AB90D1752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övetelmények" sheetId="13" r:id="rId1"/>
    <sheet name="AdatB" sheetId="1" r:id="rId2"/>
    <sheet name="Anal2" sheetId="2" r:id="rId3"/>
    <sheet name="Haladó_JAVA" sheetId="4" r:id="rId4"/>
    <sheet name="KépzeltTerek" sheetId="6" r:id="rId5"/>
    <sheet name="Képszerkesztés" sheetId="5" r:id="rId6"/>
    <sheet name="Konkurens" sheetId="7" r:id="rId7"/>
    <sheet name="OpRend" sheetId="8" r:id="rId8"/>
    <sheet name="Számelm" sheetId="9" r:id="rId9"/>
    <sheet name="SzámGraf" sheetId="10" r:id="rId10"/>
    <sheet name="Szofttech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7" l="1"/>
  <c r="I19" i="7" s="1"/>
  <c r="F16" i="7"/>
  <c r="F19" i="4"/>
  <c r="F16" i="4"/>
  <c r="A17" i="2"/>
  <c r="A16" i="2"/>
  <c r="G19" i="7"/>
  <c r="D19" i="4" l="1"/>
  <c r="D4" i="4"/>
  <c r="D12" i="4"/>
  <c r="D11" i="4"/>
  <c r="D19" i="2"/>
  <c r="D18" i="2"/>
  <c r="D15" i="9"/>
  <c r="E8" i="2"/>
  <c r="J15" i="10"/>
  <c r="E15" i="10"/>
  <c r="E19" i="4"/>
  <c r="I19" i="4" s="1"/>
  <c r="G15" i="10"/>
  <c r="D10" i="4"/>
  <c r="E22" i="1"/>
  <c r="D9" i="4"/>
  <c r="D6" i="2"/>
  <c r="D8" i="4"/>
  <c r="D7" i="4"/>
  <c r="E15" i="11"/>
  <c r="E19" i="7"/>
  <c r="D19" i="7"/>
  <c r="D6" i="4"/>
  <c r="D22" i="1"/>
  <c r="F22" i="1"/>
  <c r="D17" i="2" l="1"/>
</calcChain>
</file>

<file path=xl/sharedStrings.xml><?xml version="1.0" encoding="utf-8"?>
<sst xmlns="http://schemas.openxmlformats.org/spreadsheetml/2006/main" count="537" uniqueCount="149">
  <si>
    <t>AdatB EA</t>
  </si>
  <si>
    <t>AdatB GY</t>
  </si>
  <si>
    <t>ZH</t>
  </si>
  <si>
    <t>szünet</t>
  </si>
  <si>
    <t>kisZH</t>
  </si>
  <si>
    <t>ZH-k</t>
  </si>
  <si>
    <t>Anal EA</t>
  </si>
  <si>
    <t>Anal GY</t>
  </si>
  <si>
    <t>??</t>
  </si>
  <si>
    <t>JAVA EA</t>
  </si>
  <si>
    <t>JAVA GY</t>
  </si>
  <si>
    <t>Képszerkesztés GY</t>
  </si>
  <si>
    <t>Képzelt terek EA</t>
  </si>
  <si>
    <t>Konkurens EA</t>
  </si>
  <si>
    <t>Konkurens GY</t>
  </si>
  <si>
    <t>OpRend EA</t>
  </si>
  <si>
    <t>OpRend GY</t>
  </si>
  <si>
    <t>BEAD</t>
  </si>
  <si>
    <t>Számelm EA</t>
  </si>
  <si>
    <t>Számelm GY</t>
  </si>
  <si>
    <t>SzámGraf EA</t>
  </si>
  <si>
    <t>SzámGraf GY</t>
  </si>
  <si>
    <t>részvizsgák</t>
  </si>
  <si>
    <t>kis bead</t>
  </si>
  <si>
    <t>ZH/bead</t>
  </si>
  <si>
    <t>Szofttech EA</t>
  </si>
  <si>
    <t>Szofttech GY</t>
  </si>
  <si>
    <t>EA kvíz</t>
  </si>
  <si>
    <t>mérföldkövek</t>
  </si>
  <si>
    <t>teszt</t>
  </si>
  <si>
    <t>elmaradt</t>
  </si>
  <si>
    <t>+</t>
  </si>
  <si>
    <t>nem volt jelenlét :c</t>
  </si>
  <si>
    <t>nincs</t>
  </si>
  <si>
    <t>szorgalmi</t>
  </si>
  <si>
    <t>kisZH + órai aktivitás</t>
  </si>
  <si>
    <t>vége/vizsgaidőszak</t>
  </si>
  <si>
    <t>gyakorló f</t>
  </si>
  <si>
    <t>none</t>
  </si>
  <si>
    <t>elmaradt ?</t>
  </si>
  <si>
    <t>:c</t>
  </si>
  <si>
    <t>GY kvíz</t>
  </si>
  <si>
    <t>nem volt</t>
  </si>
  <si>
    <t>5/7 + 0/15</t>
  </si>
  <si>
    <t>1/2 + 2/2</t>
  </si>
  <si>
    <t>0 (1)</t>
  </si>
  <si>
    <t>75% = 4</t>
  </si>
  <si>
    <t>85% = 5</t>
  </si>
  <si>
    <t>30 = 2</t>
  </si>
  <si>
    <t>46 = 3</t>
  </si>
  <si>
    <t>61 = 4</t>
  </si>
  <si>
    <t>81 = 5</t>
  </si>
  <si>
    <t>IF kisZH &gt; 16 THEN kisZH/2 + ZH1 + ZH2</t>
  </si>
  <si>
    <t>if elmKisZH &gt; 12 AND elmZH &gt; 5 THEN jegy1 + jegy2/2</t>
  </si>
  <si>
    <t>kisZH = 12 AND elmZH = 5 =&gt; jegy = 2</t>
  </si>
  <si>
    <t>kisZH = 14 AND elmZH = 6 =&gt; jegy = 3</t>
  </si>
  <si>
    <t>kisZH = 16 AND elmZH = 7 =&gt; jegy = 4</t>
  </si>
  <si>
    <t>kisZH = 18 AND elmZH = 8 =&gt; jegy = 5</t>
  </si>
  <si>
    <t>bead</t>
  </si>
  <si>
    <t>SUM</t>
  </si>
  <si>
    <t>50 = 2</t>
  </si>
  <si>
    <t>60 = 3</t>
  </si>
  <si>
    <t>70 = 4</t>
  </si>
  <si>
    <t>80 = 5</t>
  </si>
  <si>
    <t>joker bead</t>
  </si>
  <si>
    <t>AVG</t>
  </si>
  <si>
    <t>60 = 2</t>
  </si>
  <si>
    <t>70 = 3</t>
  </si>
  <si>
    <t>80 = 4</t>
  </si>
  <si>
    <t>90 = 5</t>
  </si>
  <si>
    <t>elmarad</t>
  </si>
  <si>
    <t>esszé:</t>
  </si>
  <si>
    <t>v1+v2</t>
  </si>
  <si>
    <t>32 = 2</t>
  </si>
  <si>
    <t>38 = 3</t>
  </si>
  <si>
    <t>46 = 4</t>
  </si>
  <si>
    <t xml:space="preserve"> </t>
  </si>
  <si>
    <t>54 = 5</t>
  </si>
  <si>
    <t>off</t>
  </si>
  <si>
    <t>1.5 + 1.5</t>
  </si>
  <si>
    <t>mérföldkő</t>
  </si>
  <si>
    <t>1.5 + 0</t>
  </si>
  <si>
    <t>1 | febr.30-márc.5.</t>
  </si>
  <si>
    <t>2 |márc.6-márc.12</t>
  </si>
  <si>
    <t>3 | márc.13.-márc.19</t>
  </si>
  <si>
    <t>4 | márc.20.-márc.26.</t>
  </si>
  <si>
    <t>5 | márc.27-ápr.2.</t>
  </si>
  <si>
    <t>10 | máj.1.-máj.7.</t>
  </si>
  <si>
    <t>9 | ápr.24.-ápr.30.</t>
  </si>
  <si>
    <t>8 | ápr.17.-ápr.23.</t>
  </si>
  <si>
    <t>7 | ápr.10.-ápr.16.</t>
  </si>
  <si>
    <t>6 |ápr.3.-ápr.9.</t>
  </si>
  <si>
    <t>11 | máj.8-máj-14.</t>
  </si>
  <si>
    <t>12 | máj.15.-máj.21.</t>
  </si>
  <si>
    <t>13 | máj.22.-máj.28.</t>
  </si>
  <si>
    <t>ZH volt</t>
  </si>
  <si>
    <t>skipp</t>
  </si>
  <si>
    <t>missed</t>
  </si>
  <si>
    <t>2 + 2</t>
  </si>
  <si>
    <t>skipped</t>
  </si>
  <si>
    <t>actually voltam</t>
  </si>
  <si>
    <t>1. ZH időpont</t>
  </si>
  <si>
    <t>2. ZH időpont</t>
  </si>
  <si>
    <t>jav ZH időpont</t>
  </si>
  <si>
    <t>1. vizsgaidőpont</t>
  </si>
  <si>
    <t>2. vizsgaidőpont</t>
  </si>
  <si>
    <t>3. vizsgaidőpont</t>
  </si>
  <si>
    <t>4. vizsgaidőpont</t>
  </si>
  <si>
    <t>5. vizsgaidőpont</t>
  </si>
  <si>
    <t>jav vizsgaidőpont</t>
  </si>
  <si>
    <t>"júni.6"</t>
  </si>
  <si>
    <t>"júni.13"</t>
  </si>
  <si>
    <t>"júni.20"</t>
  </si>
  <si>
    <t>"júni.27"</t>
  </si>
  <si>
    <t>"júli.4"</t>
  </si>
  <si>
    <t>"júli.11"</t>
  </si>
  <si>
    <t>"júni.5"</t>
  </si>
  <si>
    <t>"júni.12"</t>
  </si>
  <si>
    <t>"júni.30"</t>
  </si>
  <si>
    <t>online teszt</t>
  </si>
  <si>
    <t>pótZH</t>
  </si>
  <si>
    <t>29/30</t>
  </si>
  <si>
    <t>2 + 0.5</t>
  </si>
  <si>
    <t>0.5 + 1.5</t>
  </si>
  <si>
    <t>2 + 1</t>
  </si>
  <si>
    <t>2 + 1.5</t>
  </si>
  <si>
    <t>elméleti</t>
  </si>
  <si>
    <t>gyak</t>
  </si>
  <si>
    <t>össz</t>
  </si>
  <si>
    <t>"júni.9"</t>
  </si>
  <si>
    <t>átaludtam xd</t>
  </si>
  <si>
    <t>-</t>
  </si>
  <si>
    <t>javítás</t>
  </si>
  <si>
    <t>bemutatás</t>
  </si>
  <si>
    <t>gyakUV</t>
  </si>
  <si>
    <t>gyakjegy:</t>
  </si>
  <si>
    <t>1 + 1</t>
  </si>
  <si>
    <t>4+1</t>
  </si>
  <si>
    <t>megajánlott ea jegy:</t>
  </si>
  <si>
    <t>3 ? 4</t>
  </si>
  <si>
    <t>Adatb EA</t>
  </si>
  <si>
    <t>Adatb GY</t>
  </si>
  <si>
    <t>JAVA</t>
  </si>
  <si>
    <t>Képszerkesztés</t>
  </si>
  <si>
    <t>Képzelt terek</t>
  </si>
  <si>
    <t>Konkurens</t>
  </si>
  <si>
    <t>Opre</t>
  </si>
  <si>
    <t>Számgraf</t>
  </si>
  <si>
    <t>Szofttech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</si>
</sst>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8" fillId="5" borderId="2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5" fillId="4" borderId="1" xfId="3" applyBorder="1" applyAlignment="1">
      <alignment horizontal="center" vertical="center"/>
    </xf>
    <xf numFmtId="16" fontId="0" fillId="0" borderId="0" xfId="0" applyNumberFormat="1" applyAlignment="1">
      <alignment horizontal="left" vertical="center"/>
    </xf>
    <xf numFmtId="16" fontId="2" fillId="2" borderId="1" xfId="1" applyNumberFormat="1" applyBorder="1" applyAlignment="1">
      <alignment horizontal="center" vertical="center"/>
    </xf>
    <xf numFmtId="2" fontId="0" fillId="0" borderId="0" xfId="0" applyNumberFormat="1"/>
    <xf numFmtId="0" fontId="2" fillId="2" borderId="1" xfId="1" applyNumberForma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1" applyBorder="1" applyAlignment="1">
      <alignment horizontal="center"/>
    </xf>
    <xf numFmtId="0" fontId="2" fillId="2" borderId="1" xfId="1" applyBorder="1"/>
    <xf numFmtId="0" fontId="0" fillId="0" borderId="0" xfId="0" applyAlignment="1">
      <alignment horizontal="right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/>
    <xf numFmtId="16" fontId="8" fillId="5" borderId="2" xfId="4" applyNumberFormat="1" applyAlignment="1">
      <alignment horizontal="center" vertical="center"/>
    </xf>
    <xf numFmtId="0" fontId="8" fillId="5" borderId="2" xfId="4" applyAlignment="1">
      <alignment horizontal="center" vertical="center"/>
    </xf>
    <xf numFmtId="16" fontId="3" fillId="3" borderId="0" xfId="2" applyNumberFormat="1" applyAlignment="1">
      <alignment horizontal="center" vertical="center"/>
    </xf>
    <xf numFmtId="0" fontId="9" fillId="0" borderId="0" xfId="0" applyFont="1" applyAlignment="1">
      <alignment horizontal="center"/>
    </xf>
    <xf numFmtId="16" fontId="10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5">
    <cellStyle name="Bad" xfId="3" builtinId="27"/>
    <cellStyle name="Good" xfId="1" builtinId="26"/>
    <cellStyle name="Input" xfId="4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04FF-DAE8-4F1C-8260-C412F6830872}">
  <dimension ref="A1:A21"/>
  <sheetViews>
    <sheetView tabSelected="1" workbookViewId="0">
      <selection activeCell="A22" sqref="A22"/>
    </sheetView>
  </sheetViews>
  <sheetFormatPr defaultRowHeight="15" x14ac:dyDescent="0.25"/>
  <cols>
    <col min="1" max="1" width="14.7109375" bestFit="1" customWidth="1"/>
  </cols>
  <sheetData>
    <row r="1" spans="1:1" x14ac:dyDescent="0.25">
      <c r="A1" t="s">
        <v>140</v>
      </c>
    </row>
    <row r="3" spans="1:1" x14ac:dyDescent="0.25">
      <c r="A3" t="s">
        <v>141</v>
      </c>
    </row>
    <row r="5" spans="1:1" x14ac:dyDescent="0.25">
      <c r="A5" t="s">
        <v>142</v>
      </c>
    </row>
    <row r="7" spans="1:1" x14ac:dyDescent="0.25">
      <c r="A7" t="s">
        <v>143</v>
      </c>
    </row>
    <row r="9" spans="1:1" x14ac:dyDescent="0.25">
      <c r="A9" t="s">
        <v>144</v>
      </c>
    </row>
    <row r="11" spans="1:1" x14ac:dyDescent="0.25">
      <c r="A11" t="s">
        <v>145</v>
      </c>
    </row>
    <row r="13" spans="1:1" x14ac:dyDescent="0.25">
      <c r="A13" t="s">
        <v>146</v>
      </c>
    </row>
    <row r="15" spans="1:1" x14ac:dyDescent="0.25">
      <c r="A15" t="s">
        <v>18</v>
      </c>
    </row>
    <row r="17" spans="1:1" x14ac:dyDescent="0.25">
      <c r="A17" t="s">
        <v>19</v>
      </c>
    </row>
    <row r="19" spans="1:1" x14ac:dyDescent="0.25">
      <c r="A19" t="s">
        <v>147</v>
      </c>
    </row>
    <row r="21" spans="1:1" x14ac:dyDescent="0.25">
      <c r="A21" t="s">
        <v>148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BA59-CCAF-4073-93E2-2323A7A6BFB6}">
  <sheetPr>
    <tabColor theme="1"/>
  </sheetPr>
  <dimension ref="A1:J19"/>
  <sheetViews>
    <sheetView workbookViewId="0">
      <selection activeCell="O21" sqref="O21"/>
    </sheetView>
  </sheetViews>
  <sheetFormatPr defaultRowHeight="15" x14ac:dyDescent="0.25"/>
  <cols>
    <col min="1" max="1" width="19.7109375" bestFit="1" customWidth="1"/>
    <col min="2" max="3" width="14.28515625" style="1" customWidth="1"/>
    <col min="4" max="4" width="10.85546875" style="1" bestFit="1" customWidth="1"/>
    <col min="5" max="7" width="9.140625" style="1"/>
  </cols>
  <sheetData>
    <row r="1" spans="1:10" x14ac:dyDescent="0.25"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34</v>
      </c>
    </row>
    <row r="2" spans="1:10" x14ac:dyDescent="0.25">
      <c r="A2" t="s">
        <v>82</v>
      </c>
      <c r="B2" s="5" t="s">
        <v>31</v>
      </c>
      <c r="C2" s="5" t="s">
        <v>31</v>
      </c>
      <c r="G2" s="5">
        <v>1</v>
      </c>
    </row>
    <row r="3" spans="1:10" x14ac:dyDescent="0.25">
      <c r="A3" t="s">
        <v>83</v>
      </c>
      <c r="B3" s="5" t="s">
        <v>31</v>
      </c>
      <c r="C3" s="5" t="s">
        <v>31</v>
      </c>
      <c r="G3" s="5">
        <v>2</v>
      </c>
    </row>
    <row r="4" spans="1:10" x14ac:dyDescent="0.25">
      <c r="A4" t="s">
        <v>84</v>
      </c>
      <c r="B4" s="5" t="s">
        <v>3</v>
      </c>
      <c r="C4" s="5" t="s">
        <v>31</v>
      </c>
      <c r="G4" s="8" t="s">
        <v>78</v>
      </c>
    </row>
    <row r="5" spans="1:10" x14ac:dyDescent="0.25">
      <c r="A5" t="s">
        <v>85</v>
      </c>
      <c r="B5" s="6" t="s">
        <v>31</v>
      </c>
      <c r="C5" s="5" t="s">
        <v>31</v>
      </c>
      <c r="G5" s="5">
        <v>1</v>
      </c>
    </row>
    <row r="6" spans="1:10" x14ac:dyDescent="0.25">
      <c r="A6" t="s">
        <v>86</v>
      </c>
      <c r="B6" s="6" t="s">
        <v>31</v>
      </c>
      <c r="C6" s="5" t="s">
        <v>31</v>
      </c>
      <c r="G6" s="5">
        <v>1</v>
      </c>
    </row>
    <row r="7" spans="1:10" x14ac:dyDescent="0.25">
      <c r="A7" t="s">
        <v>91</v>
      </c>
      <c r="B7" s="6" t="s">
        <v>31</v>
      </c>
      <c r="C7" s="5" t="s">
        <v>31</v>
      </c>
      <c r="G7" s="8" t="s">
        <v>78</v>
      </c>
    </row>
    <row r="8" spans="1:10" x14ac:dyDescent="0.25">
      <c r="A8" t="s">
        <v>90</v>
      </c>
      <c r="B8" s="6" t="s">
        <v>31</v>
      </c>
      <c r="C8" s="5" t="s">
        <v>31</v>
      </c>
      <c r="G8" s="8" t="s">
        <v>78</v>
      </c>
    </row>
    <row r="9" spans="1:10" x14ac:dyDescent="0.25">
      <c r="A9" t="s">
        <v>89</v>
      </c>
      <c r="B9" s="6" t="s">
        <v>31</v>
      </c>
      <c r="C9" s="5" t="s">
        <v>31</v>
      </c>
      <c r="G9" s="3"/>
    </row>
    <row r="10" spans="1:10" x14ac:dyDescent="0.25">
      <c r="A10" t="s">
        <v>88</v>
      </c>
      <c r="B10" s="6" t="s">
        <v>31</v>
      </c>
      <c r="C10" s="5" t="s">
        <v>31</v>
      </c>
      <c r="D10" s="5"/>
      <c r="E10" s="5">
        <v>5</v>
      </c>
      <c r="G10" s="3"/>
    </row>
    <row r="11" spans="1:10" x14ac:dyDescent="0.25">
      <c r="A11" t="s">
        <v>87</v>
      </c>
      <c r="B11" s="6" t="s">
        <v>31</v>
      </c>
      <c r="C11" s="5" t="s">
        <v>31</v>
      </c>
      <c r="G11" s="3"/>
    </row>
    <row r="12" spans="1:10" x14ac:dyDescent="0.25">
      <c r="A12" t="s">
        <v>92</v>
      </c>
      <c r="B12" s="6" t="s">
        <v>31</v>
      </c>
      <c r="C12" s="5" t="s">
        <v>3</v>
      </c>
      <c r="G12" s="3"/>
    </row>
    <row r="13" spans="1:10" x14ac:dyDescent="0.25">
      <c r="A13" t="s">
        <v>93</v>
      </c>
      <c r="B13" s="6" t="s">
        <v>31</v>
      </c>
      <c r="C13" s="5" t="s">
        <v>31</v>
      </c>
      <c r="G13" s="3"/>
    </row>
    <row r="14" spans="1:10" x14ac:dyDescent="0.25">
      <c r="A14" t="s">
        <v>94</v>
      </c>
      <c r="B14" s="6" t="s">
        <v>31</v>
      </c>
      <c r="C14" s="6" t="s">
        <v>99</v>
      </c>
      <c r="D14" s="3"/>
      <c r="F14" s="3"/>
      <c r="G14" s="3"/>
    </row>
    <row r="15" spans="1:10" x14ac:dyDescent="0.25">
      <c r="E15" s="1">
        <f>E10</f>
        <v>5</v>
      </c>
      <c r="G15" s="1">
        <f>G2+G3+G5+G6</f>
        <v>5</v>
      </c>
      <c r="H15" t="s">
        <v>72</v>
      </c>
      <c r="I15" s="1" t="s">
        <v>59</v>
      </c>
      <c r="J15">
        <f>G15+E15+D15+F15</f>
        <v>10</v>
      </c>
    </row>
    <row r="16" spans="1:10" x14ac:dyDescent="0.25">
      <c r="H16" t="s">
        <v>73</v>
      </c>
    </row>
    <row r="17" spans="7:8" x14ac:dyDescent="0.25">
      <c r="H17" t="s">
        <v>74</v>
      </c>
    </row>
    <row r="18" spans="7:8" x14ac:dyDescent="0.25">
      <c r="H18" t="s">
        <v>75</v>
      </c>
    </row>
    <row r="19" spans="7:8" x14ac:dyDescent="0.25">
      <c r="G19" s="1" t="s">
        <v>76</v>
      </c>
      <c r="H19" t="s">
        <v>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0A8D-9B6A-4962-AE86-D83C8B4BD976}">
  <sheetPr>
    <tabColor rgb="FF00B050"/>
  </sheetPr>
  <dimension ref="A1:F16"/>
  <sheetViews>
    <sheetView workbookViewId="0">
      <selection activeCell="M29" sqref="M29"/>
    </sheetView>
  </sheetViews>
  <sheetFormatPr defaultRowHeight="15" x14ac:dyDescent="0.25"/>
  <cols>
    <col min="1" max="1" width="19.7109375" bestFit="1" customWidth="1"/>
    <col min="2" max="2" width="15.42578125" style="1" bestFit="1" customWidth="1"/>
    <col min="3" max="3" width="14.28515625" style="1" customWidth="1"/>
    <col min="4" max="4" width="9.140625" style="1"/>
    <col min="5" max="5" width="13.5703125" style="14" bestFit="1" customWidth="1"/>
    <col min="6" max="6" width="18.28515625" style="1" bestFit="1" customWidth="1"/>
  </cols>
  <sheetData>
    <row r="1" spans="1:6" x14ac:dyDescent="0.25"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</row>
    <row r="2" spans="1:6" x14ac:dyDescent="0.25">
      <c r="A2" t="s">
        <v>82</v>
      </c>
      <c r="B2" s="5" t="s">
        <v>31</v>
      </c>
      <c r="C2" s="5" t="s">
        <v>31</v>
      </c>
      <c r="D2" s="5" t="s">
        <v>33</v>
      </c>
    </row>
    <row r="3" spans="1:6" x14ac:dyDescent="0.25">
      <c r="A3" t="s">
        <v>83</v>
      </c>
      <c r="B3" s="5" t="s">
        <v>31</v>
      </c>
      <c r="C3" s="5" t="s">
        <v>42</v>
      </c>
      <c r="D3" s="5" t="s">
        <v>31</v>
      </c>
    </row>
    <row r="4" spans="1:6" x14ac:dyDescent="0.25">
      <c r="A4" t="s">
        <v>84</v>
      </c>
      <c r="B4" s="5" t="s">
        <v>31</v>
      </c>
      <c r="C4" s="5" t="s">
        <v>3</v>
      </c>
      <c r="D4" s="5" t="s">
        <v>31</v>
      </c>
    </row>
    <row r="5" spans="1:6" x14ac:dyDescent="0.25">
      <c r="A5" t="s">
        <v>85</v>
      </c>
      <c r="B5" s="5" t="s">
        <v>31</v>
      </c>
      <c r="C5" s="5" t="s">
        <v>31</v>
      </c>
      <c r="D5" s="5" t="s">
        <v>31</v>
      </c>
    </row>
    <row r="6" spans="1:6" x14ac:dyDescent="0.25">
      <c r="A6" t="s">
        <v>86</v>
      </c>
      <c r="B6" s="5" t="s">
        <v>31</v>
      </c>
      <c r="C6" s="5" t="s">
        <v>80</v>
      </c>
      <c r="D6" s="5" t="s">
        <v>31</v>
      </c>
      <c r="E6" s="5">
        <v>5</v>
      </c>
    </row>
    <row r="7" spans="1:6" x14ac:dyDescent="0.25">
      <c r="A7" t="s">
        <v>91</v>
      </c>
      <c r="B7" s="5" t="s">
        <v>31</v>
      </c>
      <c r="C7" s="5" t="s">
        <v>31</v>
      </c>
      <c r="D7" s="5" t="s">
        <v>31</v>
      </c>
    </row>
    <row r="8" spans="1:6" x14ac:dyDescent="0.25">
      <c r="A8" t="s">
        <v>90</v>
      </c>
      <c r="B8" s="5" t="s">
        <v>31</v>
      </c>
      <c r="C8" s="5" t="s">
        <v>80</v>
      </c>
      <c r="D8" s="5" t="s">
        <v>31</v>
      </c>
      <c r="E8" s="15">
        <v>5</v>
      </c>
    </row>
    <row r="9" spans="1:6" x14ac:dyDescent="0.25">
      <c r="A9" t="s">
        <v>89</v>
      </c>
      <c r="B9" s="5" t="s">
        <v>31</v>
      </c>
      <c r="C9" s="5" t="s">
        <v>31</v>
      </c>
      <c r="D9" s="5" t="s">
        <v>31</v>
      </c>
    </row>
    <row r="10" spans="1:6" x14ac:dyDescent="0.25">
      <c r="A10" t="s">
        <v>88</v>
      </c>
      <c r="B10" s="5" t="s">
        <v>31</v>
      </c>
      <c r="C10" s="5" t="s">
        <v>31</v>
      </c>
      <c r="D10" s="5" t="s">
        <v>31</v>
      </c>
    </row>
    <row r="11" spans="1:6" x14ac:dyDescent="0.25">
      <c r="A11" t="s">
        <v>87</v>
      </c>
      <c r="B11" s="5" t="s">
        <v>31</v>
      </c>
      <c r="C11" s="5" t="s">
        <v>31</v>
      </c>
      <c r="D11" s="5" t="s">
        <v>31</v>
      </c>
      <c r="E11" s="15">
        <v>4</v>
      </c>
    </row>
    <row r="12" spans="1:6" x14ac:dyDescent="0.25">
      <c r="A12" t="s">
        <v>92</v>
      </c>
      <c r="B12" s="5" t="s">
        <v>31</v>
      </c>
      <c r="C12" s="5" t="s">
        <v>30</v>
      </c>
      <c r="D12" s="5" t="s">
        <v>31</v>
      </c>
    </row>
    <row r="13" spans="1:6" x14ac:dyDescent="0.25">
      <c r="A13" t="s">
        <v>93</v>
      </c>
      <c r="B13" s="5" t="s">
        <v>31</v>
      </c>
      <c r="C13" s="5" t="s">
        <v>132</v>
      </c>
      <c r="D13" s="5" t="s">
        <v>131</v>
      </c>
    </row>
    <row r="14" spans="1:6" x14ac:dyDescent="0.25">
      <c r="A14" t="s">
        <v>94</v>
      </c>
      <c r="B14" s="5" t="s">
        <v>31</v>
      </c>
      <c r="C14" s="5" t="s">
        <v>80</v>
      </c>
      <c r="D14" s="5" t="s">
        <v>33</v>
      </c>
      <c r="E14" s="15">
        <v>5</v>
      </c>
    </row>
    <row r="15" spans="1:6" x14ac:dyDescent="0.25">
      <c r="E15" s="14">
        <f>(E6+E8+E11+E14) / 4</f>
        <v>4.75</v>
      </c>
      <c r="F15" s="1" t="s">
        <v>36</v>
      </c>
    </row>
    <row r="16" spans="1:6" x14ac:dyDescent="0.25">
      <c r="A16" s="18" t="s">
        <v>129</v>
      </c>
      <c r="B16" s="3" t="s">
        <v>119</v>
      </c>
      <c r="E16" s="26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25"/>
  <sheetViews>
    <sheetView workbookViewId="0">
      <selection activeCell="H31" sqref="H31"/>
    </sheetView>
  </sheetViews>
  <sheetFormatPr defaultRowHeight="15" x14ac:dyDescent="0.25"/>
  <cols>
    <col min="1" max="1" width="19.140625" style="19" bestFit="1" customWidth="1"/>
    <col min="2" max="2" width="16.42578125" style="1" bestFit="1" customWidth="1"/>
    <col min="3" max="3" width="14.28515625" style="1" customWidth="1"/>
    <col min="4" max="4" width="19.140625" style="1" bestFit="1" customWidth="1"/>
    <col min="5" max="5" width="10.85546875" style="1" customWidth="1"/>
    <col min="6" max="6" width="13.7109375" bestFit="1" customWidth="1"/>
  </cols>
  <sheetData>
    <row r="1" spans="1:5" x14ac:dyDescent="0.25">
      <c r="B1" s="2" t="s">
        <v>0</v>
      </c>
      <c r="C1" s="2" t="s">
        <v>1</v>
      </c>
      <c r="D1" s="2" t="s">
        <v>35</v>
      </c>
      <c r="E1" s="2" t="s">
        <v>5</v>
      </c>
    </row>
    <row r="2" spans="1:5" x14ac:dyDescent="0.25">
      <c r="A2" s="19" t="s">
        <v>82</v>
      </c>
      <c r="B2" s="5" t="s">
        <v>31</v>
      </c>
      <c r="C2" s="5" t="s">
        <v>31</v>
      </c>
      <c r="D2" s="5">
        <v>2</v>
      </c>
    </row>
    <row r="3" spans="1:5" x14ac:dyDescent="0.25">
      <c r="A3" s="19" t="s">
        <v>83</v>
      </c>
      <c r="B3" s="5" t="s">
        <v>31</v>
      </c>
      <c r="C3" s="5" t="s">
        <v>31</v>
      </c>
      <c r="D3" s="12">
        <v>2.5</v>
      </c>
    </row>
    <row r="4" spans="1:5" x14ac:dyDescent="0.25">
      <c r="A4" s="19" t="s">
        <v>84</v>
      </c>
      <c r="B4" s="5" t="s">
        <v>31</v>
      </c>
      <c r="C4" s="5" t="s">
        <v>31</v>
      </c>
      <c r="D4" s="5">
        <v>2</v>
      </c>
    </row>
    <row r="5" spans="1:5" x14ac:dyDescent="0.25">
      <c r="A5" s="19" t="s">
        <v>85</v>
      </c>
      <c r="B5" s="5" t="s">
        <v>31</v>
      </c>
      <c r="C5" s="5" t="s">
        <v>31</v>
      </c>
      <c r="D5" s="5">
        <v>2</v>
      </c>
    </row>
    <row r="6" spans="1:5" x14ac:dyDescent="0.25">
      <c r="A6" s="19" t="s">
        <v>86</v>
      </c>
      <c r="B6" s="5" t="s">
        <v>31</v>
      </c>
      <c r="C6" s="5" t="s">
        <v>31</v>
      </c>
      <c r="D6" s="5">
        <v>2</v>
      </c>
    </row>
    <row r="7" spans="1:5" x14ac:dyDescent="0.25">
      <c r="A7" s="19" t="s">
        <v>91</v>
      </c>
      <c r="B7" s="5" t="s">
        <v>3</v>
      </c>
      <c r="C7" s="5" t="s">
        <v>3</v>
      </c>
      <c r="D7" s="5" t="s">
        <v>3</v>
      </c>
    </row>
    <row r="8" spans="1:5" x14ac:dyDescent="0.25">
      <c r="A8" s="19" t="s">
        <v>90</v>
      </c>
      <c r="B8" s="6"/>
      <c r="C8" s="5" t="s">
        <v>2</v>
      </c>
      <c r="D8" s="5" t="s">
        <v>95</v>
      </c>
      <c r="E8" s="5">
        <v>26</v>
      </c>
    </row>
    <row r="9" spans="1:5" x14ac:dyDescent="0.25">
      <c r="A9" s="19" t="s">
        <v>89</v>
      </c>
      <c r="B9" s="6"/>
      <c r="C9" s="5" t="s">
        <v>31</v>
      </c>
      <c r="D9" s="5">
        <v>2.5</v>
      </c>
    </row>
    <row r="10" spans="1:5" x14ac:dyDescent="0.25">
      <c r="A10" s="19" t="s">
        <v>88</v>
      </c>
      <c r="B10" s="6"/>
      <c r="C10" s="5" t="s">
        <v>31</v>
      </c>
      <c r="D10" s="5">
        <v>4</v>
      </c>
    </row>
    <row r="11" spans="1:5" x14ac:dyDescent="0.25">
      <c r="A11" s="19" t="s">
        <v>87</v>
      </c>
      <c r="B11" s="6"/>
      <c r="C11" s="5" t="s">
        <v>31</v>
      </c>
      <c r="D11" s="5">
        <v>4</v>
      </c>
    </row>
    <row r="12" spans="1:5" x14ac:dyDescent="0.25">
      <c r="A12" s="19" t="s">
        <v>92</v>
      </c>
      <c r="B12" s="6"/>
      <c r="C12" s="5" t="s">
        <v>3</v>
      </c>
      <c r="D12" s="5" t="s">
        <v>3</v>
      </c>
    </row>
    <row r="13" spans="1:5" x14ac:dyDescent="0.25">
      <c r="A13" s="19" t="s">
        <v>93</v>
      </c>
      <c r="B13" s="6"/>
      <c r="C13" s="5" t="s">
        <v>31</v>
      </c>
      <c r="D13" s="5">
        <v>4</v>
      </c>
    </row>
    <row r="14" spans="1:5" x14ac:dyDescent="0.25">
      <c r="A14" s="19" t="s">
        <v>94</v>
      </c>
      <c r="B14" s="6"/>
      <c r="C14" s="5" t="s">
        <v>31</v>
      </c>
      <c r="D14" s="5" t="s">
        <v>33</v>
      </c>
      <c r="E14" s="5">
        <v>24</v>
      </c>
    </row>
    <row r="16" spans="1:5" x14ac:dyDescent="0.25">
      <c r="A16" s="18" t="s">
        <v>110</v>
      </c>
      <c r="B16" s="3" t="s">
        <v>104</v>
      </c>
    </row>
    <row r="17" spans="1:7" x14ac:dyDescent="0.25">
      <c r="A17" s="23" t="s">
        <v>111</v>
      </c>
      <c r="B17" s="24" t="s">
        <v>105</v>
      </c>
    </row>
    <row r="18" spans="1:7" x14ac:dyDescent="0.25">
      <c r="A18" s="25" t="s">
        <v>112</v>
      </c>
      <c r="B18" s="6" t="s">
        <v>106</v>
      </c>
    </row>
    <row r="19" spans="1:7" x14ac:dyDescent="0.25">
      <c r="A19" s="18" t="s">
        <v>113</v>
      </c>
      <c r="B19" s="3" t="s">
        <v>107</v>
      </c>
    </row>
    <row r="20" spans="1:7" x14ac:dyDescent="0.25">
      <c r="A20" s="18" t="s">
        <v>114</v>
      </c>
      <c r="B20" s="3" t="s">
        <v>108</v>
      </c>
    </row>
    <row r="21" spans="1:7" x14ac:dyDescent="0.25">
      <c r="A21" s="18" t="s">
        <v>115</v>
      </c>
      <c r="B21" s="3" t="s">
        <v>109</v>
      </c>
    </row>
    <row r="22" spans="1:7" x14ac:dyDescent="0.25">
      <c r="D22" s="1">
        <f>SUM(D2:D14)</f>
        <v>25</v>
      </c>
      <c r="E22" s="1">
        <f>(E8*100/30+E14*100/30)/2</f>
        <v>83.333333333333343</v>
      </c>
      <c r="F22" t="str">
        <f>"(ZH1 + ZH2) / 2"</f>
        <v>(ZH1 + ZH2) / 2</v>
      </c>
    </row>
    <row r="23" spans="1:7" x14ac:dyDescent="0.25">
      <c r="F23" t="s">
        <v>46</v>
      </c>
    </row>
    <row r="24" spans="1:7" x14ac:dyDescent="0.25">
      <c r="F24" t="s">
        <v>47</v>
      </c>
    </row>
    <row r="25" spans="1:7" x14ac:dyDescent="0.25">
      <c r="F25" t="s">
        <v>135</v>
      </c>
      <c r="G25" s="22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2FAD8-DDD6-4B28-BFB0-CB055EA33D2F}">
  <sheetPr>
    <tabColor rgb="FF00B050"/>
  </sheetPr>
  <dimension ref="A1:H23"/>
  <sheetViews>
    <sheetView workbookViewId="0">
      <selection activeCell="G30" sqref="G30"/>
    </sheetView>
  </sheetViews>
  <sheetFormatPr defaultRowHeight="15" x14ac:dyDescent="0.25"/>
  <cols>
    <col min="1" max="1" width="19.7109375" bestFit="1" customWidth="1"/>
    <col min="2" max="3" width="14.28515625" style="1" customWidth="1"/>
    <col min="4" max="5" width="9.140625" style="1"/>
    <col min="6" max="6" width="34.85546875" bestFit="1" customWidth="1"/>
    <col min="7" max="7" width="48.28515625" bestFit="1" customWidth="1"/>
  </cols>
  <sheetData>
    <row r="1" spans="1:6" x14ac:dyDescent="0.25">
      <c r="B1" s="2" t="s">
        <v>6</v>
      </c>
      <c r="C1" s="2" t="s">
        <v>7</v>
      </c>
      <c r="D1" s="2" t="s">
        <v>4</v>
      </c>
      <c r="E1" s="2" t="s">
        <v>5</v>
      </c>
    </row>
    <row r="2" spans="1:6" x14ac:dyDescent="0.25">
      <c r="A2" t="s">
        <v>82</v>
      </c>
      <c r="B2" s="5" t="s">
        <v>31</v>
      </c>
      <c r="C2" s="5" t="s">
        <v>31</v>
      </c>
      <c r="D2" s="5" t="s">
        <v>33</v>
      </c>
    </row>
    <row r="3" spans="1:6" x14ac:dyDescent="0.25">
      <c r="A3" t="s">
        <v>83</v>
      </c>
      <c r="B3" s="5" t="s">
        <v>31</v>
      </c>
      <c r="C3" s="5" t="s">
        <v>31</v>
      </c>
      <c r="D3" s="5" t="s">
        <v>44</v>
      </c>
    </row>
    <row r="4" spans="1:6" x14ac:dyDescent="0.25">
      <c r="A4" t="s">
        <v>84</v>
      </c>
      <c r="B4" s="5" t="s">
        <v>3</v>
      </c>
      <c r="C4" s="5" t="s">
        <v>31</v>
      </c>
      <c r="D4" s="5" t="s">
        <v>79</v>
      </c>
    </row>
    <row r="5" spans="1:6" x14ac:dyDescent="0.25">
      <c r="A5" t="s">
        <v>85</v>
      </c>
      <c r="B5" s="5" t="s">
        <v>31</v>
      </c>
      <c r="C5" s="5" t="s">
        <v>31</v>
      </c>
      <c r="D5" s="5" t="s">
        <v>81</v>
      </c>
    </row>
    <row r="6" spans="1:6" x14ac:dyDescent="0.25">
      <c r="A6" t="s">
        <v>86</v>
      </c>
      <c r="B6" s="5" t="s">
        <v>31</v>
      </c>
      <c r="C6" s="5" t="s">
        <v>31</v>
      </c>
      <c r="D6" s="5" t="str">
        <f>"0 + 0"</f>
        <v>0 + 0</v>
      </c>
    </row>
    <row r="7" spans="1:6" x14ac:dyDescent="0.25">
      <c r="A7" t="s">
        <v>91</v>
      </c>
      <c r="B7" s="5" t="s">
        <v>31</v>
      </c>
      <c r="C7" s="5" t="s">
        <v>31</v>
      </c>
      <c r="D7" s="5" t="s">
        <v>98</v>
      </c>
    </row>
    <row r="8" spans="1:6" x14ac:dyDescent="0.25">
      <c r="A8" t="s">
        <v>90</v>
      </c>
      <c r="B8" s="5" t="s">
        <v>31</v>
      </c>
      <c r="C8" s="5" t="s">
        <v>31</v>
      </c>
      <c r="D8" s="5" t="s">
        <v>33</v>
      </c>
      <c r="E8" s="5" t="str">
        <f>"9 + 4"</f>
        <v>9 + 4</v>
      </c>
      <c r="F8" s="9">
        <v>45030</v>
      </c>
    </row>
    <row r="9" spans="1:6" x14ac:dyDescent="0.25">
      <c r="A9" t="s">
        <v>89</v>
      </c>
      <c r="B9" s="5" t="s">
        <v>31</v>
      </c>
      <c r="C9" s="5" t="s">
        <v>31</v>
      </c>
      <c r="D9" s="5" t="s">
        <v>122</v>
      </c>
    </row>
    <row r="10" spans="1:6" x14ac:dyDescent="0.25">
      <c r="A10" t="s">
        <v>88</v>
      </c>
      <c r="B10" s="5" t="s">
        <v>31</v>
      </c>
      <c r="C10" s="5" t="s">
        <v>31</v>
      </c>
      <c r="D10" s="5" t="s">
        <v>123</v>
      </c>
    </row>
    <row r="11" spans="1:6" x14ac:dyDescent="0.25">
      <c r="A11" t="s">
        <v>87</v>
      </c>
      <c r="B11" s="5"/>
      <c r="C11" s="5" t="s">
        <v>31</v>
      </c>
      <c r="D11" s="5" t="s">
        <v>124</v>
      </c>
    </row>
    <row r="12" spans="1:6" x14ac:dyDescent="0.25">
      <c r="A12" t="s">
        <v>92</v>
      </c>
      <c r="B12" s="5"/>
      <c r="C12" s="5" t="s">
        <v>3</v>
      </c>
      <c r="D12" s="5" t="s">
        <v>125</v>
      </c>
    </row>
    <row r="13" spans="1:6" x14ac:dyDescent="0.25">
      <c r="A13" t="s">
        <v>93</v>
      </c>
      <c r="B13" s="6"/>
      <c r="C13" s="8" t="s">
        <v>130</v>
      </c>
      <c r="D13" s="5" t="s">
        <v>33</v>
      </c>
    </row>
    <row r="14" spans="1:6" x14ac:dyDescent="0.25">
      <c r="A14" t="s">
        <v>94</v>
      </c>
      <c r="B14" s="6"/>
      <c r="C14" s="8" t="s">
        <v>96</v>
      </c>
      <c r="D14" s="5" t="s">
        <v>33</v>
      </c>
      <c r="E14" s="5" t="s">
        <v>136</v>
      </c>
    </row>
    <row r="16" spans="1:6" x14ac:dyDescent="0.25">
      <c r="A16" s="27" t="str">
        <f>"júni.5"</f>
        <v>júni.5</v>
      </c>
      <c r="B16" s="28" t="s">
        <v>120</v>
      </c>
    </row>
    <row r="17" spans="1:8" x14ac:dyDescent="0.25">
      <c r="A17" s="14" t="str">
        <f>"júni.13"</f>
        <v>júni.13</v>
      </c>
      <c r="B17" s="3" t="s">
        <v>134</v>
      </c>
      <c r="C17" s="21" t="s">
        <v>128</v>
      </c>
      <c r="D17" s="20">
        <f xml:space="preserve"> D18+D19</f>
        <v>22.5</v>
      </c>
      <c r="E17" s="20" t="s">
        <v>137</v>
      </c>
      <c r="F17" t="s">
        <v>52</v>
      </c>
      <c r="G17" t="s">
        <v>53</v>
      </c>
    </row>
    <row r="18" spans="1:8" x14ac:dyDescent="0.25">
      <c r="C18" s="21" t="s">
        <v>126</v>
      </c>
      <c r="D18" s="20">
        <f>1 + 1.5 + 1.5 + 0 + 2 + 2 + 0.5 + 2 + 2</f>
        <v>12.5</v>
      </c>
      <c r="F18" t="s">
        <v>48</v>
      </c>
      <c r="G18" t="s">
        <v>54</v>
      </c>
    </row>
    <row r="19" spans="1:8" x14ac:dyDescent="0.25">
      <c r="C19" s="21" t="s">
        <v>127</v>
      </c>
      <c r="D19" s="1">
        <f>2+1.5+0+2+0.5+1.5+1+1.5</f>
        <v>10</v>
      </c>
      <c r="F19" t="s">
        <v>49</v>
      </c>
      <c r="G19" t="s">
        <v>55</v>
      </c>
    </row>
    <row r="20" spans="1:8" x14ac:dyDescent="0.25">
      <c r="F20" t="s">
        <v>50</v>
      </c>
      <c r="G20" t="s">
        <v>56</v>
      </c>
    </row>
    <row r="21" spans="1:8" x14ac:dyDescent="0.25">
      <c r="F21" t="s">
        <v>51</v>
      </c>
      <c r="G21" t="s">
        <v>57</v>
      </c>
    </row>
    <row r="22" spans="1:8" x14ac:dyDescent="0.25">
      <c r="G22" t="s">
        <v>138</v>
      </c>
      <c r="H22" s="22">
        <v>2</v>
      </c>
    </row>
    <row r="23" spans="1:8" x14ac:dyDescent="0.25">
      <c r="G23" t="s">
        <v>135</v>
      </c>
      <c r="H23" s="22">
        <v>2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AC2D1-461C-4024-8D83-0B9A7BD782B9}">
  <sheetPr>
    <tabColor rgb="FF00B050"/>
  </sheetPr>
  <dimension ref="A1:I23"/>
  <sheetViews>
    <sheetView workbookViewId="0">
      <selection activeCell="O25" sqref="O25"/>
    </sheetView>
  </sheetViews>
  <sheetFormatPr defaultRowHeight="15" x14ac:dyDescent="0.25"/>
  <cols>
    <col min="1" max="1" width="19.7109375" style="17" bestFit="1" customWidth="1"/>
    <col min="2" max="3" width="14.28515625" style="1" customWidth="1"/>
  </cols>
  <sheetData>
    <row r="1" spans="1:7" x14ac:dyDescent="0.25">
      <c r="B1" s="2" t="s">
        <v>9</v>
      </c>
      <c r="C1" s="2" t="s">
        <v>10</v>
      </c>
      <c r="D1" s="2" t="s">
        <v>27</v>
      </c>
      <c r="E1" s="2" t="s">
        <v>41</v>
      </c>
      <c r="F1" s="2" t="s">
        <v>2</v>
      </c>
      <c r="G1" s="2" t="s">
        <v>58</v>
      </c>
    </row>
    <row r="2" spans="1:7" x14ac:dyDescent="0.25">
      <c r="A2" s="17" t="s">
        <v>82</v>
      </c>
      <c r="B2" s="7" t="s">
        <v>31</v>
      </c>
      <c r="C2" s="7" t="s">
        <v>31</v>
      </c>
      <c r="D2" s="5" t="s">
        <v>33</v>
      </c>
      <c r="E2" s="5" t="s">
        <v>33</v>
      </c>
    </row>
    <row r="3" spans="1:7" x14ac:dyDescent="0.25">
      <c r="A3" s="17" t="s">
        <v>83</v>
      </c>
      <c r="B3" s="7" t="s">
        <v>31</v>
      </c>
      <c r="C3" s="6" t="s">
        <v>8</v>
      </c>
      <c r="D3" s="5">
        <v>0</v>
      </c>
      <c r="E3" s="5">
        <v>0</v>
      </c>
    </row>
    <row r="4" spans="1:7" x14ac:dyDescent="0.25">
      <c r="A4" s="17" t="s">
        <v>84</v>
      </c>
      <c r="B4" s="7" t="s">
        <v>31</v>
      </c>
      <c r="C4" s="6" t="s">
        <v>8</v>
      </c>
      <c r="D4" s="10" t="str">
        <f>"4/5"</f>
        <v>4/5</v>
      </c>
      <c r="E4" s="5">
        <v>0</v>
      </c>
    </row>
    <row r="5" spans="1:7" x14ac:dyDescent="0.25">
      <c r="A5" s="17" t="s">
        <v>85</v>
      </c>
      <c r="B5" s="13" t="s">
        <v>31</v>
      </c>
      <c r="C5" s="6" t="s">
        <v>8</v>
      </c>
      <c r="D5" s="5">
        <v>0</v>
      </c>
      <c r="E5" s="5">
        <v>1</v>
      </c>
    </row>
    <row r="6" spans="1:7" x14ac:dyDescent="0.25">
      <c r="A6" s="17" t="s">
        <v>86</v>
      </c>
      <c r="B6" s="13" t="s">
        <v>31</v>
      </c>
      <c r="C6" s="6" t="s">
        <v>8</v>
      </c>
      <c r="D6" s="10" t="str">
        <f>"3/5"</f>
        <v>3/5</v>
      </c>
      <c r="E6" s="5">
        <v>0</v>
      </c>
    </row>
    <row r="7" spans="1:7" x14ac:dyDescent="0.25">
      <c r="A7" s="17" t="s">
        <v>91</v>
      </c>
      <c r="B7" s="13" t="s">
        <v>31</v>
      </c>
      <c r="C7" s="5" t="s">
        <v>3</v>
      </c>
      <c r="D7" s="10" t="str">
        <f>"5/5"</f>
        <v>5/5</v>
      </c>
      <c r="E7" s="5" t="s">
        <v>3</v>
      </c>
    </row>
    <row r="8" spans="1:7" x14ac:dyDescent="0.25">
      <c r="A8" s="17" t="s">
        <v>90</v>
      </c>
      <c r="B8" s="13" t="s">
        <v>31</v>
      </c>
      <c r="C8" s="6" t="s">
        <v>96</v>
      </c>
      <c r="D8" s="10" t="str">
        <f>"5/5"</f>
        <v>5/5</v>
      </c>
      <c r="E8" s="8" t="s">
        <v>97</v>
      </c>
    </row>
    <row r="9" spans="1:7" x14ac:dyDescent="0.25">
      <c r="A9" s="17" t="s">
        <v>89</v>
      </c>
      <c r="B9" s="13" t="s">
        <v>31</v>
      </c>
      <c r="C9" s="6" t="s">
        <v>96</v>
      </c>
      <c r="D9" s="10" t="str">
        <f>"5/5"</f>
        <v>5/5</v>
      </c>
      <c r="E9" s="5">
        <v>1</v>
      </c>
    </row>
    <row r="10" spans="1:7" x14ac:dyDescent="0.25">
      <c r="A10" s="17" t="s">
        <v>88</v>
      </c>
      <c r="B10" s="13" t="s">
        <v>31</v>
      </c>
      <c r="C10" s="5" t="s">
        <v>100</v>
      </c>
      <c r="D10" s="10" t="str">
        <f>"5/5"</f>
        <v>5/5</v>
      </c>
      <c r="E10" s="5">
        <v>1</v>
      </c>
    </row>
    <row r="11" spans="1:7" x14ac:dyDescent="0.25">
      <c r="A11" s="17" t="s">
        <v>87</v>
      </c>
      <c r="B11" s="13" t="s">
        <v>31</v>
      </c>
      <c r="C11" s="5" t="s">
        <v>100</v>
      </c>
      <c r="D11" s="10" t="str">
        <f>"5/5"</f>
        <v>5/5</v>
      </c>
      <c r="E11" s="5"/>
    </row>
    <row r="12" spans="1:7" x14ac:dyDescent="0.25">
      <c r="A12" s="17" t="s">
        <v>92</v>
      </c>
      <c r="B12" s="13" t="s">
        <v>31</v>
      </c>
      <c r="C12" s="5" t="s">
        <v>3</v>
      </c>
      <c r="D12" s="10" t="str">
        <f>"4/5"</f>
        <v>4/5</v>
      </c>
      <c r="E12" s="5" t="s">
        <v>3</v>
      </c>
    </row>
    <row r="13" spans="1:7" x14ac:dyDescent="0.25">
      <c r="A13" s="17" t="s">
        <v>93</v>
      </c>
      <c r="B13" s="13" t="s">
        <v>31</v>
      </c>
      <c r="C13" s="5" t="s">
        <v>100</v>
      </c>
      <c r="D13" s="5" t="s">
        <v>33</v>
      </c>
      <c r="E13" s="5"/>
    </row>
    <row r="14" spans="1:7" x14ac:dyDescent="0.25">
      <c r="A14" s="17" t="s">
        <v>94</v>
      </c>
      <c r="B14" s="6"/>
      <c r="C14" s="6" t="s">
        <v>96</v>
      </c>
      <c r="D14" s="5" t="s">
        <v>33</v>
      </c>
      <c r="E14" s="8" t="s">
        <v>97</v>
      </c>
      <c r="G14" s="16"/>
    </row>
    <row r="16" spans="1:7" x14ac:dyDescent="0.25">
      <c r="A16" s="18" t="s">
        <v>116</v>
      </c>
      <c r="B16" s="3" t="s">
        <v>101</v>
      </c>
      <c r="F16" s="29" t="str">
        <f xml:space="preserve"> "8 + 24"</f>
        <v>8 + 24</v>
      </c>
    </row>
    <row r="17" spans="1:9" x14ac:dyDescent="0.25">
      <c r="A17" s="25" t="s">
        <v>117</v>
      </c>
      <c r="B17" s="6" t="s">
        <v>102</v>
      </c>
      <c r="F17" s="4"/>
    </row>
    <row r="18" spans="1:9" x14ac:dyDescent="0.25">
      <c r="A18" s="18" t="s">
        <v>118</v>
      </c>
      <c r="B18" s="3" t="s">
        <v>103</v>
      </c>
      <c r="F18" s="4"/>
    </row>
    <row r="19" spans="1:9" x14ac:dyDescent="0.25">
      <c r="D19" s="11">
        <f xml:space="preserve"> 4*0.2 + 3*0.2 + 5*0.2 + 5*0.2 + 5*0.2 + 5*0.2  + 5*0.2 + 4*0.2</f>
        <v>7.2</v>
      </c>
      <c r="E19">
        <f xml:space="preserve"> 1 + 1 + 1</f>
        <v>3</v>
      </c>
      <c r="F19">
        <f>8+24</f>
        <v>32</v>
      </c>
      <c r="G19" s="1" t="s">
        <v>8</v>
      </c>
      <c r="H19" t="s">
        <v>59</v>
      </c>
      <c r="I19" s="11">
        <f>D19+E19+F19</f>
        <v>42.2</v>
      </c>
    </row>
    <row r="20" spans="1:9" x14ac:dyDescent="0.25">
      <c r="H20" t="s">
        <v>60</v>
      </c>
    </row>
    <row r="21" spans="1:9" x14ac:dyDescent="0.25">
      <c r="H21" t="s">
        <v>61</v>
      </c>
    </row>
    <row r="22" spans="1:9" x14ac:dyDescent="0.25">
      <c r="H22" t="s">
        <v>62</v>
      </c>
    </row>
    <row r="23" spans="1:9" x14ac:dyDescent="0.25">
      <c r="H23" t="s">
        <v>63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0CB6-8523-4517-8400-C3EF8DA655D6}">
  <sheetPr>
    <tabColor rgb="FF00B050"/>
  </sheetPr>
  <dimension ref="A1:D15"/>
  <sheetViews>
    <sheetView workbookViewId="0">
      <selection activeCell="J32" sqref="J32"/>
    </sheetView>
  </sheetViews>
  <sheetFormatPr defaultRowHeight="15" x14ac:dyDescent="0.25"/>
  <cols>
    <col min="1" max="1" width="19.7109375" bestFit="1" customWidth="1"/>
    <col min="2" max="2" width="21.42578125" style="1" customWidth="1"/>
    <col min="3" max="3" width="18.42578125" bestFit="1" customWidth="1"/>
  </cols>
  <sheetData>
    <row r="1" spans="1:4" x14ac:dyDescent="0.25">
      <c r="B1" s="2" t="s">
        <v>12</v>
      </c>
    </row>
    <row r="2" spans="1:4" x14ac:dyDescent="0.25">
      <c r="A2" t="s">
        <v>82</v>
      </c>
      <c r="B2" s="5" t="s">
        <v>31</v>
      </c>
      <c r="C2" t="s">
        <v>32</v>
      </c>
    </row>
    <row r="3" spans="1:4" x14ac:dyDescent="0.25">
      <c r="A3" t="s">
        <v>83</v>
      </c>
      <c r="B3" s="8" t="s">
        <v>40</v>
      </c>
    </row>
    <row r="4" spans="1:4" x14ac:dyDescent="0.25">
      <c r="A4" t="s">
        <v>84</v>
      </c>
      <c r="B4" s="8" t="s">
        <v>40</v>
      </c>
    </row>
    <row r="5" spans="1:4" x14ac:dyDescent="0.25">
      <c r="A5" t="s">
        <v>85</v>
      </c>
      <c r="B5" s="5" t="s">
        <v>70</v>
      </c>
    </row>
    <row r="6" spans="1:4" x14ac:dyDescent="0.25">
      <c r="A6" t="s">
        <v>86</v>
      </c>
      <c r="B6" s="8" t="s">
        <v>40</v>
      </c>
    </row>
    <row r="7" spans="1:4" x14ac:dyDescent="0.25">
      <c r="A7" t="s">
        <v>91</v>
      </c>
      <c r="B7" s="8" t="s">
        <v>40</v>
      </c>
    </row>
    <row r="8" spans="1:4" x14ac:dyDescent="0.25">
      <c r="A8" t="s">
        <v>90</v>
      </c>
      <c r="B8" s="5" t="s">
        <v>70</v>
      </c>
    </row>
    <row r="9" spans="1:4" x14ac:dyDescent="0.25">
      <c r="A9" t="s">
        <v>89</v>
      </c>
      <c r="B9" s="8" t="s">
        <v>40</v>
      </c>
    </row>
    <row r="10" spans="1:4" x14ac:dyDescent="0.25">
      <c r="A10" t="s">
        <v>88</v>
      </c>
      <c r="B10" s="8" t="s">
        <v>40</v>
      </c>
    </row>
    <row r="11" spans="1:4" x14ac:dyDescent="0.25">
      <c r="A11" t="s">
        <v>87</v>
      </c>
      <c r="B11" s="8" t="s">
        <v>40</v>
      </c>
      <c r="C11" s="16"/>
    </row>
    <row r="12" spans="1:4" x14ac:dyDescent="0.25">
      <c r="A12" t="s">
        <v>92</v>
      </c>
      <c r="B12" s="8" t="s">
        <v>40</v>
      </c>
    </row>
    <row r="13" spans="1:4" x14ac:dyDescent="0.25">
      <c r="A13" t="s">
        <v>93</v>
      </c>
      <c r="B13" s="5" t="s">
        <v>31</v>
      </c>
    </row>
    <row r="14" spans="1:4" x14ac:dyDescent="0.25">
      <c r="A14" t="s">
        <v>94</v>
      </c>
      <c r="B14" s="8"/>
    </row>
    <row r="15" spans="1:4" x14ac:dyDescent="0.25">
      <c r="C15" t="s">
        <v>71</v>
      </c>
      <c r="D15" s="2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4140-B4CD-4E7B-B30D-167A9FE25BE9}">
  <sheetPr>
    <tabColor rgb="FF00B050"/>
  </sheetPr>
  <dimension ref="A1:F19"/>
  <sheetViews>
    <sheetView workbookViewId="0">
      <selection activeCell="O31" sqref="O31"/>
    </sheetView>
  </sheetViews>
  <sheetFormatPr defaultRowHeight="15" x14ac:dyDescent="0.25"/>
  <cols>
    <col min="1" max="1" width="19.7109375" bestFit="1" customWidth="1"/>
    <col min="2" max="2" width="21.42578125" customWidth="1"/>
    <col min="4" max="4" width="10.42578125" style="1" bestFit="1" customWidth="1"/>
  </cols>
  <sheetData>
    <row r="1" spans="1:5" x14ac:dyDescent="0.25">
      <c r="B1" s="2" t="s">
        <v>11</v>
      </c>
      <c r="C1" s="2" t="s">
        <v>58</v>
      </c>
      <c r="D1" s="2" t="s">
        <v>64</v>
      </c>
    </row>
    <row r="2" spans="1:5" x14ac:dyDescent="0.25">
      <c r="A2" t="s">
        <v>82</v>
      </c>
      <c r="B2" s="5" t="s">
        <v>30</v>
      </c>
      <c r="C2" s="1"/>
    </row>
    <row r="3" spans="1:5" x14ac:dyDescent="0.25">
      <c r="A3" t="s">
        <v>83</v>
      </c>
      <c r="B3" s="5" t="s">
        <v>31</v>
      </c>
      <c r="C3" s="1"/>
    </row>
    <row r="4" spans="1:5" x14ac:dyDescent="0.25">
      <c r="A4" t="s">
        <v>84</v>
      </c>
      <c r="B4" s="5" t="s">
        <v>31</v>
      </c>
      <c r="C4" s="1"/>
    </row>
    <row r="5" spans="1:5" x14ac:dyDescent="0.25">
      <c r="A5" t="s">
        <v>85</v>
      </c>
      <c r="B5" s="5" t="s">
        <v>31</v>
      </c>
      <c r="C5" s="1"/>
    </row>
    <row r="6" spans="1:5" x14ac:dyDescent="0.25">
      <c r="A6" t="s">
        <v>86</v>
      </c>
      <c r="B6" s="5" t="s">
        <v>31</v>
      </c>
      <c r="C6" s="1"/>
    </row>
    <row r="7" spans="1:5" x14ac:dyDescent="0.25">
      <c r="A7" t="s">
        <v>91</v>
      </c>
      <c r="B7" s="5" t="s">
        <v>31</v>
      </c>
      <c r="C7" s="5" t="s">
        <v>31</v>
      </c>
    </row>
    <row r="8" spans="1:5" x14ac:dyDescent="0.25">
      <c r="A8" t="s">
        <v>90</v>
      </c>
      <c r="B8" s="5" t="s">
        <v>31</v>
      </c>
    </row>
    <row r="9" spans="1:5" x14ac:dyDescent="0.25">
      <c r="A9" t="s">
        <v>89</v>
      </c>
      <c r="B9" s="5" t="s">
        <v>31</v>
      </c>
      <c r="C9" s="5" t="s">
        <v>31</v>
      </c>
    </row>
    <row r="10" spans="1:5" x14ac:dyDescent="0.25">
      <c r="A10" t="s">
        <v>88</v>
      </c>
      <c r="B10" s="5" t="s">
        <v>31</v>
      </c>
    </row>
    <row r="11" spans="1:5" x14ac:dyDescent="0.25">
      <c r="A11" t="s">
        <v>87</v>
      </c>
      <c r="B11" s="5" t="s">
        <v>31</v>
      </c>
      <c r="C11" s="5" t="s">
        <v>31</v>
      </c>
    </row>
    <row r="12" spans="1:5" x14ac:dyDescent="0.25">
      <c r="A12" t="s">
        <v>92</v>
      </c>
      <c r="B12" s="5" t="s">
        <v>31</v>
      </c>
    </row>
    <row r="13" spans="1:5" x14ac:dyDescent="0.25">
      <c r="A13" t="s">
        <v>93</v>
      </c>
      <c r="B13" s="5" t="s">
        <v>31</v>
      </c>
      <c r="C13" s="5" t="s">
        <v>31</v>
      </c>
    </row>
    <row r="14" spans="1:5" x14ac:dyDescent="0.25">
      <c r="A14" t="s">
        <v>94</v>
      </c>
      <c r="B14" s="8"/>
      <c r="C14" s="5" t="s">
        <v>31</v>
      </c>
      <c r="D14" s="5" t="s">
        <v>31</v>
      </c>
    </row>
    <row r="15" spans="1:5" x14ac:dyDescent="0.25">
      <c r="E15" t="s">
        <v>65</v>
      </c>
    </row>
    <row r="16" spans="1:5" x14ac:dyDescent="0.25">
      <c r="E16" t="s">
        <v>66</v>
      </c>
    </row>
    <row r="17" spans="5:6" x14ac:dyDescent="0.25">
      <c r="E17" t="s">
        <v>67</v>
      </c>
    </row>
    <row r="18" spans="5:6" x14ac:dyDescent="0.25">
      <c r="E18" t="s">
        <v>68</v>
      </c>
    </row>
    <row r="19" spans="5:6" x14ac:dyDescent="0.25">
      <c r="E19" t="s">
        <v>69</v>
      </c>
      <c r="F19" s="22">
        <v>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AA28-4C0B-43FA-AC83-55BA3D9DBDF3}">
  <sheetPr>
    <tabColor rgb="FF00B050"/>
  </sheetPr>
  <dimension ref="A1:J23"/>
  <sheetViews>
    <sheetView workbookViewId="0">
      <selection activeCell="R30" sqref="R30"/>
    </sheetView>
  </sheetViews>
  <sheetFormatPr defaultRowHeight="15" x14ac:dyDescent="0.25"/>
  <cols>
    <col min="1" max="1" width="19.7109375" bestFit="1" customWidth="1"/>
    <col min="2" max="3" width="14.28515625" style="1" customWidth="1"/>
  </cols>
  <sheetData>
    <row r="1" spans="1:7" x14ac:dyDescent="0.25">
      <c r="B1" s="2" t="s">
        <v>13</v>
      </c>
      <c r="C1" s="2" t="s">
        <v>14</v>
      </c>
      <c r="D1" s="2" t="s">
        <v>27</v>
      </c>
      <c r="E1" s="2" t="s">
        <v>41</v>
      </c>
      <c r="F1" s="2" t="s">
        <v>2</v>
      </c>
      <c r="G1" s="2" t="s">
        <v>58</v>
      </c>
    </row>
    <row r="2" spans="1:7" x14ac:dyDescent="0.25">
      <c r="A2" t="s">
        <v>82</v>
      </c>
      <c r="B2" s="5" t="s">
        <v>31</v>
      </c>
      <c r="C2" s="5" t="s">
        <v>31</v>
      </c>
      <c r="D2" s="5" t="s">
        <v>33</v>
      </c>
      <c r="E2" s="5" t="s">
        <v>33</v>
      </c>
    </row>
    <row r="3" spans="1:7" x14ac:dyDescent="0.25">
      <c r="A3" t="s">
        <v>83</v>
      </c>
      <c r="B3" s="5" t="s">
        <v>31</v>
      </c>
      <c r="C3" s="5" t="s">
        <v>31</v>
      </c>
      <c r="D3" s="5">
        <v>1</v>
      </c>
      <c r="E3" s="5">
        <v>1</v>
      </c>
    </row>
    <row r="4" spans="1:7" x14ac:dyDescent="0.25">
      <c r="A4" t="s">
        <v>84</v>
      </c>
      <c r="B4" s="5" t="s">
        <v>31</v>
      </c>
      <c r="C4" s="5" t="s">
        <v>31</v>
      </c>
      <c r="D4" s="5">
        <v>1</v>
      </c>
      <c r="E4" s="5" t="s">
        <v>45</v>
      </c>
    </row>
    <row r="5" spans="1:7" x14ac:dyDescent="0.25">
      <c r="A5" t="s">
        <v>85</v>
      </c>
      <c r="B5" s="6" t="s">
        <v>31</v>
      </c>
      <c r="C5" s="5" t="s">
        <v>31</v>
      </c>
      <c r="D5" s="5">
        <v>1</v>
      </c>
      <c r="E5" s="5">
        <v>1</v>
      </c>
    </row>
    <row r="6" spans="1:7" x14ac:dyDescent="0.25">
      <c r="A6" t="s">
        <v>86</v>
      </c>
      <c r="B6" s="6" t="s">
        <v>31</v>
      </c>
      <c r="C6" s="5" t="s">
        <v>31</v>
      </c>
      <c r="D6" s="5">
        <v>1</v>
      </c>
      <c r="E6" s="5">
        <v>1</v>
      </c>
    </row>
    <row r="7" spans="1:7" x14ac:dyDescent="0.25">
      <c r="A7" t="s">
        <v>91</v>
      </c>
      <c r="B7" s="6" t="s">
        <v>31</v>
      </c>
      <c r="C7" s="5" t="s">
        <v>3</v>
      </c>
      <c r="D7" s="5">
        <v>1</v>
      </c>
      <c r="E7" s="5" t="s">
        <v>3</v>
      </c>
    </row>
    <row r="8" spans="1:7" x14ac:dyDescent="0.25">
      <c r="A8" t="s">
        <v>90</v>
      </c>
      <c r="B8" s="6" t="s">
        <v>31</v>
      </c>
      <c r="C8" s="5" t="s">
        <v>31</v>
      </c>
      <c r="D8" s="5">
        <v>0</v>
      </c>
      <c r="E8" s="5">
        <v>1</v>
      </c>
    </row>
    <row r="9" spans="1:7" x14ac:dyDescent="0.25">
      <c r="A9" t="s">
        <v>89</v>
      </c>
      <c r="B9" s="6" t="s">
        <v>31</v>
      </c>
      <c r="C9" s="5" t="s">
        <v>31</v>
      </c>
      <c r="D9" s="5">
        <v>1</v>
      </c>
      <c r="E9" s="5">
        <v>1</v>
      </c>
    </row>
    <row r="10" spans="1:7" x14ac:dyDescent="0.25">
      <c r="A10" t="s">
        <v>88</v>
      </c>
      <c r="B10" s="6" t="s">
        <v>31</v>
      </c>
      <c r="C10" s="5" t="s">
        <v>31</v>
      </c>
      <c r="D10" s="5">
        <v>1</v>
      </c>
      <c r="E10" s="5">
        <v>1</v>
      </c>
    </row>
    <row r="11" spans="1:7" x14ac:dyDescent="0.25">
      <c r="A11" t="s">
        <v>87</v>
      </c>
      <c r="B11" s="6" t="s">
        <v>31</v>
      </c>
      <c r="C11" s="5" t="s">
        <v>31</v>
      </c>
      <c r="D11" s="5">
        <v>1</v>
      </c>
      <c r="E11" s="5">
        <v>1</v>
      </c>
    </row>
    <row r="12" spans="1:7" x14ac:dyDescent="0.25">
      <c r="A12" t="s">
        <v>92</v>
      </c>
      <c r="B12" s="6" t="s">
        <v>31</v>
      </c>
      <c r="C12" s="5" t="s">
        <v>3</v>
      </c>
      <c r="D12" s="5">
        <v>1</v>
      </c>
      <c r="E12" s="5" t="s">
        <v>3</v>
      </c>
    </row>
    <row r="13" spans="1:7" x14ac:dyDescent="0.25">
      <c r="A13" t="s">
        <v>93</v>
      </c>
      <c r="B13" s="6" t="s">
        <v>31</v>
      </c>
      <c r="C13" s="5" t="s">
        <v>31</v>
      </c>
      <c r="D13" s="5" t="s">
        <v>33</v>
      </c>
      <c r="E13" s="5">
        <v>1</v>
      </c>
    </row>
    <row r="14" spans="1:7" x14ac:dyDescent="0.25">
      <c r="A14" t="s">
        <v>94</v>
      </c>
      <c r="B14" s="6" t="s">
        <v>31</v>
      </c>
      <c r="C14" s="5" t="s">
        <v>31</v>
      </c>
      <c r="D14" s="5" t="s">
        <v>33</v>
      </c>
      <c r="E14" s="5">
        <v>0</v>
      </c>
      <c r="G14" s="15">
        <v>20</v>
      </c>
    </row>
    <row r="16" spans="1:7" x14ac:dyDescent="0.25">
      <c r="A16" s="25" t="s">
        <v>110</v>
      </c>
      <c r="B16" s="6" t="s">
        <v>101</v>
      </c>
      <c r="F16" s="4">
        <f>37 + 6</f>
        <v>43</v>
      </c>
    </row>
    <row r="17" spans="1:10" x14ac:dyDescent="0.25">
      <c r="A17" s="18" t="s">
        <v>112</v>
      </c>
      <c r="B17" s="3" t="s">
        <v>102</v>
      </c>
      <c r="F17" s="4"/>
    </row>
    <row r="18" spans="1:10" x14ac:dyDescent="0.25">
      <c r="A18" s="18" t="s">
        <v>118</v>
      </c>
      <c r="B18" s="3" t="s">
        <v>103</v>
      </c>
      <c r="F18" s="4"/>
    </row>
    <row r="19" spans="1:10" x14ac:dyDescent="0.25">
      <c r="D19">
        <f xml:space="preserve"> SUM(D2:D14)</f>
        <v>9</v>
      </c>
      <c r="E19">
        <f>1 + SUM(E5:E14)</f>
        <v>8</v>
      </c>
      <c r="F19">
        <f>F16</f>
        <v>43</v>
      </c>
      <c r="G19" s="1">
        <f>G14</f>
        <v>20</v>
      </c>
      <c r="H19" t="s">
        <v>59</v>
      </c>
      <c r="I19">
        <f>D19+E19+F19+G19</f>
        <v>80</v>
      </c>
      <c r="J19" s="22">
        <v>5</v>
      </c>
    </row>
    <row r="20" spans="1:10" x14ac:dyDescent="0.25">
      <c r="H20" t="s">
        <v>60</v>
      </c>
    </row>
    <row r="21" spans="1:10" x14ac:dyDescent="0.25">
      <c r="H21" t="s">
        <v>61</v>
      </c>
    </row>
    <row r="22" spans="1:10" x14ac:dyDescent="0.25">
      <c r="H22" t="s">
        <v>62</v>
      </c>
    </row>
    <row r="23" spans="1:10" x14ac:dyDescent="0.25">
      <c r="H23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B523-920D-464A-A01F-2F60C7E2E33D}">
  <sheetPr>
    <tabColor rgb="FF00B050"/>
  </sheetPr>
  <dimension ref="A1:G16"/>
  <sheetViews>
    <sheetView workbookViewId="0">
      <selection activeCell="K30" sqref="K30"/>
    </sheetView>
  </sheetViews>
  <sheetFormatPr defaultRowHeight="15" x14ac:dyDescent="0.25"/>
  <cols>
    <col min="1" max="1" width="19.7109375" bestFit="1" customWidth="1"/>
    <col min="2" max="3" width="14.28515625" style="1" customWidth="1"/>
    <col min="4" max="4" width="9.7109375" style="1" bestFit="1" customWidth="1"/>
    <col min="5" max="5" width="9.140625" style="1"/>
  </cols>
  <sheetData>
    <row r="1" spans="1:7" x14ac:dyDescent="0.25">
      <c r="B1" s="2" t="s">
        <v>15</v>
      </c>
      <c r="C1" s="2" t="s">
        <v>16</v>
      </c>
      <c r="D1" s="2" t="s">
        <v>37</v>
      </c>
      <c r="E1" s="2" t="s">
        <v>5</v>
      </c>
      <c r="F1" s="2" t="s">
        <v>17</v>
      </c>
    </row>
    <row r="2" spans="1:7" x14ac:dyDescent="0.25">
      <c r="A2" t="s">
        <v>82</v>
      </c>
      <c r="B2" s="5" t="s">
        <v>31</v>
      </c>
      <c r="C2" s="5" t="s">
        <v>39</v>
      </c>
      <c r="D2" s="5" t="s">
        <v>38</v>
      </c>
      <c r="F2" s="1"/>
    </row>
    <row r="3" spans="1:7" x14ac:dyDescent="0.25">
      <c r="A3" t="s">
        <v>83</v>
      </c>
      <c r="B3" s="5" t="s">
        <v>31</v>
      </c>
      <c r="C3" s="5" t="s">
        <v>31</v>
      </c>
      <c r="D3" s="5" t="s">
        <v>43</v>
      </c>
      <c r="F3" s="1"/>
    </row>
    <row r="4" spans="1:7" x14ac:dyDescent="0.25">
      <c r="A4" t="s">
        <v>84</v>
      </c>
      <c r="B4" s="5" t="s">
        <v>31</v>
      </c>
      <c r="C4" s="5" t="s">
        <v>31</v>
      </c>
      <c r="D4" s="6"/>
      <c r="F4" s="1"/>
    </row>
    <row r="5" spans="1:7" x14ac:dyDescent="0.25">
      <c r="A5" t="s">
        <v>85</v>
      </c>
      <c r="B5" s="6" t="s">
        <v>31</v>
      </c>
      <c r="C5" s="5" t="s">
        <v>31</v>
      </c>
      <c r="D5" s="6"/>
      <c r="F5" s="1"/>
    </row>
    <row r="6" spans="1:7" x14ac:dyDescent="0.25">
      <c r="A6" t="s">
        <v>86</v>
      </c>
      <c r="B6" s="6" t="s">
        <v>31</v>
      </c>
      <c r="C6" s="5" t="s">
        <v>31</v>
      </c>
      <c r="D6" s="6"/>
      <c r="F6" s="1"/>
    </row>
    <row r="7" spans="1:7" x14ac:dyDescent="0.25">
      <c r="A7" t="s">
        <v>91</v>
      </c>
      <c r="B7" s="6" t="s">
        <v>31</v>
      </c>
      <c r="C7" s="5" t="s">
        <v>31</v>
      </c>
      <c r="D7" s="6"/>
      <c r="F7" s="5" t="s">
        <v>31</v>
      </c>
      <c r="G7" s="9">
        <v>45026</v>
      </c>
    </row>
    <row r="8" spans="1:7" x14ac:dyDescent="0.25">
      <c r="A8" t="s">
        <v>90</v>
      </c>
      <c r="B8" s="6" t="s">
        <v>31</v>
      </c>
      <c r="C8" s="5" t="s">
        <v>31</v>
      </c>
      <c r="D8" s="6"/>
      <c r="F8" s="1"/>
    </row>
    <row r="9" spans="1:7" x14ac:dyDescent="0.25">
      <c r="A9" t="s">
        <v>89</v>
      </c>
      <c r="B9" s="6" t="s">
        <v>31</v>
      </c>
      <c r="C9" s="5" t="s">
        <v>31</v>
      </c>
      <c r="D9" s="3"/>
      <c r="F9" s="1"/>
    </row>
    <row r="10" spans="1:7" x14ac:dyDescent="0.25">
      <c r="A10" t="s">
        <v>88</v>
      </c>
      <c r="B10" s="6" t="s">
        <v>31</v>
      </c>
      <c r="C10" s="5" t="s">
        <v>31</v>
      </c>
      <c r="D10" s="3"/>
      <c r="F10" s="1"/>
    </row>
    <row r="11" spans="1:7" x14ac:dyDescent="0.25">
      <c r="A11" t="s">
        <v>87</v>
      </c>
      <c r="B11" s="5" t="s">
        <v>30</v>
      </c>
      <c r="C11" s="5" t="s">
        <v>31</v>
      </c>
      <c r="D11" s="3"/>
      <c r="F11" s="1"/>
    </row>
    <row r="12" spans="1:7" x14ac:dyDescent="0.25">
      <c r="A12" t="s">
        <v>92</v>
      </c>
      <c r="B12" s="5" t="s">
        <v>2</v>
      </c>
      <c r="C12" s="5" t="s">
        <v>31</v>
      </c>
      <c r="D12" s="3"/>
      <c r="E12" s="5" t="s">
        <v>121</v>
      </c>
      <c r="F12" s="5" t="s">
        <v>31</v>
      </c>
    </row>
    <row r="13" spans="1:7" x14ac:dyDescent="0.25">
      <c r="A13" t="s">
        <v>93</v>
      </c>
      <c r="B13" s="5" t="s">
        <v>2</v>
      </c>
      <c r="C13" s="5" t="s">
        <v>31</v>
      </c>
      <c r="D13" s="3"/>
      <c r="E13" s="5">
        <v>3</v>
      </c>
      <c r="F13" s="1"/>
    </row>
    <row r="14" spans="1:7" x14ac:dyDescent="0.25">
      <c r="A14" t="s">
        <v>94</v>
      </c>
      <c r="B14" s="6" t="s">
        <v>31</v>
      </c>
      <c r="C14" s="5" t="s">
        <v>133</v>
      </c>
      <c r="D14" s="3"/>
      <c r="F14" s="1"/>
    </row>
    <row r="15" spans="1:7" x14ac:dyDescent="0.25">
      <c r="F15" s="1"/>
    </row>
    <row r="16" spans="1:7" x14ac:dyDescent="0.25">
      <c r="E16" s="1" t="s">
        <v>135</v>
      </c>
      <c r="F16" s="17" t="s">
        <v>139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AE996-3C04-4E35-92DD-B6BF7B3255D6}">
  <sheetPr>
    <tabColor rgb="FF00B050"/>
  </sheetPr>
  <dimension ref="A1:F16"/>
  <sheetViews>
    <sheetView workbookViewId="0">
      <selection activeCell="I30" sqref="I30"/>
    </sheetView>
  </sheetViews>
  <sheetFormatPr defaultRowHeight="15" x14ac:dyDescent="0.25"/>
  <cols>
    <col min="1" max="1" width="19.7109375" bestFit="1" customWidth="1"/>
    <col min="2" max="3" width="14.28515625" style="1" customWidth="1"/>
  </cols>
  <sheetData>
    <row r="1" spans="1:6" x14ac:dyDescent="0.25">
      <c r="B1" s="2" t="s">
        <v>18</v>
      </c>
      <c r="C1" s="2" t="s">
        <v>19</v>
      </c>
      <c r="D1" s="2" t="s">
        <v>5</v>
      </c>
    </row>
    <row r="2" spans="1:6" x14ac:dyDescent="0.25">
      <c r="A2" t="s">
        <v>82</v>
      </c>
      <c r="B2" s="5" t="s">
        <v>31</v>
      </c>
      <c r="C2" s="5" t="s">
        <v>31</v>
      </c>
    </row>
    <row r="3" spans="1:6" x14ac:dyDescent="0.25">
      <c r="A3" t="s">
        <v>83</v>
      </c>
      <c r="B3" s="5" t="s">
        <v>31</v>
      </c>
      <c r="C3" s="5" t="s">
        <v>31</v>
      </c>
    </row>
    <row r="4" spans="1:6" x14ac:dyDescent="0.25">
      <c r="A4" t="s">
        <v>84</v>
      </c>
      <c r="B4" s="5" t="s">
        <v>31</v>
      </c>
      <c r="C4" s="5" t="s">
        <v>99</v>
      </c>
    </row>
    <row r="5" spans="1:6" x14ac:dyDescent="0.25">
      <c r="A5" t="s">
        <v>85</v>
      </c>
      <c r="B5" s="6" t="s">
        <v>31</v>
      </c>
      <c r="C5" s="5" t="s">
        <v>31</v>
      </c>
    </row>
    <row r="6" spans="1:6" x14ac:dyDescent="0.25">
      <c r="A6" t="s">
        <v>86</v>
      </c>
      <c r="B6" s="6" t="s">
        <v>31</v>
      </c>
      <c r="C6" s="5" t="s">
        <v>31</v>
      </c>
    </row>
    <row r="7" spans="1:6" x14ac:dyDescent="0.25">
      <c r="A7" t="s">
        <v>91</v>
      </c>
      <c r="B7" s="6" t="s">
        <v>31</v>
      </c>
      <c r="C7" s="5" t="s">
        <v>2</v>
      </c>
      <c r="D7" s="16">
        <v>33</v>
      </c>
    </row>
    <row r="8" spans="1:6" x14ac:dyDescent="0.25">
      <c r="A8" t="s">
        <v>90</v>
      </c>
      <c r="B8" s="6" t="s">
        <v>31</v>
      </c>
      <c r="C8" s="7" t="s">
        <v>31</v>
      </c>
    </row>
    <row r="9" spans="1:6" x14ac:dyDescent="0.25">
      <c r="A9" t="s">
        <v>89</v>
      </c>
      <c r="B9" s="6" t="s">
        <v>31</v>
      </c>
      <c r="C9" s="6" t="s">
        <v>99</v>
      </c>
    </row>
    <row r="10" spans="1:6" x14ac:dyDescent="0.25">
      <c r="A10" t="s">
        <v>88</v>
      </c>
      <c r="B10" s="6" t="s">
        <v>31</v>
      </c>
      <c r="C10" s="5"/>
    </row>
    <row r="11" spans="1:6" x14ac:dyDescent="0.25">
      <c r="A11" t="s">
        <v>87</v>
      </c>
      <c r="B11" s="6" t="s">
        <v>31</v>
      </c>
      <c r="C11" s="5"/>
    </row>
    <row r="12" spans="1:6" x14ac:dyDescent="0.25">
      <c r="A12" t="s">
        <v>92</v>
      </c>
      <c r="B12" s="6" t="s">
        <v>31</v>
      </c>
      <c r="C12" s="5" t="s">
        <v>3</v>
      </c>
    </row>
    <row r="13" spans="1:6" x14ac:dyDescent="0.25">
      <c r="A13" t="s">
        <v>93</v>
      </c>
      <c r="B13" s="6" t="s">
        <v>31</v>
      </c>
      <c r="C13" s="8" t="s">
        <v>99</v>
      </c>
    </row>
    <row r="14" spans="1:6" x14ac:dyDescent="0.25">
      <c r="A14" t="s">
        <v>94</v>
      </c>
      <c r="B14" s="6" t="s">
        <v>31</v>
      </c>
      <c r="C14" s="5" t="s">
        <v>2</v>
      </c>
      <c r="D14" s="16">
        <v>38</v>
      </c>
    </row>
    <row r="15" spans="1:6" x14ac:dyDescent="0.25">
      <c r="D15">
        <f>(D7*100/60 + D14*100/60)/2</f>
        <v>59.166666666666671</v>
      </c>
    </row>
    <row r="16" spans="1:6" x14ac:dyDescent="0.25">
      <c r="E16" t="s">
        <v>135</v>
      </c>
      <c r="F16" s="22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Követelmények</vt:lpstr>
      <vt:lpstr>AdatB</vt:lpstr>
      <vt:lpstr>Anal2</vt:lpstr>
      <vt:lpstr>Haladó_JAVA</vt:lpstr>
      <vt:lpstr>KépzeltTerek</vt:lpstr>
      <vt:lpstr>Képszerkesztés</vt:lpstr>
      <vt:lpstr>Konkurens</vt:lpstr>
      <vt:lpstr>OpRend</vt:lpstr>
      <vt:lpstr>Számelm</vt:lpstr>
      <vt:lpstr>SzámGraf</vt:lpstr>
      <vt:lpstr>Szofttech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Fábián T. Nikolett</dc:creator>
  <cp:lastModifiedBy>Fábián Tímea Nikolett</cp:lastModifiedBy>
  <dcterms:created xsi:type="dcterms:W3CDTF">2015-06-05T18:17:20Z</dcterms:created>
  <dcterms:modified xsi:type="dcterms:W3CDTF">2024-02-11T18:20:37Z</dcterms:modified>
</cp:coreProperties>
</file>