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die\Documents\PlatformIO\Libraries\INA219B\example\"/>
    </mc:Choice>
  </mc:AlternateContent>
  <xr:revisionPtr revIDLastSave="0" documentId="13_ncr:1_{B2EEF1CB-2B0D-4B35-9A69-4F2B154EF1FF}" xr6:coauthVersionLast="45" xr6:coauthVersionMax="45" xr10:uidLastSave="{00000000-0000-0000-0000-000000000000}"/>
  <bookViews>
    <workbookView xWindow="13620" yWindow="1560" windowWidth="17235" windowHeight="13980" xr2:uid="{540244FA-C9EE-4B7C-BBD6-0A9D70427E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6" i="1" s="1"/>
  <c r="E18" i="1" s="1"/>
  <c r="I5" i="1"/>
  <c r="I7" i="1" s="1"/>
  <c r="I4" i="1"/>
  <c r="G5" i="1"/>
  <c r="G9" i="1" s="1"/>
  <c r="G4" i="1"/>
  <c r="E5" i="1"/>
  <c r="E9" i="1" s="1"/>
  <c r="C5" i="1"/>
  <c r="C9" i="1" s="1"/>
  <c r="E4" i="1"/>
  <c r="C4" i="1"/>
  <c r="E14" i="1" l="1"/>
  <c r="E13" i="1"/>
  <c r="E17" i="1"/>
  <c r="C6" i="1"/>
  <c r="C8" i="1" s="1"/>
  <c r="G6" i="1"/>
  <c r="G8" i="1" s="1"/>
  <c r="I6" i="1"/>
  <c r="I8" i="1" s="1"/>
  <c r="E6" i="1"/>
  <c r="E8" i="1" s="1"/>
  <c r="I9" i="1"/>
  <c r="C7" i="1"/>
  <c r="E7" i="1"/>
  <c r="G7" i="1"/>
  <c r="C15" i="1"/>
  <c r="C14" i="1" s="1"/>
  <c r="C13" i="1" l="1"/>
  <c r="C16" i="1"/>
  <c r="C18" i="1" s="1"/>
  <c r="C17" i="1"/>
  <c r="G15" i="1"/>
  <c r="G14" i="1" s="1"/>
  <c r="G16" i="1" l="1"/>
  <c r="G18" i="1" s="1"/>
  <c r="G13" i="1"/>
  <c r="G17" i="1"/>
  <c r="I15" i="1"/>
  <c r="I13" i="1" l="1"/>
  <c r="I14" i="1"/>
  <c r="I17" i="1"/>
  <c r="I16" i="1"/>
  <c r="I18" i="1" s="1"/>
</calcChain>
</file>

<file path=xl/sharedStrings.xml><?xml version="1.0" encoding="utf-8"?>
<sst xmlns="http://schemas.openxmlformats.org/spreadsheetml/2006/main" count="77" uniqueCount="20">
  <si>
    <t>Correction</t>
  </si>
  <si>
    <t>V</t>
  </si>
  <si>
    <t>A</t>
  </si>
  <si>
    <t>Shunt V Max</t>
  </si>
  <si>
    <t>PGA = 8</t>
  </si>
  <si>
    <t>PGA = 4</t>
  </si>
  <si>
    <t>µA</t>
  </si>
  <si>
    <t>PGA = 2</t>
  </si>
  <si>
    <t>PGA = 1</t>
  </si>
  <si>
    <t>Max Current</t>
  </si>
  <si>
    <t>Resolution</t>
  </si>
  <si>
    <t>mA</t>
  </si>
  <si>
    <t>*factor mA</t>
  </si>
  <si>
    <t>*factor µA</t>
  </si>
  <si>
    <t>*factor mW</t>
  </si>
  <si>
    <t>mW</t>
  </si>
  <si>
    <t>R Shunt =</t>
  </si>
  <si>
    <t>Ω</t>
  </si>
  <si>
    <t>Description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</si>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</sst>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0" fontId="2" fillId="0" borderId="0" xfId="0" applyFont="1"/>
    <xf numFmtId="0" fontId="3" fillId="2" borderId="2" xfId="0" applyFont="1" applyFill="1" applyBorder="1"/>
    <xf numFmtId="0" fontId="0" fillId="0" borderId="2" xfId="0" applyFont="1" applyBorder="1"/>
    <xf numFmtId="0" fontId="0" fillId="0" borderId="5" xfId="0" applyFont="1" applyBorder="1"/>
    <xf numFmtId="2" fontId="3" fillId="2" borderId="1" xfId="0" applyNumberFormat="1" applyFont="1" applyFill="1" applyBorder="1"/>
    <xf numFmtId="2" fontId="0" fillId="0" borderId="1" xfId="0" applyNumberFormat="1" applyFont="1" applyBorder="1"/>
    <xf numFmtId="164" fontId="0" fillId="0" borderId="2" xfId="0" applyNumberFormat="1" applyFont="1" applyBorder="1"/>
    <xf numFmtId="0" fontId="0" fillId="0" borderId="2" xfId="0" applyFont="1" applyBorder="1" applyAlignment="1">
      <alignment horizontal="right"/>
    </xf>
    <xf numFmtId="2" fontId="0" fillId="0" borderId="4" xfId="0" applyNumberFormat="1" applyFont="1" applyBorder="1"/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4" fillId="3" borderId="0" xfId="0" applyFont="1" applyFill="1" applyAlignment="1">
      <alignment horizontal="center"/>
    </xf>
  </cellXfs>
  <cellStyles count="1">
    <cellStyle name="Normal" xfId="0" builtinId="0"/>
  </cellStyles>
  <dxfs count="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22BE2-E05C-4722-853B-6695274DF36B}">
  <dimension ref="A1:J19"/>
  <sheetViews>
    <sheetView showGridLines="0" tabSelected="1" workbookViewId="0">
      <selection activeCell="N21" sqref="N21"/>
    </sheetView>
  </sheetViews>
  <sheetFormatPr defaultRowHeight="15" x14ac:dyDescent="0.25"/>
  <cols>
    <col min="1" max="1" width="9.140625" style="1"/>
    <col min="2" max="2" width="12" style="1" bestFit="1" customWidth="1"/>
    <col min="3" max="3" width="7.7109375" bestFit="1" customWidth="1"/>
    <col min="4" max="4" width="5.5703125" style="11" bestFit="1" customWidth="1"/>
    <col min="5" max="5" width="8" bestFit="1" customWidth="1"/>
    <col min="6" max="6" width="5.5703125" style="11" bestFit="1" customWidth="1"/>
    <col min="7" max="7" width="9" bestFit="1" customWidth="1"/>
    <col min="8" max="8" width="5.5703125" style="11" bestFit="1" customWidth="1"/>
    <col min="9" max="9" width="10" bestFit="1" customWidth="1"/>
    <col min="10" max="10" width="5.5703125" style="11" bestFit="1" customWidth="1"/>
  </cols>
  <sheetData>
    <row r="1" spans="1:10" x14ac:dyDescent="0.25">
      <c r="A1" s="1" t="s">
        <v>16</v>
      </c>
      <c r="B1" s="19">
        <v>0.1</v>
      </c>
      <c r="C1" s="2" t="s">
        <v>17</v>
      </c>
      <c r="G1" s="11"/>
      <c r="H1" s="15"/>
    </row>
    <row r="2" spans="1:10" x14ac:dyDescent="0.25">
      <c r="B2" s="6" t="s">
        <v>18</v>
      </c>
      <c r="C2" s="3" t="s">
        <v>4</v>
      </c>
      <c r="D2" s="12" t="s">
        <v>19</v>
      </c>
      <c r="E2" s="3" t="s">
        <v>5</v>
      </c>
      <c r="F2" s="12" t="s">
        <v>19</v>
      </c>
      <c r="G2" s="3" t="s">
        <v>7</v>
      </c>
      <c r="H2" s="12" t="s">
        <v>19</v>
      </c>
      <c r="I2" s="3" t="s">
        <v>8</v>
      </c>
      <c r="J2" s="16" t="s">
        <v>19</v>
      </c>
    </row>
    <row r="3" spans="1:10" x14ac:dyDescent="0.25">
      <c r="B3" s="7" t="s">
        <v>3</v>
      </c>
      <c r="C3" s="8">
        <v>0.32</v>
      </c>
      <c r="D3" s="13" t="s">
        <v>1</v>
      </c>
      <c r="E3" s="8">
        <v>0.16</v>
      </c>
      <c r="F3" s="13" t="s">
        <v>1</v>
      </c>
      <c r="G3" s="8">
        <v>0.08</v>
      </c>
      <c r="H3" s="13" t="s">
        <v>1</v>
      </c>
      <c r="I3" s="8">
        <v>0.04</v>
      </c>
      <c r="J3" s="17" t="s">
        <v>1</v>
      </c>
    </row>
    <row r="4" spans="1:10" x14ac:dyDescent="0.25">
      <c r="B4" s="7" t="s">
        <v>9</v>
      </c>
      <c r="C4" s="8">
        <f>C3/$B$1</f>
        <v>3.1999999999999997</v>
      </c>
      <c r="D4" s="13" t="s">
        <v>2</v>
      </c>
      <c r="E4" s="8">
        <f>E3/$B$1</f>
        <v>1.5999999999999999</v>
      </c>
      <c r="F4" s="13" t="s">
        <v>2</v>
      </c>
      <c r="G4" s="8">
        <f>G3/$B$1</f>
        <v>0.79999999999999993</v>
      </c>
      <c r="H4" s="13" t="s">
        <v>2</v>
      </c>
      <c r="I4" s="8">
        <f>I3/$B$1</f>
        <v>0.39999999999999997</v>
      </c>
      <c r="J4" s="17" t="s">
        <v>2</v>
      </c>
    </row>
    <row r="5" spans="1:10" x14ac:dyDescent="0.25">
      <c r="B5" s="7" t="s">
        <v>10</v>
      </c>
      <c r="C5" s="9">
        <f>0.00001/$B$1</f>
        <v>1E-4</v>
      </c>
      <c r="D5" s="13" t="s">
        <v>2</v>
      </c>
      <c r="E5" s="4">
        <f>0.000005/$B$1</f>
        <v>5.0000000000000002E-5</v>
      </c>
      <c r="F5" s="13" t="s">
        <v>2</v>
      </c>
      <c r="G5" s="4">
        <f>0.0000025/$B$1</f>
        <v>2.5000000000000001E-5</v>
      </c>
      <c r="H5" s="13" t="s">
        <v>2</v>
      </c>
      <c r="I5" s="4">
        <f>0.00000125/$B$1</f>
        <v>1.2500000000000001E-5</v>
      </c>
      <c r="J5" s="17" t="s">
        <v>2</v>
      </c>
    </row>
    <row r="6" spans="1:10" x14ac:dyDescent="0.25">
      <c r="B6" s="7" t="s">
        <v>12</v>
      </c>
      <c r="C6" s="9">
        <f>C5*1000</f>
        <v>0.1</v>
      </c>
      <c r="D6" s="13" t="s">
        <v>11</v>
      </c>
      <c r="E6" s="9">
        <f t="shared" ref="E6:I6" si="0">E5*1000</f>
        <v>0.05</v>
      </c>
      <c r="F6" s="13" t="s">
        <v>11</v>
      </c>
      <c r="G6" s="9">
        <f t="shared" si="0"/>
        <v>2.5000000000000001E-2</v>
      </c>
      <c r="H6" s="13" t="s">
        <v>11</v>
      </c>
      <c r="I6" s="9">
        <f t="shared" si="0"/>
        <v>1.2500000000000001E-2</v>
      </c>
      <c r="J6" s="17" t="s">
        <v>11</v>
      </c>
    </row>
    <row r="7" spans="1:10" x14ac:dyDescent="0.25">
      <c r="B7" s="7" t="s">
        <v>13</v>
      </c>
      <c r="C7" s="9">
        <f>C5*1000000</f>
        <v>100</v>
      </c>
      <c r="D7" s="13" t="s">
        <v>6</v>
      </c>
      <c r="E7" s="9">
        <f>E5*1000000</f>
        <v>50</v>
      </c>
      <c r="F7" s="13" t="s">
        <v>6</v>
      </c>
      <c r="G7" s="9">
        <f t="shared" ref="G7" si="1">G5*1000000</f>
        <v>25</v>
      </c>
      <c r="H7" s="13" t="s">
        <v>6</v>
      </c>
      <c r="I7" s="9">
        <f t="shared" ref="I7" si="2">I5*1000000</f>
        <v>12.5</v>
      </c>
      <c r="J7" s="17" t="s">
        <v>6</v>
      </c>
    </row>
    <row r="8" spans="1:10" x14ac:dyDescent="0.25">
      <c r="B8" s="7" t="s">
        <v>14</v>
      </c>
      <c r="C8" s="9">
        <f>C6*20</f>
        <v>2</v>
      </c>
      <c r="D8" s="13" t="s">
        <v>15</v>
      </c>
      <c r="E8" s="9">
        <f t="shared" ref="E8" si="3">E6*20</f>
        <v>1</v>
      </c>
      <c r="F8" s="13" t="s">
        <v>15</v>
      </c>
      <c r="G8" s="9">
        <f t="shared" ref="G8" si="4">G6*20</f>
        <v>0.5</v>
      </c>
      <c r="H8" s="13" t="s">
        <v>15</v>
      </c>
      <c r="I8" s="9">
        <f t="shared" ref="I8" si="5">I6*20</f>
        <v>0.25</v>
      </c>
      <c r="J8" s="17" t="s">
        <v>15</v>
      </c>
    </row>
    <row r="9" spans="1:10" x14ac:dyDescent="0.25">
      <c r="B9" s="10" t="s">
        <v>0</v>
      </c>
      <c r="C9" s="5">
        <f>0.04096/(C5*$B$1)</f>
        <v>4096</v>
      </c>
      <c r="D9" s="14"/>
      <c r="E9" s="5">
        <f>0.04096/(E5*$B$1)</f>
        <v>8192</v>
      </c>
      <c r="F9" s="14"/>
      <c r="G9" s="5">
        <f>0.04096/(G5*$B$1)</f>
        <v>16384</v>
      </c>
      <c r="H9" s="14"/>
      <c r="I9" s="5">
        <f>0.04096/(I5*$B$1)</f>
        <v>32768</v>
      </c>
      <c r="J9" s="18"/>
    </row>
    <row r="12" spans="1:10" x14ac:dyDescent="0.25">
      <c r="B12" s="6"/>
      <c r="C12" s="3" t="s">
        <v>4</v>
      </c>
      <c r="D12" s="12"/>
      <c r="E12" s="3" t="s">
        <v>5</v>
      </c>
      <c r="F12" s="12"/>
      <c r="G12" s="3" t="s">
        <v>7</v>
      </c>
      <c r="H12" s="12"/>
      <c r="I12" s="3" t="s">
        <v>8</v>
      </c>
      <c r="J12" s="16"/>
    </row>
    <row r="13" spans="1:10" x14ac:dyDescent="0.25">
      <c r="B13" s="7" t="s">
        <v>3</v>
      </c>
      <c r="C13" s="8">
        <f>C15*2^15*$B$1</f>
        <v>0.32768000000000003</v>
      </c>
      <c r="D13" s="13" t="s">
        <v>1</v>
      </c>
      <c r="E13" s="8">
        <f>E15*2^15*$B$1</f>
        <v>0.16384000000000001</v>
      </c>
      <c r="F13" s="13" t="s">
        <v>1</v>
      </c>
      <c r="G13" s="8">
        <f>G15*2^15*$B$1</f>
        <v>8.1920000000000007E-2</v>
      </c>
      <c r="H13" s="13" t="s">
        <v>1</v>
      </c>
      <c r="I13" s="8">
        <f>I15*2^15*$B$1</f>
        <v>4.0960000000000003E-2</v>
      </c>
      <c r="J13" s="17" t="s">
        <v>1</v>
      </c>
    </row>
    <row r="14" spans="1:10" x14ac:dyDescent="0.25">
      <c r="B14" s="7" t="s">
        <v>9</v>
      </c>
      <c r="C14" s="8">
        <f>IF(((C15*2^15)*$B$1)&gt;C3,C3/$B$1,C15*2^15)</f>
        <v>3.1999999999999997</v>
      </c>
      <c r="D14" s="13" t="s">
        <v>2</v>
      </c>
      <c r="E14" s="8">
        <f t="shared" ref="E14" si="6">IF(((E15*2^15)*$B$1)&gt;E3,E3/$B$1,E15*2^15)</f>
        <v>1.5999999999999999</v>
      </c>
      <c r="F14" s="13" t="s">
        <v>2</v>
      </c>
      <c r="G14" s="8">
        <f t="shared" ref="G14" si="7">IF(((G15*2^15)*$B$1)&gt;G3,G3/$B$1,G15*2^15)</f>
        <v>0.79999999999999993</v>
      </c>
      <c r="H14" s="13" t="s">
        <v>2</v>
      </c>
      <c r="I14" s="8">
        <f t="shared" ref="I14" si="8">IF(((I15*2^15)*$B$1)&gt;I3,I3/$B$1,I15*2^15)</f>
        <v>0.39999999999999997</v>
      </c>
      <c r="J14" s="17" t="s">
        <v>2</v>
      </c>
    </row>
    <row r="15" spans="1:10" x14ac:dyDescent="0.25">
      <c r="B15" s="7" t="s">
        <v>10</v>
      </c>
      <c r="C15" s="9">
        <f>0.04096/(C19*$B$1)</f>
        <v>1E-4</v>
      </c>
      <c r="D15" s="13" t="s">
        <v>2</v>
      </c>
      <c r="E15" s="4">
        <f>0.04096/(E19*$B$1)</f>
        <v>5.0000000000000002E-5</v>
      </c>
      <c r="F15" s="13" t="s">
        <v>2</v>
      </c>
      <c r="G15" s="4">
        <f t="shared" ref="G15" si="9">0.04096/(G19*$B$1)</f>
        <v>2.5000000000000001E-5</v>
      </c>
      <c r="H15" s="13" t="s">
        <v>2</v>
      </c>
      <c r="I15" s="4">
        <f t="shared" ref="I15" si="10">0.04096/(I19*$B$1)</f>
        <v>1.2500000000000001E-5</v>
      </c>
      <c r="J15" s="17" t="s">
        <v>2</v>
      </c>
    </row>
    <row r="16" spans="1:10" x14ac:dyDescent="0.25">
      <c r="B16" s="7" t="s">
        <v>12</v>
      </c>
      <c r="C16" s="9">
        <f>C15*1000</f>
        <v>0.1</v>
      </c>
      <c r="D16" s="13" t="s">
        <v>11</v>
      </c>
      <c r="E16" s="9">
        <f t="shared" ref="E16" si="11">E15*1000</f>
        <v>0.05</v>
      </c>
      <c r="F16" s="13" t="s">
        <v>11</v>
      </c>
      <c r="G16" s="9">
        <f t="shared" ref="G16" si="12">G15*1000</f>
        <v>2.5000000000000001E-2</v>
      </c>
      <c r="H16" s="13" t="s">
        <v>11</v>
      </c>
      <c r="I16" s="9">
        <f t="shared" ref="I16" si="13">I15*1000</f>
        <v>1.2500000000000001E-2</v>
      </c>
      <c r="J16" s="17" t="s">
        <v>11</v>
      </c>
    </row>
    <row r="17" spans="2:10" x14ac:dyDescent="0.25">
      <c r="B17" s="7" t="s">
        <v>13</v>
      </c>
      <c r="C17" s="9">
        <f>C15*1000000</f>
        <v>100</v>
      </c>
      <c r="D17" s="13" t="s">
        <v>6</v>
      </c>
      <c r="E17" s="9">
        <f>E15*1000000</f>
        <v>50</v>
      </c>
      <c r="F17" s="13" t="s">
        <v>6</v>
      </c>
      <c r="G17" s="9">
        <f t="shared" ref="G17" si="14">G15*1000000</f>
        <v>25</v>
      </c>
      <c r="H17" s="13" t="s">
        <v>6</v>
      </c>
      <c r="I17" s="9">
        <f t="shared" ref="I17" si="15">I15*1000000</f>
        <v>12.5</v>
      </c>
      <c r="J17" s="17" t="s">
        <v>6</v>
      </c>
    </row>
    <row r="18" spans="2:10" x14ac:dyDescent="0.25">
      <c r="B18" s="7" t="s">
        <v>14</v>
      </c>
      <c r="C18" s="9">
        <f>C16*20</f>
        <v>2</v>
      </c>
      <c r="D18" s="13" t="s">
        <v>15</v>
      </c>
      <c r="E18" s="9">
        <f t="shared" ref="E18" si="16">E16*20</f>
        <v>1</v>
      </c>
      <c r="F18" s="13" t="s">
        <v>15</v>
      </c>
      <c r="G18" s="9">
        <f t="shared" ref="G18" si="17">G16*20</f>
        <v>0.5</v>
      </c>
      <c r="H18" s="13" t="s">
        <v>15</v>
      </c>
      <c r="I18" s="9">
        <f t="shared" ref="I18" si="18">I16*20</f>
        <v>0.25</v>
      </c>
      <c r="J18" s="17" t="s">
        <v>15</v>
      </c>
    </row>
    <row r="19" spans="2:10" x14ac:dyDescent="0.25">
      <c r="B19" s="10" t="s">
        <v>0</v>
      </c>
      <c r="C19" s="19">
        <v>4096</v>
      </c>
      <c r="D19" s="14"/>
      <c r="E19" s="19">
        <v>8192</v>
      </c>
      <c r="F19" s="14"/>
      <c r="G19" s="19">
        <v>16384</v>
      </c>
      <c r="H19" s="14"/>
      <c r="I19" s="19">
        <v>32768</v>
      </c>
      <c r="J19" s="18"/>
    </row>
  </sheetData>
  <phoneticPr fontId="1" type="noConversion"/>
  <conditionalFormatting sqref="C13">
    <cfRule type="expression" dxfId="8" priority="4">
      <formula>C13&gt;$C$3</formula>
    </cfRule>
  </conditionalFormatting>
  <conditionalFormatting sqref="E13">
    <cfRule type="expression" dxfId="7" priority="3">
      <formula>E13&gt;$E$3</formula>
    </cfRule>
  </conditionalFormatting>
  <conditionalFormatting sqref="G13">
    <cfRule type="expression" dxfId="1" priority="2">
      <formula>G13&gt;$G$3</formula>
    </cfRule>
  </conditionalFormatting>
  <conditionalFormatting sqref="I13">
    <cfRule type="expression" dxfId="0" priority="1">
      <formula>I13&gt;$I$3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Didier Coyman</dc:creator>
  <cp:lastModifiedBy>Didier Coyman</cp:lastModifiedBy>
  <dcterms:created xsi:type="dcterms:W3CDTF">2020-08-17T08:40:04Z</dcterms:created>
  <dcterms:modified xsi:type="dcterms:W3CDTF">2020-08-17T20:30:36Z</dcterms:modified>
</cp:coreProperties>
</file>